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worksheets/wsSortMap1.xml" ContentType="application/vnd.ms-excel.wsSortMap+xml"/>
  <Override PartName="/xl/drawings/drawing1.xml" ContentType="application/vnd.openxmlformats-officedocument.drawing+xml"/>
  <Override PartName="/xl/calcChain.xml" ContentType="application/vnd.openxmlformats-officedocument.spreadsheetml.calcChain+xml"/>
  <Override PartName="/xl/revisions/userNames1.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Headers.xml" ContentType="application/vnd.openxmlformats-officedocument.spreadsheetml.revisionHeaders+xml"/>
  <Override PartName="/xl/revisions/revisionLog117.xml" ContentType="application/vnd.openxmlformats-officedocument.spreadsheetml.revisionLog+xml"/>
  <Override PartName="/xl/revisions/revisionLog671.xml" ContentType="application/vnd.openxmlformats-officedocument.spreadsheetml.revisionLog+xml"/>
  <Override PartName="/xl/revisions/revisionLog769.xml" ContentType="application/vnd.openxmlformats-officedocument.spreadsheetml.revisionLog+xml"/>
  <Override PartName="/xl/revisions/revisionLog976.xml" ContentType="application/vnd.openxmlformats-officedocument.spreadsheetml.revisionLog+xml"/>
  <Override PartName="/xl/revisions/revisionLog21.xml" ContentType="application/vnd.openxmlformats-officedocument.spreadsheetml.revisionLog+xml"/>
  <Override PartName="/xl/revisions/revisionLog324.xml" ContentType="application/vnd.openxmlformats-officedocument.spreadsheetml.revisionLog+xml"/>
  <Override PartName="/xl/revisions/revisionLog531.xml" ContentType="application/vnd.openxmlformats-officedocument.spreadsheetml.revisionLog+xml"/>
  <Override PartName="/xl/revisions/revisionLog629.xml" ContentType="application/vnd.openxmlformats-officedocument.spreadsheetml.revisionLog+xml"/>
  <Override PartName="/xl/revisions/revisionLog170.xml" ContentType="application/vnd.openxmlformats-officedocument.spreadsheetml.revisionLog+xml"/>
  <Override PartName="/xl/revisions/revisionLog836.xml" ContentType="application/vnd.openxmlformats-officedocument.spreadsheetml.revisionLog+xml"/>
  <Override PartName="/xl/revisions/revisionLog1021.xml" ContentType="application/vnd.openxmlformats-officedocument.spreadsheetml.revisionLog+xml"/>
  <Override PartName="/xl/revisions/revisionLog268.xml" ContentType="application/vnd.openxmlformats-officedocument.spreadsheetml.revisionLog+xml"/>
  <Override PartName="/xl/revisions/revisionLog475.xml" ContentType="application/vnd.openxmlformats-officedocument.spreadsheetml.revisionLog+xml"/>
  <Override PartName="/xl/revisions/revisionLog682.xml" ContentType="application/vnd.openxmlformats-officedocument.spreadsheetml.revisionLog+xml"/>
  <Override PartName="/xl/revisions/revisionLog903.xml" ContentType="application/vnd.openxmlformats-officedocument.spreadsheetml.revisionLog+xml"/>
  <Override PartName="/xl/revisions/revisionLog32.xml" ContentType="application/vnd.openxmlformats-officedocument.spreadsheetml.revisionLog+xml"/>
  <Override PartName="/xl/revisions/revisionLog128.xml" ContentType="application/vnd.openxmlformats-officedocument.spreadsheetml.revisionLog+xml"/>
  <Override PartName="/xl/revisions/revisionLog335.xml" ContentType="application/vnd.openxmlformats-officedocument.spreadsheetml.revisionLog+xml"/>
  <Override PartName="/xl/revisions/revisionLog542.xml" ContentType="application/vnd.openxmlformats-officedocument.spreadsheetml.revisionLog+xml"/>
  <Override PartName="/xl/revisions/revisionLog987.xml" ContentType="application/vnd.openxmlformats-officedocument.spreadsheetml.revisionLog+xml"/>
  <Override PartName="/xl/revisions/revisionLog181.xml" ContentType="application/vnd.openxmlformats-officedocument.spreadsheetml.revisionLog+xml"/>
  <Override PartName="/xl/revisions/revisionLog402.xml" ContentType="application/vnd.openxmlformats-officedocument.spreadsheetml.revisionLog+xml"/>
  <Override PartName="/xl/revisions/revisionLog847.xml" ContentType="application/vnd.openxmlformats-officedocument.spreadsheetml.revisionLog+xml"/>
  <Override PartName="/xl/revisions/revisionLog1032.xml" ContentType="application/vnd.openxmlformats-officedocument.spreadsheetml.revisionLog+xml"/>
  <Override PartName="/xl/revisions/revisionLog279.xml" ContentType="application/vnd.openxmlformats-officedocument.spreadsheetml.revisionLog+xml"/>
  <Override PartName="/xl/revisions/revisionLog486.xml" ContentType="application/vnd.openxmlformats-officedocument.spreadsheetml.revisionLog+xml"/>
  <Override PartName="/xl/revisions/revisionLog693.xml" ContentType="application/vnd.openxmlformats-officedocument.spreadsheetml.revisionLog+xml"/>
  <Override PartName="/xl/revisions/revisionLog707.xml" ContentType="application/vnd.openxmlformats-officedocument.spreadsheetml.revisionLog+xml"/>
  <Override PartName="/xl/revisions/revisionLog914.xml" ContentType="application/vnd.openxmlformats-officedocument.spreadsheetml.revisionLog+xml"/>
  <Override PartName="/xl/revisions/revisionLog43.xml" ContentType="application/vnd.openxmlformats-officedocument.spreadsheetml.revisionLog+xml"/>
  <Override PartName="/xl/revisions/revisionLog139.xml" ContentType="application/vnd.openxmlformats-officedocument.spreadsheetml.revisionLog+xml"/>
  <Override PartName="/xl/revisions/revisionLog346.xml" ContentType="application/vnd.openxmlformats-officedocument.spreadsheetml.revisionLog+xml"/>
  <Override PartName="/xl/revisions/revisionLog553.xml" ContentType="application/vnd.openxmlformats-officedocument.spreadsheetml.revisionLog+xml"/>
  <Override PartName="/xl/revisions/revisionLog760.xml" ContentType="application/vnd.openxmlformats-officedocument.spreadsheetml.revisionLog+xml"/>
  <Override PartName="/xl/revisions/revisionLog998.xml" ContentType="application/vnd.openxmlformats-officedocument.spreadsheetml.revisionLog+xml"/>
  <Override PartName="/xl/revisions/revisionLog192.xml" ContentType="application/vnd.openxmlformats-officedocument.spreadsheetml.revisionLog+xml"/>
  <Override PartName="/xl/revisions/revisionLog206.xml" ContentType="application/vnd.openxmlformats-officedocument.spreadsheetml.revisionLog+xml"/>
  <Override PartName="/xl/revisions/revisionLog413.xml" ContentType="application/vnd.openxmlformats-officedocument.spreadsheetml.revisionLog+xml"/>
  <Override PartName="/xl/revisions/revisionLog858.xml" ContentType="application/vnd.openxmlformats-officedocument.spreadsheetml.revisionLog+xml"/>
  <Override PartName="/xl/revisions/revisionLog1043.xml" ContentType="application/vnd.openxmlformats-officedocument.spreadsheetml.revisionLog+xml"/>
  <Override PartName="/xl/revisions/revisionLog497.xml" ContentType="application/vnd.openxmlformats-officedocument.spreadsheetml.revisionLog+xml"/>
  <Override PartName="/xl/revisions/revisionLog620.xml" ContentType="application/vnd.openxmlformats-officedocument.spreadsheetml.revisionLog+xml"/>
  <Override PartName="/xl/revisions/revisionLog718.xml" ContentType="application/vnd.openxmlformats-officedocument.spreadsheetml.revisionLog+xml"/>
  <Override PartName="/xl/revisions/revisionLog925.xml" ContentType="application/vnd.openxmlformats-officedocument.spreadsheetml.revisionLog+xml"/>
  <Override PartName="/xl/revisions/revisionLog357.xml" ContentType="application/vnd.openxmlformats-officedocument.spreadsheetml.revisionLog+xml"/>
  <Override PartName="/xl/revisions/revisionLog54.xml" ContentType="application/vnd.openxmlformats-officedocument.spreadsheetml.revisionLog+xml"/>
  <Override PartName="/xl/revisions/revisionLog217.xml" ContentType="application/vnd.openxmlformats-officedocument.spreadsheetml.revisionLog+xml"/>
  <Override PartName="/xl/revisions/revisionLog564.xml" ContentType="application/vnd.openxmlformats-officedocument.spreadsheetml.revisionLog+xml"/>
  <Override PartName="/xl/revisions/revisionLog771.xml" ContentType="application/vnd.openxmlformats-officedocument.spreadsheetml.revisionLog+xml"/>
  <Override PartName="/xl/revisions/revisionLog869.xml" ContentType="application/vnd.openxmlformats-officedocument.spreadsheetml.revisionLog+xml"/>
  <Override PartName="/xl/revisions/revisionLog424.xml" ContentType="application/vnd.openxmlformats-officedocument.spreadsheetml.revisionLog+xml"/>
  <Override PartName="/xl/revisions/revisionLog631.xml" ContentType="application/vnd.openxmlformats-officedocument.spreadsheetml.revisionLog+xml"/>
  <Override PartName="/xl/revisions/revisionLog729.xml" ContentType="application/vnd.openxmlformats-officedocument.spreadsheetml.revisionLog+xml"/>
  <Override PartName="/xl/revisions/revisionLog1054.xml" ContentType="application/vnd.openxmlformats-officedocument.spreadsheetml.revisionLog+xml"/>
  <Override PartName="/xl/revisions/revisionLog270.xml" ContentType="application/vnd.openxmlformats-officedocument.spreadsheetml.revisionLog+xml"/>
  <Override PartName="/xl/revisions/revisionLog936.xml" ContentType="application/vnd.openxmlformats-officedocument.spreadsheetml.revisionLog+xml"/>
  <Override PartName="/xl/revisions/revisionLog65.xml" ContentType="application/vnd.openxmlformats-officedocument.spreadsheetml.revisionLog+xml"/>
  <Override PartName="/xl/revisions/revisionLog130.xml" ContentType="application/vnd.openxmlformats-officedocument.spreadsheetml.revisionLog+xml"/>
  <Override PartName="/xl/revisions/revisionLog368.xml" ContentType="application/vnd.openxmlformats-officedocument.spreadsheetml.revisionLog+xml"/>
  <Override PartName="/xl/revisions/revisionLog575.xml" ContentType="application/vnd.openxmlformats-officedocument.spreadsheetml.revisionLog+xml"/>
  <Override PartName="/xl/revisions/revisionLog782.xml" ContentType="application/vnd.openxmlformats-officedocument.spreadsheetml.revisionLog+xml"/>
  <Override PartName="/xl/revisions/revisionLog228.xml" ContentType="application/vnd.openxmlformats-officedocument.spreadsheetml.revisionLog+xml"/>
  <Override PartName="/xl/revisions/revisionLog435.xml" ContentType="application/vnd.openxmlformats-officedocument.spreadsheetml.revisionLog+xml"/>
  <Override PartName="/xl/revisions/revisionLog642.xml" ContentType="application/vnd.openxmlformats-officedocument.spreadsheetml.revisionLog+xml"/>
  <Override PartName="/xl/revisions/revisionLog1065.xml" ContentType="application/vnd.openxmlformats-officedocument.spreadsheetml.revisionLog+xml"/>
  <Override PartName="/xl/revisions/revisionLog281.xml" ContentType="application/vnd.openxmlformats-officedocument.spreadsheetml.revisionLog+xml"/>
  <Override PartName="/xl/revisions/revisionLog502.xml" ContentType="application/vnd.openxmlformats-officedocument.spreadsheetml.revisionLog+xml"/>
  <Override PartName="/xl/revisions/revisionLog947.xml" ContentType="application/vnd.openxmlformats-officedocument.spreadsheetml.revisionLog+xml"/>
  <Override PartName="/xl/revisions/revisionLog76.xml" ContentType="application/vnd.openxmlformats-officedocument.spreadsheetml.revisionLog+xml"/>
  <Override PartName="/xl/revisions/revisionLog141.xml" ContentType="application/vnd.openxmlformats-officedocument.spreadsheetml.revisionLog+xml"/>
  <Override PartName="/xl/revisions/revisionLog379.xml" ContentType="application/vnd.openxmlformats-officedocument.spreadsheetml.revisionLog+xml"/>
  <Override PartName="/xl/revisions/revisionLog586.xml" ContentType="application/vnd.openxmlformats-officedocument.spreadsheetml.revisionLog+xml"/>
  <Override PartName="/xl/revisions/revisionLog793.xml" ContentType="application/vnd.openxmlformats-officedocument.spreadsheetml.revisionLog+xml"/>
  <Override PartName="/xl/revisions/revisionLog807.xml" ContentType="application/vnd.openxmlformats-officedocument.spreadsheetml.revisionLog+xml"/>
  <Override PartName="/xl/revisions/revisionLog7.xml" ContentType="application/vnd.openxmlformats-officedocument.spreadsheetml.revisionLog+xml"/>
  <Override PartName="/xl/revisions/revisionLog239.xml" ContentType="application/vnd.openxmlformats-officedocument.spreadsheetml.revisionLog+xml"/>
  <Override PartName="/xl/revisions/revisionLog446.xml" ContentType="application/vnd.openxmlformats-officedocument.spreadsheetml.revisionLog+xml"/>
  <Override PartName="/xl/revisions/revisionLog653.xml" ContentType="application/vnd.openxmlformats-officedocument.spreadsheetml.revisionLog+xml"/>
  <Override PartName="/xl/revisions/revisionLog1076.xml" ContentType="application/vnd.openxmlformats-officedocument.spreadsheetml.revisionLog+xml"/>
  <Override PartName="/xl/revisions/revisionLog292.xml" ContentType="application/vnd.openxmlformats-officedocument.spreadsheetml.revisionLog+xml"/>
  <Override PartName="/xl/revisions/revisionLog306.xml" ContentType="application/vnd.openxmlformats-officedocument.spreadsheetml.revisionLog+xml"/>
  <Override PartName="/xl/revisions/revisionLog860.xml" ContentType="application/vnd.openxmlformats-officedocument.spreadsheetml.revisionLog+xml"/>
  <Override PartName="/xl/revisions/revisionLog958.xml" ContentType="application/vnd.openxmlformats-officedocument.spreadsheetml.revisionLog+xml"/>
  <Override PartName="/xl/revisions/revisionLog87.xml" ContentType="application/vnd.openxmlformats-officedocument.spreadsheetml.revisionLog+xml"/>
  <Override PartName="/xl/revisions/revisionLog513.xml" ContentType="application/vnd.openxmlformats-officedocument.spreadsheetml.revisionLog+xml"/>
  <Override PartName="/xl/revisions/revisionLog597.xml" ContentType="application/vnd.openxmlformats-officedocument.spreadsheetml.revisionLog+xml"/>
  <Override PartName="/xl/revisions/revisionLog720.xml" ContentType="application/vnd.openxmlformats-officedocument.spreadsheetml.revisionLog+xml"/>
  <Override PartName="/xl/revisions/revisionLog818.xml" ContentType="application/vnd.openxmlformats-officedocument.spreadsheetml.revisionLog+xml"/>
  <Override PartName="/xl/revisions/revisionLog152.xml" ContentType="application/vnd.openxmlformats-officedocument.spreadsheetml.revisionLog+xml"/>
  <Override PartName="/xl/revisions/revisionLog457.xml" ContentType="application/vnd.openxmlformats-officedocument.spreadsheetml.revisionLog+xml"/>
  <Override PartName="/xl/revisions/revisionLog1003.xml" ContentType="application/vnd.openxmlformats-officedocument.spreadsheetml.revisionLog+xml"/>
  <Override PartName="/xl/revisions/revisionLog664.xml" ContentType="application/vnd.openxmlformats-officedocument.spreadsheetml.revisionLog+xml"/>
  <Override PartName="/xl/revisions/revisionLog871.xml" ContentType="application/vnd.openxmlformats-officedocument.spreadsheetml.revisionLog+xml"/>
  <Override PartName="/xl/revisions/revisionLog969.xml" ContentType="application/vnd.openxmlformats-officedocument.spreadsheetml.revisionLog+xml"/>
  <Override PartName="/xl/revisions/revisionLog14.xml" ContentType="application/vnd.openxmlformats-officedocument.spreadsheetml.revisionLog+xml"/>
  <Override PartName="/xl/revisions/revisionLog317.xml" ContentType="application/vnd.openxmlformats-officedocument.spreadsheetml.revisionLog+xml"/>
  <Override PartName="/xl/revisions/revisionLog524.xml" ContentType="application/vnd.openxmlformats-officedocument.spreadsheetml.revisionLog+xml"/>
  <Override PartName="/xl/revisions/revisionLog731.xml" ContentType="application/vnd.openxmlformats-officedocument.spreadsheetml.revisionLog+xml"/>
  <Override PartName="/xl/revisions/revisionLog98.xml" ContentType="application/vnd.openxmlformats-officedocument.spreadsheetml.revisionLog+xml"/>
  <Override PartName="/xl/revisions/revisionLog163.xml" ContentType="application/vnd.openxmlformats-officedocument.spreadsheetml.revisionLog+xml"/>
  <Override PartName="/xl/revisions/revisionLog370.xml" ContentType="application/vnd.openxmlformats-officedocument.spreadsheetml.revisionLog+xml"/>
  <Override PartName="/xl/revisions/revisionLog829.xml" ContentType="application/vnd.openxmlformats-officedocument.spreadsheetml.revisionLog+xml"/>
  <Override PartName="/xl/revisions/revisionLog1014.xml" ContentType="application/vnd.openxmlformats-officedocument.spreadsheetml.revisionLog+xml"/>
  <Override PartName="/xl/revisions/revisionLog230.xml" ContentType="application/vnd.openxmlformats-officedocument.spreadsheetml.revisionLog+xml"/>
  <Override PartName="/xl/revisions/revisionLog468.xml" ContentType="application/vnd.openxmlformats-officedocument.spreadsheetml.revisionLog+xml"/>
  <Override PartName="/xl/revisions/revisionLog675.xml" ContentType="application/vnd.openxmlformats-officedocument.spreadsheetml.revisionLog+xml"/>
  <Override PartName="/xl/revisions/revisionLog882.xml" ContentType="application/vnd.openxmlformats-officedocument.spreadsheetml.revisionLog+xml"/>
  <Override PartName="/xl/revisions/revisionLog25.xml" ContentType="application/vnd.openxmlformats-officedocument.spreadsheetml.revisionLog+xml"/>
  <Override PartName="/xl/revisions/revisionLog328.xml" ContentType="application/vnd.openxmlformats-officedocument.spreadsheetml.revisionLog+xml"/>
  <Override PartName="/xl/revisions/revisionLog535.xml" ContentType="application/vnd.openxmlformats-officedocument.spreadsheetml.revisionLog+xml"/>
  <Override PartName="/xl/revisions/revisionLog742.xml" ContentType="application/vnd.openxmlformats-officedocument.spreadsheetml.revisionLog+xml"/>
  <Override PartName="/xl/revisions/revisionLog174.xml" ContentType="application/vnd.openxmlformats-officedocument.spreadsheetml.revisionLog+xml"/>
  <Override PartName="/xl/revisions/revisionLog381.xml" ContentType="application/vnd.openxmlformats-officedocument.spreadsheetml.revisionLog+xml"/>
  <Override PartName="/xl/revisions/revisionLog602.xml" ContentType="application/vnd.openxmlformats-officedocument.spreadsheetml.revisionLog+xml"/>
  <Override PartName="/xl/revisions/revisionLog1025.xml" ContentType="application/vnd.openxmlformats-officedocument.spreadsheetml.revisionLog+xml"/>
  <Override PartName="/xl/revisions/revisionLog241.xml" ContentType="application/vnd.openxmlformats-officedocument.spreadsheetml.revisionLog+xml"/>
  <Override PartName="/xl/revisions/revisionLog479.xml" ContentType="application/vnd.openxmlformats-officedocument.spreadsheetml.revisionLog+xml"/>
  <Override PartName="/xl/revisions/revisionLog686.xml" ContentType="application/vnd.openxmlformats-officedocument.spreadsheetml.revisionLog+xml"/>
  <Override PartName="/xl/revisions/revisionLog893.xml" ContentType="application/vnd.openxmlformats-officedocument.spreadsheetml.revisionLog+xml"/>
  <Override PartName="/xl/revisions/revisionLog907.xml" ContentType="application/vnd.openxmlformats-officedocument.spreadsheetml.revisionLog+xml"/>
  <Override PartName="/xl/revisions/revisionLog36.xml" ContentType="application/vnd.openxmlformats-officedocument.spreadsheetml.revisionLog+xml"/>
  <Override PartName="/xl/revisions/revisionLog339.xml" ContentType="application/vnd.openxmlformats-officedocument.spreadsheetml.revisionLog+xml"/>
  <Override PartName="/xl/revisions/revisionLog546.xml" ContentType="application/vnd.openxmlformats-officedocument.spreadsheetml.revisionLog+xml"/>
  <Override PartName="/xl/revisions/revisionLog753.xml" ContentType="application/vnd.openxmlformats-officedocument.spreadsheetml.revisionLog+xml"/>
  <Override PartName="/xl/revisions/revisionLog101.xml" ContentType="application/vnd.openxmlformats-officedocument.spreadsheetml.revisionLog+xml"/>
  <Override PartName="/xl/revisions/revisionLog185.xml" ContentType="application/vnd.openxmlformats-officedocument.spreadsheetml.revisionLog+xml"/>
  <Override PartName="/xl/revisions/revisionLog406.xml" ContentType="application/vnd.openxmlformats-officedocument.spreadsheetml.revisionLog+xml"/>
  <Override PartName="/xl/revisions/revisionLog960.xml" ContentType="application/vnd.openxmlformats-officedocument.spreadsheetml.revisionLog+xml"/>
  <Override PartName="/xl/revisions/revisionLog1036.xml" ContentType="application/vnd.openxmlformats-officedocument.spreadsheetml.revisionLog+xml"/>
  <Override PartName="/xl/revisions/revisionLog392.xml" ContentType="application/vnd.openxmlformats-officedocument.spreadsheetml.revisionLog+xml"/>
  <Override PartName="/xl/revisions/revisionLog613.xml" ContentType="application/vnd.openxmlformats-officedocument.spreadsheetml.revisionLog+xml"/>
  <Override PartName="/xl/revisions/revisionLog697.xml" ContentType="application/vnd.openxmlformats-officedocument.spreadsheetml.revisionLog+xml"/>
  <Override PartName="/xl/revisions/revisionLog820.xml" ContentType="application/vnd.openxmlformats-officedocument.spreadsheetml.revisionLog+xml"/>
  <Override PartName="/xl/revisions/revisionLog918.xml" ContentType="application/vnd.openxmlformats-officedocument.spreadsheetml.revisionLog+xml"/>
  <Override PartName="/xl/revisions/revisionLog252.xml" ContentType="application/vnd.openxmlformats-officedocument.spreadsheetml.revisionLog+xml"/>
  <Override PartName="/xl/revisions/revisionLog47.xml" ContentType="application/vnd.openxmlformats-officedocument.spreadsheetml.revisionLog+xml"/>
  <Override PartName="/xl/revisions/revisionLog112.xml" ContentType="application/vnd.openxmlformats-officedocument.spreadsheetml.revisionLog+xml"/>
  <Override PartName="/xl/revisions/revisionLog557.xml" ContentType="application/vnd.openxmlformats-officedocument.spreadsheetml.revisionLog+xml"/>
  <Override PartName="/xl/revisions/revisionLog764.xml" ContentType="application/vnd.openxmlformats-officedocument.spreadsheetml.revisionLog+xml"/>
  <Override PartName="/xl/revisions/revisionLog971.xml" ContentType="application/vnd.openxmlformats-officedocument.spreadsheetml.revisionLog+xml"/>
  <Override PartName="/xl/revisions/revisionLog196.xml" ContentType="application/vnd.openxmlformats-officedocument.spreadsheetml.revisionLog+xml"/>
  <Override PartName="/xl/revisions/revisionLog417.xml" ContentType="application/vnd.openxmlformats-officedocument.spreadsheetml.revisionLog+xml"/>
  <Override PartName="/xl/revisions/revisionLog624.xml" ContentType="application/vnd.openxmlformats-officedocument.spreadsheetml.revisionLog+xml"/>
  <Override PartName="/xl/revisions/revisionLog831.xml" ContentType="application/vnd.openxmlformats-officedocument.spreadsheetml.revisionLog+xml"/>
  <Override PartName="/xl/revisions/revisionLog1047.xml" ContentType="application/vnd.openxmlformats-officedocument.spreadsheetml.revisionLog+xml"/>
  <Override PartName="/xl/revisions/revisionLog263.xml" ContentType="application/vnd.openxmlformats-officedocument.spreadsheetml.revisionLog+xml"/>
  <Override PartName="/xl/revisions/revisionLog470.xml" ContentType="application/vnd.openxmlformats-officedocument.spreadsheetml.revisionLog+xml"/>
  <Override PartName="/xl/revisions/revisionLog929.xml" ContentType="application/vnd.openxmlformats-officedocument.spreadsheetml.revisionLog+xml"/>
  <Override PartName="/xl/revisions/revisionLog58.xml" ContentType="application/vnd.openxmlformats-officedocument.spreadsheetml.revisionLog+xml"/>
  <Override PartName="/xl/revisions/revisionLog123.xml" ContentType="application/vnd.openxmlformats-officedocument.spreadsheetml.revisionLog+xml"/>
  <Override PartName="/xl/revisions/revisionLog330.xml" ContentType="application/vnd.openxmlformats-officedocument.spreadsheetml.revisionLog+xml"/>
  <Override PartName="/xl/revisions/revisionLog568.xml" ContentType="application/vnd.openxmlformats-officedocument.spreadsheetml.revisionLog+xml"/>
  <Override PartName="/xl/revisions/revisionLog775.xml" ContentType="application/vnd.openxmlformats-officedocument.spreadsheetml.revisionLog+xml"/>
  <Override PartName="/xl/revisions/revisionLog982.xml" ContentType="application/vnd.openxmlformats-officedocument.spreadsheetml.revisionLog+xml"/>
  <Override PartName="/xl/revisions/revisionLog428.xml" ContentType="application/vnd.openxmlformats-officedocument.spreadsheetml.revisionLog+xml"/>
  <Override PartName="/xl/revisions/revisionLog635.xml" ContentType="application/vnd.openxmlformats-officedocument.spreadsheetml.revisionLog+xml"/>
  <Override PartName="/xl/revisions/revisionLog842.xml" ContentType="application/vnd.openxmlformats-officedocument.spreadsheetml.revisionLog+xml"/>
  <Override PartName="/xl/revisions/revisionLog1058.xml" ContentType="application/vnd.openxmlformats-officedocument.spreadsheetml.revisionLog+xml"/>
  <Override PartName="/xl/revisions/revisionLog274.xml" ContentType="application/vnd.openxmlformats-officedocument.spreadsheetml.revisionLog+xml"/>
  <Override PartName="/xl/revisions/revisionLog481.xml" ContentType="application/vnd.openxmlformats-officedocument.spreadsheetml.revisionLog+xml"/>
  <Override PartName="/xl/revisions/revisionLog702.xml" ContentType="application/vnd.openxmlformats-officedocument.spreadsheetml.revisionLog+xml"/>
  <Override PartName="/xl/revisions/revisionLog69.xml" ContentType="application/vnd.openxmlformats-officedocument.spreadsheetml.revisionLog+xml"/>
  <Override PartName="/xl/revisions/revisionLog134.xml" ContentType="application/vnd.openxmlformats-officedocument.spreadsheetml.revisionLog+xml"/>
  <Override PartName="/xl/revisions/revisionLog579.xml" ContentType="application/vnd.openxmlformats-officedocument.spreadsheetml.revisionLog+xml"/>
  <Override PartName="/xl/revisions/revisionLog786.xml" ContentType="application/vnd.openxmlformats-officedocument.spreadsheetml.revisionLog+xml"/>
  <Override PartName="/xl/revisions/revisionLog993.xml" ContentType="application/vnd.openxmlformats-officedocument.spreadsheetml.revisionLog+xml"/>
  <Override PartName="/xl/revisions/revisionLog341.xml" ContentType="application/vnd.openxmlformats-officedocument.spreadsheetml.revisionLog+xml"/>
  <Override PartName="/xl/revisions/revisionLog439.xml" ContentType="application/vnd.openxmlformats-officedocument.spreadsheetml.revisionLog+xml"/>
  <Override PartName="/xl/revisions/revisionLog646.xml" ContentType="application/vnd.openxmlformats-officedocument.spreadsheetml.revisionLog+xml"/>
  <Override PartName="/xl/revisions/revisionLog1069.xml" ContentType="application/vnd.openxmlformats-officedocument.spreadsheetml.revisionLog+xml"/>
  <Override PartName="/xl/revisions/revisionLog201.xml" ContentType="application/vnd.openxmlformats-officedocument.spreadsheetml.revisionLog+xml"/>
  <Override PartName="/xl/revisions/revisionLog285.xml" ContentType="application/vnd.openxmlformats-officedocument.spreadsheetml.revisionLog+xml"/>
  <Override PartName="/xl/revisions/revisionLog506.xml" ContentType="application/vnd.openxmlformats-officedocument.spreadsheetml.revisionLog+xml"/>
  <Override PartName="/xl/revisions/revisionLog853.xml" ContentType="application/vnd.openxmlformats-officedocument.spreadsheetml.revisionLog+xml"/>
  <Override PartName="/xl/revisions/revisionLog492.xml" ContentType="application/vnd.openxmlformats-officedocument.spreadsheetml.revisionLog+xml"/>
  <Override PartName="/xl/revisions/revisionLog713.xml" ContentType="application/vnd.openxmlformats-officedocument.spreadsheetml.revisionLog+xml"/>
  <Override PartName="/xl/revisions/revisionLog797.xml" ContentType="application/vnd.openxmlformats-officedocument.spreadsheetml.revisionLog+xml"/>
  <Override PartName="/xl/revisions/revisionLog920.xml" ContentType="application/vnd.openxmlformats-officedocument.spreadsheetml.revisionLog+xml"/>
  <Override PartName="/xl/revisions/revisionLog145.xml" ContentType="application/vnd.openxmlformats-officedocument.spreadsheetml.revisionLog+xml"/>
  <Override PartName="/xl/revisions/revisionLog352.xml" ContentType="application/vnd.openxmlformats-officedocument.spreadsheetml.revisionLog+xml"/>
  <Override PartName="/xl/revisions/revisionLog212.xml" ContentType="application/vnd.openxmlformats-officedocument.spreadsheetml.revisionLog+xml"/>
  <Override PartName="/xl/revisions/revisionLog657.xml" ContentType="application/vnd.openxmlformats-officedocument.spreadsheetml.revisionLog+xml"/>
  <Override PartName="/xl/revisions/revisionLog864.xml" ContentType="application/vnd.openxmlformats-officedocument.spreadsheetml.revisionLog+xml"/>
  <Override PartName="/xl/revisions/revisionLog296.xml" ContentType="application/vnd.openxmlformats-officedocument.spreadsheetml.revisionLog+xml"/>
  <Override PartName="/xl/revisions/revisionLog517.xml" ContentType="application/vnd.openxmlformats-officedocument.spreadsheetml.revisionLog+xml"/>
  <Override PartName="/xl/revisions/revisionLog724.xml" ContentType="application/vnd.openxmlformats-officedocument.spreadsheetml.revisionLog+xml"/>
  <Override PartName="/xl/revisions/revisionLog931.xml" ContentType="application/vnd.openxmlformats-officedocument.spreadsheetml.revisionLog+xml"/>
  <Override PartName="/xl/revisions/revisionLog60.xml" ContentType="application/vnd.openxmlformats-officedocument.spreadsheetml.revisionLog+xml"/>
  <Override PartName="/xl/revisions/revisionLog156.xml" ContentType="application/vnd.openxmlformats-officedocument.spreadsheetml.revisionLog+xml"/>
  <Override PartName="/xl/revisions/revisionLog363.xml" ContentType="application/vnd.openxmlformats-officedocument.spreadsheetml.revisionLog+xml"/>
  <Override PartName="/xl/revisions/revisionLog570.xml" ContentType="application/vnd.openxmlformats-officedocument.spreadsheetml.revisionLog+xml"/>
  <Override PartName="/xl/revisions/revisionLog1007.xml" ContentType="application/vnd.openxmlformats-officedocument.spreadsheetml.revisionLog+xml"/>
  <Override PartName="/xl/revisions/revisionLog223.xml" ContentType="application/vnd.openxmlformats-officedocument.spreadsheetml.revisionLog+xml"/>
  <Override PartName="/xl/revisions/revisionLog430.xml" ContentType="application/vnd.openxmlformats-officedocument.spreadsheetml.revisionLog+xml"/>
  <Override PartName="/xl/revisions/revisionLog668.xml" ContentType="application/vnd.openxmlformats-officedocument.spreadsheetml.revisionLog+xml"/>
  <Override PartName="/xl/revisions/revisionLog875.xml" ContentType="application/vnd.openxmlformats-officedocument.spreadsheetml.revisionLog+xml"/>
  <Override PartName="/xl/revisions/revisionLog1060.xml" ContentType="application/vnd.openxmlformats-officedocument.spreadsheetml.revisionLog+xml"/>
  <Override PartName="/xl/revisions/revisionLog18.xml" ContentType="application/vnd.openxmlformats-officedocument.spreadsheetml.revisionLog+xml"/>
  <Override PartName="/xl/revisions/revisionLog528.xml" ContentType="application/vnd.openxmlformats-officedocument.spreadsheetml.revisionLog+xml"/>
  <Override PartName="/xl/revisions/revisionLog735.xml" ContentType="application/vnd.openxmlformats-officedocument.spreadsheetml.revisionLog+xml"/>
  <Override PartName="/xl/revisions/revisionLog942.xml" ContentType="application/vnd.openxmlformats-officedocument.spreadsheetml.revisionLog+xml"/>
  <Override PartName="/xl/revisions/revisionLog167.xml" ContentType="application/vnd.openxmlformats-officedocument.spreadsheetml.revisionLog+xml"/>
  <Override PartName="/xl/revisions/revisionLog374.xml" ContentType="application/vnd.openxmlformats-officedocument.spreadsheetml.revisionLog+xml"/>
  <Override PartName="/xl/revisions/revisionLog581.xml" ContentType="application/vnd.openxmlformats-officedocument.spreadsheetml.revisionLog+xml"/>
  <Override PartName="/xl/revisions/revisionLog1018.xml" ContentType="application/vnd.openxmlformats-officedocument.spreadsheetml.revisionLog+xml"/>
  <Override PartName="/xl/revisions/revisionLog71.xml" ContentType="application/vnd.openxmlformats-officedocument.spreadsheetml.revisionLog+xml"/>
  <Override PartName="/xl/revisions/revisionLog234.xml" ContentType="application/vnd.openxmlformats-officedocument.spreadsheetml.revisionLog+xml"/>
  <Override PartName="/xl/revisions/revisionLog679.xml" ContentType="application/vnd.openxmlformats-officedocument.spreadsheetml.revisionLog+xml"/>
  <Override PartName="/xl/revisions/revisionLog802.xml" ContentType="application/vnd.openxmlformats-officedocument.spreadsheetml.revisionLog+xml"/>
  <Override PartName="/xl/revisions/revisionLog886.xml" ContentType="application/vnd.openxmlformats-officedocument.spreadsheetml.revisionLog+xml"/>
  <Override PartName="/xl/revisions/revisionLog2.xml" ContentType="application/vnd.openxmlformats-officedocument.spreadsheetml.revisionLog+xml"/>
  <Override PartName="/xl/revisions/revisionLog29.xml" ContentType="application/vnd.openxmlformats-officedocument.spreadsheetml.revisionLog+xml"/>
  <Override PartName="/xl/revisions/revisionLog441.xml" ContentType="application/vnd.openxmlformats-officedocument.spreadsheetml.revisionLog+xml"/>
  <Override PartName="/xl/revisions/revisionLog539.xml" ContentType="application/vnd.openxmlformats-officedocument.spreadsheetml.revisionLog+xml"/>
  <Override PartName="/xl/revisions/revisionLog746.xml" ContentType="application/vnd.openxmlformats-officedocument.spreadsheetml.revisionLog+xml"/>
  <Override PartName="/xl/revisions/revisionLog1071.xml" ContentType="application/vnd.openxmlformats-officedocument.spreadsheetml.revisionLog+xml"/>
  <Override PartName="/xl/revisions/revisionLog178.xml" ContentType="application/vnd.openxmlformats-officedocument.spreadsheetml.revisionLog+xml"/>
  <Override PartName="/xl/revisions/revisionLog301.xml" ContentType="application/vnd.openxmlformats-officedocument.spreadsheetml.revisionLog+xml"/>
  <Override PartName="/xl/revisions/revisionLog953.xml" ContentType="application/vnd.openxmlformats-officedocument.spreadsheetml.revisionLog+xml"/>
  <Override PartName="/xl/revisions/revisionLog1029.xml" ContentType="application/vnd.openxmlformats-officedocument.spreadsheetml.revisionLog+xml"/>
  <Override PartName="/xl/revisions/revisionLog82.xml" ContentType="application/vnd.openxmlformats-officedocument.spreadsheetml.revisionLog+xml"/>
  <Override PartName="/xl/revisions/revisionLog203.xml" ContentType="application/vnd.openxmlformats-officedocument.spreadsheetml.revisionLog+xml"/>
  <Override PartName="/xl/revisions/revisionLog385.xml" ContentType="application/vnd.openxmlformats-officedocument.spreadsheetml.revisionLog+xml"/>
  <Override PartName="/xl/revisions/revisionLog592.xml" ContentType="application/vnd.openxmlformats-officedocument.spreadsheetml.revisionLog+xml"/>
  <Override PartName="/xl/revisions/revisionLog606.xml" ContentType="application/vnd.openxmlformats-officedocument.spreadsheetml.revisionLog+xml"/>
  <Override PartName="/xl/revisions/revisionLog648.xml" ContentType="application/vnd.openxmlformats-officedocument.spreadsheetml.revisionLog+xml"/>
  <Override PartName="/xl/revisions/revisionLog813.xml" ContentType="application/vnd.openxmlformats-officedocument.spreadsheetml.revisionLog+xml"/>
  <Override PartName="/xl/revisions/revisionLog855.xml" ContentType="application/vnd.openxmlformats-officedocument.spreadsheetml.revisionLog+xml"/>
  <Override PartName="/xl/revisions/revisionLog1040.xml" ContentType="application/vnd.openxmlformats-officedocument.spreadsheetml.revisionLog+xml"/>
  <Override PartName="/xl/revisions/revisionLog245.xml" ContentType="application/vnd.openxmlformats-officedocument.spreadsheetml.revisionLog+xml"/>
  <Override PartName="/xl/revisions/revisionLog287.xml" ContentType="application/vnd.openxmlformats-officedocument.spreadsheetml.revisionLog+xml"/>
  <Override PartName="/xl/revisions/revisionLog410.xml" ContentType="application/vnd.openxmlformats-officedocument.spreadsheetml.revisionLog+xml"/>
  <Override PartName="/xl/revisions/revisionLog452.xml" ContentType="application/vnd.openxmlformats-officedocument.spreadsheetml.revisionLog+xml"/>
  <Override PartName="/xl/revisions/revisionLog494.xml" ContentType="application/vnd.openxmlformats-officedocument.spreadsheetml.revisionLog+xml"/>
  <Override PartName="/xl/revisions/revisionLog508.xml" ContentType="application/vnd.openxmlformats-officedocument.spreadsheetml.revisionLog+xml"/>
  <Override PartName="/xl/revisions/revisionLog715.xml" ContentType="application/vnd.openxmlformats-officedocument.spreadsheetml.revisionLog+xml"/>
  <Override PartName="/xl/revisions/revisionLog897.xml" ContentType="application/vnd.openxmlformats-officedocument.spreadsheetml.revisionLog+xml"/>
  <Override PartName="/xl/revisions/revisionLog922.xml" ContentType="application/vnd.openxmlformats-officedocument.spreadsheetml.revisionLog+xml"/>
  <Override PartName="/xl/revisions/revisionLog1082.xml" ContentType="application/vnd.openxmlformats-officedocument.spreadsheetml.revisionLog+xml"/>
  <Override PartName="/xl/revisions/revisionLog105.xml" ContentType="application/vnd.openxmlformats-officedocument.spreadsheetml.revisionLog+xml"/>
  <Override PartName="/xl/revisions/revisionLog147.xml" ContentType="application/vnd.openxmlformats-officedocument.spreadsheetml.revisionLog+xml"/>
  <Override PartName="/xl/revisions/revisionLog312.xml" ContentType="application/vnd.openxmlformats-officedocument.spreadsheetml.revisionLog+xml"/>
  <Override PartName="/xl/revisions/revisionLog354.xml" ContentType="application/vnd.openxmlformats-officedocument.spreadsheetml.revisionLog+xml"/>
  <Override PartName="/xl/revisions/revisionLog757.xml" ContentType="application/vnd.openxmlformats-officedocument.spreadsheetml.revisionLog+xml"/>
  <Override PartName="/xl/revisions/revisionLog799.xml" ContentType="application/vnd.openxmlformats-officedocument.spreadsheetml.revisionLog+xml"/>
  <Override PartName="/xl/revisions/revisionLog964.xml" ContentType="application/vnd.openxmlformats-officedocument.spreadsheetml.revisionLog+xml"/>
  <Override PartName="/xl/revisions/revisionLog51.xml" ContentType="application/vnd.openxmlformats-officedocument.spreadsheetml.revisionLog+xml"/>
  <Override PartName="/xl/revisions/revisionLog93.xml" ContentType="application/vnd.openxmlformats-officedocument.spreadsheetml.revisionLog+xml"/>
  <Override PartName="/xl/revisions/revisionLog189.xml" ContentType="application/vnd.openxmlformats-officedocument.spreadsheetml.revisionLog+xml"/>
  <Override PartName="/xl/revisions/revisionLog396.xml" ContentType="application/vnd.openxmlformats-officedocument.spreadsheetml.revisionLog+xml"/>
  <Override PartName="/xl/revisions/revisionLog561.xml" ContentType="application/vnd.openxmlformats-officedocument.spreadsheetml.revisionLog+xml"/>
  <Override PartName="/xl/revisions/revisionLog617.xml" ContentType="application/vnd.openxmlformats-officedocument.spreadsheetml.revisionLog+xml"/>
  <Override PartName="/xl/revisions/revisionLog659.xml" ContentType="application/vnd.openxmlformats-officedocument.spreadsheetml.revisionLog+xml"/>
  <Override PartName="/xl/revisions/revisionLog824.xml" ContentType="application/vnd.openxmlformats-officedocument.spreadsheetml.revisionLog+xml"/>
  <Override PartName="/xl/revisions/revisionLog866.xml" ContentType="application/vnd.openxmlformats-officedocument.spreadsheetml.revisionLog+xml"/>
  <Override PartName="/xl/revisions/revisionLog214.xml" ContentType="application/vnd.openxmlformats-officedocument.spreadsheetml.revisionLog+xml"/>
  <Override PartName="/xl/revisions/revisionLog256.xml" ContentType="application/vnd.openxmlformats-officedocument.spreadsheetml.revisionLog+xml"/>
  <Override PartName="/xl/revisions/revisionLog298.xml" ContentType="application/vnd.openxmlformats-officedocument.spreadsheetml.revisionLog+xml"/>
  <Override PartName="/xl/revisions/revisionLog421.xml" ContentType="application/vnd.openxmlformats-officedocument.spreadsheetml.revisionLog+xml"/>
  <Override PartName="/xl/revisions/revisionLog463.xml" ContentType="application/vnd.openxmlformats-officedocument.spreadsheetml.revisionLog+xml"/>
  <Override PartName="/xl/revisions/revisionLog519.xml" ContentType="application/vnd.openxmlformats-officedocument.spreadsheetml.revisionLog+xml"/>
  <Override PartName="/xl/revisions/revisionLog670.xml" ContentType="application/vnd.openxmlformats-officedocument.spreadsheetml.revisionLog+xml"/>
  <Override PartName="/xl/revisions/revisionLog1051.xml" ContentType="application/vnd.openxmlformats-officedocument.spreadsheetml.revisionLog+xml"/>
  <Override PartName="/xl/revisions/revisionLog116.xml" ContentType="application/vnd.openxmlformats-officedocument.spreadsheetml.revisionLog+xml"/>
  <Override PartName="/xl/revisions/revisionLog158.xml" ContentType="application/vnd.openxmlformats-officedocument.spreadsheetml.revisionLog+xml"/>
  <Override PartName="/xl/revisions/revisionLog323.xml" ContentType="application/vnd.openxmlformats-officedocument.spreadsheetml.revisionLog+xml"/>
  <Override PartName="/xl/revisions/revisionLog530.xml" ContentType="application/vnd.openxmlformats-officedocument.spreadsheetml.revisionLog+xml"/>
  <Override PartName="/xl/revisions/revisionLog726.xml" ContentType="application/vnd.openxmlformats-officedocument.spreadsheetml.revisionLog+xml"/>
  <Override PartName="/xl/revisions/revisionLog768.xml" ContentType="application/vnd.openxmlformats-officedocument.spreadsheetml.revisionLog+xml"/>
  <Override PartName="/xl/revisions/revisionLog933.xml" ContentType="application/vnd.openxmlformats-officedocument.spreadsheetml.revisionLog+xml"/>
  <Override PartName="/xl/revisions/revisionLog975.xml" ContentType="application/vnd.openxmlformats-officedocument.spreadsheetml.revisionLog+xml"/>
  <Override PartName="/xl/revisions/revisionLog1009.xml" ContentType="application/vnd.openxmlformats-officedocument.spreadsheetml.revisionLog+xml"/>
  <Override PartName="/xl/revisions/revisionLog20.xml" ContentType="application/vnd.openxmlformats-officedocument.spreadsheetml.revisionLog+xml"/>
  <Override PartName="/xl/revisions/revisionLog62.xml" ContentType="application/vnd.openxmlformats-officedocument.spreadsheetml.revisionLog+xml"/>
  <Override PartName="/xl/revisions/revisionLog365.xml" ContentType="application/vnd.openxmlformats-officedocument.spreadsheetml.revisionLog+xml"/>
  <Override PartName="/xl/revisions/revisionLog572.xml" ContentType="application/vnd.openxmlformats-officedocument.spreadsheetml.revisionLog+xml"/>
  <Override PartName="/xl/revisions/revisionLog628.xml" ContentType="application/vnd.openxmlformats-officedocument.spreadsheetml.revisionLog+xml"/>
  <Override PartName="/xl/revisions/revisionLog835.xml" ContentType="application/vnd.openxmlformats-officedocument.spreadsheetml.revisionLog+xml"/>
  <Override PartName="/xl/revisions/revisionLog225.xml" ContentType="application/vnd.openxmlformats-officedocument.spreadsheetml.revisionLog+xml"/>
  <Override PartName="/xl/revisions/revisionLog267.xml" ContentType="application/vnd.openxmlformats-officedocument.spreadsheetml.revisionLog+xml"/>
  <Override PartName="/xl/revisions/revisionLog432.xml" ContentType="application/vnd.openxmlformats-officedocument.spreadsheetml.revisionLog+xml"/>
  <Override PartName="/xl/revisions/revisionLog474.xml" ContentType="application/vnd.openxmlformats-officedocument.spreadsheetml.revisionLog+xml"/>
  <Override PartName="/xl/revisions/revisionLog877.xml" ContentType="application/vnd.openxmlformats-officedocument.spreadsheetml.revisionLog+xml"/>
  <Override PartName="/xl/revisions/revisionLog1020.xml" ContentType="application/vnd.openxmlformats-officedocument.spreadsheetml.revisionLog+xml"/>
  <Override PartName="/xl/revisions/revisionLog1062.xml" ContentType="application/vnd.openxmlformats-officedocument.spreadsheetml.revisionLog+xml"/>
  <Override PartName="/xl/revisions/revisionLog127.xml" ContentType="application/vnd.openxmlformats-officedocument.spreadsheetml.revisionLog+xml"/>
  <Override PartName="/xl/revisions/revisionLog681.xml" ContentType="application/vnd.openxmlformats-officedocument.spreadsheetml.revisionLog+xml"/>
  <Override PartName="/xl/revisions/revisionLog737.xml" ContentType="application/vnd.openxmlformats-officedocument.spreadsheetml.revisionLog+xml"/>
  <Override PartName="/xl/revisions/revisionLog779.xml" ContentType="application/vnd.openxmlformats-officedocument.spreadsheetml.revisionLog+xml"/>
  <Override PartName="/xl/revisions/revisionLog902.xml" ContentType="application/vnd.openxmlformats-officedocument.spreadsheetml.revisionLog+xml"/>
  <Override PartName="/xl/revisions/revisionLog944.xml" ContentType="application/vnd.openxmlformats-officedocument.spreadsheetml.revisionLog+xml"/>
  <Override PartName="/xl/revisions/revisionLog986.xml" ContentType="application/vnd.openxmlformats-officedocument.spreadsheetml.revisionLog+xml"/>
  <Override PartName="/xl/revisions/revisionLog31.xml" ContentType="application/vnd.openxmlformats-officedocument.spreadsheetml.revisionLog+xml"/>
  <Override PartName="/xl/revisions/revisionLog73.xml" ContentType="application/vnd.openxmlformats-officedocument.spreadsheetml.revisionLog+xml"/>
  <Override PartName="/xl/revisions/revisionLog169.xml" ContentType="application/vnd.openxmlformats-officedocument.spreadsheetml.revisionLog+xml"/>
  <Override PartName="/xl/revisions/revisionLog334.xml" ContentType="application/vnd.openxmlformats-officedocument.spreadsheetml.revisionLog+xml"/>
  <Override PartName="/xl/revisions/revisionLog376.xml" ContentType="application/vnd.openxmlformats-officedocument.spreadsheetml.revisionLog+xml"/>
  <Override PartName="/xl/revisions/revisionLog541.xml" ContentType="application/vnd.openxmlformats-officedocument.spreadsheetml.revisionLog+xml"/>
  <Override PartName="/xl/revisions/revisionLog583.xml" ContentType="application/vnd.openxmlformats-officedocument.spreadsheetml.revisionLog+xml"/>
  <Override PartName="/xl/revisions/revisionLog639.xml" ContentType="application/vnd.openxmlformats-officedocument.spreadsheetml.revisionLog+xml"/>
  <Override PartName="/xl/revisions/revisionLog790.xml" ContentType="application/vnd.openxmlformats-officedocument.spreadsheetml.revisionLog+xml"/>
  <Override PartName="/xl/revisions/revisionLog804.xml" ContentType="application/vnd.openxmlformats-officedocument.spreadsheetml.revisionLog+xml"/>
  <Override PartName="/xl/revisions/revisionLog4.xml" ContentType="application/vnd.openxmlformats-officedocument.spreadsheetml.revisionLog+xml"/>
  <Override PartName="/xl/revisions/revisionLog180.xml" ContentType="application/vnd.openxmlformats-officedocument.spreadsheetml.revisionLog+xml"/>
  <Override PartName="/xl/revisions/revisionLog236.xml" ContentType="application/vnd.openxmlformats-officedocument.spreadsheetml.revisionLog+xml"/>
  <Override PartName="/xl/revisions/revisionLog278.xml" ContentType="application/vnd.openxmlformats-officedocument.spreadsheetml.revisionLog+xml"/>
  <Override PartName="/xl/revisions/revisionLog401.xml" ContentType="application/vnd.openxmlformats-officedocument.spreadsheetml.revisionLog+xml"/>
  <Override PartName="/xl/revisions/revisionLog443.xml" ContentType="application/vnd.openxmlformats-officedocument.spreadsheetml.revisionLog+xml"/>
  <Override PartName="/xl/revisions/revisionLog650.xml" ContentType="application/vnd.openxmlformats-officedocument.spreadsheetml.revisionLog+xml"/>
  <Override PartName="/xl/revisions/revisionLog846.xml" ContentType="application/vnd.openxmlformats-officedocument.spreadsheetml.revisionLog+xml"/>
  <Override PartName="/xl/revisions/revisionLog888.xml" ContentType="application/vnd.openxmlformats-officedocument.spreadsheetml.revisionLog+xml"/>
  <Override PartName="/xl/revisions/revisionLog1031.xml" ContentType="application/vnd.openxmlformats-officedocument.spreadsheetml.revisionLog+xml"/>
  <Override PartName="/xl/revisions/revisionLog1073.xml" ContentType="application/vnd.openxmlformats-officedocument.spreadsheetml.revisionLog+xml"/>
  <Override PartName="/xl/revisions/revisionLog303.xml" ContentType="application/vnd.openxmlformats-officedocument.spreadsheetml.revisionLog+xml"/>
  <Override PartName="/xl/revisions/revisionLog485.xml" ContentType="application/vnd.openxmlformats-officedocument.spreadsheetml.revisionLog+xml"/>
  <Override PartName="/xl/revisions/revisionLog692.xml" ContentType="application/vnd.openxmlformats-officedocument.spreadsheetml.revisionLog+xml"/>
  <Override PartName="/xl/revisions/revisionLog706.xml" ContentType="application/vnd.openxmlformats-officedocument.spreadsheetml.revisionLog+xml"/>
  <Override PartName="/xl/revisions/revisionLog748.xml" ContentType="application/vnd.openxmlformats-officedocument.spreadsheetml.revisionLog+xml"/>
  <Override PartName="/xl/revisions/revisionLog913.xml" ContentType="application/vnd.openxmlformats-officedocument.spreadsheetml.revisionLog+xml"/>
  <Override PartName="/xl/revisions/revisionLog955.xml" ContentType="application/vnd.openxmlformats-officedocument.spreadsheetml.revisionLog+xml"/>
  <Override PartName="/xl/revisions/revisionLog42.xml" ContentType="application/vnd.openxmlformats-officedocument.spreadsheetml.revisionLog+xml"/>
  <Override PartName="/xl/revisions/revisionLog84.xml" ContentType="application/vnd.openxmlformats-officedocument.spreadsheetml.revisionLog+xml"/>
  <Override PartName="/xl/revisions/revisionLog138.xml" ContentType="application/vnd.openxmlformats-officedocument.spreadsheetml.revisionLog+xml"/>
  <Override PartName="/xl/revisions/revisionLog345.xml" ContentType="application/vnd.openxmlformats-officedocument.spreadsheetml.revisionLog+xml"/>
  <Override PartName="/xl/revisions/revisionLog387.xml" ContentType="application/vnd.openxmlformats-officedocument.spreadsheetml.revisionLog+xml"/>
  <Override PartName="/xl/revisions/revisionLog510.xml" ContentType="application/vnd.openxmlformats-officedocument.spreadsheetml.revisionLog+xml"/>
  <Override PartName="/xl/revisions/revisionLog552.xml" ContentType="application/vnd.openxmlformats-officedocument.spreadsheetml.revisionLog+xml"/>
  <Override PartName="/xl/revisions/revisionLog594.xml" ContentType="application/vnd.openxmlformats-officedocument.spreadsheetml.revisionLog+xml"/>
  <Override PartName="/xl/revisions/revisionLog608.xml" ContentType="application/vnd.openxmlformats-officedocument.spreadsheetml.revisionLog+xml"/>
  <Override PartName="/xl/revisions/revisionLog815.xml" ContentType="application/vnd.openxmlformats-officedocument.spreadsheetml.revisionLog+xml"/>
  <Override PartName="/xl/revisions/revisionLog997.xml" ContentType="application/vnd.openxmlformats-officedocument.spreadsheetml.revisionLog+xml"/>
  <Override PartName="/xl/revisions/revisionLog191.xml" ContentType="application/vnd.openxmlformats-officedocument.spreadsheetml.revisionLog+xml"/>
  <Override PartName="/xl/revisions/revisionLog205.xml" ContentType="application/vnd.openxmlformats-officedocument.spreadsheetml.revisionLog+xml"/>
  <Override PartName="/xl/revisions/revisionLog247.xml" ContentType="application/vnd.openxmlformats-officedocument.spreadsheetml.revisionLog+xml"/>
  <Override PartName="/xl/revisions/revisionLog412.xml" ContentType="application/vnd.openxmlformats-officedocument.spreadsheetml.revisionLog+xml"/>
  <Override PartName="/xl/revisions/revisionLog857.xml" ContentType="application/vnd.openxmlformats-officedocument.spreadsheetml.revisionLog+xml"/>
  <Override PartName="/xl/revisions/revisionLog899.xml" ContentType="application/vnd.openxmlformats-officedocument.spreadsheetml.revisionLog+xml"/>
  <Override PartName="/xl/revisions/revisionLog1000.xml" ContentType="application/vnd.openxmlformats-officedocument.spreadsheetml.revisionLog+xml"/>
  <Override PartName="/xl/revisions/revisionLog1042.xml" ContentType="application/vnd.openxmlformats-officedocument.spreadsheetml.revisionLog+xml"/>
  <Override PartName="/xl/revisions/revisionLog1084.xml" ContentType="application/vnd.openxmlformats-officedocument.spreadsheetml.revisionLog+xml"/>
  <Override PartName="/xl/revisions/revisionLog107.xml" ContentType="application/vnd.openxmlformats-officedocument.spreadsheetml.revisionLog+xml"/>
  <Override PartName="/xl/revisions/revisionLog289.xml" ContentType="application/vnd.openxmlformats-officedocument.spreadsheetml.revisionLog+xml"/>
  <Override PartName="/xl/revisions/revisionLog454.xml" ContentType="application/vnd.openxmlformats-officedocument.spreadsheetml.revisionLog+xml"/>
  <Override PartName="/xl/revisions/revisionLog496.xml" ContentType="application/vnd.openxmlformats-officedocument.spreadsheetml.revisionLog+xml"/>
  <Override PartName="/xl/revisions/revisionLog661.xml" ContentType="application/vnd.openxmlformats-officedocument.spreadsheetml.revisionLog+xml"/>
  <Override PartName="/xl/revisions/revisionLog717.xml" ContentType="application/vnd.openxmlformats-officedocument.spreadsheetml.revisionLog+xml"/>
  <Override PartName="/xl/revisions/revisionLog759.xml" ContentType="application/vnd.openxmlformats-officedocument.spreadsheetml.revisionLog+xml"/>
  <Override PartName="/xl/revisions/revisionLog924.xml" ContentType="application/vnd.openxmlformats-officedocument.spreadsheetml.revisionLog+xml"/>
  <Override PartName="/xl/revisions/revisionLog966.xml" ContentType="application/vnd.openxmlformats-officedocument.spreadsheetml.revisionLog+xml"/>
  <Override PartName="/xl/revisions/revisionLog11.xml" ContentType="application/vnd.openxmlformats-officedocument.spreadsheetml.revisionLog+xml"/>
  <Override PartName="/xl/revisions/revisionLog53.xml" ContentType="application/vnd.openxmlformats-officedocument.spreadsheetml.revisionLog+xml"/>
  <Override PartName="/xl/revisions/revisionLog149.xml" ContentType="application/vnd.openxmlformats-officedocument.spreadsheetml.revisionLog+xml"/>
  <Override PartName="/xl/revisions/revisionLog314.xml" ContentType="application/vnd.openxmlformats-officedocument.spreadsheetml.revisionLog+xml"/>
  <Override PartName="/xl/revisions/revisionLog356.xml" ContentType="application/vnd.openxmlformats-officedocument.spreadsheetml.revisionLog+xml"/>
  <Override PartName="/xl/revisions/revisionLog398.xml" ContentType="application/vnd.openxmlformats-officedocument.spreadsheetml.revisionLog+xml"/>
  <Override PartName="/xl/revisions/revisionLog521.xml" ContentType="application/vnd.openxmlformats-officedocument.spreadsheetml.revisionLog+xml"/>
  <Override PartName="/xl/revisions/revisionLog563.xml" ContentType="application/vnd.openxmlformats-officedocument.spreadsheetml.revisionLog+xml"/>
  <Override PartName="/xl/revisions/revisionLog619.xml" ContentType="application/vnd.openxmlformats-officedocument.spreadsheetml.revisionLog+xml"/>
  <Override PartName="/xl/revisions/revisionLog770.xml" ContentType="application/vnd.openxmlformats-officedocument.spreadsheetml.revisionLog+xml"/>
  <Override PartName="/xl/revisions/revisionLog95.xml" ContentType="application/vnd.openxmlformats-officedocument.spreadsheetml.revisionLog+xml"/>
  <Override PartName="/xl/revisions/revisionLog160.xml" ContentType="application/vnd.openxmlformats-officedocument.spreadsheetml.revisionLog+xml"/>
  <Override PartName="/xl/revisions/revisionLog216.xml" ContentType="application/vnd.openxmlformats-officedocument.spreadsheetml.revisionLog+xml"/>
  <Override PartName="/xl/revisions/revisionLog423.xml" ContentType="application/vnd.openxmlformats-officedocument.spreadsheetml.revisionLog+xml"/>
  <Override PartName="/xl/revisions/revisionLog826.xml" ContentType="application/vnd.openxmlformats-officedocument.spreadsheetml.revisionLog+xml"/>
  <Override PartName="/xl/revisions/revisionLog868.xml" ContentType="application/vnd.openxmlformats-officedocument.spreadsheetml.revisionLog+xml"/>
  <Override PartName="/xl/revisions/revisionLog1011.xml" ContentType="application/vnd.openxmlformats-officedocument.spreadsheetml.revisionLog+xml"/>
  <Override PartName="/xl/revisions/revisionLog1053.xml" ContentType="application/vnd.openxmlformats-officedocument.spreadsheetml.revisionLog+xml"/>
  <Override PartName="/xl/revisions/revisionLog258.xml" ContentType="application/vnd.openxmlformats-officedocument.spreadsheetml.revisionLog+xml"/>
  <Override PartName="/xl/revisions/revisionLog465.xml" ContentType="application/vnd.openxmlformats-officedocument.spreadsheetml.revisionLog+xml"/>
  <Override PartName="/xl/revisions/revisionLog630.xml" ContentType="application/vnd.openxmlformats-officedocument.spreadsheetml.revisionLog+xml"/>
  <Override PartName="/xl/revisions/revisionLog672.xml" ContentType="application/vnd.openxmlformats-officedocument.spreadsheetml.revisionLog+xml"/>
  <Override PartName="/xl/revisions/revisionLog728.xml" ContentType="application/vnd.openxmlformats-officedocument.spreadsheetml.revisionLog+xml"/>
  <Override PartName="/xl/revisions/revisionLog935.xml" ContentType="application/vnd.openxmlformats-officedocument.spreadsheetml.revisionLog+xml"/>
  <Override PartName="/xl/revisions/revisionLog22.xml" ContentType="application/vnd.openxmlformats-officedocument.spreadsheetml.revisionLog+xml"/>
  <Override PartName="/xl/revisions/revisionLog64.xml" ContentType="application/vnd.openxmlformats-officedocument.spreadsheetml.revisionLog+xml"/>
  <Override PartName="/xl/revisions/revisionLog118.xml" ContentType="application/vnd.openxmlformats-officedocument.spreadsheetml.revisionLog+xml"/>
  <Override PartName="/xl/revisions/revisionLog325.xml" ContentType="application/vnd.openxmlformats-officedocument.spreadsheetml.revisionLog+xml"/>
  <Override PartName="/xl/revisions/revisionLog367.xml" ContentType="application/vnd.openxmlformats-officedocument.spreadsheetml.revisionLog+xml"/>
  <Override PartName="/xl/revisions/revisionLog532.xml" ContentType="application/vnd.openxmlformats-officedocument.spreadsheetml.revisionLog+xml"/>
  <Override PartName="/xl/revisions/revisionLog574.xml" ContentType="application/vnd.openxmlformats-officedocument.spreadsheetml.revisionLog+xml"/>
  <Override PartName="/xl/revisions/revisionLog977.xml" ContentType="application/vnd.openxmlformats-officedocument.spreadsheetml.revisionLog+xml"/>
  <Override PartName="/xl/revisions/revisionLog171.xml" ContentType="application/vnd.openxmlformats-officedocument.spreadsheetml.revisionLog+xml"/>
  <Override PartName="/xl/revisions/revisionLog227.xml" ContentType="application/vnd.openxmlformats-officedocument.spreadsheetml.revisionLog+xml"/>
  <Override PartName="/xl/revisions/revisionLog781.xml" ContentType="application/vnd.openxmlformats-officedocument.spreadsheetml.revisionLog+xml"/>
  <Override PartName="/xl/revisions/revisionLog837.xml" ContentType="application/vnd.openxmlformats-officedocument.spreadsheetml.revisionLog+xml"/>
  <Override PartName="/xl/revisions/revisionLog879.xml" ContentType="application/vnd.openxmlformats-officedocument.spreadsheetml.revisionLog+xml"/>
  <Override PartName="/xl/revisions/revisionLog1022.xml" ContentType="application/vnd.openxmlformats-officedocument.spreadsheetml.revisionLog+xml"/>
  <Override PartName="/xl/revisions/revisionLog269.xml" ContentType="application/vnd.openxmlformats-officedocument.spreadsheetml.revisionLog+xml"/>
  <Override PartName="/xl/revisions/revisionLog434.xml" ContentType="application/vnd.openxmlformats-officedocument.spreadsheetml.revisionLog+xml"/>
  <Override PartName="/xl/revisions/revisionLog476.xml" ContentType="application/vnd.openxmlformats-officedocument.spreadsheetml.revisionLog+xml"/>
  <Override PartName="/xl/revisions/revisionLog641.xml" ContentType="application/vnd.openxmlformats-officedocument.spreadsheetml.revisionLog+xml"/>
  <Override PartName="/xl/revisions/revisionLog683.xml" ContentType="application/vnd.openxmlformats-officedocument.spreadsheetml.revisionLog+xml"/>
  <Override PartName="/xl/revisions/revisionLog739.xml" ContentType="application/vnd.openxmlformats-officedocument.spreadsheetml.revisionLog+xml"/>
  <Override PartName="/xl/revisions/revisionLog890.xml" ContentType="application/vnd.openxmlformats-officedocument.spreadsheetml.revisionLog+xml"/>
  <Override PartName="/xl/revisions/revisionLog904.xml" ContentType="application/vnd.openxmlformats-officedocument.spreadsheetml.revisionLog+xml"/>
  <Override PartName="/xl/revisions/revisionLog1064.xml" ContentType="application/vnd.openxmlformats-officedocument.spreadsheetml.revisionLog+xml"/>
  <Override PartName="/xl/revisions/revisionLog33.xml" ContentType="application/vnd.openxmlformats-officedocument.spreadsheetml.revisionLog+xml"/>
  <Override PartName="/xl/revisions/revisionLog129.xml" ContentType="application/vnd.openxmlformats-officedocument.spreadsheetml.revisionLog+xml"/>
  <Override PartName="/xl/revisions/revisionLog280.xml" ContentType="application/vnd.openxmlformats-officedocument.spreadsheetml.revisionLog+xml"/>
  <Override PartName="/xl/revisions/revisionLog336.xml" ContentType="application/vnd.openxmlformats-officedocument.spreadsheetml.revisionLog+xml"/>
  <Override PartName="/xl/revisions/revisionLog501.xml" ContentType="application/vnd.openxmlformats-officedocument.spreadsheetml.revisionLog+xml"/>
  <Override PartName="/xl/revisions/revisionLog543.xml" ContentType="application/vnd.openxmlformats-officedocument.spreadsheetml.revisionLog+xml"/>
  <Override PartName="/xl/revisions/revisionLog946.xml" ContentType="application/vnd.openxmlformats-officedocument.spreadsheetml.revisionLog+xml"/>
  <Override PartName="/xl/revisions/revisionLog988.xml" ContentType="application/vnd.openxmlformats-officedocument.spreadsheetml.revisionLog+xml"/>
  <Override PartName="/xl/revisions/revisionLog75.xml" ContentType="application/vnd.openxmlformats-officedocument.spreadsheetml.revisionLog+xml"/>
  <Override PartName="/xl/revisions/revisionLog140.xml" ContentType="application/vnd.openxmlformats-officedocument.spreadsheetml.revisionLog+xml"/>
  <Override PartName="/xl/revisions/revisionLog182.xml" ContentType="application/vnd.openxmlformats-officedocument.spreadsheetml.revisionLog+xml"/>
  <Override PartName="/xl/revisions/revisionLog378.xml" ContentType="application/vnd.openxmlformats-officedocument.spreadsheetml.revisionLog+xml"/>
  <Override PartName="/xl/revisions/revisionLog403.xml" ContentType="application/vnd.openxmlformats-officedocument.spreadsheetml.revisionLog+xml"/>
  <Override PartName="/xl/revisions/revisionLog585.xml" ContentType="application/vnd.openxmlformats-officedocument.spreadsheetml.revisionLog+xml"/>
  <Override PartName="/xl/revisions/revisionLog750.xml" ContentType="application/vnd.openxmlformats-officedocument.spreadsheetml.revisionLog+xml"/>
  <Override PartName="/xl/revisions/revisionLog792.xml" ContentType="application/vnd.openxmlformats-officedocument.spreadsheetml.revisionLog+xml"/>
  <Override PartName="/xl/revisions/revisionLog806.xml" ContentType="application/vnd.openxmlformats-officedocument.spreadsheetml.revisionLog+xml"/>
  <Override PartName="/xl/revisions/revisionLog848.xml" ContentType="application/vnd.openxmlformats-officedocument.spreadsheetml.revisionLog+xml"/>
  <Override PartName="/xl/revisions/revisionLog1033.xml" ContentType="application/vnd.openxmlformats-officedocument.spreadsheetml.revisionLog+xml"/>
  <Override PartName="/xl/revisions/revisionLog6.xml" ContentType="application/vnd.openxmlformats-officedocument.spreadsheetml.revisionLog+xml"/>
  <Override PartName="/xl/revisions/revisionLog238.xml" ContentType="application/vnd.openxmlformats-officedocument.spreadsheetml.revisionLog+xml"/>
  <Override PartName="/xl/revisions/revisionLog445.xml" ContentType="application/vnd.openxmlformats-officedocument.spreadsheetml.revisionLog+xml"/>
  <Override PartName="/xl/revisions/revisionLog487.xml" ContentType="application/vnd.openxmlformats-officedocument.spreadsheetml.revisionLog+xml"/>
  <Override PartName="/xl/revisions/revisionLog610.xml" ContentType="application/vnd.openxmlformats-officedocument.spreadsheetml.revisionLog+xml"/>
  <Override PartName="/xl/revisions/revisionLog652.xml" ContentType="application/vnd.openxmlformats-officedocument.spreadsheetml.revisionLog+xml"/>
  <Override PartName="/xl/revisions/revisionLog694.xml" ContentType="application/vnd.openxmlformats-officedocument.spreadsheetml.revisionLog+xml"/>
  <Override PartName="/xl/revisions/revisionLog708.xml" ContentType="application/vnd.openxmlformats-officedocument.spreadsheetml.revisionLog+xml"/>
  <Override PartName="/xl/revisions/revisionLog915.xml" ContentType="application/vnd.openxmlformats-officedocument.spreadsheetml.revisionLog+xml"/>
  <Override PartName="/xl/revisions/revisionLog1075.xml" ContentType="application/vnd.openxmlformats-officedocument.spreadsheetml.revisionLog+xml"/>
  <Override PartName="/xl/revisions/revisionLog291.xml" ContentType="application/vnd.openxmlformats-officedocument.spreadsheetml.revisionLog+xml"/>
  <Override PartName="/xl/revisions/revisionLog305.xml" ContentType="application/vnd.openxmlformats-officedocument.spreadsheetml.revisionLog+xml"/>
  <Override PartName="/xl/revisions/revisionLog347.xml" ContentType="application/vnd.openxmlformats-officedocument.spreadsheetml.revisionLog+xml"/>
  <Override PartName="/xl/revisions/revisionLog512.xml" ContentType="application/vnd.openxmlformats-officedocument.spreadsheetml.revisionLog+xml"/>
  <Override PartName="/xl/revisions/revisionLog957.xml" ContentType="application/vnd.openxmlformats-officedocument.spreadsheetml.revisionLog+xml"/>
  <Override PartName="/xl/revisions/revisionLog999.xml" ContentType="application/vnd.openxmlformats-officedocument.spreadsheetml.revisionLog+xml"/>
  <Override PartName="/xl/revisions/revisionLog44.xml" ContentType="application/vnd.openxmlformats-officedocument.spreadsheetml.revisionLog+xml"/>
  <Override PartName="/xl/revisions/revisionLog86.xml" ContentType="application/vnd.openxmlformats-officedocument.spreadsheetml.revisionLog+xml"/>
  <Override PartName="/xl/revisions/revisionLog151.xml" ContentType="application/vnd.openxmlformats-officedocument.spreadsheetml.revisionLog+xml"/>
  <Override PartName="/xl/revisions/revisionLog389.xml" ContentType="application/vnd.openxmlformats-officedocument.spreadsheetml.revisionLog+xml"/>
  <Override PartName="/xl/revisions/revisionLog554.xml" ContentType="application/vnd.openxmlformats-officedocument.spreadsheetml.revisionLog+xml"/>
  <Override PartName="/xl/revisions/revisionLog596.xml" ContentType="application/vnd.openxmlformats-officedocument.spreadsheetml.revisionLog+xml"/>
  <Override PartName="/xl/revisions/revisionLog761.xml" ContentType="application/vnd.openxmlformats-officedocument.spreadsheetml.revisionLog+xml"/>
  <Override PartName="/xl/revisions/revisionLog817.xml" ContentType="application/vnd.openxmlformats-officedocument.spreadsheetml.revisionLog+xml"/>
  <Override PartName="/xl/revisions/revisionLog859.xml" ContentType="application/vnd.openxmlformats-officedocument.spreadsheetml.revisionLog+xml"/>
  <Override PartName="/xl/revisions/revisionLog1002.xml" ContentType="application/vnd.openxmlformats-officedocument.spreadsheetml.revisionLog+xml"/>
  <Override PartName="/xl/revisions/revisionLog193.xml" ContentType="application/vnd.openxmlformats-officedocument.spreadsheetml.revisionLog+xml"/>
  <Override PartName="/xl/revisions/revisionLog207.xml" ContentType="application/vnd.openxmlformats-officedocument.spreadsheetml.revisionLog+xml"/>
  <Override PartName="/xl/revisions/revisionLog249.xml" ContentType="application/vnd.openxmlformats-officedocument.spreadsheetml.revisionLog+xml"/>
  <Override PartName="/xl/revisions/revisionLog414.xml" ContentType="application/vnd.openxmlformats-officedocument.spreadsheetml.revisionLog+xml"/>
  <Override PartName="/xl/revisions/revisionLog456.xml" ContentType="application/vnd.openxmlformats-officedocument.spreadsheetml.revisionLog+xml"/>
  <Override PartName="/xl/revisions/revisionLog498.xml" ContentType="application/vnd.openxmlformats-officedocument.spreadsheetml.revisionLog+xml"/>
  <Override PartName="/xl/revisions/revisionLog621.xml" ContentType="application/vnd.openxmlformats-officedocument.spreadsheetml.revisionLog+xml"/>
  <Override PartName="/xl/revisions/revisionLog663.xml" ContentType="application/vnd.openxmlformats-officedocument.spreadsheetml.revisionLog+xml"/>
  <Override PartName="/xl/revisions/revisionLog870.xml" ContentType="application/vnd.openxmlformats-officedocument.spreadsheetml.revisionLog+xml"/>
  <Override PartName="/xl/revisions/revisionLog1044.xml" ContentType="application/vnd.openxmlformats-officedocument.spreadsheetml.revisionLog+xml"/>
  <Override PartName="/xl/revisions/revisionLog1086.xml" ContentType="application/vnd.openxmlformats-officedocument.spreadsheetml.revisionLog+xml"/>
  <Override PartName="/xl/revisions/revisionLog13.xml" ContentType="application/vnd.openxmlformats-officedocument.spreadsheetml.revisionLog+xml"/>
  <Override PartName="/xl/revisions/revisionLog109.xml" ContentType="application/vnd.openxmlformats-officedocument.spreadsheetml.revisionLog+xml"/>
  <Override PartName="/xl/revisions/revisionLog260.xml" ContentType="application/vnd.openxmlformats-officedocument.spreadsheetml.revisionLog+xml"/>
  <Override PartName="/xl/revisions/revisionLog316.xml" ContentType="application/vnd.openxmlformats-officedocument.spreadsheetml.revisionLog+xml"/>
  <Override PartName="/xl/revisions/revisionLog523.xml" ContentType="application/vnd.openxmlformats-officedocument.spreadsheetml.revisionLog+xml"/>
  <Override PartName="/xl/revisions/revisionLog719.xml" ContentType="application/vnd.openxmlformats-officedocument.spreadsheetml.revisionLog+xml"/>
  <Override PartName="/xl/revisions/revisionLog926.xml" ContentType="application/vnd.openxmlformats-officedocument.spreadsheetml.revisionLog+xml"/>
  <Override PartName="/xl/revisions/revisionLog968.xml" ContentType="application/vnd.openxmlformats-officedocument.spreadsheetml.revisionLog+xml"/>
  <Override PartName="/xl/revisions/revisionLog55.xml" ContentType="application/vnd.openxmlformats-officedocument.spreadsheetml.revisionLog+xml"/>
  <Override PartName="/xl/revisions/revisionLog97.xml" ContentType="application/vnd.openxmlformats-officedocument.spreadsheetml.revisionLog+xml"/>
  <Override PartName="/xl/revisions/revisionLog120.xml" ContentType="application/vnd.openxmlformats-officedocument.spreadsheetml.revisionLog+xml"/>
  <Override PartName="/xl/revisions/revisionLog358.xml" ContentType="application/vnd.openxmlformats-officedocument.spreadsheetml.revisionLog+xml"/>
  <Override PartName="/xl/revisions/revisionLog565.xml" ContentType="application/vnd.openxmlformats-officedocument.spreadsheetml.revisionLog+xml"/>
  <Override PartName="/xl/revisions/revisionLog730.xml" ContentType="application/vnd.openxmlformats-officedocument.spreadsheetml.revisionLog+xml"/>
  <Override PartName="/xl/revisions/revisionLog772.xml" ContentType="application/vnd.openxmlformats-officedocument.spreadsheetml.revisionLog+xml"/>
  <Override PartName="/xl/revisions/revisionLog828.xml" ContentType="application/vnd.openxmlformats-officedocument.spreadsheetml.revisionLog+xml"/>
  <Override PartName="/xl/revisions/revisionLog1013.xml" ContentType="application/vnd.openxmlformats-officedocument.spreadsheetml.revisionLog+xml"/>
  <Override PartName="/xl/revisions/revisionLog162.xml" ContentType="application/vnd.openxmlformats-officedocument.spreadsheetml.revisionLog+xml"/>
  <Override PartName="/xl/revisions/revisionLog218.xml" ContentType="application/vnd.openxmlformats-officedocument.spreadsheetml.revisionLog+xml"/>
  <Override PartName="/xl/revisions/revisionLog425.xml" ContentType="application/vnd.openxmlformats-officedocument.spreadsheetml.revisionLog+xml"/>
  <Override PartName="/xl/revisions/revisionLog467.xml" ContentType="application/vnd.openxmlformats-officedocument.spreadsheetml.revisionLog+xml"/>
  <Override PartName="/xl/revisions/revisionLog632.xml" ContentType="application/vnd.openxmlformats-officedocument.spreadsheetml.revisionLog+xml"/>
  <Override PartName="/xl/revisions/revisionLog1055.xml" ContentType="application/vnd.openxmlformats-officedocument.spreadsheetml.revisionLog+xml"/>
  <Override PartName="/xl/revisions/revisionLog271.xml" ContentType="application/vnd.openxmlformats-officedocument.spreadsheetml.revisionLog+xml"/>
  <Override PartName="/xl/revisions/revisionLog674.xml" ContentType="application/vnd.openxmlformats-officedocument.spreadsheetml.revisionLog+xml"/>
  <Override PartName="/xl/revisions/revisionLog881.xml" ContentType="application/vnd.openxmlformats-officedocument.spreadsheetml.revisionLog+xml"/>
  <Override PartName="/xl/revisions/revisionLog937.xml" ContentType="application/vnd.openxmlformats-officedocument.spreadsheetml.revisionLog+xml"/>
  <Override PartName="/xl/revisions/revisionLog979.xml" ContentType="application/vnd.openxmlformats-officedocument.spreadsheetml.revisionLog+xml"/>
  <Override PartName="/xl/revisions/revisionLog24.xml" ContentType="application/vnd.openxmlformats-officedocument.spreadsheetml.revisionLog+xml"/>
  <Override PartName="/xl/revisions/revisionLog66.xml" ContentType="application/vnd.openxmlformats-officedocument.spreadsheetml.revisionLog+xml"/>
  <Override PartName="/xl/revisions/revisionLog131.xml" ContentType="application/vnd.openxmlformats-officedocument.spreadsheetml.revisionLog+xml"/>
  <Override PartName="/xl/revisions/revisionLog327.xml" ContentType="application/vnd.openxmlformats-officedocument.spreadsheetml.revisionLog+xml"/>
  <Override PartName="/xl/revisions/revisionLog369.xml" ContentType="application/vnd.openxmlformats-officedocument.spreadsheetml.revisionLog+xml"/>
  <Override PartName="/xl/revisions/revisionLog534.xml" ContentType="application/vnd.openxmlformats-officedocument.spreadsheetml.revisionLog+xml"/>
  <Override PartName="/xl/revisions/revisionLog576.xml" ContentType="application/vnd.openxmlformats-officedocument.spreadsheetml.revisionLog+xml"/>
  <Override PartName="/xl/revisions/revisionLog741.xml" ContentType="application/vnd.openxmlformats-officedocument.spreadsheetml.revisionLog+xml"/>
  <Override PartName="/xl/revisions/revisionLog783.xml" ContentType="application/vnd.openxmlformats-officedocument.spreadsheetml.revisionLog+xml"/>
  <Override PartName="/xl/revisions/revisionLog839.xml" ContentType="application/vnd.openxmlformats-officedocument.spreadsheetml.revisionLog+xml"/>
  <Override PartName="/xl/revisions/revisionLog990.xml" ContentType="application/vnd.openxmlformats-officedocument.spreadsheetml.revisionLog+xml"/>
  <Override PartName="/xl/revisions/revisionLog173.xml" ContentType="application/vnd.openxmlformats-officedocument.spreadsheetml.revisionLog+xml"/>
  <Override PartName="/xl/revisions/revisionLog229.xml" ContentType="application/vnd.openxmlformats-officedocument.spreadsheetml.revisionLog+xml"/>
  <Override PartName="/xl/revisions/revisionLog380.xml" ContentType="application/vnd.openxmlformats-officedocument.spreadsheetml.revisionLog+xml"/>
  <Override PartName="/xl/revisions/revisionLog436.xml" ContentType="application/vnd.openxmlformats-officedocument.spreadsheetml.revisionLog+xml"/>
  <Override PartName="/xl/revisions/revisionLog601.xml" ContentType="application/vnd.openxmlformats-officedocument.spreadsheetml.revisionLog+xml"/>
  <Override PartName="/xl/revisions/revisionLog643.xml" ContentType="application/vnd.openxmlformats-officedocument.spreadsheetml.revisionLog+xml"/>
  <Override PartName="/xl/revisions/revisionLog1024.xml" ContentType="application/vnd.openxmlformats-officedocument.spreadsheetml.revisionLog+xml"/>
  <Override PartName="/xl/revisions/revisionLog1066.xml" ContentType="application/vnd.openxmlformats-officedocument.spreadsheetml.revisionLog+xml"/>
  <Override PartName="/xl/revisions/revisionLog240.xml" ContentType="application/vnd.openxmlformats-officedocument.spreadsheetml.revisionLog+xml"/>
  <Override PartName="/xl/revisions/revisionLog478.xml" ContentType="application/vnd.openxmlformats-officedocument.spreadsheetml.revisionLog+xml"/>
  <Override PartName="/xl/revisions/revisionLog685.xml" ContentType="application/vnd.openxmlformats-officedocument.spreadsheetml.revisionLog+xml"/>
  <Override PartName="/xl/revisions/revisionLog850.xml" ContentType="application/vnd.openxmlformats-officedocument.spreadsheetml.revisionLog+xml"/>
  <Override PartName="/xl/revisions/revisionLog892.xml" ContentType="application/vnd.openxmlformats-officedocument.spreadsheetml.revisionLog+xml"/>
  <Override PartName="/xl/revisions/revisionLog906.xml" ContentType="application/vnd.openxmlformats-officedocument.spreadsheetml.revisionLog+xml"/>
  <Override PartName="/xl/revisions/revisionLog948.xml" ContentType="application/vnd.openxmlformats-officedocument.spreadsheetml.revisionLog+xml"/>
  <Override PartName="/xl/revisions/revisionLog35.xml" ContentType="application/vnd.openxmlformats-officedocument.spreadsheetml.revisionLog+xml"/>
  <Override PartName="/xl/revisions/revisionLog77.xml" ContentType="application/vnd.openxmlformats-officedocument.spreadsheetml.revisionLog+xml"/>
  <Override PartName="/xl/revisions/revisionLog100.xml" ContentType="application/vnd.openxmlformats-officedocument.spreadsheetml.revisionLog+xml"/>
  <Override PartName="/xl/revisions/revisionLog282.xml" ContentType="application/vnd.openxmlformats-officedocument.spreadsheetml.revisionLog+xml"/>
  <Override PartName="/xl/revisions/revisionLog338.xml" ContentType="application/vnd.openxmlformats-officedocument.spreadsheetml.revisionLog+xml"/>
  <Override PartName="/xl/revisions/revisionLog503.xml" ContentType="application/vnd.openxmlformats-officedocument.spreadsheetml.revisionLog+xml"/>
  <Override PartName="/xl/revisions/revisionLog545.xml" ContentType="application/vnd.openxmlformats-officedocument.spreadsheetml.revisionLog+xml"/>
  <Override PartName="/xl/revisions/revisionLog587.xml" ContentType="application/vnd.openxmlformats-officedocument.spreadsheetml.revisionLog+xml"/>
  <Override PartName="/xl/revisions/revisionLog710.xml" ContentType="application/vnd.openxmlformats-officedocument.spreadsheetml.revisionLog+xml"/>
  <Override PartName="/xl/revisions/revisionLog752.xml" ContentType="application/vnd.openxmlformats-officedocument.spreadsheetml.revisionLog+xml"/>
  <Override PartName="/xl/revisions/revisionLog808.xml" ContentType="application/vnd.openxmlformats-officedocument.spreadsheetml.revisionLog+xml"/>
  <Override PartName="/xl/revisions/revisionLog8.xml" ContentType="application/vnd.openxmlformats-officedocument.spreadsheetml.revisionLog+xml"/>
  <Override PartName="/xl/revisions/revisionLog142.xml" ContentType="application/vnd.openxmlformats-officedocument.spreadsheetml.revisionLog+xml"/>
  <Override PartName="/xl/revisions/revisionLog184.xml" ContentType="application/vnd.openxmlformats-officedocument.spreadsheetml.revisionLog+xml"/>
  <Override PartName="/xl/revisions/revisionLog391.xml" ContentType="application/vnd.openxmlformats-officedocument.spreadsheetml.revisionLog+xml"/>
  <Override PartName="/xl/revisions/revisionLog405.xml" ContentType="application/vnd.openxmlformats-officedocument.spreadsheetml.revisionLog+xml"/>
  <Override PartName="/xl/revisions/revisionLog447.xml" ContentType="application/vnd.openxmlformats-officedocument.spreadsheetml.revisionLog+xml"/>
  <Override PartName="/xl/revisions/revisionLog612.xml" ContentType="application/vnd.openxmlformats-officedocument.spreadsheetml.revisionLog+xml"/>
  <Override PartName="/xl/revisions/revisionLog794.xml" ContentType="application/vnd.openxmlformats-officedocument.spreadsheetml.revisionLog+xml"/>
  <Override PartName="/xl/revisions/revisionLog1035.xml" ContentType="application/vnd.openxmlformats-officedocument.spreadsheetml.revisionLog+xml"/>
  <Override PartName="/xl/revisions/revisionLog1077.xml" ContentType="application/vnd.openxmlformats-officedocument.spreadsheetml.revisionLog+xml"/>
  <Override PartName="/xl/revisions/revisionLog251.xml" ContentType="application/vnd.openxmlformats-officedocument.spreadsheetml.revisionLog+xml"/>
  <Override PartName="/xl/revisions/revisionLog489.xml" ContentType="application/vnd.openxmlformats-officedocument.spreadsheetml.revisionLog+xml"/>
  <Override PartName="/xl/revisions/revisionLog654.xml" ContentType="application/vnd.openxmlformats-officedocument.spreadsheetml.revisionLog+xml"/>
  <Override PartName="/xl/revisions/revisionLog696.xml" ContentType="application/vnd.openxmlformats-officedocument.spreadsheetml.revisionLog+xml"/>
  <Override PartName="/xl/revisions/revisionLog861.xml" ContentType="application/vnd.openxmlformats-officedocument.spreadsheetml.revisionLog+xml"/>
  <Override PartName="/xl/revisions/revisionLog917.xml" ContentType="application/vnd.openxmlformats-officedocument.spreadsheetml.revisionLog+xml"/>
  <Override PartName="/xl/revisions/revisionLog959.xml" ContentType="application/vnd.openxmlformats-officedocument.spreadsheetml.revisionLog+xml"/>
  <Override PartName="/xl/revisions/revisionLog46.xml" ContentType="application/vnd.openxmlformats-officedocument.spreadsheetml.revisionLog+xml"/>
  <Override PartName="/xl/revisions/revisionLog293.xml" ContentType="application/vnd.openxmlformats-officedocument.spreadsheetml.revisionLog+xml"/>
  <Override PartName="/xl/revisions/revisionLog307.xml" ContentType="application/vnd.openxmlformats-officedocument.spreadsheetml.revisionLog+xml"/>
  <Override PartName="/xl/revisions/revisionLog349.xml" ContentType="application/vnd.openxmlformats-officedocument.spreadsheetml.revisionLog+xml"/>
  <Override PartName="/xl/revisions/revisionLog514.xml" ContentType="application/vnd.openxmlformats-officedocument.spreadsheetml.revisionLog+xml"/>
  <Override PartName="/xl/revisions/revisionLog556.xml" ContentType="application/vnd.openxmlformats-officedocument.spreadsheetml.revisionLog+xml"/>
  <Override PartName="/xl/revisions/revisionLog721.xml" ContentType="application/vnd.openxmlformats-officedocument.spreadsheetml.revisionLog+xml"/>
  <Override PartName="/xl/revisions/revisionLog763.xml" ContentType="application/vnd.openxmlformats-officedocument.spreadsheetml.revisionLog+xml"/>
  <Override PartName="/xl/revisions/revisionLog88.xml" ContentType="application/vnd.openxmlformats-officedocument.spreadsheetml.revisionLog+xml"/>
  <Override PartName="/xl/revisions/revisionLog111.xml" ContentType="application/vnd.openxmlformats-officedocument.spreadsheetml.revisionLog+xml"/>
  <Override PartName="/xl/revisions/revisionLog153.xml" ContentType="application/vnd.openxmlformats-officedocument.spreadsheetml.revisionLog+xml"/>
  <Override PartName="/xl/revisions/revisionLog195.xml" ContentType="application/vnd.openxmlformats-officedocument.spreadsheetml.revisionLog+xml"/>
  <Override PartName="/xl/revisions/revisionLog209.xml" ContentType="application/vnd.openxmlformats-officedocument.spreadsheetml.revisionLog+xml"/>
  <Override PartName="/xl/revisions/revisionLog360.xml" ContentType="application/vnd.openxmlformats-officedocument.spreadsheetml.revisionLog+xml"/>
  <Override PartName="/xl/revisions/revisionLog416.xml" ContentType="application/vnd.openxmlformats-officedocument.spreadsheetml.revisionLog+xml"/>
  <Override PartName="/xl/revisions/revisionLog598.xml" ContentType="application/vnd.openxmlformats-officedocument.spreadsheetml.revisionLog+xml"/>
  <Override PartName="/xl/revisions/revisionLog819.xml" ContentType="application/vnd.openxmlformats-officedocument.spreadsheetml.revisionLog+xml"/>
  <Override PartName="/xl/revisions/revisionLog970.xml" ContentType="application/vnd.openxmlformats-officedocument.spreadsheetml.revisionLog+xml"/>
  <Override PartName="/xl/revisions/revisionLog1004.xml" ContentType="application/vnd.openxmlformats-officedocument.spreadsheetml.revisionLog+xml"/>
  <Override PartName="/xl/revisions/revisionLog1046.xml" ContentType="application/vnd.openxmlformats-officedocument.spreadsheetml.revisionLog+xml"/>
  <Override PartName="/xl/revisions/revisionLog220.xml" ContentType="application/vnd.openxmlformats-officedocument.spreadsheetml.revisionLog+xml"/>
  <Override PartName="/xl/revisions/revisionLog458.xml" ContentType="application/vnd.openxmlformats-officedocument.spreadsheetml.revisionLog+xml"/>
  <Override PartName="/xl/revisions/revisionLog623.xml" ContentType="application/vnd.openxmlformats-officedocument.spreadsheetml.revisionLog+xml"/>
  <Override PartName="/xl/revisions/revisionLog665.xml" ContentType="application/vnd.openxmlformats-officedocument.spreadsheetml.revisionLog+xml"/>
  <Override PartName="/xl/revisions/revisionLog830.xml" ContentType="application/vnd.openxmlformats-officedocument.spreadsheetml.revisionLog+xml"/>
  <Override PartName="/xl/revisions/revisionLog872.xml" ContentType="application/vnd.openxmlformats-officedocument.spreadsheetml.revisionLog+xml"/>
  <Override PartName="/xl/revisions/revisionLog928.xml" ContentType="application/vnd.openxmlformats-officedocument.spreadsheetml.revisionLog+xml"/>
  <Override PartName="/xl/revisions/revisionLog15.xml" ContentType="application/vnd.openxmlformats-officedocument.spreadsheetml.revisionLog+xml"/>
  <Override PartName="/xl/revisions/revisionLog57.xml" ContentType="application/vnd.openxmlformats-officedocument.spreadsheetml.revisionLog+xml"/>
  <Override PartName="/xl/revisions/revisionLog262.xml" ContentType="application/vnd.openxmlformats-officedocument.spreadsheetml.revisionLog+xml"/>
  <Override PartName="/xl/revisions/revisionLog318.xml" ContentType="application/vnd.openxmlformats-officedocument.spreadsheetml.revisionLog+xml"/>
  <Override PartName="/xl/revisions/revisionLog525.xml" ContentType="application/vnd.openxmlformats-officedocument.spreadsheetml.revisionLog+xml"/>
  <Override PartName="/xl/revisions/revisionLog567.xml" ContentType="application/vnd.openxmlformats-officedocument.spreadsheetml.revisionLog+xml"/>
  <Override PartName="/xl/revisions/revisionLog732.xml" ContentType="application/vnd.openxmlformats-officedocument.spreadsheetml.revisionLog+xml"/>
  <Override PartName="/xl/revisions/revisionLog99.xml" ContentType="application/vnd.openxmlformats-officedocument.spreadsheetml.revisionLog+xml"/>
  <Override PartName="/xl/revisions/revisionLog122.xml" ContentType="application/vnd.openxmlformats-officedocument.spreadsheetml.revisionLog+xml"/>
  <Override PartName="/xl/revisions/revisionLog164.xml" ContentType="application/vnd.openxmlformats-officedocument.spreadsheetml.revisionLog+xml"/>
  <Override PartName="/xl/revisions/revisionLog371.xml" ContentType="application/vnd.openxmlformats-officedocument.spreadsheetml.revisionLog+xml"/>
  <Override PartName="/xl/revisions/revisionLog774.xml" ContentType="application/vnd.openxmlformats-officedocument.spreadsheetml.revisionLog+xml"/>
  <Override PartName="/xl/revisions/revisionLog981.xml" ContentType="application/vnd.openxmlformats-officedocument.spreadsheetml.revisionLog+xml"/>
  <Override PartName="/xl/revisions/revisionLog1015.xml" ContentType="application/vnd.openxmlformats-officedocument.spreadsheetml.revisionLog+xml"/>
  <Override PartName="/xl/revisions/revisionLog1057.xml" ContentType="application/vnd.openxmlformats-officedocument.spreadsheetml.revisionLog+xml"/>
  <Override PartName="/xl/revisions/revisionLog427.xml" ContentType="application/vnd.openxmlformats-officedocument.spreadsheetml.revisionLog+xml"/>
  <Override PartName="/xl/revisions/revisionLog469.xml" ContentType="application/vnd.openxmlformats-officedocument.spreadsheetml.revisionLog+xml"/>
  <Override PartName="/xl/revisions/revisionLog634.xml" ContentType="application/vnd.openxmlformats-officedocument.spreadsheetml.revisionLog+xml"/>
  <Override PartName="/xl/revisions/revisionLog676.xml" ContentType="application/vnd.openxmlformats-officedocument.spreadsheetml.revisionLog+xml"/>
  <Override PartName="/xl/revisions/revisionLog841.xml" ContentType="application/vnd.openxmlformats-officedocument.spreadsheetml.revisionLog+xml"/>
  <Override PartName="/xl/revisions/revisionLog883.xml" ContentType="application/vnd.openxmlformats-officedocument.spreadsheetml.revisionLog+xml"/>
  <Override PartName="/xl/revisions/revisionLog26.xml" ContentType="application/vnd.openxmlformats-officedocument.spreadsheetml.revisionLog+xml"/>
  <Override PartName="/xl/revisions/revisionLog231.xml" ContentType="application/vnd.openxmlformats-officedocument.spreadsheetml.revisionLog+xml"/>
  <Override PartName="/xl/revisions/revisionLog273.xml" ContentType="application/vnd.openxmlformats-officedocument.spreadsheetml.revisionLog+xml"/>
  <Override PartName="/xl/revisions/revisionLog329.xml" ContentType="application/vnd.openxmlformats-officedocument.spreadsheetml.revisionLog+xml"/>
  <Override PartName="/xl/revisions/revisionLog480.xml" ContentType="application/vnd.openxmlformats-officedocument.spreadsheetml.revisionLog+xml"/>
  <Override PartName="/xl/revisions/revisionLog536.xml" ContentType="application/vnd.openxmlformats-officedocument.spreadsheetml.revisionLog+xml"/>
  <Override PartName="/xl/revisions/revisionLog701.xml" ContentType="application/vnd.openxmlformats-officedocument.spreadsheetml.revisionLog+xml"/>
  <Override PartName="/xl/revisions/revisionLog939.xml" ContentType="application/vnd.openxmlformats-officedocument.spreadsheetml.revisionLog+xml"/>
  <Override PartName="/xl/revisions/revisionLog68.xml" ContentType="application/vnd.openxmlformats-officedocument.spreadsheetml.revisionLog+xml"/>
  <Override PartName="/xl/revisions/revisionLog133.xml" ContentType="application/vnd.openxmlformats-officedocument.spreadsheetml.revisionLog+xml"/>
  <Override PartName="/xl/revisions/revisionLog175.xml" ContentType="application/vnd.openxmlformats-officedocument.spreadsheetml.revisionLog+xml"/>
  <Override PartName="/xl/revisions/revisionLog340.xml" ContentType="application/vnd.openxmlformats-officedocument.spreadsheetml.revisionLog+xml"/>
  <Override PartName="/xl/revisions/revisionLog578.xml" ContentType="application/vnd.openxmlformats-officedocument.spreadsheetml.revisionLog+xml"/>
  <Override PartName="/xl/revisions/revisionLog743.xml" ContentType="application/vnd.openxmlformats-officedocument.spreadsheetml.revisionLog+xml"/>
  <Override PartName="/xl/revisions/revisionLog785.xml" ContentType="application/vnd.openxmlformats-officedocument.spreadsheetml.revisionLog+xml"/>
  <Override PartName="/xl/revisions/revisionLog950.xml" ContentType="application/vnd.openxmlformats-officedocument.spreadsheetml.revisionLog+xml"/>
  <Override PartName="/xl/revisions/revisionLog992.xml" ContentType="application/vnd.openxmlformats-officedocument.spreadsheetml.revisionLog+xml"/>
  <Override PartName="/xl/revisions/revisionLog1026.xml" ContentType="application/vnd.openxmlformats-officedocument.spreadsheetml.revisionLog+xml"/>
  <Override PartName="/xl/revisions/revisionLog200.xml" ContentType="application/vnd.openxmlformats-officedocument.spreadsheetml.revisionLog+xml"/>
  <Override PartName="/xl/revisions/revisionLog382.xml" ContentType="application/vnd.openxmlformats-officedocument.spreadsheetml.revisionLog+xml"/>
  <Override PartName="/xl/revisions/revisionLog438.xml" ContentType="application/vnd.openxmlformats-officedocument.spreadsheetml.revisionLog+xml"/>
  <Override PartName="/xl/revisions/revisionLog603.xml" ContentType="application/vnd.openxmlformats-officedocument.spreadsheetml.revisionLog+xml"/>
  <Override PartName="/xl/revisions/revisionLog645.xml" ContentType="application/vnd.openxmlformats-officedocument.spreadsheetml.revisionLog+xml"/>
  <Override PartName="/xl/revisions/revisionLog687.xml" ContentType="application/vnd.openxmlformats-officedocument.spreadsheetml.revisionLog+xml"/>
  <Override PartName="/xl/revisions/revisionLog810.xml" ContentType="application/vnd.openxmlformats-officedocument.spreadsheetml.revisionLog+xml"/>
  <Override PartName="/xl/revisions/revisionLog852.xml" ContentType="application/vnd.openxmlformats-officedocument.spreadsheetml.revisionLog+xml"/>
  <Override PartName="/xl/revisions/revisionLog908.xml" ContentType="application/vnd.openxmlformats-officedocument.spreadsheetml.revisionLog+xml"/>
  <Override PartName="/xl/revisions/revisionLog1068.xml" ContentType="application/vnd.openxmlformats-officedocument.spreadsheetml.revisionLog+xml"/>
  <Override PartName="/xl/revisions/revisionLog242.xml" ContentType="application/vnd.openxmlformats-officedocument.spreadsheetml.revisionLog+xml"/>
  <Override PartName="/xl/revisions/revisionLog284.xml" ContentType="application/vnd.openxmlformats-officedocument.spreadsheetml.revisionLog+xml"/>
  <Override PartName="/xl/revisions/revisionLog491.xml" ContentType="application/vnd.openxmlformats-officedocument.spreadsheetml.revisionLog+xml"/>
  <Override PartName="/xl/revisions/revisionLog505.xml" ContentType="application/vnd.openxmlformats-officedocument.spreadsheetml.revisionLog+xml"/>
  <Override PartName="/xl/revisions/revisionLog712.xml" ContentType="application/vnd.openxmlformats-officedocument.spreadsheetml.revisionLog+xml"/>
  <Override PartName="/xl/revisions/revisionLog894.xml" ContentType="application/vnd.openxmlformats-officedocument.spreadsheetml.revisionLog+xml"/>
  <Override PartName="/xl/revisions/revisionLog37.xml" ContentType="application/vnd.openxmlformats-officedocument.spreadsheetml.revisionLog+xml"/>
  <Override PartName="/xl/revisions/revisionLog79.xml" ContentType="application/vnd.openxmlformats-officedocument.spreadsheetml.revisionLog+xml"/>
  <Override PartName="/xl/revisions/revisionLog102.xml" ContentType="application/vnd.openxmlformats-officedocument.spreadsheetml.revisionLog+xml"/>
  <Override PartName="/xl/revisions/revisionLog144.xml" ContentType="application/vnd.openxmlformats-officedocument.spreadsheetml.revisionLog+xml"/>
  <Override PartName="/xl/revisions/revisionLog547.xml" ContentType="application/vnd.openxmlformats-officedocument.spreadsheetml.revisionLog+xml"/>
  <Override PartName="/xl/revisions/revisionLog589.xml" ContentType="application/vnd.openxmlformats-officedocument.spreadsheetml.revisionLog+xml"/>
  <Override PartName="/xl/revisions/revisionLog754.xml" ContentType="application/vnd.openxmlformats-officedocument.spreadsheetml.revisionLog+xml"/>
  <Override PartName="/xl/revisions/revisionLog796.xml" ContentType="application/vnd.openxmlformats-officedocument.spreadsheetml.revisionLog+xml"/>
  <Override PartName="/xl/revisions/revisionLog961.xml" ContentType="application/vnd.openxmlformats-officedocument.spreadsheetml.revisionLog+xml"/>
  <Override PartName="/xl/revisions/revisionLog90.xml" ContentType="application/vnd.openxmlformats-officedocument.spreadsheetml.revisionLog+xml"/>
  <Override PartName="/xl/revisions/revisionLog186.xml" ContentType="application/vnd.openxmlformats-officedocument.spreadsheetml.revisionLog+xml"/>
  <Override PartName="/xl/revisions/revisionLog351.xml" ContentType="application/vnd.openxmlformats-officedocument.spreadsheetml.revisionLog+xml"/>
  <Override PartName="/xl/revisions/revisionLog393.xml" ContentType="application/vnd.openxmlformats-officedocument.spreadsheetml.revisionLog+xml"/>
  <Override PartName="/xl/revisions/revisionLog407.xml" ContentType="application/vnd.openxmlformats-officedocument.spreadsheetml.revisionLog+xml"/>
  <Override PartName="/xl/revisions/revisionLog449.xml" ContentType="application/vnd.openxmlformats-officedocument.spreadsheetml.revisionLog+xml"/>
  <Override PartName="/xl/revisions/revisionLog614.xml" ContentType="application/vnd.openxmlformats-officedocument.spreadsheetml.revisionLog+xml"/>
  <Override PartName="/xl/revisions/revisionLog656.xml" ContentType="application/vnd.openxmlformats-officedocument.spreadsheetml.revisionLog+xml"/>
  <Override PartName="/xl/revisions/revisionLog821.xml" ContentType="application/vnd.openxmlformats-officedocument.spreadsheetml.revisionLog+xml"/>
  <Override PartName="/xl/revisions/revisionLog863.xml" ContentType="application/vnd.openxmlformats-officedocument.spreadsheetml.revisionLog+xml"/>
  <Override PartName="/xl/revisions/revisionLog1037.xml" ContentType="application/vnd.openxmlformats-officedocument.spreadsheetml.revisionLog+xml"/>
  <Override PartName="/xl/revisions/revisionLog1079.xml" ContentType="application/vnd.openxmlformats-officedocument.spreadsheetml.revisionLog+xml"/>
  <Override PartName="/xl/revisions/revisionLog211.xml" ContentType="application/vnd.openxmlformats-officedocument.spreadsheetml.revisionLog+xml"/>
  <Override PartName="/xl/revisions/revisionLog253.xml" ContentType="application/vnd.openxmlformats-officedocument.spreadsheetml.revisionLog+xml"/>
  <Override PartName="/xl/revisions/revisionLog295.xml" ContentType="application/vnd.openxmlformats-officedocument.spreadsheetml.revisionLog+xml"/>
  <Override PartName="/xl/revisions/revisionLog309.xml" ContentType="application/vnd.openxmlformats-officedocument.spreadsheetml.revisionLog+xml"/>
  <Override PartName="/xl/revisions/revisionLog460.xml" ContentType="application/vnd.openxmlformats-officedocument.spreadsheetml.revisionLog+xml"/>
  <Override PartName="/xl/revisions/revisionLog516.xml" ContentType="application/vnd.openxmlformats-officedocument.spreadsheetml.revisionLog+xml"/>
  <Override PartName="/xl/revisions/revisionLog698.xml" ContentType="application/vnd.openxmlformats-officedocument.spreadsheetml.revisionLog+xml"/>
  <Override PartName="/xl/revisions/revisionLog919.xml" ContentType="application/vnd.openxmlformats-officedocument.spreadsheetml.revisionLog+xml"/>
  <Override PartName="/xl/revisions/revisionLog48.xml" ContentType="application/vnd.openxmlformats-officedocument.spreadsheetml.revisionLog+xml"/>
  <Override PartName="/xl/revisions/revisionLog113.xml" ContentType="application/vnd.openxmlformats-officedocument.spreadsheetml.revisionLog+xml"/>
  <Override PartName="/xl/revisions/revisionLog320.xml" ContentType="application/vnd.openxmlformats-officedocument.spreadsheetml.revisionLog+xml"/>
  <Override PartName="/xl/revisions/revisionLog558.xml" ContentType="application/vnd.openxmlformats-officedocument.spreadsheetml.revisionLog+xml"/>
  <Override PartName="/xl/revisions/revisionLog723.xml" ContentType="application/vnd.openxmlformats-officedocument.spreadsheetml.revisionLog+xml"/>
  <Override PartName="/xl/revisions/revisionLog765.xml" ContentType="application/vnd.openxmlformats-officedocument.spreadsheetml.revisionLog+xml"/>
  <Override PartName="/xl/revisions/revisionLog930.xml" ContentType="application/vnd.openxmlformats-officedocument.spreadsheetml.revisionLog+xml"/>
  <Override PartName="/xl/revisions/revisionLog972.xml" ContentType="application/vnd.openxmlformats-officedocument.spreadsheetml.revisionLog+xml"/>
  <Override PartName="/xl/revisions/revisionLog1006.xml" ContentType="application/vnd.openxmlformats-officedocument.spreadsheetml.revisionLog+xml"/>
  <Override PartName="/xl/revisions/revisionLog155.xml" ContentType="application/vnd.openxmlformats-officedocument.spreadsheetml.revisionLog+xml"/>
  <Override PartName="/xl/revisions/revisionLog197.xml" ContentType="application/vnd.openxmlformats-officedocument.spreadsheetml.revisionLog+xml"/>
  <Override PartName="/xl/revisions/revisionLog362.xml" ContentType="application/vnd.openxmlformats-officedocument.spreadsheetml.revisionLog+xml"/>
  <Override PartName="/xl/revisions/revisionLog418.xml" ContentType="application/vnd.openxmlformats-officedocument.spreadsheetml.revisionLog+xml"/>
  <Override PartName="/xl/revisions/revisionLog625.xml" ContentType="application/vnd.openxmlformats-officedocument.spreadsheetml.revisionLog+xml"/>
  <Override PartName="/xl/revisions/revisionLog832.xml" ContentType="application/vnd.openxmlformats-officedocument.spreadsheetml.revisionLog+xml"/>
  <Override PartName="/xl/revisions/revisionLog1048.xml" ContentType="application/vnd.openxmlformats-officedocument.spreadsheetml.revisionLog+xml"/>
  <Override PartName="/xl/revisions/revisionLog222.xml" ContentType="application/vnd.openxmlformats-officedocument.spreadsheetml.revisionLog+xml"/>
  <Override PartName="/xl/revisions/revisionLog264.xml" ContentType="application/vnd.openxmlformats-officedocument.spreadsheetml.revisionLog+xml"/>
  <Override PartName="/xl/revisions/revisionLog471.xml" ContentType="application/vnd.openxmlformats-officedocument.spreadsheetml.revisionLog+xml"/>
  <Override PartName="/xl/revisions/revisionLog667.xml" ContentType="application/vnd.openxmlformats-officedocument.spreadsheetml.revisionLog+xml"/>
  <Override PartName="/xl/revisions/revisionLog874.xml" ContentType="application/vnd.openxmlformats-officedocument.spreadsheetml.revisionLog+xml"/>
  <Override PartName="/xl/revisions/revisionLog17.xml" ContentType="application/vnd.openxmlformats-officedocument.spreadsheetml.revisionLog+xml"/>
  <Override PartName="/xl/revisions/revisionLog59.xml" ContentType="application/vnd.openxmlformats-officedocument.spreadsheetml.revisionLog+xml"/>
  <Override PartName="/xl/revisions/revisionLog124.xml" ContentType="application/vnd.openxmlformats-officedocument.spreadsheetml.revisionLog+xml"/>
  <Override PartName="/xl/revisions/revisionLog527.xml" ContentType="application/vnd.openxmlformats-officedocument.spreadsheetml.revisionLog+xml"/>
  <Override PartName="/xl/revisions/revisionLog569.xml" ContentType="application/vnd.openxmlformats-officedocument.spreadsheetml.revisionLog+xml"/>
  <Override PartName="/xl/revisions/revisionLog734.xml" ContentType="application/vnd.openxmlformats-officedocument.spreadsheetml.revisionLog+xml"/>
  <Override PartName="/xl/revisions/revisionLog776.xml" ContentType="application/vnd.openxmlformats-officedocument.spreadsheetml.revisionLog+xml"/>
  <Override PartName="/xl/revisions/revisionLog941.xml" ContentType="application/vnd.openxmlformats-officedocument.spreadsheetml.revisionLog+xml"/>
  <Override PartName="/xl/revisions/revisionLog983.xml" ContentType="application/vnd.openxmlformats-officedocument.spreadsheetml.revisionLog+xml"/>
  <Override PartName="/xl/revisions/revisionLog70.xml" ContentType="application/vnd.openxmlformats-officedocument.spreadsheetml.revisionLog+xml"/>
  <Override PartName="/xl/revisions/revisionLog166.xml" ContentType="application/vnd.openxmlformats-officedocument.spreadsheetml.revisionLog+xml"/>
  <Override PartName="/xl/revisions/revisionLog331.xml" ContentType="application/vnd.openxmlformats-officedocument.spreadsheetml.revisionLog+xml"/>
  <Override PartName="/xl/revisions/revisionLog373.xml" ContentType="application/vnd.openxmlformats-officedocument.spreadsheetml.revisionLog+xml"/>
  <Override PartName="/xl/revisions/revisionLog429.xml" ContentType="application/vnd.openxmlformats-officedocument.spreadsheetml.revisionLog+xml"/>
  <Override PartName="/xl/revisions/revisionLog580.xml" ContentType="application/vnd.openxmlformats-officedocument.spreadsheetml.revisionLog+xml"/>
  <Override PartName="/xl/revisions/revisionLog636.xml" ContentType="application/vnd.openxmlformats-officedocument.spreadsheetml.revisionLog+xml"/>
  <Override PartName="/xl/revisions/revisionLog801.xml" ContentType="application/vnd.openxmlformats-officedocument.spreadsheetml.revisionLog+xml"/>
  <Override PartName="/xl/revisions/revisionLog1017.xml" ContentType="application/vnd.openxmlformats-officedocument.spreadsheetml.revisionLog+xml"/>
  <Override PartName="/xl/revisions/revisionLog1059.xml" ContentType="application/vnd.openxmlformats-officedocument.spreadsheetml.revisionLog+xml"/>
  <Override PartName="/xl/revisions/revisionLog1.xml" ContentType="application/vnd.openxmlformats-officedocument.spreadsheetml.revisionLog+xml"/>
  <Override PartName="/xl/revisions/revisionLog233.xml" ContentType="application/vnd.openxmlformats-officedocument.spreadsheetml.revisionLog+xml"/>
  <Override PartName="/xl/revisions/revisionLog440.xml" ContentType="application/vnd.openxmlformats-officedocument.spreadsheetml.revisionLog+xml"/>
  <Override PartName="/xl/revisions/revisionLog678.xml" ContentType="application/vnd.openxmlformats-officedocument.spreadsheetml.revisionLog+xml"/>
  <Override PartName="/xl/revisions/revisionLog843.xml" ContentType="application/vnd.openxmlformats-officedocument.spreadsheetml.revisionLog+xml"/>
  <Override PartName="/xl/revisions/revisionLog885.xml" ContentType="application/vnd.openxmlformats-officedocument.spreadsheetml.revisionLog+xml"/>
  <Override PartName="/xl/revisions/revisionLog1070.xml" ContentType="application/vnd.openxmlformats-officedocument.spreadsheetml.revisionLog+xml"/>
  <Override PartName="/xl/revisions/revisionLog28.xml" ContentType="application/vnd.openxmlformats-officedocument.spreadsheetml.revisionLog+xml"/>
  <Override PartName="/xl/revisions/revisionLog275.xml" ContentType="application/vnd.openxmlformats-officedocument.spreadsheetml.revisionLog+xml"/>
  <Override PartName="/xl/revisions/revisionLog300.xml" ContentType="application/vnd.openxmlformats-officedocument.spreadsheetml.revisionLog+xml"/>
  <Override PartName="/xl/revisions/revisionLog482.xml" ContentType="application/vnd.openxmlformats-officedocument.spreadsheetml.revisionLog+xml"/>
  <Override PartName="/xl/revisions/revisionLog538.xml" ContentType="application/vnd.openxmlformats-officedocument.spreadsheetml.revisionLog+xml"/>
  <Override PartName="/xl/revisions/revisionLog703.xml" ContentType="application/vnd.openxmlformats-officedocument.spreadsheetml.revisionLog+xml"/>
  <Override PartName="/xl/revisions/revisionLog745.xml" ContentType="application/vnd.openxmlformats-officedocument.spreadsheetml.revisionLog+xml"/>
  <Override PartName="/xl/revisions/revisionLog910.xml" ContentType="application/vnd.openxmlformats-officedocument.spreadsheetml.revisionLog+xml"/>
  <Override PartName="/xl/revisions/revisionLog952.xml" ContentType="application/vnd.openxmlformats-officedocument.spreadsheetml.revisionLog+xml"/>
  <Override PartName="/xl/revisions/revisionLog81.xml" ContentType="application/vnd.openxmlformats-officedocument.spreadsheetml.revisionLog+xml"/>
  <Override PartName="/xl/revisions/revisionLog135.xml" ContentType="application/vnd.openxmlformats-officedocument.spreadsheetml.revisionLog+xml"/>
  <Override PartName="/xl/revisions/revisionLog177.xml" ContentType="application/vnd.openxmlformats-officedocument.spreadsheetml.revisionLog+xml"/>
  <Override PartName="/xl/revisions/revisionLog342.xml" ContentType="application/vnd.openxmlformats-officedocument.spreadsheetml.revisionLog+xml"/>
  <Override PartName="/xl/revisions/revisionLog384.xml" ContentType="application/vnd.openxmlformats-officedocument.spreadsheetml.revisionLog+xml"/>
  <Override PartName="/xl/revisions/revisionLog591.xml" ContentType="application/vnd.openxmlformats-officedocument.spreadsheetml.revisionLog+xml"/>
  <Override PartName="/xl/revisions/revisionLog605.xml" ContentType="application/vnd.openxmlformats-officedocument.spreadsheetml.revisionLog+xml"/>
  <Override PartName="/xl/revisions/revisionLog787.xml" ContentType="application/vnd.openxmlformats-officedocument.spreadsheetml.revisionLog+xml"/>
  <Override PartName="/xl/revisions/revisionLog812.xml" ContentType="application/vnd.openxmlformats-officedocument.spreadsheetml.revisionLog+xml"/>
  <Override PartName="/xl/revisions/revisionLog994.xml" ContentType="application/vnd.openxmlformats-officedocument.spreadsheetml.revisionLog+xml"/>
  <Override PartName="/xl/revisions/revisionLog1028.xml" ContentType="application/vnd.openxmlformats-officedocument.spreadsheetml.revisionLog+xml"/>
  <Override PartName="/xl/revisions/revisionLog202.xml" ContentType="application/vnd.openxmlformats-officedocument.spreadsheetml.revisionLog+xml"/>
  <Override PartName="/xl/revisions/revisionLog244.xml" ContentType="application/vnd.openxmlformats-officedocument.spreadsheetml.revisionLog+xml"/>
  <Override PartName="/xl/revisions/revisionLog647.xml" ContentType="application/vnd.openxmlformats-officedocument.spreadsheetml.revisionLog+xml"/>
  <Override PartName="/xl/revisions/revisionLog689.xml" ContentType="application/vnd.openxmlformats-officedocument.spreadsheetml.revisionLog+xml"/>
  <Override PartName="/xl/revisions/revisionLog854.xml" ContentType="application/vnd.openxmlformats-officedocument.spreadsheetml.revisionLog+xml"/>
  <Override PartName="/xl/revisions/revisionLog896.xml" ContentType="application/vnd.openxmlformats-officedocument.spreadsheetml.revisionLog+xml"/>
  <Override PartName="/xl/revisions/revisionLog1081.xml" ContentType="application/vnd.openxmlformats-officedocument.spreadsheetml.revisionLog+xml"/>
  <Override PartName="/xl/revisions/revisionLog39.xml" ContentType="application/vnd.openxmlformats-officedocument.spreadsheetml.revisionLog+xml"/>
  <Override PartName="/xl/revisions/revisionLog286.xml" ContentType="application/vnd.openxmlformats-officedocument.spreadsheetml.revisionLog+xml"/>
  <Override PartName="/xl/revisions/revisionLog451.xml" ContentType="application/vnd.openxmlformats-officedocument.spreadsheetml.revisionLog+xml"/>
  <Override PartName="/xl/revisions/revisionLog493.xml" ContentType="application/vnd.openxmlformats-officedocument.spreadsheetml.revisionLog+xml"/>
  <Override PartName="/xl/revisions/revisionLog507.xml" ContentType="application/vnd.openxmlformats-officedocument.spreadsheetml.revisionLog+xml"/>
  <Override PartName="/xl/revisions/revisionLog549.xml" ContentType="application/vnd.openxmlformats-officedocument.spreadsheetml.revisionLog+xml"/>
  <Override PartName="/xl/revisions/revisionLog714.xml" ContentType="application/vnd.openxmlformats-officedocument.spreadsheetml.revisionLog+xml"/>
  <Override PartName="/xl/revisions/revisionLog756.xml" ContentType="application/vnd.openxmlformats-officedocument.spreadsheetml.revisionLog+xml"/>
  <Override PartName="/xl/revisions/revisionLog921.xml" ContentType="application/vnd.openxmlformats-officedocument.spreadsheetml.revisionLog+xml"/>
  <Override PartName="/xl/revisions/revisionLog50.xml" ContentType="application/vnd.openxmlformats-officedocument.spreadsheetml.revisionLog+xml"/>
  <Override PartName="/xl/revisions/revisionLog104.xml" ContentType="application/vnd.openxmlformats-officedocument.spreadsheetml.revisionLog+xml"/>
  <Override PartName="/xl/revisions/revisionLog146.xml" ContentType="application/vnd.openxmlformats-officedocument.spreadsheetml.revisionLog+xml"/>
  <Override PartName="/xl/revisions/revisionLog188.xml" ContentType="application/vnd.openxmlformats-officedocument.spreadsheetml.revisionLog+xml"/>
  <Override PartName="/xl/revisions/revisionLog311.xml" ContentType="application/vnd.openxmlformats-officedocument.spreadsheetml.revisionLog+xml"/>
  <Override PartName="/xl/revisions/revisionLog353.xml" ContentType="application/vnd.openxmlformats-officedocument.spreadsheetml.revisionLog+xml"/>
  <Override PartName="/xl/revisions/revisionLog395.xml" ContentType="application/vnd.openxmlformats-officedocument.spreadsheetml.revisionLog+xml"/>
  <Override PartName="/xl/revisions/revisionLog409.xml" ContentType="application/vnd.openxmlformats-officedocument.spreadsheetml.revisionLog+xml"/>
  <Override PartName="/xl/revisions/revisionLog560.xml" ContentType="application/vnd.openxmlformats-officedocument.spreadsheetml.revisionLog+xml"/>
  <Override PartName="/xl/revisions/revisionLog798.xml" ContentType="application/vnd.openxmlformats-officedocument.spreadsheetml.revisionLog+xml"/>
  <Override PartName="/xl/revisions/revisionLog963.xml" ContentType="application/vnd.openxmlformats-officedocument.spreadsheetml.revisionLog+xml"/>
  <Override PartName="/xl/revisions/revisionLog1039.xml" ContentType="application/vnd.openxmlformats-officedocument.spreadsheetml.revisionLog+xml"/>
  <Override PartName="/xl/revisions/revisionLog92.xml" ContentType="application/vnd.openxmlformats-officedocument.spreadsheetml.revisionLog+xml"/>
  <Override PartName="/xl/revisions/revisionLog213.xml" ContentType="application/vnd.openxmlformats-officedocument.spreadsheetml.revisionLog+xml"/>
  <Override PartName="/xl/revisions/revisionLog420.xml" ContentType="application/vnd.openxmlformats-officedocument.spreadsheetml.revisionLog+xml"/>
  <Override PartName="/xl/revisions/revisionLog616.xml" ContentType="application/vnd.openxmlformats-officedocument.spreadsheetml.revisionLog+xml"/>
  <Override PartName="/xl/revisions/revisionLog658.xml" ContentType="application/vnd.openxmlformats-officedocument.spreadsheetml.revisionLog+xml"/>
  <Override PartName="/xl/revisions/revisionLog823.xml" ContentType="application/vnd.openxmlformats-officedocument.spreadsheetml.revisionLog+xml"/>
  <Override PartName="/xl/revisions/revisionLog865.xml" ContentType="application/vnd.openxmlformats-officedocument.spreadsheetml.revisionLog+xml"/>
  <Override PartName="/xl/revisions/revisionLog1050.xml" ContentType="application/vnd.openxmlformats-officedocument.spreadsheetml.revisionLog+xml"/>
  <Override PartName="/xl/revisions/revisionLog255.xml" ContentType="application/vnd.openxmlformats-officedocument.spreadsheetml.revisionLog+xml"/>
  <Override PartName="/xl/revisions/revisionLog297.xml" ContentType="application/vnd.openxmlformats-officedocument.spreadsheetml.revisionLog+xml"/>
  <Override PartName="/xl/revisions/revisionLog462.xml" ContentType="application/vnd.openxmlformats-officedocument.spreadsheetml.revisionLog+xml"/>
  <Override PartName="/xl/revisions/revisionLog518.xml" ContentType="application/vnd.openxmlformats-officedocument.spreadsheetml.revisionLog+xml"/>
  <Override PartName="/xl/revisions/revisionLog725.xml" ContentType="application/vnd.openxmlformats-officedocument.spreadsheetml.revisionLog+xml"/>
  <Override PartName="/xl/revisions/revisionLog932.xml" ContentType="application/vnd.openxmlformats-officedocument.spreadsheetml.revisionLog+xml"/>
  <Override PartName="/xl/revisions/revisionLog115.xml" ContentType="application/vnd.openxmlformats-officedocument.spreadsheetml.revisionLog+xml"/>
  <Override PartName="/xl/revisions/revisionLog157.xml" ContentType="application/vnd.openxmlformats-officedocument.spreadsheetml.revisionLog+xml"/>
  <Override PartName="/xl/revisions/revisionLog322.xml" ContentType="application/vnd.openxmlformats-officedocument.spreadsheetml.revisionLog+xml"/>
  <Override PartName="/xl/revisions/revisionLog364.xml" ContentType="application/vnd.openxmlformats-officedocument.spreadsheetml.revisionLog+xml"/>
  <Override PartName="/xl/revisions/revisionLog767.xml" ContentType="application/vnd.openxmlformats-officedocument.spreadsheetml.revisionLog+xml"/>
  <Override PartName="/xl/revisions/revisionLog974.xml" ContentType="application/vnd.openxmlformats-officedocument.spreadsheetml.revisionLog+xml"/>
  <Override PartName="/xl/revisions/revisionLog1008.xml" ContentType="application/vnd.openxmlformats-officedocument.spreadsheetml.revisionLog+xml"/>
  <Override PartName="/xl/revisions/revisionLog61.xml" ContentType="application/vnd.openxmlformats-officedocument.spreadsheetml.revisionLog+xml"/>
  <Override PartName="/xl/revisions/revisionLog199.xml" ContentType="application/vnd.openxmlformats-officedocument.spreadsheetml.revisionLog+xml"/>
  <Override PartName="/xl/revisions/revisionLog571.xml" ContentType="application/vnd.openxmlformats-officedocument.spreadsheetml.revisionLog+xml"/>
  <Override PartName="/xl/revisions/revisionLog627.xml" ContentType="application/vnd.openxmlformats-officedocument.spreadsheetml.revisionLog+xml"/>
  <Override PartName="/xl/revisions/revisionLog669.xml" ContentType="application/vnd.openxmlformats-officedocument.spreadsheetml.revisionLog+xml"/>
  <Override PartName="/xl/revisions/revisionLog834.xml" ContentType="application/vnd.openxmlformats-officedocument.spreadsheetml.revisionLog+xml"/>
  <Override PartName="/xl/revisions/revisionLog876.xml" ContentType="application/vnd.openxmlformats-officedocument.spreadsheetml.revisionLog+xml"/>
  <Override PartName="/xl/revisions/revisionLog19.xml" ContentType="application/vnd.openxmlformats-officedocument.spreadsheetml.revisionLog+xml"/>
  <Override PartName="/xl/revisions/revisionLog224.xml" ContentType="application/vnd.openxmlformats-officedocument.spreadsheetml.revisionLog+xml"/>
  <Override PartName="/xl/revisions/revisionLog266.xml" ContentType="application/vnd.openxmlformats-officedocument.spreadsheetml.revisionLog+xml"/>
  <Override PartName="/xl/revisions/revisionLog431.xml" ContentType="application/vnd.openxmlformats-officedocument.spreadsheetml.revisionLog+xml"/>
  <Override PartName="/xl/revisions/revisionLog473.xml" ContentType="application/vnd.openxmlformats-officedocument.spreadsheetml.revisionLog+xml"/>
  <Override PartName="/xl/revisions/revisionLog529.xml" ContentType="application/vnd.openxmlformats-officedocument.spreadsheetml.revisionLog+xml"/>
  <Override PartName="/xl/revisions/revisionLog680.xml" ContentType="application/vnd.openxmlformats-officedocument.spreadsheetml.revisionLog+xml"/>
  <Override PartName="/xl/revisions/revisionLog736.xml" ContentType="application/vnd.openxmlformats-officedocument.spreadsheetml.revisionLog+xml"/>
  <Override PartName="/xl/revisions/revisionLog901.xml" ContentType="application/vnd.openxmlformats-officedocument.spreadsheetml.revisionLog+xml"/>
  <Override PartName="/xl/revisions/revisionLog1061.xml" ContentType="application/vnd.openxmlformats-officedocument.spreadsheetml.revisionLog+xml"/>
  <Override PartName="/xl/revisions/revisionLog30.xml" ContentType="application/vnd.openxmlformats-officedocument.spreadsheetml.revisionLog+xml"/>
  <Override PartName="/xl/revisions/revisionLog126.xml" ContentType="application/vnd.openxmlformats-officedocument.spreadsheetml.revisionLog+xml"/>
  <Override PartName="/xl/revisions/revisionLog168.xml" ContentType="application/vnd.openxmlformats-officedocument.spreadsheetml.revisionLog+xml"/>
  <Override PartName="/xl/revisions/revisionLog333.xml" ContentType="application/vnd.openxmlformats-officedocument.spreadsheetml.revisionLog+xml"/>
  <Override PartName="/xl/revisions/revisionLog540.xml" ContentType="application/vnd.openxmlformats-officedocument.spreadsheetml.revisionLog+xml"/>
  <Override PartName="/xl/revisions/revisionLog778.xml" ContentType="application/vnd.openxmlformats-officedocument.spreadsheetml.revisionLog+xml"/>
  <Override PartName="/xl/revisions/revisionLog943.xml" ContentType="application/vnd.openxmlformats-officedocument.spreadsheetml.revisionLog+xml"/>
  <Override PartName="/xl/revisions/revisionLog985.xml" ContentType="application/vnd.openxmlformats-officedocument.spreadsheetml.revisionLog+xml"/>
  <Override PartName="/xl/revisions/revisionLog1019.xml" ContentType="application/vnd.openxmlformats-officedocument.spreadsheetml.revisionLog+xml"/>
  <Override PartName="/xl/revisions/revisionLog72.xml" ContentType="application/vnd.openxmlformats-officedocument.spreadsheetml.revisionLog+xml"/>
  <Override PartName="/xl/revisions/revisionLog375.xml" ContentType="application/vnd.openxmlformats-officedocument.spreadsheetml.revisionLog+xml"/>
  <Override PartName="/xl/revisions/revisionLog582.xml" ContentType="application/vnd.openxmlformats-officedocument.spreadsheetml.revisionLog+xml"/>
  <Override PartName="/xl/revisions/revisionLog638.xml" ContentType="application/vnd.openxmlformats-officedocument.spreadsheetml.revisionLog+xml"/>
  <Override PartName="/xl/revisions/revisionLog803.xml" ContentType="application/vnd.openxmlformats-officedocument.spreadsheetml.revisionLog+xml"/>
  <Override PartName="/xl/revisions/revisionLog845.xml" ContentType="application/vnd.openxmlformats-officedocument.spreadsheetml.revisionLog+xml"/>
  <Override PartName="/xl/revisions/revisionLog1030.xml" ContentType="application/vnd.openxmlformats-officedocument.spreadsheetml.revisionLog+xml"/>
  <Override PartName="/xl/revisions/revisionLog3.xml" ContentType="application/vnd.openxmlformats-officedocument.spreadsheetml.revisionLog+xml"/>
  <Override PartName="/xl/revisions/revisionLog235.xml" ContentType="application/vnd.openxmlformats-officedocument.spreadsheetml.revisionLog+xml"/>
  <Override PartName="/xl/revisions/revisionLog277.xml" ContentType="application/vnd.openxmlformats-officedocument.spreadsheetml.revisionLog+xml"/>
  <Override PartName="/xl/revisions/revisionLog400.xml" ContentType="application/vnd.openxmlformats-officedocument.spreadsheetml.revisionLog+xml"/>
  <Override PartName="/xl/revisions/revisionLog442.xml" ContentType="application/vnd.openxmlformats-officedocument.spreadsheetml.revisionLog+xml"/>
  <Override PartName="/xl/revisions/revisionLog484.xml" ContentType="application/vnd.openxmlformats-officedocument.spreadsheetml.revisionLog+xml"/>
  <Override PartName="/xl/revisions/revisionLog705.xml" ContentType="application/vnd.openxmlformats-officedocument.spreadsheetml.revisionLog+xml"/>
  <Override PartName="/xl/revisions/revisionLog887.xml" ContentType="application/vnd.openxmlformats-officedocument.spreadsheetml.revisionLog+xml"/>
  <Override PartName="/xl/revisions/revisionLog1072.xml" ContentType="application/vnd.openxmlformats-officedocument.spreadsheetml.revisionLog+xml"/>
  <Override PartName="/xl/revisions/revisionLog137.xml" ContentType="application/vnd.openxmlformats-officedocument.spreadsheetml.revisionLog+xml"/>
  <Override PartName="/xl/revisions/revisionLog302.xml" ContentType="application/vnd.openxmlformats-officedocument.spreadsheetml.revisionLog+xml"/>
  <Override PartName="/xl/revisions/revisionLog344.xml" ContentType="application/vnd.openxmlformats-officedocument.spreadsheetml.revisionLog+xml"/>
  <Override PartName="/xl/revisions/revisionLog691.xml" ContentType="application/vnd.openxmlformats-officedocument.spreadsheetml.revisionLog+xml"/>
  <Override PartName="/xl/revisions/revisionLog747.xml" ContentType="application/vnd.openxmlformats-officedocument.spreadsheetml.revisionLog+xml"/>
  <Override PartName="/xl/revisions/revisionLog789.xml" ContentType="application/vnd.openxmlformats-officedocument.spreadsheetml.revisionLog+xml"/>
  <Override PartName="/xl/revisions/revisionLog912.xml" ContentType="application/vnd.openxmlformats-officedocument.spreadsheetml.revisionLog+xml"/>
  <Override PartName="/xl/revisions/revisionLog954.xml" ContentType="application/vnd.openxmlformats-officedocument.spreadsheetml.revisionLog+xml"/>
  <Override PartName="/xl/revisions/revisionLog996.xml" ContentType="application/vnd.openxmlformats-officedocument.spreadsheetml.revisionLog+xml"/>
  <Override PartName="/xl/revisions/revisionLog41.xml" ContentType="application/vnd.openxmlformats-officedocument.spreadsheetml.revisionLog+xml"/>
  <Override PartName="/xl/revisions/revisionLog83.xml" ContentType="application/vnd.openxmlformats-officedocument.spreadsheetml.revisionLog+xml"/>
  <Override PartName="/xl/revisions/revisionLog179.xml" ContentType="application/vnd.openxmlformats-officedocument.spreadsheetml.revisionLog+xml"/>
  <Override PartName="/xl/revisions/revisionLog386.xml" ContentType="application/vnd.openxmlformats-officedocument.spreadsheetml.revisionLog+xml"/>
  <Override PartName="/xl/revisions/revisionLog551.xml" ContentType="application/vnd.openxmlformats-officedocument.spreadsheetml.revisionLog+xml"/>
  <Override PartName="/xl/revisions/revisionLog593.xml" ContentType="application/vnd.openxmlformats-officedocument.spreadsheetml.revisionLog+xml"/>
  <Override PartName="/xl/revisions/revisionLog607.xml" ContentType="application/vnd.openxmlformats-officedocument.spreadsheetml.revisionLog+xml"/>
  <Override PartName="/xl/revisions/revisionLog649.xml" ContentType="application/vnd.openxmlformats-officedocument.spreadsheetml.revisionLog+xml"/>
  <Override PartName="/xl/revisions/revisionLog814.xml" ContentType="application/vnd.openxmlformats-officedocument.spreadsheetml.revisionLog+xml"/>
  <Override PartName="/xl/revisions/revisionLog856.xml" ContentType="application/vnd.openxmlformats-officedocument.spreadsheetml.revisionLog+xml"/>
  <Override PartName="/xl/revisions/revisionLog190.xml" ContentType="application/vnd.openxmlformats-officedocument.spreadsheetml.revisionLog+xml"/>
  <Override PartName="/xl/revisions/revisionLog204.xml" ContentType="application/vnd.openxmlformats-officedocument.spreadsheetml.revisionLog+xml"/>
  <Override PartName="/xl/revisions/revisionLog246.xml" ContentType="application/vnd.openxmlformats-officedocument.spreadsheetml.revisionLog+xml"/>
  <Override PartName="/xl/revisions/revisionLog288.xml" ContentType="application/vnd.openxmlformats-officedocument.spreadsheetml.revisionLog+xml"/>
  <Override PartName="/xl/revisions/revisionLog411.xml" ContentType="application/vnd.openxmlformats-officedocument.spreadsheetml.revisionLog+xml"/>
  <Override PartName="/xl/revisions/revisionLog453.xml" ContentType="application/vnd.openxmlformats-officedocument.spreadsheetml.revisionLog+xml"/>
  <Override PartName="/xl/revisions/revisionLog509.xml" ContentType="application/vnd.openxmlformats-officedocument.spreadsheetml.revisionLog+xml"/>
  <Override PartName="/xl/revisions/revisionLog660.xml" ContentType="application/vnd.openxmlformats-officedocument.spreadsheetml.revisionLog+xml"/>
  <Override PartName="/xl/revisions/revisionLog898.xml" ContentType="application/vnd.openxmlformats-officedocument.spreadsheetml.revisionLog+xml"/>
  <Override PartName="/xl/revisions/revisionLog1041.xml" ContentType="application/vnd.openxmlformats-officedocument.spreadsheetml.revisionLog+xml"/>
  <Override PartName="/xl/revisions/revisionLog1083.xml" ContentType="application/vnd.openxmlformats-officedocument.spreadsheetml.revisionLog+xml"/>
  <Override PartName="/xl/revisions/revisionLog106.xml" ContentType="application/vnd.openxmlformats-officedocument.spreadsheetml.revisionLog+xml"/>
  <Override PartName="/xl/revisions/revisionLog313.xml" ContentType="application/vnd.openxmlformats-officedocument.spreadsheetml.revisionLog+xml"/>
  <Override PartName="/xl/revisions/revisionLog495.xml" ContentType="application/vnd.openxmlformats-officedocument.spreadsheetml.revisionLog+xml"/>
  <Override PartName="/xl/revisions/revisionLog716.xml" ContentType="application/vnd.openxmlformats-officedocument.spreadsheetml.revisionLog+xml"/>
  <Override PartName="/xl/revisions/revisionLog758.xml" ContentType="application/vnd.openxmlformats-officedocument.spreadsheetml.revisionLog+xml"/>
  <Override PartName="/xl/revisions/revisionLog923.xml" ContentType="application/vnd.openxmlformats-officedocument.spreadsheetml.revisionLog+xml"/>
  <Override PartName="/xl/revisions/revisionLog965.xml" ContentType="application/vnd.openxmlformats-officedocument.spreadsheetml.revisionLog+xml"/>
  <Override PartName="/xl/revisions/revisionLog10.xml" ContentType="application/vnd.openxmlformats-officedocument.spreadsheetml.revisionLog+xml"/>
  <Override PartName="/xl/revisions/revisionLog52.xml" ContentType="application/vnd.openxmlformats-officedocument.spreadsheetml.revisionLog+xml"/>
  <Override PartName="/xl/revisions/revisionLog94.xml" ContentType="application/vnd.openxmlformats-officedocument.spreadsheetml.revisionLog+xml"/>
  <Override PartName="/xl/revisions/revisionLog148.xml" ContentType="application/vnd.openxmlformats-officedocument.spreadsheetml.revisionLog+xml"/>
  <Override PartName="/xl/revisions/revisionLog355.xml" ContentType="application/vnd.openxmlformats-officedocument.spreadsheetml.revisionLog+xml"/>
  <Override PartName="/xl/revisions/revisionLog397.xml" ContentType="application/vnd.openxmlformats-officedocument.spreadsheetml.revisionLog+xml"/>
  <Override PartName="/xl/revisions/revisionLog520.xml" ContentType="application/vnd.openxmlformats-officedocument.spreadsheetml.revisionLog+xml"/>
  <Override PartName="/xl/revisions/revisionLog562.xml" ContentType="application/vnd.openxmlformats-officedocument.spreadsheetml.revisionLog+xml"/>
  <Override PartName="/xl/revisions/revisionLog618.xml" ContentType="application/vnd.openxmlformats-officedocument.spreadsheetml.revisionLog+xml"/>
  <Override PartName="/xl/revisions/revisionLog825.xml" ContentType="application/vnd.openxmlformats-officedocument.spreadsheetml.revisionLog+xml"/>
  <Override PartName="/xl/revisions/revisionLog215.xml" ContentType="application/vnd.openxmlformats-officedocument.spreadsheetml.revisionLog+xml"/>
  <Override PartName="/xl/revisions/revisionLog257.xml" ContentType="application/vnd.openxmlformats-officedocument.spreadsheetml.revisionLog+xml"/>
  <Override PartName="/xl/revisions/revisionLog422.xml" ContentType="application/vnd.openxmlformats-officedocument.spreadsheetml.revisionLog+xml"/>
  <Override PartName="/xl/revisions/revisionLog464.xml" ContentType="application/vnd.openxmlformats-officedocument.spreadsheetml.revisionLog+xml"/>
  <Override PartName="/xl/revisions/revisionLog867.xml" ContentType="application/vnd.openxmlformats-officedocument.spreadsheetml.revisionLog+xml"/>
  <Override PartName="/xl/revisions/revisionLog1010.xml" ContentType="application/vnd.openxmlformats-officedocument.spreadsheetml.revisionLog+xml"/>
  <Override PartName="/xl/revisions/revisionLog1052.xml" ContentType="application/vnd.openxmlformats-officedocument.spreadsheetml.revisionLog+xml"/>
  <Override PartName="/xl/revisions/revisionLog299.xml" ContentType="application/vnd.openxmlformats-officedocument.spreadsheetml.revisionLog+xml"/>
  <Override PartName="/xl/revisions/revisionLog727.xml" ContentType="application/vnd.openxmlformats-officedocument.spreadsheetml.revisionLog+xml"/>
  <Override PartName="/xl/revisions/revisionLog934.xml" ContentType="application/vnd.openxmlformats-officedocument.spreadsheetml.revisionLog+xml"/>
  <Override PartName="/xl/revisions/revisionLog63.xml" ContentType="application/vnd.openxmlformats-officedocument.spreadsheetml.revisionLog+xml"/>
  <Override PartName="/xl/revisions/revisionLog159.xml" ContentType="application/vnd.openxmlformats-officedocument.spreadsheetml.revisionLog+xml"/>
  <Override PartName="/xl/revisions/revisionLog366.xml" ContentType="application/vnd.openxmlformats-officedocument.spreadsheetml.revisionLog+xml"/>
  <Override PartName="/xl/revisions/revisionLog573.xml" ContentType="application/vnd.openxmlformats-officedocument.spreadsheetml.revisionLog+xml"/>
  <Override PartName="/xl/revisions/revisionLog780.xml" ContentType="application/vnd.openxmlformats-officedocument.spreadsheetml.revisionLog+xml"/>
  <Override PartName="/xl/revisions/revisionLog226.xml" ContentType="application/vnd.openxmlformats-officedocument.spreadsheetml.revisionLog+xml"/>
  <Override PartName="/xl/revisions/revisionLog433.xml" ContentType="application/vnd.openxmlformats-officedocument.spreadsheetml.revisionLog+xml"/>
  <Override PartName="/xl/revisions/revisionLog878.xml" ContentType="application/vnd.openxmlformats-officedocument.spreadsheetml.revisionLog+xml"/>
  <Override PartName="/xl/revisions/revisionLog1063.xml" ContentType="application/vnd.openxmlformats-officedocument.spreadsheetml.revisionLog+xml"/>
  <Override PartName="/xl/revisions/revisionLog640.xml" ContentType="application/vnd.openxmlformats-officedocument.spreadsheetml.revisionLog+xml"/>
  <Override PartName="/xl/revisions/revisionLog738.xml" ContentType="application/vnd.openxmlformats-officedocument.spreadsheetml.revisionLog+xml"/>
  <Override PartName="/xl/revisions/revisionLog945.xml" ContentType="application/vnd.openxmlformats-officedocument.spreadsheetml.revisionLog+xml"/>
  <Override PartName="/xl/revisions/revisionLog74.xml" ContentType="application/vnd.openxmlformats-officedocument.spreadsheetml.revisionLog+xml"/>
  <Override PartName="/xl/revisions/revisionLog377.xml" ContentType="application/vnd.openxmlformats-officedocument.spreadsheetml.revisionLog+xml"/>
  <Override PartName="/xl/revisions/revisionLog500.xml" ContentType="application/vnd.openxmlformats-officedocument.spreadsheetml.revisionLog+xml"/>
  <Override PartName="/xl/revisions/revisionLog584.xml" ContentType="application/vnd.openxmlformats-officedocument.spreadsheetml.revisionLog+xml"/>
  <Override PartName="/xl/revisions/revisionLog805.xml" ContentType="application/vnd.openxmlformats-officedocument.spreadsheetml.revisionLog+xml"/>
  <Override PartName="/xl/revisions/revisionLog5.xml" ContentType="application/vnd.openxmlformats-officedocument.spreadsheetml.revisionLog+xml"/>
  <Override PartName="/xl/revisions/revisionLog237.xml" ContentType="application/vnd.openxmlformats-officedocument.spreadsheetml.revisionLog+xml"/>
  <Override PartName="/xl/revisions/revisionLog791.xml" ContentType="application/vnd.openxmlformats-officedocument.spreadsheetml.revisionLog+xml"/>
  <Override PartName="/xl/revisions/revisionLog889.xml" ContentType="application/vnd.openxmlformats-officedocument.spreadsheetml.revisionLog+xml"/>
  <Override PartName="/xl/revisions/revisionLog1074.xml" ContentType="application/vnd.openxmlformats-officedocument.spreadsheetml.revisionLog+xml"/>
  <Override PartName="/xl/revisions/revisionLog444.xml" ContentType="application/vnd.openxmlformats-officedocument.spreadsheetml.revisionLog+xml"/>
  <Override PartName="/xl/revisions/revisionLog651.xml" ContentType="application/vnd.openxmlformats-officedocument.spreadsheetml.revisionLog+xml"/>
  <Override PartName="/xl/revisions/revisionLog749.xml" ContentType="application/vnd.openxmlformats-officedocument.spreadsheetml.revisionLog+xml"/>
  <Override PartName="/xl/revisions/revisionLog290.xml" ContentType="application/vnd.openxmlformats-officedocument.spreadsheetml.revisionLog+xml"/>
  <Override PartName="/xl/revisions/revisionLog304.xml" ContentType="application/vnd.openxmlformats-officedocument.spreadsheetml.revisionLog+xml"/>
  <Override PartName="/xl/revisions/revisionLog388.xml" ContentType="application/vnd.openxmlformats-officedocument.spreadsheetml.revisionLog+xml"/>
  <Override PartName="/xl/revisions/revisionLog511.xml" ContentType="application/vnd.openxmlformats-officedocument.spreadsheetml.revisionLog+xml"/>
  <Override PartName="/xl/revisions/revisionLog609.xml" ContentType="application/vnd.openxmlformats-officedocument.spreadsheetml.revisionLog+xml"/>
  <Override PartName="/xl/revisions/revisionLog956.xml" ContentType="application/vnd.openxmlformats-officedocument.spreadsheetml.revisionLog+xml"/>
  <Override PartName="/xl/revisions/revisionLog85.xml" ContentType="application/vnd.openxmlformats-officedocument.spreadsheetml.revisionLog+xml"/>
  <Override PartName="/xl/revisions/revisionLog150.xml" ContentType="application/vnd.openxmlformats-officedocument.spreadsheetml.revisionLog+xml"/>
  <Override PartName="/xl/revisions/revisionLog595.xml" ContentType="application/vnd.openxmlformats-officedocument.spreadsheetml.revisionLog+xml"/>
  <Override PartName="/xl/revisions/revisionLog816.xml" ContentType="application/vnd.openxmlformats-officedocument.spreadsheetml.revisionLog+xml"/>
  <Override PartName="/xl/revisions/revisionLog1001.xml" ContentType="application/vnd.openxmlformats-officedocument.spreadsheetml.revisionLog+xml"/>
  <Override PartName="/xl/revisions/revisionLog248.xml" ContentType="application/vnd.openxmlformats-officedocument.spreadsheetml.revisionLog+xml"/>
  <Override PartName="/xl/revisions/revisionLog455.xml" ContentType="application/vnd.openxmlformats-officedocument.spreadsheetml.revisionLog+xml"/>
  <Override PartName="/xl/revisions/revisionLog662.xml" ContentType="application/vnd.openxmlformats-officedocument.spreadsheetml.revisionLog+xml"/>
  <Override PartName="/xl/revisions/revisionLog1085.xml" ContentType="application/vnd.openxmlformats-officedocument.spreadsheetml.revisionLog+xml"/>
  <Override PartName="/xl/revisions/revisionLog12.xml" ContentType="application/vnd.openxmlformats-officedocument.spreadsheetml.revisionLog+xml"/>
  <Override PartName="/xl/revisions/revisionLog108.xml" ContentType="application/vnd.openxmlformats-officedocument.spreadsheetml.revisionLog+xml"/>
  <Override PartName="/xl/revisions/revisionLog315.xml" ContentType="application/vnd.openxmlformats-officedocument.spreadsheetml.revisionLog+xml"/>
  <Override PartName="/xl/revisions/revisionLog522.xml" ContentType="application/vnd.openxmlformats-officedocument.spreadsheetml.revisionLog+xml"/>
  <Override PartName="/xl/revisions/revisionLog967.xml" ContentType="application/vnd.openxmlformats-officedocument.spreadsheetml.revisionLog+xml"/>
  <Override PartName="/xl/revisions/revisionLog96.xml" ContentType="application/vnd.openxmlformats-officedocument.spreadsheetml.revisionLog+xml"/>
  <Override PartName="/xl/revisions/revisionLog161.xml" ContentType="application/vnd.openxmlformats-officedocument.spreadsheetml.revisionLog+xml"/>
  <Override PartName="/xl/revisions/revisionLog399.xml" ContentType="application/vnd.openxmlformats-officedocument.spreadsheetml.revisionLog+xml"/>
  <Override PartName="/xl/revisions/revisionLog827.xml" ContentType="application/vnd.openxmlformats-officedocument.spreadsheetml.revisionLog+xml"/>
  <Override PartName="/xl/revisions/revisionLog1012.xml" ContentType="application/vnd.openxmlformats-officedocument.spreadsheetml.revisionLog+xml"/>
  <Override PartName="/xl/revisions/revisionLog259.xml" ContentType="application/vnd.openxmlformats-officedocument.spreadsheetml.revisionLog+xml"/>
  <Override PartName="/xl/revisions/revisionLog466.xml" ContentType="application/vnd.openxmlformats-officedocument.spreadsheetml.revisionLog+xml"/>
  <Override PartName="/xl/revisions/revisionLog673.xml" ContentType="application/vnd.openxmlformats-officedocument.spreadsheetml.revisionLog+xml"/>
  <Override PartName="/xl/revisions/revisionLog880.xml" ContentType="application/vnd.openxmlformats-officedocument.spreadsheetml.revisionLog+xml"/>
  <Override PartName="/xl/revisions/revisionLog23.xml" ContentType="application/vnd.openxmlformats-officedocument.spreadsheetml.revisionLog+xml"/>
  <Override PartName="/xl/revisions/revisionLog119.xml" ContentType="application/vnd.openxmlformats-officedocument.spreadsheetml.revisionLog+xml"/>
  <Override PartName="/xl/revisions/revisionLog326.xml" ContentType="application/vnd.openxmlformats-officedocument.spreadsheetml.revisionLog+xml"/>
  <Override PartName="/xl/revisions/revisionLog533.xml" ContentType="application/vnd.openxmlformats-officedocument.spreadsheetml.revisionLog+xml"/>
  <Override PartName="/xl/revisions/revisionLog978.xml" ContentType="application/vnd.openxmlformats-officedocument.spreadsheetml.revisionLog+xml"/>
  <Override PartName="/xl/revisions/revisionLog740.xml" ContentType="application/vnd.openxmlformats-officedocument.spreadsheetml.revisionLog+xml"/>
  <Override PartName="/xl/revisions/revisionLog838.xml" ContentType="application/vnd.openxmlformats-officedocument.spreadsheetml.revisionLog+xml"/>
  <Override PartName="/xl/revisions/revisionLog1023.xml" ContentType="application/vnd.openxmlformats-officedocument.spreadsheetml.revisionLog+xml"/>
  <Override PartName="/xl/revisions/revisionLog172.xml" ContentType="application/vnd.openxmlformats-officedocument.spreadsheetml.revisionLog+xml"/>
  <Override PartName="/xl/revisions/revisionLog477.xml" ContentType="application/vnd.openxmlformats-officedocument.spreadsheetml.revisionLog+xml"/>
  <Override PartName="/xl/revisions/revisionLog600.xml" ContentType="application/vnd.openxmlformats-officedocument.spreadsheetml.revisionLog+xml"/>
  <Override PartName="/xl/revisions/revisionLog684.xml" ContentType="application/vnd.openxmlformats-officedocument.spreadsheetml.revisionLog+xml"/>
  <Override PartName="/xl/revisions/revisionLog337.xml" ContentType="application/vnd.openxmlformats-officedocument.spreadsheetml.revisionLog+xml"/>
  <Override PartName="/xl/revisions/revisionLog891.xml" ContentType="application/vnd.openxmlformats-officedocument.spreadsheetml.revisionLog+xml"/>
  <Override PartName="/xl/revisions/revisionLog905.xml" ContentType="application/vnd.openxmlformats-officedocument.spreadsheetml.revisionLog+xml"/>
  <Override PartName="/xl/revisions/revisionLog989.xml" ContentType="application/vnd.openxmlformats-officedocument.spreadsheetml.revisionLog+xml"/>
  <Override PartName="/xl/revisions/revisionLog34.xml" ContentType="application/vnd.openxmlformats-officedocument.spreadsheetml.revisionLog+xml"/>
  <Override PartName="/xl/revisions/revisionLog544.xml" ContentType="application/vnd.openxmlformats-officedocument.spreadsheetml.revisionLog+xml"/>
  <Override PartName="/xl/revisions/revisionLog751.xml" ContentType="application/vnd.openxmlformats-officedocument.spreadsheetml.revisionLog+xml"/>
  <Override PartName="/xl/revisions/revisionLog849.xml" ContentType="application/vnd.openxmlformats-officedocument.spreadsheetml.revisionLog+xml"/>
  <Override PartName="/xl/revisions/revisionLog183.xml" ContentType="application/vnd.openxmlformats-officedocument.spreadsheetml.revisionLog+xml"/>
  <Override PartName="/xl/revisions/revisionLog390.xml" ContentType="application/vnd.openxmlformats-officedocument.spreadsheetml.revisionLog+xml"/>
  <Override PartName="/xl/revisions/revisionLog404.xml" ContentType="application/vnd.openxmlformats-officedocument.spreadsheetml.revisionLog+xml"/>
  <Override PartName="/xl/revisions/revisionLog611.xml" ContentType="application/vnd.openxmlformats-officedocument.spreadsheetml.revisionLog+xml"/>
  <Override PartName="/xl/revisions/revisionLog1034.xml" ContentType="application/vnd.openxmlformats-officedocument.spreadsheetml.revisionLog+xml"/>
  <Override PartName="/xl/revisions/revisionLog250.xml" ContentType="application/vnd.openxmlformats-officedocument.spreadsheetml.revisionLog+xml"/>
  <Override PartName="/xl/revisions/revisionLog488.xml" ContentType="application/vnd.openxmlformats-officedocument.spreadsheetml.revisionLog+xml"/>
  <Override PartName="/xl/revisions/revisionLog695.xml" ContentType="application/vnd.openxmlformats-officedocument.spreadsheetml.revisionLog+xml"/>
  <Override PartName="/xl/revisions/revisionLog709.xml" ContentType="application/vnd.openxmlformats-officedocument.spreadsheetml.revisionLog+xml"/>
  <Override PartName="/xl/revisions/revisionLog916.xml" ContentType="application/vnd.openxmlformats-officedocument.spreadsheetml.revisionLog+xml"/>
  <Override PartName="/xl/revisions/revisionLog45.xml" ContentType="application/vnd.openxmlformats-officedocument.spreadsheetml.revisionLog+xml"/>
  <Override PartName="/xl/revisions/revisionLog110.xml" ContentType="application/vnd.openxmlformats-officedocument.spreadsheetml.revisionLog+xml"/>
  <Override PartName="/xl/revisions/revisionLog348.xml" ContentType="application/vnd.openxmlformats-officedocument.spreadsheetml.revisionLog+xml"/>
  <Override PartName="/xl/revisions/revisionLog555.xml" ContentType="application/vnd.openxmlformats-officedocument.spreadsheetml.revisionLog+xml"/>
  <Override PartName="/xl/revisions/revisionLog762.xml" ContentType="application/vnd.openxmlformats-officedocument.spreadsheetml.revisionLog+xml"/>
  <Override PartName="/xl/revisions/revisionLog194.xml" ContentType="application/vnd.openxmlformats-officedocument.spreadsheetml.revisionLog+xml"/>
  <Override PartName="/xl/revisions/revisionLog208.xml" ContentType="application/vnd.openxmlformats-officedocument.spreadsheetml.revisionLog+xml"/>
  <Override PartName="/xl/revisions/revisionLog415.xml" ContentType="application/vnd.openxmlformats-officedocument.spreadsheetml.revisionLog+xml"/>
  <Override PartName="/xl/revisions/revisionLog622.xml" ContentType="application/vnd.openxmlformats-officedocument.spreadsheetml.revisionLog+xml"/>
  <Override PartName="/xl/revisions/revisionLog1045.xml" ContentType="application/vnd.openxmlformats-officedocument.spreadsheetml.revisionLog+xml"/>
  <Override PartName="/xl/revisions/revisionLog261.xml" ContentType="application/vnd.openxmlformats-officedocument.spreadsheetml.revisionLog+xml"/>
  <Override PartName="/xl/revisions/revisionLog499.xml" ContentType="application/vnd.openxmlformats-officedocument.spreadsheetml.revisionLog+xml"/>
  <Override PartName="/xl/revisions/revisionLog927.xml" ContentType="application/vnd.openxmlformats-officedocument.spreadsheetml.revisionLog+xml"/>
  <Override PartName="/xl/revisions/revisionLog56.xml" ContentType="application/vnd.openxmlformats-officedocument.spreadsheetml.revisionLog+xml"/>
  <Override PartName="/xl/revisions/revisionLog359.xml" ContentType="application/vnd.openxmlformats-officedocument.spreadsheetml.revisionLog+xml"/>
  <Override PartName="/xl/revisions/revisionLog566.xml" ContentType="application/vnd.openxmlformats-officedocument.spreadsheetml.revisionLog+xml"/>
  <Override PartName="/xl/revisions/revisionLog773.xml" ContentType="application/vnd.openxmlformats-officedocument.spreadsheetml.revisionLog+xml"/>
  <Override PartName="/xl/revisions/revisionLog121.xml" ContentType="application/vnd.openxmlformats-officedocument.spreadsheetml.revisionLog+xml"/>
  <Override PartName="/xl/revisions/revisionLog219.xml" ContentType="application/vnd.openxmlformats-officedocument.spreadsheetml.revisionLog+xml"/>
  <Override PartName="/xl/revisions/revisionLog426.xml" ContentType="application/vnd.openxmlformats-officedocument.spreadsheetml.revisionLog+xml"/>
  <Override PartName="/xl/revisions/revisionLog633.xml" ContentType="application/vnd.openxmlformats-officedocument.spreadsheetml.revisionLog+xml"/>
  <Override PartName="/xl/revisions/revisionLog980.xml" ContentType="application/vnd.openxmlformats-officedocument.spreadsheetml.revisionLog+xml"/>
  <Override PartName="/xl/revisions/revisionLog1056.xml" ContentType="application/vnd.openxmlformats-officedocument.spreadsheetml.revisionLog+xml"/>
  <Override PartName="/xl/revisions/revisionLog840.xml" ContentType="application/vnd.openxmlformats-officedocument.spreadsheetml.revisionLog+xml"/>
  <Override PartName="/xl/revisions/revisionLog938.xml" ContentType="application/vnd.openxmlformats-officedocument.spreadsheetml.revisionLog+xml"/>
  <Override PartName="/xl/revisions/revisionLog67.xml" ContentType="application/vnd.openxmlformats-officedocument.spreadsheetml.revisionLog+xml"/>
  <Override PartName="/xl/revisions/revisionLog272.xml" ContentType="application/vnd.openxmlformats-officedocument.spreadsheetml.revisionLog+xml"/>
  <Override PartName="/xl/revisions/revisionLog577.xml" ContentType="application/vnd.openxmlformats-officedocument.spreadsheetml.revisionLog+xml"/>
  <Override PartName="/xl/revisions/revisionLog700.xml" ContentType="application/vnd.openxmlformats-officedocument.spreadsheetml.revisionLog+xml"/>
  <Override PartName="/xl/revisions/revisionLog132.xml" ContentType="application/vnd.openxmlformats-officedocument.spreadsheetml.revisionLog+xml"/>
  <Override PartName="/xl/revisions/revisionLog784.xml" ContentType="application/vnd.openxmlformats-officedocument.spreadsheetml.revisionLog+xml"/>
  <Override PartName="/xl/revisions/revisionLog991.xml" ContentType="application/vnd.openxmlformats-officedocument.spreadsheetml.revisionLog+xml"/>
  <Override PartName="/xl/revisions/revisionLog1067.xml" ContentType="application/vnd.openxmlformats-officedocument.spreadsheetml.revisionLog+xml"/>
  <Override PartName="/xl/revisions/revisionLog437.xml" ContentType="application/vnd.openxmlformats-officedocument.spreadsheetml.revisionLog+xml"/>
  <Override PartName="/xl/revisions/revisionLog644.xml" ContentType="application/vnd.openxmlformats-officedocument.spreadsheetml.revisionLog+xml"/>
  <Override PartName="/xl/revisions/revisionLog851.xml" ContentType="application/vnd.openxmlformats-officedocument.spreadsheetml.revisionLog+xml"/>
  <Override PartName="/xl/revisions/revisionLog283.xml" ContentType="application/vnd.openxmlformats-officedocument.spreadsheetml.revisionLog+xml"/>
  <Override PartName="/xl/revisions/revisionLog490.xml" ContentType="application/vnd.openxmlformats-officedocument.spreadsheetml.revisionLog+xml"/>
  <Override PartName="/xl/revisions/revisionLog504.xml" ContentType="application/vnd.openxmlformats-officedocument.spreadsheetml.revisionLog+xml"/>
  <Override PartName="/xl/revisions/revisionLog711.xml" ContentType="application/vnd.openxmlformats-officedocument.spreadsheetml.revisionLog+xml"/>
  <Override PartName="/xl/revisions/revisionLog949.xml" ContentType="application/vnd.openxmlformats-officedocument.spreadsheetml.revisionLog+xml"/>
  <Override PartName="/xl/revisions/revisionLog78.xml" ContentType="application/vnd.openxmlformats-officedocument.spreadsheetml.revisionLog+xml"/>
  <Override PartName="/xl/revisions/revisionLog143.xml" ContentType="application/vnd.openxmlformats-officedocument.spreadsheetml.revisionLog+xml"/>
  <Override PartName="/xl/revisions/revisionLog350.xml" ContentType="application/vnd.openxmlformats-officedocument.spreadsheetml.revisionLog+xml"/>
  <Override PartName="/xl/revisions/revisionLog588.xml" ContentType="application/vnd.openxmlformats-officedocument.spreadsheetml.revisionLog+xml"/>
  <Override PartName="/xl/revisions/revisionLog795.xml" ContentType="application/vnd.openxmlformats-officedocument.spreadsheetml.revisionLog+xml"/>
  <Override PartName="/xl/revisions/revisionLog809.xml" ContentType="application/vnd.openxmlformats-officedocument.spreadsheetml.revisionLog+xml"/>
  <Override PartName="/xl/revisions/revisionLog9.xml" ContentType="application/vnd.openxmlformats-officedocument.spreadsheetml.revisionLog+xml"/>
  <Override PartName="/xl/revisions/revisionLog210.xml" ContentType="application/vnd.openxmlformats-officedocument.spreadsheetml.revisionLog+xml"/>
  <Override PartName="/xl/revisions/revisionLog448.xml" ContentType="application/vnd.openxmlformats-officedocument.spreadsheetml.revisionLog+xml"/>
  <Override PartName="/xl/revisions/revisionLog655.xml" ContentType="application/vnd.openxmlformats-officedocument.spreadsheetml.revisionLog+xml"/>
  <Override PartName="/xl/revisions/revisionLog862.xml" ContentType="application/vnd.openxmlformats-officedocument.spreadsheetml.revisionLog+xml"/>
  <Override PartName="/xl/revisions/revisionLog1078.xml" ContentType="application/vnd.openxmlformats-officedocument.spreadsheetml.revisionLog+xml"/>
  <Override PartName="/xl/revisions/revisionLog294.xml" ContentType="application/vnd.openxmlformats-officedocument.spreadsheetml.revisionLog+xml"/>
  <Override PartName="/xl/revisions/revisionLog308.xml" ContentType="application/vnd.openxmlformats-officedocument.spreadsheetml.revisionLog+xml"/>
  <Override PartName="/xl/revisions/revisionLog515.xml" ContentType="application/vnd.openxmlformats-officedocument.spreadsheetml.revisionLog+xml"/>
  <Override PartName="/xl/revisions/revisionLog722.xml" ContentType="application/vnd.openxmlformats-officedocument.spreadsheetml.revisionLog+xml"/>
  <Override PartName="/xl/revisions/revisionLog89.xml" ContentType="application/vnd.openxmlformats-officedocument.spreadsheetml.revisionLog+xml"/>
  <Override PartName="/xl/revisions/revisionLog154.xml" ContentType="application/vnd.openxmlformats-officedocument.spreadsheetml.revisionLog+xml"/>
  <Override PartName="/xl/revisions/revisionLog361.xml" ContentType="application/vnd.openxmlformats-officedocument.spreadsheetml.revisionLog+xml"/>
  <Override PartName="/xl/revisions/revisionLog599.xml" ContentType="application/vnd.openxmlformats-officedocument.spreadsheetml.revisionLog+xml"/>
  <Override PartName="/xl/revisions/revisionLog1005.xml" ContentType="application/vnd.openxmlformats-officedocument.spreadsheetml.revisionLog+xml"/>
  <Override PartName="/xl/revisions/revisionLog459.xml" ContentType="application/vnd.openxmlformats-officedocument.spreadsheetml.revisionLog+xml"/>
  <Override PartName="/xl/revisions/revisionLog666.xml" ContentType="application/vnd.openxmlformats-officedocument.spreadsheetml.revisionLog+xml"/>
  <Override PartName="/xl/revisions/revisionLog873.xml" ContentType="application/vnd.openxmlformats-officedocument.spreadsheetml.revisionLog+xml"/>
  <Override PartName="/xl/revisions/revisionLog16.xml" ContentType="application/vnd.openxmlformats-officedocument.spreadsheetml.revisionLog+xml"/>
  <Override PartName="/xl/revisions/revisionLog221.xml" ContentType="application/vnd.openxmlformats-officedocument.spreadsheetml.revisionLog+xml"/>
  <Override PartName="/xl/revisions/revisionLog319.xml" ContentType="application/vnd.openxmlformats-officedocument.spreadsheetml.revisionLog+xml"/>
  <Override PartName="/xl/revisions/revisionLog526.xml" ContentType="application/vnd.openxmlformats-officedocument.spreadsheetml.revisionLog+xml"/>
  <Override PartName="/xl/revisions/revisionLog733.xml" ContentType="application/vnd.openxmlformats-officedocument.spreadsheetml.revisionLog+xml"/>
  <Override PartName="/xl/revisions/revisionLog940.xml" ContentType="application/vnd.openxmlformats-officedocument.spreadsheetml.revisionLog+xml"/>
  <Override PartName="/xl/revisions/revisionLog1016.xml" ContentType="application/vnd.openxmlformats-officedocument.spreadsheetml.revisionLog+xml"/>
  <Override PartName="/xl/revisions/revisionLog165.xml" ContentType="application/vnd.openxmlformats-officedocument.spreadsheetml.revisionLog+xml"/>
  <Override PartName="/xl/revisions/revisionLog372.xml" ContentType="application/vnd.openxmlformats-officedocument.spreadsheetml.revisionLog+xml"/>
  <Override PartName="/xl/revisions/revisionLog677.xml" ContentType="application/vnd.openxmlformats-officedocument.spreadsheetml.revisionLog+xml"/>
  <Override PartName="/xl/revisions/revisionLog800.xml" ContentType="application/vnd.openxmlformats-officedocument.spreadsheetml.revisionLog+xml"/>
  <Override PartName="/xl/revisions/revisionLog232.xml" ContentType="application/vnd.openxmlformats-officedocument.spreadsheetml.revisionLog+xml"/>
  <Override PartName="/xl/revisions/revisionLog884.xml" ContentType="application/vnd.openxmlformats-officedocument.spreadsheetml.revisionLog+xml"/>
  <Override PartName="/xl/revisions/revisionLog27.xml" ContentType="application/vnd.openxmlformats-officedocument.spreadsheetml.revisionLog+xml"/>
  <Override PartName="/xl/revisions/revisionLog537.xml" ContentType="application/vnd.openxmlformats-officedocument.spreadsheetml.revisionLog+xml"/>
  <Override PartName="/xl/revisions/revisionLog744.xml" ContentType="application/vnd.openxmlformats-officedocument.spreadsheetml.revisionLog+xml"/>
  <Override PartName="/xl/revisions/revisionLog951.xml" ContentType="application/vnd.openxmlformats-officedocument.spreadsheetml.revisionLog+xml"/>
  <Override PartName="/xl/revisions/revisionLog80.xml" ContentType="application/vnd.openxmlformats-officedocument.spreadsheetml.revisionLog+xml"/>
  <Override PartName="/xl/revisions/revisionLog176.xml" ContentType="application/vnd.openxmlformats-officedocument.spreadsheetml.revisionLog+xml"/>
  <Override PartName="/xl/revisions/revisionLog383.xml" ContentType="application/vnd.openxmlformats-officedocument.spreadsheetml.revisionLog+xml"/>
  <Override PartName="/xl/revisions/revisionLog590.xml" ContentType="application/vnd.openxmlformats-officedocument.spreadsheetml.revisionLog+xml"/>
  <Override PartName="/xl/revisions/revisionLog604.xml" ContentType="application/vnd.openxmlformats-officedocument.spreadsheetml.revisionLog+xml"/>
  <Override PartName="/xl/revisions/revisionLog811.xml" ContentType="application/vnd.openxmlformats-officedocument.spreadsheetml.revisionLog+xml"/>
  <Override PartName="/xl/revisions/revisionLog1027.xml" ContentType="application/vnd.openxmlformats-officedocument.spreadsheetml.revisionLog+xml"/>
  <Override PartName="/xl/revisions/revisionLog243.xml" ContentType="application/vnd.openxmlformats-officedocument.spreadsheetml.revisionLog+xml"/>
  <Override PartName="/xl/revisions/revisionLog450.xml" ContentType="application/vnd.openxmlformats-officedocument.spreadsheetml.revisionLog+xml"/>
  <Override PartName="/xl/revisions/revisionLog688.xml" ContentType="application/vnd.openxmlformats-officedocument.spreadsheetml.revisionLog+xml"/>
  <Override PartName="/xl/revisions/revisionLog895.xml" ContentType="application/vnd.openxmlformats-officedocument.spreadsheetml.revisionLog+xml"/>
  <Override PartName="/xl/revisions/revisionLog909.xml" ContentType="application/vnd.openxmlformats-officedocument.spreadsheetml.revisionLog+xml"/>
  <Override PartName="/xl/revisions/revisionLog1080.xml" ContentType="application/vnd.openxmlformats-officedocument.spreadsheetml.revisionLog+xml"/>
  <Override PartName="/xl/revisions/revisionLog38.xml" ContentType="application/vnd.openxmlformats-officedocument.spreadsheetml.revisionLog+xml"/>
  <Override PartName="/xl/revisions/revisionLog103.xml" ContentType="application/vnd.openxmlformats-officedocument.spreadsheetml.revisionLog+xml"/>
  <Override PartName="/xl/revisions/revisionLog310.xml" ContentType="application/vnd.openxmlformats-officedocument.spreadsheetml.revisionLog+xml"/>
  <Override PartName="/xl/revisions/revisionLog548.xml" ContentType="application/vnd.openxmlformats-officedocument.spreadsheetml.revisionLog+xml"/>
  <Override PartName="/xl/revisions/revisionLog755.xml" ContentType="application/vnd.openxmlformats-officedocument.spreadsheetml.revisionLog+xml"/>
  <Override PartName="/xl/revisions/revisionLog962.xml" ContentType="application/vnd.openxmlformats-officedocument.spreadsheetml.revisionLog+xml"/>
  <Override PartName="/xl/revisions/revisionLog91.xml" ContentType="application/vnd.openxmlformats-officedocument.spreadsheetml.revisionLog+xml"/>
  <Override PartName="/xl/revisions/revisionLog187.xml" ContentType="application/vnd.openxmlformats-officedocument.spreadsheetml.revisionLog+xml"/>
  <Override PartName="/xl/revisions/revisionLog394.xml" ContentType="application/vnd.openxmlformats-officedocument.spreadsheetml.revisionLog+xml"/>
  <Override PartName="/xl/revisions/revisionLog408.xml" ContentType="application/vnd.openxmlformats-officedocument.spreadsheetml.revisionLog+xml"/>
  <Override PartName="/xl/revisions/revisionLog615.xml" ContentType="application/vnd.openxmlformats-officedocument.spreadsheetml.revisionLog+xml"/>
  <Override PartName="/xl/revisions/revisionLog822.xml" ContentType="application/vnd.openxmlformats-officedocument.spreadsheetml.revisionLog+xml"/>
  <Override PartName="/xl/revisions/revisionLog1038.xml" ContentType="application/vnd.openxmlformats-officedocument.spreadsheetml.revisionLog+xml"/>
  <Override PartName="/xl/revisions/revisionLog254.xml" ContentType="application/vnd.openxmlformats-officedocument.spreadsheetml.revisionLog+xml"/>
  <Override PartName="/xl/revisions/revisionLog699.xml" ContentType="application/vnd.openxmlformats-officedocument.spreadsheetml.revisionLog+xml"/>
  <Override PartName="/xl/revisions/revisionLog49.xml" ContentType="application/vnd.openxmlformats-officedocument.spreadsheetml.revisionLog+xml"/>
  <Override PartName="/xl/revisions/revisionLog114.xml" ContentType="application/vnd.openxmlformats-officedocument.spreadsheetml.revisionLog+xml"/>
  <Override PartName="/xl/revisions/revisionLog461.xml" ContentType="application/vnd.openxmlformats-officedocument.spreadsheetml.revisionLog+xml"/>
  <Override PartName="/xl/revisions/revisionLog559.xml" ContentType="application/vnd.openxmlformats-officedocument.spreadsheetml.revisionLog+xml"/>
  <Override PartName="/xl/revisions/revisionLog766.xml" ContentType="application/vnd.openxmlformats-officedocument.spreadsheetml.revisionLog+xml"/>
  <Override PartName="/xl/revisions/revisionLog198.xml" ContentType="application/vnd.openxmlformats-officedocument.spreadsheetml.revisionLog+xml"/>
  <Override PartName="/xl/revisions/revisionLog321.xml" ContentType="application/vnd.openxmlformats-officedocument.spreadsheetml.revisionLog+xml"/>
  <Override PartName="/xl/revisions/revisionLog419.xml" ContentType="application/vnd.openxmlformats-officedocument.spreadsheetml.revisionLog+xml"/>
  <Override PartName="/xl/revisions/revisionLog626.xml" ContentType="application/vnd.openxmlformats-officedocument.spreadsheetml.revisionLog+xml"/>
  <Override PartName="/xl/revisions/revisionLog973.xml" ContentType="application/vnd.openxmlformats-officedocument.spreadsheetml.revisionLog+xml"/>
  <Override PartName="/xl/revisions/revisionLog1049.xml" ContentType="application/vnd.openxmlformats-officedocument.spreadsheetml.revisionLog+xml"/>
  <Override PartName="/xl/revisions/revisionLog833.xml" ContentType="application/vnd.openxmlformats-officedocument.spreadsheetml.revisionLog+xml"/>
  <Override PartName="/xl/revisions/revisionLog265.xml" ContentType="application/vnd.openxmlformats-officedocument.spreadsheetml.revisionLog+xml"/>
  <Override PartName="/xl/revisions/revisionLog472.xml" ContentType="application/vnd.openxmlformats-officedocument.spreadsheetml.revisionLog+xml"/>
  <Override PartName="/xl/revisions/revisionLog900.xml" ContentType="application/vnd.openxmlformats-officedocument.spreadsheetml.revisionLog+xml"/>
  <Override PartName="/xl/revisions/revisionLog125.xml" ContentType="application/vnd.openxmlformats-officedocument.spreadsheetml.revisionLog+xml"/>
  <Override PartName="/xl/revisions/revisionLog332.xml" ContentType="application/vnd.openxmlformats-officedocument.spreadsheetml.revisionLog+xml"/>
  <Override PartName="/xl/revisions/revisionLog777.xml" ContentType="application/vnd.openxmlformats-officedocument.spreadsheetml.revisionLog+xml"/>
  <Override PartName="/xl/revisions/revisionLog984.xml" ContentType="application/vnd.openxmlformats-officedocument.spreadsheetml.revisionLog+xml"/>
  <Override PartName="/xl/revisions/revisionLog637.xml" ContentType="application/vnd.openxmlformats-officedocument.spreadsheetml.revisionLog+xml"/>
  <Override PartName="/xl/revisions/revisionLog844.xml" ContentType="application/vnd.openxmlformats-officedocument.spreadsheetml.revisionLog+xml"/>
  <Override PartName="/xl/revisions/revisionLog276.xml" ContentType="application/vnd.openxmlformats-officedocument.spreadsheetml.revisionLog+xml"/>
  <Override PartName="/xl/revisions/revisionLog483.xml" ContentType="application/vnd.openxmlformats-officedocument.spreadsheetml.revisionLog+xml"/>
  <Override PartName="/xl/revisions/revisionLog690.xml" ContentType="application/vnd.openxmlformats-officedocument.spreadsheetml.revisionLog+xml"/>
  <Override PartName="/xl/revisions/revisionLog704.xml" ContentType="application/vnd.openxmlformats-officedocument.spreadsheetml.revisionLog+xml"/>
  <Override PartName="/xl/revisions/revisionLog911.xml" ContentType="application/vnd.openxmlformats-officedocument.spreadsheetml.revisionLog+xml"/>
  <Override PartName="/xl/revisions/revisionLog40.xml" ContentType="application/vnd.openxmlformats-officedocument.spreadsheetml.revisionLog+xml"/>
  <Override PartName="/xl/revisions/revisionLog136.xml" ContentType="application/vnd.openxmlformats-officedocument.spreadsheetml.revisionLog+xml"/>
  <Override PartName="/xl/revisions/revisionLog343.xml" ContentType="application/vnd.openxmlformats-officedocument.spreadsheetml.revisionLog+xml"/>
  <Override PartName="/xl/revisions/revisionLog550.xml" ContentType="application/vnd.openxmlformats-officedocument.spreadsheetml.revisionLog+xml"/>
  <Override PartName="/xl/revisions/revisionLog788.xml" ContentType="application/vnd.openxmlformats-officedocument.spreadsheetml.revisionLog+xml"/>
  <Override PartName="/xl/revisions/revisionLog995.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hc-ut40346c\nhi5hc\hieunguyen\0000_Project\001_Prj\02_JOEM\"/>
    </mc:Choice>
  </mc:AlternateContent>
  <bookViews>
    <workbookView xWindow="-120" yWindow="0" windowWidth="2280" windowHeight="0"/>
  </bookViews>
  <sheets>
    <sheet name="Merged_COEM" sheetId="1" r:id="rId1"/>
    <sheet name="Merged_JOEM" sheetId="2" r:id="rId2"/>
    <sheet name="|-&gt;" sheetId="3" r:id="rId3"/>
    <sheet name="Report_For_Each_Project_COEM" sheetId="4" r:id="rId4"/>
    <sheet name="Report_For_Each_Project_JOEM" sheetId="5" r:id="rId5"/>
    <sheet name="Template_Total_Report" sheetId="6" r:id="rId6"/>
    <sheet name="Table" sheetId="7" r:id="rId7"/>
    <sheet name="Check_List" sheetId="8" r:id="rId8"/>
    <sheet name="|--&gt;" sheetId="9" r:id="rId9"/>
    <sheet name="Monthly_20200520" sheetId="10" r:id="rId10"/>
  </sheets>
  <definedNames>
    <definedName name="_xlnm._FilterDatabase" localSheetId="0" hidden="1">Merged_COEM!$A$59:$AN$643</definedName>
    <definedName name="_xlnm._FilterDatabase" localSheetId="1" hidden="1">Merged_JOEM!$B$59:$AN$269</definedName>
    <definedName name="Z_004AE50D_49C9_4A96_B731_3C42CAA0B01D_.wvu.FilterData" localSheetId="0" hidden="1">Merged_COEM!$B$59:$AN$59</definedName>
    <definedName name="Z_006FEADE_C1C8_4623_94EF_0C71C28F2B02_.wvu.FilterData" localSheetId="0" hidden="1">Merged_COEM!$A$59:$AN$643</definedName>
    <definedName name="Z_006FEADE_C1C8_4623_94EF_0C71C28F2B02_.wvu.FilterData" localSheetId="1" hidden="1">Merged_JOEM!$B$59:$AN$294</definedName>
    <definedName name="Z_0115AFB4_4C4E_4468_B6CC_4FCA3D2F432C_.wvu.FilterData" localSheetId="0" hidden="1">Merged_COEM!$A$59:$AN$643</definedName>
    <definedName name="Z_01DDD800_722F_415D_AA66_9ADBFD04888B_.wvu.FilterData" localSheetId="1" hidden="1">Merged_JOEM!$B$59:$AN$59</definedName>
    <definedName name="Z_01F48ED4_6F4C_49BB_A369_E61277689C61_.wvu.FilterData" localSheetId="0" hidden="1">Merged_COEM!$B$59:$AN$643</definedName>
    <definedName name="Z_040E8B46_CA61_4A56_9419_C22F6B3F774B_.wvu.FilterData" localSheetId="0" hidden="1">Merged_COEM!$B$59:$AN$643</definedName>
    <definedName name="Z_05361591_7A29_421F_B4E3_2E109EC18103_.wvu.FilterData" localSheetId="0" hidden="1">Merged_COEM!$B$59:$AN$643</definedName>
    <definedName name="Z_055B52FC_2B7B_42BC_9AD2_87565E082A86_.wvu.FilterData" localSheetId="0" hidden="1">Merged_COEM!$B$59:$AN$643</definedName>
    <definedName name="Z_0600F77B_03E6_457E_8094_42AB3F458D08_.wvu.FilterData" localSheetId="0" hidden="1">Merged_COEM!$B$59:$AN$643</definedName>
    <definedName name="Z_0600F77B_03E6_457E_8094_42AB3F458D08_.wvu.FilterData" localSheetId="1" hidden="1">Merged_JOEM!$B$59:$AN$294</definedName>
    <definedName name="Z_069C8E6F_B807_4CFF_804F_569E084B63E0_.wvu.FilterData" localSheetId="0" hidden="1">Merged_COEM!$B$59:$AN$59</definedName>
    <definedName name="Z_069C8E6F_B807_4CFF_804F_569E084B63E0_.wvu.FilterData" localSheetId="1" hidden="1">Merged_JOEM!$B$59:$AN$59</definedName>
    <definedName name="Z_06C7A52C_D0C4_4DA2_9863_62727E2D844E_.wvu.FilterData" localSheetId="1" hidden="1">Merged_JOEM!$B$59:$AN$294</definedName>
    <definedName name="Z_06F3585B_DEF9_4D3E_A982_B08A4935ED38_.wvu.FilterData" localSheetId="0" hidden="1">Merged_COEM!$B$59:$AN$59</definedName>
    <definedName name="Z_06F3585B_DEF9_4D3E_A982_B08A4935ED38_.wvu.FilterData" localSheetId="1" hidden="1">Merged_JOEM!$B$59:$AN$59</definedName>
    <definedName name="Z_08D9EC9E_19A1_44EF_88CC_A93BDAE68A62_.wvu.FilterData" localSheetId="0" hidden="1">Merged_COEM!$B$59:$AN$643</definedName>
    <definedName name="Z_098A3A6D_BE9F_45E5_9A31_50E901908195_.wvu.FilterData" localSheetId="1" hidden="1">Merged_JOEM!$B$59:$AN$294</definedName>
    <definedName name="Z_09D9796A_BBD2_4AF7_BA95_A36C481CA4B7_.wvu.FilterData" localSheetId="0" hidden="1">Merged_COEM!$B$59:$AN$643</definedName>
    <definedName name="Z_0A69D571_3018_4FA4_8C32_E2DFB0614496_.wvu.FilterData" localSheetId="0" hidden="1">Merged_COEM!$A$59:$AN$643</definedName>
    <definedName name="Z_0B484F93_8218_48C7_A465_CFF3723D2DDF_.wvu.FilterData" localSheetId="0" hidden="1">Merged_COEM!$A$59:$AN$643</definedName>
    <definedName name="Z_0D0A6154_7CBF_4A37_BEA2_AB537B4B2A67_.wvu.FilterData" localSheetId="0" hidden="1">Merged_COEM!$A$59:$AN$643</definedName>
    <definedName name="Z_0D0A6154_7CBF_4A37_BEA2_AB537B4B2A67_.wvu.FilterData" localSheetId="1" hidden="1">Merged_JOEM!$B$59:$AN$294</definedName>
    <definedName name="Z_0D1BA331_ECC5_4B76_BF88_3D8E1D7061B4_.wvu.FilterData" localSheetId="0" hidden="1">Merged_COEM!$B$59:$AN$59</definedName>
    <definedName name="Z_0D1BA331_ECC5_4B76_BF88_3D8E1D7061B4_.wvu.FilterData" localSheetId="1" hidden="1">Merged_JOEM!$B$59:$AN$59</definedName>
    <definedName name="Z_0E0A1A84_274E_4C87_84D6_9771A179FB59_.wvu.FilterData" localSheetId="0" hidden="1">Merged_COEM!$B$59:$AN$643</definedName>
    <definedName name="Z_0EEA61C8_BDF6_4697_A64F_14220225F3CA_.wvu.FilterData" localSheetId="1" hidden="1">Merged_JOEM!$B$59:$AN$294</definedName>
    <definedName name="Z_0EF03E06_FF78_44D3_8575_221339472074_.wvu.FilterData" localSheetId="0" hidden="1">Merged_COEM!$B$59:$AN$59</definedName>
    <definedName name="Z_0F6BA88F_F1C4_4C06_A527_0FB545F1DFFA_.wvu.FilterData" localSheetId="0" hidden="1">Merged_COEM!$B$59:$AN$643</definedName>
    <definedName name="Z_0F860EF4_5649_4931_8506_A849C414452A_.wvu.FilterData" localSheetId="0" hidden="1">Merged_COEM!$B$59:$AN$59</definedName>
    <definedName name="Z_1036A0BB_8A75_48DE_BA54_F93B7CD9A25D_.wvu.FilterData" localSheetId="0" hidden="1">Merged_COEM!$A$59:$AN$643</definedName>
    <definedName name="Z_1041A54E_BA3B_4139_9F70_A0421929FFA9_.wvu.FilterData" localSheetId="0" hidden="1">Merged_COEM!$B$59:$AN$643</definedName>
    <definedName name="Z_1041A54E_BA3B_4139_9F70_A0421929FFA9_.wvu.FilterData" localSheetId="1" hidden="1">Merged_JOEM!$B$59:$AN$152</definedName>
    <definedName name="Z_106E01A2_3463_4675_BE98_7276F6DD7ABE_.wvu.FilterData" localSheetId="0" hidden="1">Merged_COEM!$B$59:$AN$643</definedName>
    <definedName name="Z_11339B11_1F4C_454D_B7AC_2AE6663A7C4F_.wvu.FilterData" localSheetId="1" hidden="1">Merged_JOEM!$B$59:$AN$294</definedName>
    <definedName name="Z_11367D4E_C5EB_41D2_9AC8_81DB66FC75D0_.wvu.FilterData" localSheetId="0" hidden="1">Merged_COEM!$A$59:$AN$643</definedName>
    <definedName name="Z_11367D4E_C5EB_41D2_9AC8_81DB66FC75D0_.wvu.FilterData" localSheetId="1" hidden="1">Merged_JOEM!$B$59:$AN$294</definedName>
    <definedName name="Z_116C406F_56EF_4929_AB69_7B88A04CBA56_.wvu.FilterData" localSheetId="0" hidden="1">Merged_COEM!$B$59:$AN$59</definedName>
    <definedName name="Z_11B267B4_CCB5_4FD4_A4ED_6557FC3F3694_.wvu.FilterData" localSheetId="0" hidden="1">Merged_COEM!$A$59:$AN$643</definedName>
    <definedName name="Z_125E42F3_18DE_4272_A548_D075330F5284_.wvu.FilterData" localSheetId="0" hidden="1">Merged_COEM!$A$59:$AN$643</definedName>
    <definedName name="Z_125E42F3_18DE_4272_A548_D075330F5284_.wvu.FilterData" localSheetId="1" hidden="1">Merged_JOEM!$B$59:$AN$294</definedName>
    <definedName name="Z_1316A344_8526_4A5A_91CB_0B6860CD7B09_.wvu.FilterData" localSheetId="0" hidden="1">Merged_COEM!$A$59:$AN$643</definedName>
    <definedName name="Z_132C6898_7BD8_4053_9284_49B13D9C8D59_.wvu.FilterData" localSheetId="0" hidden="1">Merged_COEM!$B$59:$AN$643</definedName>
    <definedName name="Z_132C6898_7BD8_4053_9284_49B13D9C8D59_.wvu.FilterData" localSheetId="1" hidden="1">Merged_JOEM!$B$59:$AN$59</definedName>
    <definedName name="Z_13BE8B23_8EC0_47A6_91CD_CDD9D30E71F7_.wvu.FilterData" localSheetId="0" hidden="1">Merged_COEM!$A$59:$AN$643</definedName>
    <definedName name="Z_1423035C_B8AF_4653_8B0C_9092ECDBF18B_.wvu.FilterData" localSheetId="0" hidden="1">Merged_COEM!$A$59:$AN$643</definedName>
    <definedName name="Z_1423035C_B8AF_4653_8B0C_9092ECDBF18B_.wvu.FilterData" localSheetId="1" hidden="1">Merged_JOEM!$B$59:$AN$294</definedName>
    <definedName name="Z_1594703F_52BA_4A64_97E2_52459A1FCA6A_.wvu.FilterData" localSheetId="0" hidden="1">Merged_COEM!$A$59:$AN$643</definedName>
    <definedName name="Z_16059B22_ECA7_4CF0_A34D_CD415168CA09_.wvu.FilterData" localSheetId="0" hidden="1">Merged_COEM!$A$59:$AN$643</definedName>
    <definedName name="Z_16059B22_ECA7_4CF0_A34D_CD415168CA09_.wvu.FilterData" localSheetId="1" hidden="1">Merged_JOEM!$B$59:$AN$294</definedName>
    <definedName name="Z_16F63D1D_5D08_4984_94E5_2BF0D97B7171_.wvu.FilterData" localSheetId="0" hidden="1">Merged_COEM!$B$59:$AN$643</definedName>
    <definedName name="Z_174A6792_5EF5_42CE_9B3B_86F53BE71447_.wvu.FilterData" localSheetId="0" hidden="1">Merged_COEM!$B$59:$AN$643</definedName>
    <definedName name="Z_1838E38E_0617_4284_B70D_EE93F3730ED0_.wvu.FilterData" localSheetId="0" hidden="1">Merged_COEM!$B$59:$AN$643</definedName>
    <definedName name="Z_19CD5048_EBFC_47E8_9FD0_E73DC58D3596_.wvu.FilterData" localSheetId="0" hidden="1">Merged_COEM!$A$59:$AN$643</definedName>
    <definedName name="Z_1A40DE1E_71BB_4C99_BB8D_F9966378505E_.wvu.FilterData" localSheetId="0" hidden="1">Merged_COEM!$B$59:$AN$59</definedName>
    <definedName name="Z_1B4D24DE_B85A_4A3A_8CD0_1A40E6C2EC53_.wvu.FilterData" localSheetId="0" hidden="1">Merged_COEM!$B$59:$AN$643</definedName>
    <definedName name="Z_1B5A17C9_3A39_47DF_8140_88DA3B3AFAA5_.wvu.FilterData" localSheetId="0" hidden="1">Merged_COEM!$A$59:$AN$643</definedName>
    <definedName name="Z_1BFCAE6D_00EB_4CA0_9800_157E5C060610_.wvu.FilterData" localSheetId="0" hidden="1">Merged_COEM!$B$59:$AN$59</definedName>
    <definedName name="Z_1CB84568_0C36_49EF_BD1E_29708DF91946_.wvu.FilterData" localSheetId="0" hidden="1">Merged_COEM!$B$59:$AN$643</definedName>
    <definedName name="Z_200B8BBC_3261_4338_B3CF_1D7E97745833_.wvu.FilterData" localSheetId="0" hidden="1">Merged_COEM!$B$59:$AN$643</definedName>
    <definedName name="Z_21DFCA27_D299_4221_887B_C75003D16FAE_.wvu.FilterData" localSheetId="0" hidden="1">Merged_COEM!$A$59:$AN$643</definedName>
    <definedName name="Z_2438C0E9_6822_4C01_A689_41A821533CCD_.wvu.FilterData" localSheetId="0" hidden="1">Merged_COEM!$A$59:$AN$643</definedName>
    <definedName name="Z_243D98C0_AF41_4E98_98EA_8605BD375B77_.wvu.FilterData" localSheetId="0" hidden="1">Merged_COEM!$B$59:$AN$643</definedName>
    <definedName name="Z_248003BD_EA5C_44B1_A093_224389DDBE20_.wvu.FilterData" localSheetId="0" hidden="1">Merged_COEM!$B$59:$AN$643</definedName>
    <definedName name="Z_24F938AF_0FF7_4211_AC75_7C89293FE5CE_.wvu.FilterData" localSheetId="0" hidden="1">Merged_COEM!$B$59:$AN$643</definedName>
    <definedName name="Z_250915DF_0B97_45D7_B29D_7EED4C89C1C1_.wvu.FilterData" localSheetId="0" hidden="1">Merged_COEM!$B$59:$AN$643</definedName>
    <definedName name="Z_250915DF_0B97_45D7_B29D_7EED4C89C1C1_.wvu.FilterData" localSheetId="1" hidden="1">Merged_JOEM!$B$59:$AN$60</definedName>
    <definedName name="Z_25FBC392_575A_46D5_8F77_708EBF5D79D6_.wvu.FilterData" localSheetId="0" hidden="1">Merged_COEM!$B$59:$AN$643</definedName>
    <definedName name="Z_25FBC392_575A_46D5_8F77_708EBF5D79D6_.wvu.FilterData" localSheetId="1" hidden="1">Merged_JOEM!$B$59:$AN$60</definedName>
    <definedName name="Z_26D1F5A5_96D6_4E71_B7C1_A23D5D0DBEB6_.wvu.FilterData" localSheetId="0" hidden="1">Merged_COEM!$B$59:$AN$643</definedName>
    <definedName name="Z_278C5F8A_6BC0_4A01_A343_CB5ED23E686C_.wvu.FilterData" localSheetId="0" hidden="1">Merged_COEM!$B$59:$AN$643</definedName>
    <definedName name="Z_28129A8E_4F11_454E_8B08_01465DFCCE16_.wvu.FilterData" localSheetId="0" hidden="1">Merged_COEM!$B$59:$AN$59</definedName>
    <definedName name="Z_28129A8E_4F11_454E_8B08_01465DFCCE16_.wvu.FilterData" localSheetId="1" hidden="1">Merged_JOEM!$B$59:$AN$59</definedName>
    <definedName name="Z_283D4045_5188_4FA2_AA4A_D83AF43FEE1E_.wvu.FilterData" localSheetId="0" hidden="1">Merged_COEM!$A$59:$AN$643</definedName>
    <definedName name="Z_285DD5EF_1CB5_4C35_A533_25F2740DEC08_.wvu.FilterData" localSheetId="0" hidden="1">Merged_COEM!$B$59:$AN$59</definedName>
    <definedName name="Z_29839EDF_F2F9_4AC5_A497_0424D917FB56_.wvu.FilterData" localSheetId="0" hidden="1">Merged_COEM!$B$59:$AN$59</definedName>
    <definedName name="Z_2A9975D9_7C20_4632_A4AA_EE470CC19EE0_.wvu.FilterData" localSheetId="0" hidden="1">Merged_COEM!$B$59:$AN$643</definedName>
    <definedName name="Z_2BB144EC_5E5F_4D44_AD8D_03EF7D4BC90D_.wvu.FilterData" localSheetId="0" hidden="1">Merged_COEM!$A$59:$AN$643</definedName>
    <definedName name="Z_2BC2A590_9684_4447_B38C_65C6FB0CEC4B_.wvu.FilterData" localSheetId="0" hidden="1">Merged_COEM!$A$59:$AN$643</definedName>
    <definedName name="Z_2BC2A590_9684_4447_B38C_65C6FB0CEC4B_.wvu.FilterData" localSheetId="1" hidden="1">Merged_JOEM!$B$59:$AN$294</definedName>
    <definedName name="Z_2C3435F1_E81D_47F6_BD8B_DF1F8AAB8E69_.wvu.FilterData" localSheetId="1" hidden="1">Merged_JOEM!$B$59:$AN$59</definedName>
    <definedName name="Z_2D9C8AE5_DCBC_444F_972E_A405F428F9A1_.wvu.FilterData" localSheetId="0" hidden="1">Merged_COEM!$A$59:$AN$643</definedName>
    <definedName name="Z_2D9C8AE5_DCBC_444F_972E_A405F428F9A1_.wvu.FilterData" localSheetId="1" hidden="1">Merged_JOEM!$B$59:$AN$294</definedName>
    <definedName name="Z_2E715778_0FD5_4002_A3DD_663BBC9D2879_.wvu.FilterData" localSheetId="0" hidden="1">Merged_COEM!$B$59:$AN$59</definedName>
    <definedName name="Z_31148D3F_D233_4B5E_92DE_30A4208F1672_.wvu.FilterData" localSheetId="0" hidden="1">Merged_COEM!$A$59:$AN$643</definedName>
    <definedName name="Z_336B6883_2145_4B58_921E_CEC7185A847E_.wvu.FilterData" localSheetId="0" hidden="1">Merged_COEM!$P$59:$P$644</definedName>
    <definedName name="Z_336B6883_2145_4B58_921E_CEC7185A847E_.wvu.FilterData" localSheetId="1" hidden="1">Merged_JOEM!$S$60:$S$294</definedName>
    <definedName name="Z_36540C60_265F_4498_B23A_15E0886B2552_.wvu.FilterData" localSheetId="0" hidden="1">Merged_COEM!$A$59:$AN$643</definedName>
    <definedName name="Z_36B89FCF_06F8_420B_B5B7_D30030E7DBE9_.wvu.FilterData" localSheetId="0" hidden="1">Merged_COEM!$B$59:$AN$643</definedName>
    <definedName name="Z_3B3E6719_EACB_4D2C_89C1_05FFAB6020FD_.wvu.FilterData" localSheetId="0" hidden="1">Merged_COEM!$A$59:$AN$643</definedName>
    <definedName name="Z_3B3E6719_EACB_4D2C_89C1_05FFAB6020FD_.wvu.FilterData" localSheetId="1" hidden="1">Merged_JOEM!$B$59:$AN$294</definedName>
    <definedName name="Z_3D91D09F_6D0C_4255_BA2B_6BD947E2FF0E_.wvu.FilterData" localSheetId="0" hidden="1">Merged_COEM!$B$59:$AN$643</definedName>
    <definedName name="Z_3DA6A480_37AA_4361_B359_67BDC8170173_.wvu.FilterData" localSheetId="0" hidden="1">Merged_COEM!$B$59:$AN$643</definedName>
    <definedName name="Z_3DE9B179_E2E6_467A_9DD7_0F3E3A90D04B_.wvu.FilterData" localSheetId="0" hidden="1">Merged_COEM!$A$59:$AN$643</definedName>
    <definedName name="Z_3F7EF641_556C_46DE_86B1_8FD08FA7AADD_.wvu.FilterData" localSheetId="1" hidden="1">Merged_JOEM!$B$59:$AN$60</definedName>
    <definedName name="Z_418FE5D8_ED33_487E_935B_D5A73A0239F7_.wvu.FilterData" localSheetId="0" hidden="1">Merged_COEM!$B$59:$AN$643</definedName>
    <definedName name="Z_41DCA6EC_5692_4454_B626_EEE78EA80FBF_.wvu.FilterData" localSheetId="1" hidden="1">Merged_JOEM!$B$59:$AN$294</definedName>
    <definedName name="Z_42AD34C9_C124_4891_A108_88C3C0237529_.wvu.FilterData" localSheetId="0" hidden="1">Merged_COEM!$B$59:$AN$643</definedName>
    <definedName name="Z_43B967EC_0D7C_46DF_9BEA_C0266BCF49B2_.wvu.FilterData" localSheetId="0" hidden="1">Merged_COEM!$B$59:$AN$643</definedName>
    <definedName name="Z_4631CDC9_3CB0_46A0_A411_DA030B1C25C6_.wvu.FilterData" localSheetId="0" hidden="1">Merged_COEM!$B$59:$AN$643</definedName>
    <definedName name="Z_4631CDC9_3CB0_46A0_A411_DA030B1C25C6_.wvu.FilterData" localSheetId="1" hidden="1">Merged_JOEM!$B$59:$AN$60</definedName>
    <definedName name="Z_471F4494_0449_4884_B80A_27DCFF4E79A7_.wvu.FilterData" localSheetId="0" hidden="1">Merged_COEM!$P$59:$P$644</definedName>
    <definedName name="Z_48EBC9BD_BBD3_4C6E_B628_D0EABB67588C_.wvu.FilterData" localSheetId="0" hidden="1">Merged_COEM!$B$59:$AN$643</definedName>
    <definedName name="Z_49C41633_B7C8_4854_8F3B_012C131B8151_.wvu.FilterData" localSheetId="0" hidden="1">Merged_COEM!$B$59:$AN$643</definedName>
    <definedName name="Z_4D18CEA0_D888_4F4D_AE86_1305F839E5A9_.wvu.FilterData" localSheetId="0" hidden="1">Merged_COEM!$B$59:$AN$643</definedName>
    <definedName name="Z_4DC27000_A69C_4DC6_9CFF_103008543473_.wvu.FilterData" localSheetId="0" hidden="1">Merged_COEM!$A$59:$AN$643</definedName>
    <definedName name="Z_4E06BDBF_2CED_473B_850B_2A6C7311FF41_.wvu.FilterData" localSheetId="0" hidden="1">Merged_COEM!$A$59:$AN$643</definedName>
    <definedName name="Z_4E06BDBF_2CED_473B_850B_2A6C7311FF41_.wvu.FilterData" localSheetId="1" hidden="1">Merged_JOEM!$B$59:$AN$294</definedName>
    <definedName name="Z_4E40C96A_1DEC_426A_8589_DE34E4915A35_.wvu.FilterData" localSheetId="0" hidden="1">Merged_COEM!$B$59:$AN$643</definedName>
    <definedName name="Z_4E40C96A_1DEC_426A_8589_DE34E4915A35_.wvu.FilterData" localSheetId="1" hidden="1">Merged_JOEM!$B$59:$AN$60</definedName>
    <definedName name="Z_4F06BBAE_E91E_44B6_8F57_972D5EE0D29B_.wvu.FilterData" localSheetId="0" hidden="1">Merged_COEM!$B$59:$AN$59</definedName>
    <definedName name="Z_50DCF7A5_2981_4D29_A1B0_FCC718EF1C57_.wvu.FilterData" localSheetId="0" hidden="1">Merged_COEM!$A$59:$AN$643</definedName>
    <definedName name="Z_514F237C_375F_464E_B009_1C9457CCD9C9_.wvu.FilterData" localSheetId="0" hidden="1">Merged_COEM!$B$59:$AN$643</definedName>
    <definedName name="Z_52019DA7_9246_4B08_9F51_34B8F5416A98_.wvu.FilterData" localSheetId="0" hidden="1">Merged_COEM!$B$59:$AN$643</definedName>
    <definedName name="Z_540ED67E_48A4_42C9_8933_01DBB70F9FC6_.wvu.FilterData" localSheetId="0" hidden="1">Merged_COEM!$A$59:$AN$643</definedName>
    <definedName name="Z_540ED67E_48A4_42C9_8933_01DBB70F9FC6_.wvu.FilterData" localSheetId="1" hidden="1">Merged_JOEM!$B$59:$AN$294</definedName>
    <definedName name="Z_542EBC9D_64B9_4ABA_A324_302A387E309D_.wvu.FilterData" localSheetId="0" hidden="1">Merged_COEM!$B$59:$AN$643</definedName>
    <definedName name="Z_55512613_14D7_4168_A76D_6593BA530EA5_.wvu.FilterData" localSheetId="0" hidden="1">Merged_COEM!$B$59:$AN$59</definedName>
    <definedName name="Z_55512613_14D7_4168_A76D_6593BA530EA5_.wvu.FilterData" localSheetId="1" hidden="1">Merged_JOEM!$B$59:$AN$59</definedName>
    <definedName name="Z_555F3FCB_2741_40F9_A2E8_4947D8EA1113_.wvu.FilterData" localSheetId="0" hidden="1">Merged_COEM!$B$59:$AN$59</definedName>
    <definedName name="Z_55B30DB6_8312_48D0_8EBC_C09666C0024F_.wvu.FilterData" localSheetId="0" hidden="1">Merged_COEM!$A$59:$AN$643</definedName>
    <definedName name="Z_55DD069B_3978_4FE9_9C83_8FBEED3226A1_.wvu.FilterData" localSheetId="1" hidden="1">Merged_JOEM!$B$59:$AN$59</definedName>
    <definedName name="Z_56EF2257_F8BF_4AD9_8AEB_55C432255099_.wvu.FilterData" localSheetId="0" hidden="1">Merged_COEM!$B$59:$AN$59</definedName>
    <definedName name="Z_56EF2257_F8BF_4AD9_8AEB_55C432255099_.wvu.FilterData" localSheetId="1" hidden="1">Merged_JOEM!$B$59:$AN$59</definedName>
    <definedName name="Z_584FB3CE_102E_4394_9BBE_155B20E57E5A_.wvu.FilterData" localSheetId="0" hidden="1">Merged_COEM!$B$59:$AN$59</definedName>
    <definedName name="Z_590C7751_D2AD_44DD_9E2C_6A20FF74A475_.wvu.FilterData" localSheetId="0" hidden="1">Merged_COEM!$B$59:$AN$643</definedName>
    <definedName name="Z_590C7751_D2AD_44DD_9E2C_6A20FF74A475_.wvu.FilterData" localSheetId="1" hidden="1">Merged_JOEM!$B$59:$AN$152</definedName>
    <definedName name="Z_5C3799C0_C642_426B_89BE_BE1EE5249DB4_.wvu.FilterData" localSheetId="0" hidden="1">Merged_COEM!$P$59:$P$644</definedName>
    <definedName name="Z_5C3799C0_C642_426B_89BE_BE1EE5249DB4_.wvu.FilterData" localSheetId="1" hidden="1">Merged_JOEM!$B$59:$AN$59</definedName>
    <definedName name="Z_5CFC70B4_1A78_4D4E_9FE4_E799626D57F8_.wvu.FilterData" localSheetId="0" hidden="1">Merged_COEM!$B$59:$AN$59</definedName>
    <definedName name="Z_5CFC70B4_1A78_4D4E_9FE4_E799626D57F8_.wvu.FilterData" localSheetId="1" hidden="1">Merged_JOEM!$B$59:$AN$59</definedName>
    <definedName name="Z_5DA88502_EE01_4790_8D73_BA293A53CF17_.wvu.FilterData" localSheetId="0" hidden="1">Merged_COEM!$B$59:$AN$643</definedName>
    <definedName name="Z_5EDC2EFF_5E79_4466_BF9D_79C6A5B40ED9_.wvu.FilterData" localSheetId="0" hidden="1">Merged_COEM!$B$59:$AN$643</definedName>
    <definedName name="Z_6064FCA4_1299_45BD_A7FB_A6A1EA1CED0D_.wvu.FilterData" localSheetId="0" hidden="1">Merged_COEM!$A$59:$AN$643</definedName>
    <definedName name="Z_60AC2527_814D_446F_96A2_688DF4B3FB31_.wvu.FilterData" localSheetId="0" hidden="1">Merged_COEM!$B$59:$AN$643</definedName>
    <definedName name="Z_60D2C030_4E31_4E07_8E1C_44D2EE84B177_.wvu.FilterData" localSheetId="0" hidden="1">Merged_COEM!$A$59:$AN$643</definedName>
    <definedName name="Z_60D2C030_4E31_4E07_8E1C_44D2EE84B177_.wvu.FilterData" localSheetId="1" hidden="1">Merged_JOEM!$B$59:$AN$294</definedName>
    <definedName name="Z_63A7928D_6930_4841_969C_FCD344601064_.wvu.FilterData" localSheetId="1" hidden="1">Merged_JOEM!$B$59:$AN$294</definedName>
    <definedName name="Z_64D01CE5_FE18_455E_9C99_8DEE681E7DA8_.wvu.FilterData" localSheetId="0" hidden="1">Merged_COEM!$B$59:$AN$59</definedName>
    <definedName name="Z_654DEE07_DF95_4D03_A781_4519E9F80CCE_.wvu.FilterData" localSheetId="0" hidden="1">Merged_COEM!$B$59:$AN$643</definedName>
    <definedName name="Z_656025FA_CC5B_4D55_9B87_DB7CD14FDC3E_.wvu.FilterData" localSheetId="0" hidden="1">Merged_COEM!$B$59:$AN$59</definedName>
    <definedName name="Z_6607199E_6F59_49CF_9E27_CD16D2C15F5A_.wvu.FilterData" localSheetId="0" hidden="1">Merged_COEM!$B$59:$AN$643</definedName>
    <definedName name="Z_6607199E_6F59_49CF_9E27_CD16D2C15F5A_.wvu.FilterData" localSheetId="1" hidden="1">Merged_JOEM!$B$59:$AN$59</definedName>
    <definedName name="Z_668FC5B4_A974_4B0C_A190_6FBF948C282E_.wvu.FilterData" localSheetId="0" hidden="1">Merged_COEM!$B$59:$AN$643</definedName>
    <definedName name="Z_668FC5B4_A974_4B0C_A190_6FBF948C282E_.wvu.FilterData" localSheetId="1" hidden="1">Merged_JOEM!$B$59:$AN$68</definedName>
    <definedName name="Z_686C29B7_8607_4292_9041_CB1F6097339C_.wvu.FilterData" localSheetId="0" hidden="1">Merged_COEM!$B$59:$AN$59</definedName>
    <definedName name="Z_68A8DFB2_121C_4691_9D2A_B69DC01BC1C7_.wvu.FilterData" localSheetId="0" hidden="1">Merged_COEM!$B$59:$AN$643</definedName>
    <definedName name="Z_6A5804B2_391C_4C29_93A5_DA8848A9C0A9_.wvu.FilterData" localSheetId="0" hidden="1">Merged_COEM!$B$59:$AN$643</definedName>
    <definedName name="Z_6B374A4D_249C_4C23_AA17_86959F27F346_.wvu.FilterData" localSheetId="0" hidden="1">Merged_COEM!$B$59:$AN$643</definedName>
    <definedName name="Z_6B374A4D_249C_4C23_AA17_86959F27F346_.wvu.FilterData" localSheetId="1" hidden="1">Merged_JOEM!$B$59:$AN$60</definedName>
    <definedName name="Z_6B638F14_A9F5_4448_A254_1C4B412009F0_.wvu.FilterData" localSheetId="0" hidden="1">Merged_COEM!$B$59:$AN$59</definedName>
    <definedName name="Z_6B638F14_A9F5_4448_A254_1C4B412009F0_.wvu.FilterData" localSheetId="1" hidden="1">Merged_JOEM!$B$59:$AN$59</definedName>
    <definedName name="Z_6B713E76_ED25_4678_A716_879278BE9607_.wvu.FilterData" localSheetId="1" hidden="1">Merged_JOEM!$B$59:$AN$59</definedName>
    <definedName name="Z_6CABF124_200E_4AC7_9AB1_549B637A0FFC_.wvu.FilterData" localSheetId="0" hidden="1">Merged_COEM!$B$59:$AN$59</definedName>
    <definedName name="Z_6D5437E7_0F6A_474A_A969_679C02E613D2_.wvu.FilterData" localSheetId="0" hidden="1">Merged_COEM!$B$59:$AN$643</definedName>
    <definedName name="Z_6DE17C78_E65F_476D_9F32_90CC12C01E83_.wvu.FilterData" localSheetId="0" hidden="1">Merged_COEM!$A$59:$AN$643</definedName>
    <definedName name="Z_6F138582_DA2E_48FF_8C71_FD324AC976C1_.wvu.FilterData" localSheetId="0" hidden="1">Merged_COEM!$B$59:$AN$643</definedName>
    <definedName name="Z_6FCAA524_7D77_4BB4_8962_4E73EBC6BB43_.wvu.FilterData" localSheetId="0" hidden="1">Merged_COEM!$B$59:$AN$59</definedName>
    <definedName name="Z_705DC135_428A_4950_A2C7_342AB4CA334B_.wvu.FilterData" localSheetId="0" hidden="1">Merged_COEM!$A$59:$AN$643</definedName>
    <definedName name="Z_7261821D_1D33_4FAC_B604_2D03A21B59EC_.wvu.FilterData" localSheetId="0" hidden="1">Merged_COEM!$A$59:$AN$643</definedName>
    <definedName name="Z_72A6EB0A_84D5_4B8A_AC51_54CCD061630B_.wvu.FilterData" localSheetId="0" hidden="1">Merged_COEM!$B$59:$AN$643</definedName>
    <definedName name="Z_72A6EB0A_84D5_4B8A_AC51_54CCD061630B_.wvu.FilterData" localSheetId="1" hidden="1">Merged_JOEM!$B$59:$AN$60</definedName>
    <definedName name="Z_730EFCB3_2402_4578_8B7C_79704658095C_.wvu.FilterData" localSheetId="1" hidden="1">Merged_JOEM!$B$59:$AN$59</definedName>
    <definedName name="Z_73375288_6B6E_4B64_B8CA_8A2D17E4EE8E_.wvu.FilterData" localSheetId="0" hidden="1">Merged_COEM!$B$59:$AN$643</definedName>
    <definedName name="Z_74F104B0_C4E5_41FD_9F43_0DFCE277A292_.wvu.FilterData" localSheetId="0" hidden="1">Merged_COEM!$B$59:$AN$643</definedName>
    <definedName name="Z_7631F57F_2776_4521_B9A4_E50DF3C50E08_.wvu.FilterData" localSheetId="0" hidden="1">Merged_COEM!$A$59:$AN$643</definedName>
    <definedName name="Z_7631F57F_2776_4521_B9A4_E50DF3C50E08_.wvu.FilterData" localSheetId="1" hidden="1">Merged_JOEM!$B$59:$AN$294</definedName>
    <definedName name="Z_76551960_825E_460F_979A_E5C4C2C41114_.wvu.FilterData" localSheetId="0" hidden="1">Merged_COEM!$B$59:$AN$643</definedName>
    <definedName name="Z_76551960_825E_460F_979A_E5C4C2C41114_.wvu.FilterData" localSheetId="1" hidden="1">Merged_JOEM!$B$59:$AN$60</definedName>
    <definedName name="Z_7684DE88_CD79_4EF5_9C9B_B69951F70D93_.wvu.FilterData" localSheetId="1" hidden="1">Merged_JOEM!$B$59:$AN$294</definedName>
    <definedName name="Z_7944494E_8CD1_491C_B632_1E18754DE671_.wvu.FilterData" localSheetId="1" hidden="1">Merged_JOEM!$B$59:$AN$152</definedName>
    <definedName name="Z_7B889AAC_31FF_4187_BC9A_97347D0C1404_.wvu.FilterData" localSheetId="0" hidden="1">Merged_COEM!$A$59:$AN$643</definedName>
    <definedName name="Z_7B889AAC_31FF_4187_BC9A_97347D0C1404_.wvu.FilterData" localSheetId="1" hidden="1">Merged_JOEM!$B$59:$AN$294</definedName>
    <definedName name="Z_7BCF790B_B0C0_4842_8AD7_5E2098ABB76A_.wvu.FilterData" localSheetId="0" hidden="1">Merged_COEM!$B$59:$AN$643</definedName>
    <definedName name="Z_7CFE9172_C0BA_4835_AC09_77680F071012_.wvu.FilterData" localSheetId="0" hidden="1">Merged_COEM!$A$59:$AN$643</definedName>
    <definedName name="Z_7E0EA425_A420_4443_B9E0_CDF0AA9E5D09_.wvu.FilterData" localSheetId="0" hidden="1">Merged_COEM!$A$59:$AN$643</definedName>
    <definedName name="Z_7E0EA425_A420_4443_B9E0_CDF0AA9E5D09_.wvu.FilterData" localSheetId="1" hidden="1">Merged_JOEM!$B$59:$AN$269</definedName>
    <definedName name="Z_7E28528F_E20C_4D62_AACF_5045EC0851EC_.wvu.FilterData" localSheetId="0" hidden="1">Merged_COEM!$A$59:$AN$643</definedName>
    <definedName name="Z_7E28528F_E20C_4D62_AACF_5045EC0851EC_.wvu.FilterData" localSheetId="1" hidden="1">Merged_JOEM!$B$59:$AN$294</definedName>
    <definedName name="Z_7E9E86EE_4E86_464D_A02D_88BA33E6F7E1_.wvu.FilterData" localSheetId="0" hidden="1">Merged_COEM!$B$59:$AN$643</definedName>
    <definedName name="Z_7ECC2B8E_6A82_42F5_8AB0_4A51C54EA5EC_.wvu.FilterData" localSheetId="0" hidden="1">Merged_COEM!$A$59:$AN$643</definedName>
    <definedName name="Z_7ECC2B8E_6A82_42F5_8AB0_4A51C54EA5EC_.wvu.FilterData" localSheetId="1" hidden="1">Merged_JOEM!$B$59:$AN$269</definedName>
    <definedName name="Z_7F67A8AD_9567_4C1F_9FE0_3A1B039478FD_.wvu.FilterData" localSheetId="0" hidden="1">Merged_COEM!$A$59:$AN$643</definedName>
    <definedName name="Z_803CD872_D993_4AEC_ABDC_098E41A41D56_.wvu.FilterData" localSheetId="0" hidden="1">Merged_COEM!$B$59:$AN$643</definedName>
    <definedName name="Z_8196DF26_FED6_4AD5_81BB_407D7FD9D469_.wvu.FilterData" localSheetId="0" hidden="1">Merged_COEM!$B$59:$AN$643</definedName>
    <definedName name="Z_8272A3A2_9E6D_45E6_9C0F_2BEE73EF2A02_.wvu.FilterData" localSheetId="0" hidden="1">Merged_COEM!$B$59:$AN$643</definedName>
    <definedName name="Z_85A0930F_259C_45E1_BAE2_0EEDD0B3722A_.wvu.FilterData" localSheetId="0" hidden="1">Merged_COEM!$B$59:$AN$643</definedName>
    <definedName name="Z_87B9B6D0_FCFD_415C_BDD0_A69B81D9BDE2_.wvu.FilterData" localSheetId="0" hidden="1">Merged_COEM!$B$59:$AN$643</definedName>
    <definedName name="Z_884B0F10_5A34_444B_B198_846ACF3EE5A6_.wvu.FilterData" localSheetId="0" hidden="1">Merged_COEM!$B$59:$AN$643</definedName>
    <definedName name="Z_88CE456E_359B_447D_B7A0_CC4E1465B4B3_.wvu.FilterData" localSheetId="0" hidden="1">Merged_COEM!$A$59:$AN$643</definedName>
    <definedName name="Z_88CE456E_359B_447D_B7A0_CC4E1465B4B3_.wvu.FilterData" localSheetId="1" hidden="1">Merged_JOEM!$B$59:$AN$294</definedName>
    <definedName name="Z_88E33156_B4B4_46C5_9DEC_A8C1A71097F0_.wvu.FilterData" localSheetId="0" hidden="1">Merged_COEM!$B$59:$AN$643</definedName>
    <definedName name="Z_890925D0_B636_4D3A_B874_B6C1F5A51B55_.wvu.FilterData" localSheetId="0" hidden="1">Merged_COEM!$A$59:$AN$643</definedName>
    <definedName name="Z_893CD852_24B0_46B7_AEB7_74E4BB8E0F04_.wvu.FilterData" localSheetId="0" hidden="1">Merged_COEM!$A$59:$AN$643</definedName>
    <definedName name="Z_897F2672_D884_45B1_9880_B9C71B54DAEB_.wvu.FilterData" localSheetId="0" hidden="1">Merged_COEM!$A$1:$H$18</definedName>
    <definedName name="Z_89C03E1E_B6A8_49A1_B29C_5DC4FAB2FBC6_.wvu.FilterData" localSheetId="0" hidden="1">Merged_COEM!$A$59:$AN$643</definedName>
    <definedName name="Z_89C03E1E_B6A8_49A1_B29C_5DC4FAB2FBC6_.wvu.FilterData" localSheetId="1" hidden="1">Merged_JOEM!$B$59:$AN$294</definedName>
    <definedName name="Z_8AF3B40C_4A62_4CCD_B7A0_B85E971B5DE3_.wvu.FilterData" localSheetId="0" hidden="1">Merged_COEM!$B$59:$AN$643</definedName>
    <definedName name="Z_8C375C63_D467_4856_867E_0D376340DFF8_.wvu.FilterData" localSheetId="0" hidden="1">Merged_COEM!$A$59:$AN$643</definedName>
    <definedName name="Z_8C375C63_D467_4856_867E_0D376340DFF8_.wvu.FilterData" localSheetId="1" hidden="1">Merged_JOEM!$B$59:$AN$294</definedName>
    <definedName name="Z_8C93A640_930B_411B_8D78_081C9283D060_.wvu.FilterData" localSheetId="0" hidden="1">Merged_COEM!$B$59:$AN$643</definedName>
    <definedName name="Z_8C93A640_930B_411B_8D78_081C9283D060_.wvu.FilterData" localSheetId="1" hidden="1">Merged_JOEM!$B$59:$AN$59</definedName>
    <definedName name="Z_8CE8B7C2_A72F_4E17_8707_E89EA28FE14C_.wvu.FilterData" localSheetId="0" hidden="1">Merged_COEM!$B$59:$AN$643</definedName>
    <definedName name="Z_8CFDC2B1_A931_463F_B4B3_66F2BDFB2938_.wvu.FilterData" localSheetId="0" hidden="1">Merged_COEM!$B$59:$AN$59</definedName>
    <definedName name="Z_8CFDC2B1_A931_463F_B4B3_66F2BDFB2938_.wvu.FilterData" localSheetId="1" hidden="1">Merged_JOEM!$B$59:$AN$59</definedName>
    <definedName name="Z_90215879_D202_47D7_95B0_308EB9360CBB_.wvu.FilterData" localSheetId="0" hidden="1">Merged_COEM!$B$59:$AN$59</definedName>
    <definedName name="Z_90494C03_06F7_4356_89CC_B3784BF69957_.wvu.FilterData" localSheetId="0" hidden="1">Merged_COEM!$A$59:$AN$643</definedName>
    <definedName name="Z_92142F03_965D_4EC5_9147_0A5F19A88128_.wvu.FilterData" localSheetId="0" hidden="1">Merged_COEM!$B$59:$AN$643</definedName>
    <definedName name="Z_92C3B6E0_E822_4BCF_8785_C7C14B2ADD22_.wvu.FilterData" localSheetId="0" hidden="1">Merged_COEM!$B$59:$AN$643</definedName>
    <definedName name="Z_948AAA3E_FDC6_47E8_9FD0_C830D95AC493_.wvu.FilterData" localSheetId="0" hidden="1">Merged_COEM!$A$59:$AN$643</definedName>
    <definedName name="Z_948AAA3E_FDC6_47E8_9FD0_C830D95AC493_.wvu.FilterData" localSheetId="1" hidden="1">Merged_JOEM!$B$59:$AN$294</definedName>
    <definedName name="Z_951F84BC_6E0F_48A5_9328_00C512BF8879_.wvu.FilterData" localSheetId="0" hidden="1">Merged_COEM!$B$59:$AN$643</definedName>
    <definedName name="Z_951F84BC_6E0F_48A5_9328_00C512BF8879_.wvu.FilterData" localSheetId="1" hidden="1">Merged_JOEM!$B$59:$AN$294</definedName>
    <definedName name="Z_9562D2D0_0C41_4023_A1EA_BD1C74059448_.wvu.FilterData" localSheetId="0" hidden="1">Merged_COEM!$B$59:$AN$643</definedName>
    <definedName name="Z_970EE037_F5E5_47AF_896A_0F6222879EBC_.wvu.FilterData" localSheetId="0" hidden="1">Merged_COEM!$A$59:$AN$643</definedName>
    <definedName name="Z_970EE037_F5E5_47AF_896A_0F6222879EBC_.wvu.FilterData" localSheetId="1" hidden="1">Merged_JOEM!$B$59:$AN$294</definedName>
    <definedName name="Z_97218D6F_FBE0_4BB8_82A5_9A2B9CDAE672_.wvu.FilterData" localSheetId="0" hidden="1">Merged_COEM!$B$59:$AN$643</definedName>
    <definedName name="Z_97A9DF88_B70E_4292_BE2C_86AD0A2D47DE_.wvu.FilterData" localSheetId="0" hidden="1">Merged_COEM!$B$59:$AN$643</definedName>
    <definedName name="Z_99BC1C51_34DC_4BF2_906C_1E31B6171D71_.wvu.FilterData" localSheetId="0" hidden="1">Merged_COEM!$A$59:$AN$643</definedName>
    <definedName name="Z_99BC1C51_34DC_4BF2_906C_1E31B6171D71_.wvu.FilterData" localSheetId="1" hidden="1">Merged_JOEM!$B$59:$AN$294</definedName>
    <definedName name="Z_99E5354C_71C6_436F_9EE1_C848EB01C814_.wvu.FilterData" localSheetId="0" hidden="1">Merged_COEM!$B$59:$AN$59</definedName>
    <definedName name="Z_99E5354C_71C6_436F_9EE1_C848EB01C814_.wvu.FilterData" localSheetId="1" hidden="1">Merged_JOEM!$B$59:$AN$59</definedName>
    <definedName name="Z_9AD1B165_0807_4FC0_AD7A_19295CA7995A_.wvu.FilterData" localSheetId="0" hidden="1">Merged_COEM!$B$59:$AN$59</definedName>
    <definedName name="Z_9AD1B165_0807_4FC0_AD7A_19295CA7995A_.wvu.FilterData" localSheetId="1" hidden="1">Merged_JOEM!$B$59:$AN$59</definedName>
    <definedName name="Z_9B284A23_0F1B_4C7D_B2C2_B10F6E505930_.wvu.FilterData" localSheetId="0" hidden="1">Merged_COEM!$B$59:$AN$643</definedName>
    <definedName name="Z_9B908383_707F_47D3_9642_C5167E466EE6_.wvu.FilterData" localSheetId="0" hidden="1">Merged_COEM!$A$59:$AN$643</definedName>
    <definedName name="Z_9DE5D1E3_34D1_41A1_AF9A_7D2454A346C3_.wvu.FilterData" localSheetId="0" hidden="1">Merged_COEM!$A$59:$AN$643</definedName>
    <definedName name="Z_9E145E8C_2B31_4DB8_B4B0_C616F5D01119_.wvu.FilterData" localSheetId="0" hidden="1">Merged_COEM!$B$59:$AN$59</definedName>
    <definedName name="Z_9F45223C_9767_4C33_8ED0_77D77C44DDED_.wvu.FilterData" localSheetId="1" hidden="1">Merged_JOEM!$B$59:$AN$294</definedName>
    <definedName name="Z_9FEC5F16_0415_467C_9D43_55FB7EEA0794_.wvu.FilterData" localSheetId="1" hidden="1">Merged_JOEM!$B$59:$AN$294</definedName>
    <definedName name="Z_A0775B09_FAB0_4DE7_9AE6_1D4E50E30721_.wvu.FilterData" localSheetId="1" hidden="1">Merged_JOEM!$B$59:$AN$152</definedName>
    <definedName name="Z_A15A9366_E30F_41B7_BA75_6474B00ABCD6_.wvu.FilterData" localSheetId="0" hidden="1">Merged_COEM!$B$59:$AN$643</definedName>
    <definedName name="Z_A250327B_29D1_494C_9436_0B51910F3323_.wvu.FilterData" localSheetId="0" hidden="1">Merged_COEM!$B$59:$AN$643</definedName>
    <definedName name="Z_A2A917F4_F661_4683_88C9_57D64E10A4C2_.wvu.FilterData" localSheetId="0" hidden="1">Merged_COEM!$B$59:$AN$643</definedName>
    <definedName name="Z_A2C66332_A809_458E_971B_FDB6D62C74C3_.wvu.FilterData" localSheetId="0" hidden="1">Merged_COEM!$B$59:$AN$643</definedName>
    <definedName name="Z_A2C66332_A809_458E_971B_FDB6D62C74C3_.wvu.FilterData" localSheetId="1" hidden="1">Merged_JOEM!$B$59:$AN$294</definedName>
    <definedName name="Z_A41FDE28_6FFB_43B6_B43B_9101088A5207_.wvu.FilterData" localSheetId="0" hidden="1">Merged_COEM!$B$59:$AN$59</definedName>
    <definedName name="Z_A4227727_9F71_47E1_8C2E_042438D3D073_.wvu.FilterData" localSheetId="0" hidden="1">Merged_COEM!$B$59:$AN$59</definedName>
    <definedName name="Z_A660862E_E137_45E6_9126_F71C85FD8B0C_.wvu.FilterData" localSheetId="0" hidden="1">Merged_COEM!$B$59:$AN$59</definedName>
    <definedName name="Z_A6A46D6D_F867_4FA0_8E53_62A7F47A4E88_.wvu.FilterData" localSheetId="0" hidden="1">Merged_COEM!$P$59:$P$644</definedName>
    <definedName name="Z_A744FF6C_D2CD_4F7F_AB46_8716E1600217_.wvu.FilterData" localSheetId="0" hidden="1">Merged_COEM!$B$59:$AN$59</definedName>
    <definedName name="Z_A7D380F0_390E_41B2_8D7C_8A5C5BADE80E_.wvu.FilterData" localSheetId="0" hidden="1">Merged_COEM!$A$59:$AN$643</definedName>
    <definedName name="Z_A7D380F0_390E_41B2_8D7C_8A5C5BADE80E_.wvu.FilterData" localSheetId="1" hidden="1">Merged_JOEM!$B$59:$AN$294</definedName>
    <definedName name="Z_A836B445_4F59_4535_9297_85C0D2ED9ECD_.wvu.FilterData" localSheetId="0" hidden="1">Merged_COEM!$A$59:$AN$643</definedName>
    <definedName name="Z_A872A925_F97A_4BCF_ADA0_5A890430B25E_.wvu.FilterData" localSheetId="0" hidden="1">Merged_COEM!$A$59:$AN$643</definedName>
    <definedName name="Z_A872A925_F97A_4BCF_ADA0_5A890430B25E_.wvu.FilterData" localSheetId="1" hidden="1">Merged_JOEM!$B$59:$AN$294</definedName>
    <definedName name="Z_AA3A2856_F934_43FD_A71B_100B2ECD9F4A_.wvu.FilterData" localSheetId="0" hidden="1">Merged_COEM!$B$59:$AN$59</definedName>
    <definedName name="Z_AA85FADB_94FF_41A1_80F2_8EF99C6BD443_.wvu.FilterData" localSheetId="0" hidden="1">Merged_COEM!$B$59:$AN$59</definedName>
    <definedName name="Z_ABE1B979_D75D_42A3_AB3C_1BC48A1ABE90_.wvu.FilterData" localSheetId="0" hidden="1">Merged_COEM!$B$59:$AN$643</definedName>
    <definedName name="Z_AC999F38_EF0E_452F_99C6_511671044A11_.wvu.FilterData" localSheetId="0" hidden="1">Merged_COEM!$B$59:$AN$643</definedName>
    <definedName name="Z_AC999F38_EF0E_452F_99C6_511671044A11_.wvu.FilterData" localSheetId="1" hidden="1">Merged_JOEM!$B$59:$AN$60</definedName>
    <definedName name="Z_AD27B5B3_C4F2_4AB4_889A_203E2C0A7B22_.wvu.FilterData" localSheetId="0" hidden="1">Merged_COEM!$A$59:$AN$643</definedName>
    <definedName name="Z_AD31D473_ABF1_4543_84A5_D817CF174F0C_.wvu.FilterData" localSheetId="0" hidden="1">Merged_COEM!$B$59:$AN$643</definedName>
    <definedName name="Z_ADD46B79_F7F7_46DE_9772_2E93369E66DE_.wvu.FilterData" localSheetId="0" hidden="1">Merged_COEM!$B$59:$AN$643</definedName>
    <definedName name="Z_B06D242B_D21C_41E5_82AB_BA350B34DB54_.wvu.FilterData" localSheetId="0" hidden="1">Merged_COEM!$A$59:$AN$643</definedName>
    <definedName name="Z_B0D4B0A9_441A_40CA_8004_F6D98B3003DF_.wvu.FilterData" localSheetId="0" hidden="1">Merged_COEM!$B$59:$AN$643</definedName>
    <definedName name="Z_B1055908_6224_4011_925E_7C2E1172AE70_.wvu.FilterData" localSheetId="0" hidden="1">Merged_COEM!$A$59:$AN$643</definedName>
    <definedName name="Z_B1055908_6224_4011_925E_7C2E1172AE70_.wvu.FilterData" localSheetId="1" hidden="1">Merged_JOEM!$B$59:$AN$294</definedName>
    <definedName name="Z_B1BAE94B_9F00_4EF3_A8CE_FFF8D917D97C_.wvu.FilterData" localSheetId="0" hidden="1">Merged_COEM!$B$59:$AN$643</definedName>
    <definedName name="Z_B28487AD_1FF3_420C_9816_908EA83E5D3C_.wvu.FilterData" localSheetId="0" hidden="1">Merged_COEM!$A$59:$AN$643</definedName>
    <definedName name="Z_B28487AD_1FF3_420C_9816_908EA83E5D3C_.wvu.FilterData" localSheetId="1" hidden="1">Merged_JOEM!$B$59:$AN$60</definedName>
    <definedName name="Z_B28746A6_3784_4E4C_9E3E_05917653FE5F_.wvu.FilterData" localSheetId="0" hidden="1">Merged_COEM!$B$59:$AN$643</definedName>
    <definedName name="Z_B2C470A8_EA38_4E8A_AFC7_3088AC1C6257_.wvu.FilterData" localSheetId="0" hidden="1">Merged_COEM!$B$59:$AN$643</definedName>
    <definedName name="Z_B3CBA697_396C_49AA_95DB_637C81CB8DF9_.wvu.FilterData" localSheetId="0" hidden="1">Merged_COEM!$B$59:$AN$643</definedName>
    <definedName name="Z_B499B82B_96ED_4CBF_BFE1_5CA7DAD3BC0F_.wvu.FilterData" localSheetId="0" hidden="1">Merged_COEM!$B$59:$AN$643</definedName>
    <definedName name="Z_B4A86492_91CA_4B88_905A_7180E7C62EB2_.wvu.FilterData" localSheetId="0" hidden="1">Merged_COEM!$A$59:$AN$643</definedName>
    <definedName name="Z_B532AA05_9EB4_46DE_A45A_E34C29A069AA_.wvu.FilterData" localSheetId="0" hidden="1">Merged_COEM!$B$59:$AN$643</definedName>
    <definedName name="Z_B63DD65C_9EF8_4E01_9252_9D7B6691A477_.wvu.FilterData" localSheetId="0" hidden="1">Merged_COEM!$B$59:$AN$59</definedName>
    <definedName name="Z_B6B30A94_A4FB_42AF_BB3D_564C0E1E2210_.wvu.FilterData" localSheetId="0" hidden="1">Merged_COEM!$B$59:$AN$59</definedName>
    <definedName name="Z_B6B30A94_A4FB_42AF_BB3D_564C0E1E2210_.wvu.FilterData" localSheetId="1" hidden="1">Merged_JOEM!$B$59:$AN$59</definedName>
    <definedName name="Z_B6ED238C_0DE9_471E_909B_1EAB15BEA059_.wvu.FilterData" localSheetId="0" hidden="1">Merged_COEM!$P$59:$P$644</definedName>
    <definedName name="Z_BC173873_A7A3_429A_A2F2_06B8E17D4E2D_.wvu.FilterData" localSheetId="0" hidden="1">Merged_COEM!$P$59:$P$644</definedName>
    <definedName name="Z_BC173873_A7A3_429A_A2F2_06B8E17D4E2D_.wvu.FilterData" localSheetId="1" hidden="1">Merged_JOEM!$B$59:$AN$59</definedName>
    <definedName name="Z_BC9E3217_B55A_4318_BC37_B4A44F3EFD84_.wvu.FilterData" localSheetId="0" hidden="1">Merged_COEM!$B$59:$AN$643</definedName>
    <definedName name="Z_BCE99E97_CE8F_4575_BF43_E13B513D810F_.wvu.FilterData" localSheetId="0" hidden="1">Merged_COEM!$B$59:$AN$643</definedName>
    <definedName name="Z_BE7BA0FA_2892_4827_BA29_74B6E16E353B_.wvu.FilterData" localSheetId="0" hidden="1">Merged_COEM!$A$59:$AN$643</definedName>
    <definedName name="Z_BF1F7491_F461_4810_B06E_8AF629E4946B_.wvu.FilterData" localSheetId="0" hidden="1">Merged_COEM!$B$59:$AN$643</definedName>
    <definedName name="Z_BF7A1F8F_74AD_4DDA_B23C_B5C3DB65C08A_.wvu.FilterData" localSheetId="1" hidden="1">Merged_JOEM!$B$59:$AN$294</definedName>
    <definedName name="Z_BFE28FD3_FC05_47D2_B394_F3516A4D0AB3_.wvu.FilterData" localSheetId="0" hidden="1">Merged_COEM!$B$59:$AN$59</definedName>
    <definedName name="Z_C0E51FCA_4F01_4943_98A0_011C2CAE2D2E_.wvu.FilterData" localSheetId="0" hidden="1">Merged_COEM!$B$59:$AN$59</definedName>
    <definedName name="Z_C2303EBD_E6D7_4FF7_845D_A3B248E6EFF5_.wvu.FilterData" localSheetId="1" hidden="1">Merged_JOEM!$B$59:$AN$294</definedName>
    <definedName name="Z_C2BC807A_4231_4D9F_A0E3_91083B1E2121_.wvu.FilterData" localSheetId="0" hidden="1">Merged_COEM!$B$59:$AN$643</definedName>
    <definedName name="Z_C2BC807A_4231_4D9F_A0E3_91083B1E2121_.wvu.FilterData" localSheetId="1" hidden="1">Merged_JOEM!$B$59:$AN$60</definedName>
    <definedName name="Z_C36428D0_4662_4A3F_8269_04B9F62FB882_.wvu.FilterData" localSheetId="0" hidden="1">Merged_COEM!$B$59:$AN$643</definedName>
    <definedName name="Z_C3B26110_BB96_4041_9E86_8FB1D3595EC3_.wvu.FilterData" localSheetId="0" hidden="1">Merged_COEM!$P$59:$P$644</definedName>
    <definedName name="Z_C477A7B9_FAF8_4542_B07F_F4099E2D59B5_.wvu.FilterData" localSheetId="0" hidden="1">Merged_COEM!$A$59:$AN$643</definedName>
    <definedName name="Z_C477A7B9_FAF8_4542_B07F_F4099E2D59B5_.wvu.FilterData" localSheetId="1" hidden="1">Merged_JOEM!$B$59:$AN$294</definedName>
    <definedName name="Z_C6889E15_1A62_4F54_A8B7_B3679CC028D9_.wvu.FilterData" localSheetId="0" hidden="1">Merged_COEM!$A$59:$AN$643</definedName>
    <definedName name="Z_C6889E15_1A62_4F54_A8B7_B3679CC028D9_.wvu.FilterData" localSheetId="1" hidden="1">Merged_JOEM!$B$59:$AN$294</definedName>
    <definedName name="Z_C94451EF_7A3E_4D72_B5A4_3D1B193192CC_.wvu.FilterData" localSheetId="0" hidden="1">Merged_COEM!$A$59:$AN$643</definedName>
    <definedName name="Z_C94451EF_7A3E_4D72_B5A4_3D1B193192CC_.wvu.FilterData" localSheetId="1" hidden="1">Merged_JOEM!$B$59:$AN$294</definedName>
    <definedName name="Z_CB2D8F44_72B6_4784_85C6_8C82D3B41596_.wvu.FilterData" localSheetId="0" hidden="1">Merged_COEM!$A$59:$AN$643</definedName>
    <definedName name="Z_CD235416_A5FA_481B_8E55_C60A832823B9_.wvu.FilterData" localSheetId="0" hidden="1">Merged_COEM!$B$59:$AN$643</definedName>
    <definedName name="Z_CD27DB33_53E8_44D2_9D7B_46C7E0D8406D_.wvu.FilterData" localSheetId="1" hidden="1">Merged_JOEM!$B$59:$AN$60</definedName>
    <definedName name="Z_CDA0C6D7_3A34_4603_A386_6EC3B3F2C1A3_.wvu.FilterData" localSheetId="0" hidden="1">Merged_COEM!$B$59:$AN$59</definedName>
    <definedName name="Z_CDBB1A2A_231D_4FFC_9270_4805D06A351E_.wvu.FilterData" localSheetId="0" hidden="1">Merged_COEM!$A$59:$AN$643</definedName>
    <definedName name="Z_CDBB1A2A_231D_4FFC_9270_4805D06A351E_.wvu.FilterData" localSheetId="1" hidden="1">Merged_JOEM!$B$59:$AN$294</definedName>
    <definedName name="Z_CE53B601_5089_4DCD_884E_E31984E57AA7_.wvu.FilterData" localSheetId="0" hidden="1">Merged_COEM!$A$59:$AN$643</definedName>
    <definedName name="Z_CEA010CE_4499_4072_B3D6_4AE9AD81ECB0_.wvu.FilterData" localSheetId="0" hidden="1">Merged_COEM!$A$59:$AN$643</definedName>
    <definedName name="Z_CEBE8AC3_188B_4F97_A24F_371A11C4421A_.wvu.FilterData" localSheetId="0" hidden="1">Merged_COEM!$B$59:$AN$59</definedName>
    <definedName name="Z_CFDF51A4_31D6_4E09_9872_4D69918FBCA4_.wvu.FilterData" localSheetId="0" hidden="1">Merged_COEM!$B$59:$AN$643</definedName>
    <definedName name="Z_D02104D3_51B8_4533_A2F3_8DEEA8EA85DE_.wvu.FilterData" localSheetId="0" hidden="1">Merged_COEM!$B$59:$AN$643</definedName>
    <definedName name="Z_D086E2C8_DBDB_447C_AEAF_4D570D675B0D_.wvu.FilterData" localSheetId="0" hidden="1">Merged_COEM!$B$59:$AN$643</definedName>
    <definedName name="Z_D27A9719_CA1F_4F10_B026_6793A25D97CF_.wvu.FilterData" localSheetId="0" hidden="1">Merged_COEM!$B$59:$AN$59</definedName>
    <definedName name="Z_D27A9719_CA1F_4F10_B026_6793A25D97CF_.wvu.FilterData" localSheetId="1" hidden="1">Merged_JOEM!$B$59:$AN$59</definedName>
    <definedName name="Z_D33AC7AF_C8AB_4CE9_94C7_9237011A5FC3_.wvu.FilterData" localSheetId="0" hidden="1">Merged_COEM!$A$59:$AN$643</definedName>
    <definedName name="Z_D33AC7AF_C8AB_4CE9_94C7_9237011A5FC3_.wvu.FilterData" localSheetId="1" hidden="1">Merged_JOEM!$B$59:$AN$294</definedName>
    <definedName name="Z_D38342FB_44F2_4C40_B39A_DFD93C1F7369_.wvu.FilterData" localSheetId="0" hidden="1">Merged_COEM!$A$59:$AN$643</definedName>
    <definedName name="Z_D41295E5_0507_4FFC_9DE6_9C52285F0275_.wvu.FilterData" localSheetId="0" hidden="1">Merged_COEM!$B$59:$AN$643</definedName>
    <definedName name="Z_D4D31799_D309_49FE_A753_935575949FDF_.wvu.FilterData" localSheetId="0" hidden="1">Merged_COEM!$B$59:$AN$643</definedName>
    <definedName name="Z_D4D31799_D309_49FE_A753_935575949FDF_.wvu.FilterData" localSheetId="1" hidden="1">Merged_JOEM!$B$59:$AN$60</definedName>
    <definedName name="Z_D5ACA420_0704_4A7B_8271_EFB400689CE3_.wvu.FilterData" localSheetId="0" hidden="1">Merged_COEM!$B$59:$AN$59</definedName>
    <definedName name="Z_D5ACA420_0704_4A7B_8271_EFB400689CE3_.wvu.FilterData" localSheetId="1" hidden="1">Merged_JOEM!$B$59:$AN$59</definedName>
    <definedName name="Z_D6832C49_66A5_40BB_A73B_0C25E4D9B698_.wvu.FilterData" localSheetId="0" hidden="1">Merged_COEM!$B$59:$AN$59</definedName>
    <definedName name="Z_D68AA120_23E6_4E33_B593_B08CB8C9A9E2_.wvu.FilterData" localSheetId="0" hidden="1">Merged_COEM!$A$59:$AN$643</definedName>
    <definedName name="Z_D6B6CCCC_9FFF_4FFF_98B0_4EA5B228ED4B_.wvu.FilterData" localSheetId="0" hidden="1">Merged_COEM!$A$59:$AN$643</definedName>
    <definedName name="Z_D872AF61_C529_4DF8_A0AD_23C1DBB7ABFF_.wvu.FilterData" localSheetId="0" hidden="1">Merged_COEM!$B$59:$AN$643</definedName>
    <definedName name="Z_D96D1389_4C8F_47A3_9E16_746F53899CC4_.wvu.FilterData" localSheetId="0" hidden="1">Merged_COEM!$A$59:$AN$643</definedName>
    <definedName name="Z_DA60DB17_D662_44C5_A44E_0215B156F1CB_.wvu.FilterData" localSheetId="0" hidden="1">Merged_COEM!$B$59:$AN$643</definedName>
    <definedName name="Z_DA60DB17_D662_44C5_A44E_0215B156F1CB_.wvu.FilterData" localSheetId="1" hidden="1">Merged_JOEM!$B$59:$AN$60</definedName>
    <definedName name="Z_DA781726_B906_42BF_9F10_92770707708D_.wvu.FilterData" localSheetId="0" hidden="1">Merged_COEM!$B$59:$AN$59</definedName>
    <definedName name="Z_DB3D53BC_032F_471F_94FC_E9876370C211_.wvu.FilterData" localSheetId="0" hidden="1">Merged_COEM!$B$59:$AN$643</definedName>
    <definedName name="Z_DDB52F07_9CA6_4C4D_B256_178082EC8245_.wvu.FilterData" localSheetId="0" hidden="1">Merged_COEM!$B$59:$AN$643</definedName>
    <definedName name="Z_DDB52F07_9CA6_4C4D_B256_178082EC8245_.wvu.FilterData" localSheetId="1" hidden="1">Merged_JOEM!$B$59:$AN$59</definedName>
    <definedName name="Z_DE7792AA_5050_4583_A5BB_E5DDC52489C5_.wvu.FilterData" localSheetId="0" hidden="1">Merged_COEM!$B$59:$AN$643</definedName>
    <definedName name="Z_DE7792AA_5050_4583_A5BB_E5DDC52489C5_.wvu.FilterData" localSheetId="1" hidden="1">Merged_JOEM!$B$59:$AN$60</definedName>
    <definedName name="Z_E058DDBE_ED0A_4CA8_8C04_26D1B7AA285A_.wvu.FilterData" localSheetId="0" hidden="1">Merged_COEM!$A$59:$AN$643</definedName>
    <definedName name="Z_E058DDBE_ED0A_4CA8_8C04_26D1B7AA285A_.wvu.FilterData" localSheetId="1" hidden="1">Merged_JOEM!$B$59:$AN$294</definedName>
    <definedName name="Z_E0DA618F_5168_4BDA_B90D_1071596CF2FC_.wvu.FilterData" localSheetId="0" hidden="1">Merged_COEM!$B$59:$AN$59</definedName>
    <definedName name="Z_E0F05845_7B3E_4BDE_9641_919043CF8853_.wvu.FilterData" localSheetId="0" hidden="1">Merged_COEM!$B$59:$AN$643</definedName>
    <definedName name="Z_E12EC836_80E0_45EE_A6D0_34069B8708A0_.wvu.FilterData" localSheetId="0" hidden="1">Merged_COEM!$A$59:$AN$643</definedName>
    <definedName name="Z_E12EC836_80E0_45EE_A6D0_34069B8708A0_.wvu.FilterData" localSheetId="1" hidden="1">Merged_JOEM!$B$59:$AN$294</definedName>
    <definedName name="Z_E2F01DF1_5235_4931_B0AA_790594455BB6_.wvu.FilterData" localSheetId="0" hidden="1">Merged_COEM!$A$59:$AN$643</definedName>
    <definedName name="Z_E36B2453_F811_41EA_9FD1_7FA18414D43B_.wvu.FilterData" localSheetId="1" hidden="1">Merged_JOEM!$B$59:$AN$294</definedName>
    <definedName name="Z_E6141633_D7E6_4C6C_8705_4DA7F2940436_.wvu.FilterData" localSheetId="0" hidden="1">Merged_COEM!$A$59:$AN$643</definedName>
    <definedName name="Z_E6180E73_1E02_47C0_826F_065429E1DBB3_.wvu.FilterData" localSheetId="0" hidden="1">Merged_COEM!$B$59:$AN$59</definedName>
    <definedName name="Z_E6637879_26CD_45BB_85B9_AB81FCEF6B80_.wvu.FilterData" localSheetId="0" hidden="1">Merged_COEM!$B$59:$AN$643</definedName>
    <definedName name="Z_E6FDFB7C_A7B9_48D5_BBD6_68140ADA35BB_.wvu.FilterData" localSheetId="0" hidden="1">Merged_COEM!$B$59:$AN$643</definedName>
    <definedName name="Z_E72CA2CF_6FE7_4387_B8FB_A8EC0BD159B1_.wvu.FilterData" localSheetId="0" hidden="1">Merged_COEM!$B$59:$AN$643</definedName>
    <definedName name="Z_E73B0B7F_6007_4682_BC1D_F46CD41654E9_.wvu.FilterData" localSheetId="0" hidden="1">Merged_COEM!$B$59:$AN$643</definedName>
    <definedName name="Z_EB30279F_71BB_4BBD_A7EE_691D83FBCC50_.wvu.FilterData" localSheetId="0" hidden="1">Merged_COEM!$B$59:$AN$59</definedName>
    <definedName name="Z_EE73AC1D_D830_44B7_9DC4_1CCC2AC80F1D_.wvu.FilterData" localSheetId="0" hidden="1">Merged_COEM!$A$59:$AN$643</definedName>
    <definedName name="Z_EE73AC1D_D830_44B7_9DC4_1CCC2AC80F1D_.wvu.FilterData" localSheetId="1" hidden="1">Merged_JOEM!$B$59:$AN$294</definedName>
    <definedName name="Z_F0C44ECA_0D2B_4805_B4D2_E17DE61DEB71_.wvu.FilterData" localSheetId="1" hidden="1">Merged_JOEM!$B$59:$AN$294</definedName>
    <definedName name="Z_F2F80064_51A8_4D52_A123_C0058F84AA1A_.wvu.FilterData" localSheetId="0" hidden="1">Merged_COEM!$B$59:$AN$643</definedName>
    <definedName name="Z_F3576CD0_5355_439B_B618_26A976A8AD4D_.wvu.FilterData" localSheetId="0" hidden="1">Merged_COEM!$B$59:$AN$643</definedName>
    <definedName name="Z_F3576CD0_5355_439B_B618_26A976A8AD4D_.wvu.FilterData" localSheetId="1" hidden="1">Merged_JOEM!$B$59:$AN$60</definedName>
    <definedName name="Z_F3C62E6E_7BB8_439B_825E_263944F8EEFB_.wvu.FilterData" localSheetId="0" hidden="1">Merged_COEM!$B$59:$AN$643</definedName>
    <definedName name="Z_F42B3598_EC4C_4CA4_96A7_EB7E4FD7B31F_.wvu.FilterData" localSheetId="0" hidden="1">Merged_COEM!$B$59:$AN$59</definedName>
    <definedName name="Z_F5189931_E130_4E42_B4D4_9E1B4FBEE9C3_.wvu.FilterData" localSheetId="0" hidden="1">Merged_COEM!$A$59:$AN$643</definedName>
    <definedName name="Z_F687CD9E_1B76_4957_9426_4ECD58D5D7D3_.wvu.FilterData" localSheetId="0" hidden="1">Merged_COEM!$B$59:$AN$59</definedName>
    <definedName name="Z_F7E33AA4_20B3_43EB_9BA5_36014C40D96F_.wvu.FilterData" localSheetId="0" hidden="1">Merged_COEM!$B$59:$AN$643</definedName>
    <definedName name="Z_F8DEA099_8757_4B5F_BBB9_98FA1CFA0073_.wvu.FilterData" localSheetId="0" hidden="1">Merged_COEM!$A$59:$AN$643</definedName>
    <definedName name="Z_F96FC7D9_4F89_4FE0_8D00_C0083DEB0472_.wvu.FilterData" localSheetId="0" hidden="1">Merged_COEM!$A$59:$AN$643</definedName>
    <definedName name="Z_F96FC7D9_4F89_4FE0_8D00_C0083DEB0472_.wvu.FilterData" localSheetId="1" hidden="1">Merged_JOEM!$B$59:$AN$294</definedName>
    <definedName name="Z_F9C9B13C_720B_4A04_B3A2_069AB8597591_.wvu.FilterData" localSheetId="0" hidden="1">Merged_COEM!$A$59:$AN$643</definedName>
    <definedName name="Z_FDF8FFD6_749D_4772_99C1_B3E079EA1F04_.wvu.FilterData" localSheetId="0" hidden="1">Merged_COEM!$B$59:$AN$643</definedName>
    <definedName name="Z_FECB4C41_27E8_4A22_AFB3_4F54CDD4960E_.wvu.FilterData" localSheetId="0" hidden="1">Merged_COEM!$A$59:$AN$643</definedName>
    <definedName name="Z_FECB4C41_27E8_4A22_AFB3_4F54CDD4960E_.wvu.FilterData" localSheetId="1" hidden="1">Merged_JOEM!$B$59:$AN$269</definedName>
    <definedName name="Z_FF8C4B39_B2F5_497E_BC38_7C8656C296DA_.wvu.FilterData" localSheetId="0" hidden="1">Merged_COEM!$B$59:$AN$59</definedName>
  </definedNames>
  <calcPr calcId="162913" calcOnSave="0"/>
  <customWorkbookViews>
    <customWorkbookView name="EXTERNAL Nguyen Tuan Duong (Ban Vien, RBVH/EPS45) - Personal View" guid="{7E0EA425-A420-4443-B9E0-CDF0AA9E5D09}" mergeInterval="0" personalView="1" maximized="1" xWindow="-8" yWindow="-8" windowWidth="1936" windowHeight="1176" activeSheetId="1"/>
    <customWorkbookView name="EXTERNAL Do Phu Loc (Ban Vien, RBVH/EPS45) - Personal View" guid="{C94451EF-7A3E-4D72-B5A4-3D1B193192CC}" mergeInterval="0" personalView="1" maximized="1" xWindow="-8" yWindow="-8" windowWidth="1936" windowHeight="1176" tabRatio="425" activeSheetId="1"/>
    <customWorkbookView name="EXTERNAL Nguyen Duy Bang (Ban Vien, RBVH/EPS45) - Personal View" guid="{A2C66332-A809-458E-971B-FDB6D62C74C3}" mergeInterval="0" personalView="1" maximized="1" xWindow="-8" yWindow="-8" windowWidth="1936" windowHeight="1176" activeSheetId="2"/>
    <customWorkbookView name="EXTERNAL Luu Cong Dac (Ban Vien, RBVH/EPS45) - Personal View" guid="{336B6883-2145-4B58-921E-CEC7185A847E}" mergeInterval="0" personalView="1" xWindow="70" yWindow="58" windowWidth="1276" windowHeight="849" tabRatio="428" activeSheetId="2"/>
    <customWorkbookView name="EXTERNAL Do Anh Huy (Ban Vien Company, RBVH/EPS45) - Personal View" guid="{D33AC7AF-C8AB-4CE9-94C7-9237011A5FC3}" mergeInterval="0" personalView="1" maximized="1" xWindow="-8" yWindow="-8" windowWidth="1936" windowHeight="1176" activeSheetId="2"/>
    <customWorkbookView name="EXTERNAL Phan The Nam (Ban Vien Company, RBVH/EPS45) - Personal View" guid="{89C03E1E-B6A8-49A1-B29C-5DC4FAB2FBC6}" mergeInterval="0" personalView="1" maximized="1" xWindow="-8" yWindow="-8" windowWidth="1936" windowHeight="1176" activeSheetId="1"/>
    <customWorkbookView name="EXTERNAL Le Hong Phuc (Ban Vien Company, RBVH/EPS45) - Personal View" guid="{F96FC7D9-4F89-4FE0-8D00-C0083DEB0472}" mergeInterval="0" personalView="1" maximized="1" xWindow="-8" yWindow="-8" windowWidth="1936" windowHeight="1176" activeSheetId="2"/>
    <customWorkbookView name="EXTERNAL Nguyen Trung Hieu (Ban Vien, RBVH/EPS45) - Personal View" guid="{970EE037-F5E5-47AF-896A-0F6222879EBC}" mergeInterval="0" personalView="1" maximized="1" xWindow="-8" yWindow="-8" windowWidth="1936" windowHeight="1176" activeSheetId="1"/>
    <customWorkbookView name="gup7hc - Personal View" guid="{3B3E6719-EACB-4D2C-89C1-05FFAB6020FD}" mergeInterval="0" personalView="1" maximized="1" xWindow="-8" yWindow="-8" windowWidth="1936" windowHeight="1186" activeSheetId="1"/>
    <customWorkbookView name="HGY7HC - Personal View" guid="{99BC1C51-34DC-4BF2-906C-1E31B6171D71}" mergeInterval="0" personalView="1" maximized="1" xWindow="-8" yWindow="-8" windowWidth="1936" windowHeight="1176" tabRatio="612" activeSheetId="1"/>
    <customWorkbookView name="EXTERNAL Ly Chung (Ban Vien, RBVH/EPS45) - Personal View" guid="{60D2C030-4E31-4E07-8E1C-44D2EE84B177}" mergeInterval="0" personalView="1" maximized="1" xWindow="-8" yWindow="-8" windowWidth="1936" windowHeight="1176" tabRatio="612" activeSheetId="1"/>
    <customWorkbookView name="EXTERNAL Nguyen Kim Thanh (Ban Vien, RBVH/EPS45) - Personal View" guid="{4E06BDBF-2CED-473B-850B-2A6C7311FF41}" mergeInterval="0" personalView="1" maximized="1" xWindow="-8" yWindow="-8" windowWidth="1936" windowHeight="1176" activeSheetId="1"/>
    <customWorkbookView name="EXTERNAL Nguyen Tai Hau (Ban Vien, RBVH/EPS45) - Personal View" guid="{7ECC2B8E-6A82-42F5-8AB0-4A51C54EA5EC}" mergeInterval="0" personalView="1" maximized="1" xWindow="-8" yWindow="-8" windowWidth="1936" windowHeight="1176" activeSheetId="2"/>
    <customWorkbookView name="NCH7HC - Personal View" guid="{FECB4C41-27E8-4A22-AFB3-4F54CDD4960E}" mergeInterval="0" personalView="1" windowWidth="960" windowHeight="1160"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18" i="4" l="1"/>
  <c r="F218" i="4"/>
  <c r="D218" i="4"/>
  <c r="E218" i="4" s="1"/>
  <c r="D217" i="4"/>
  <c r="K216" i="4"/>
  <c r="K218" i="4" s="1"/>
  <c r="J216" i="4"/>
  <c r="J218" i="4" s="1"/>
  <c r="C213" i="4"/>
  <c r="C212" i="4"/>
  <c r="D205" i="4"/>
  <c r="D204" i="4"/>
  <c r="K203" i="4"/>
  <c r="K205" i="4" s="1"/>
  <c r="J203" i="4"/>
  <c r="J205" i="4" s="1"/>
  <c r="C200" i="4"/>
  <c r="C199" i="4"/>
  <c r="X557" i="1"/>
  <c r="X556" i="1"/>
  <c r="X536" i="1"/>
  <c r="X534" i="1"/>
  <c r="X533" i="1"/>
  <c r="X531" i="1"/>
  <c r="W481" i="1"/>
  <c r="X481" i="1" s="1"/>
  <c r="W480" i="1"/>
  <c r="X480" i="1" s="1"/>
  <c r="W269" i="2"/>
  <c r="W268" i="2"/>
  <c r="W267" i="2"/>
  <c r="W266" i="2"/>
  <c r="W265" i="2"/>
  <c r="W264" i="2"/>
  <c r="W263" i="2"/>
  <c r="W262" i="2"/>
  <c r="W261" i="2"/>
  <c r="W260" i="2"/>
  <c r="W259" i="2"/>
  <c r="W258" i="2"/>
  <c r="W257" i="2"/>
  <c r="W256" i="2"/>
  <c r="W255" i="2"/>
  <c r="W254" i="2"/>
  <c r="W253" i="2"/>
  <c r="W252" i="2"/>
  <c r="W251" i="2"/>
  <c r="W250" i="2"/>
  <c r="W249" i="2"/>
  <c r="W248" i="2"/>
  <c r="W247" i="2"/>
  <c r="W246" i="2"/>
  <c r="W245" i="2"/>
  <c r="W244" i="2"/>
  <c r="W243" i="2"/>
  <c r="W242" i="2"/>
  <c r="W241" i="2"/>
  <c r="W240" i="2"/>
  <c r="W239" i="2"/>
  <c r="W238" i="2"/>
  <c r="W237" i="2"/>
  <c r="W236" i="2"/>
  <c r="W235" i="2"/>
  <c r="W234" i="2"/>
  <c r="W233" i="2"/>
  <c r="W232" i="2"/>
  <c r="W231" i="2"/>
  <c r="W230" i="2"/>
  <c r="W229" i="2"/>
  <c r="W228" i="2"/>
  <c r="W227" i="2"/>
  <c r="W226" i="2"/>
  <c r="W225" i="2"/>
  <c r="W224" i="2"/>
  <c r="W223" i="2"/>
  <c r="W222" i="2"/>
  <c r="W221" i="2"/>
  <c r="W220" i="2"/>
  <c r="W219" i="2"/>
  <c r="W218" i="2"/>
  <c r="W217" i="2"/>
  <c r="W216" i="2"/>
  <c r="W215" i="2"/>
  <c r="W214" i="2"/>
  <c r="W213" i="2"/>
  <c r="W212" i="2"/>
  <c r="W211" i="2"/>
  <c r="W210" i="2"/>
  <c r="W209" i="2"/>
  <c r="W208" i="2"/>
  <c r="W207" i="2"/>
  <c r="W206" i="2"/>
  <c r="W205" i="2"/>
  <c r="W204" i="2"/>
  <c r="W203" i="2"/>
  <c r="W202" i="2"/>
  <c r="W201" i="2"/>
  <c r="W200" i="2"/>
  <c r="W199" i="2"/>
  <c r="W198" i="2"/>
  <c r="W197" i="2"/>
  <c r="W196" i="2"/>
  <c r="I218" i="4" l="1"/>
  <c r="J204" i="4"/>
  <c r="F205" i="4"/>
  <c r="H217" i="4"/>
  <c r="H218" i="4"/>
  <c r="H204" i="4"/>
  <c r="H205" i="4"/>
  <c r="J217" i="4"/>
  <c r="K217" i="4"/>
  <c r="K204" i="4"/>
  <c r="X462" i="1"/>
  <c r="X463" i="1"/>
  <c r="X461" i="1"/>
  <c r="W477" i="1"/>
  <c r="Y477" i="1" s="1"/>
  <c r="W476" i="1"/>
  <c r="Y476" i="1" s="1"/>
  <c r="W475" i="1"/>
  <c r="W474" i="1"/>
  <c r="W473" i="1"/>
  <c r="Y473" i="1" s="1"/>
  <c r="W472" i="1"/>
  <c r="Y472" i="1" s="1"/>
  <c r="W471" i="1"/>
  <c r="Y471" i="1" s="1"/>
  <c r="W470" i="1"/>
  <c r="W469" i="1"/>
  <c r="Y469" i="1" s="1"/>
  <c r="W468" i="1"/>
  <c r="Y468" i="1" s="1"/>
  <c r="W467" i="1"/>
  <c r="Y467" i="1" s="1"/>
  <c r="W466" i="1"/>
  <c r="X466" i="1" s="1"/>
  <c r="W465" i="1"/>
  <c r="Y465" i="1" s="1"/>
  <c r="W464" i="1"/>
  <c r="Y464" i="1" s="1"/>
  <c r="Y475" i="1"/>
  <c r="Y474" i="1"/>
  <c r="Y470" i="1"/>
  <c r="Y466" i="1"/>
  <c r="Y463" i="1"/>
  <c r="Y462" i="1"/>
  <c r="Y461" i="1"/>
  <c r="D23" i="6"/>
  <c r="F37" i="2"/>
  <c r="F36" i="2"/>
  <c r="F35" i="2"/>
  <c r="F34" i="2"/>
  <c r="F33" i="2"/>
  <c r="F32" i="2"/>
  <c r="F31" i="2"/>
  <c r="F30" i="2"/>
  <c r="F29" i="2"/>
  <c r="F28" i="2"/>
  <c r="F27" i="2"/>
  <c r="F26" i="2"/>
  <c r="F25" i="2"/>
  <c r="F24" i="2"/>
  <c r="F23" i="2"/>
  <c r="F17" i="2"/>
  <c r="F16" i="2"/>
  <c r="F15" i="2"/>
  <c r="F14" i="2"/>
  <c r="F13" i="2"/>
  <c r="F12" i="2"/>
  <c r="F11" i="2"/>
  <c r="F10" i="2"/>
  <c r="F9" i="2"/>
  <c r="F8" i="2"/>
  <c r="F7" i="2"/>
  <c r="F6" i="2"/>
  <c r="F5" i="2"/>
  <c r="F36" i="1"/>
  <c r="F35" i="1"/>
  <c r="F34" i="1"/>
  <c r="F33" i="1"/>
  <c r="F32" i="1"/>
  <c r="F31" i="1"/>
  <c r="F30" i="1"/>
  <c r="F29" i="1"/>
  <c r="F27" i="1"/>
  <c r="F26" i="1"/>
  <c r="F25" i="1"/>
  <c r="F24" i="1"/>
  <c r="F23" i="1"/>
  <c r="F17" i="1"/>
  <c r="F16" i="1"/>
  <c r="F15" i="1"/>
  <c r="F14" i="1"/>
  <c r="F13" i="1"/>
  <c r="F12" i="1"/>
  <c r="F10" i="1"/>
  <c r="F7" i="1"/>
  <c r="F6" i="1"/>
  <c r="F5" i="1"/>
  <c r="F4" i="1"/>
  <c r="W484" i="1"/>
  <c r="Y484" i="1" s="1"/>
  <c r="Z484" i="1" s="1"/>
  <c r="W483" i="1"/>
  <c r="Y483" i="1" s="1"/>
  <c r="Z483" i="1" s="1"/>
  <c r="W482" i="1"/>
  <c r="Y482" i="1" s="1"/>
  <c r="Z482" i="1" s="1"/>
  <c r="Y481" i="1"/>
  <c r="Y480" i="1"/>
  <c r="W479" i="1"/>
  <c r="Y479" i="1" s="1"/>
  <c r="W478" i="1"/>
  <c r="Y478" i="1" s="1"/>
  <c r="X521" i="1"/>
  <c r="W638" i="1"/>
  <c r="Y638" i="1" s="1"/>
  <c r="W637" i="1"/>
  <c r="W636" i="1"/>
  <c r="Y636" i="1" s="1"/>
  <c r="W635" i="1"/>
  <c r="W634" i="1"/>
  <c r="W633" i="1"/>
  <c r="Y633" i="1" s="1"/>
  <c r="W632" i="1"/>
  <c r="Y632" i="1" s="1"/>
  <c r="W631" i="1"/>
  <c r="Y631" i="1" s="1"/>
  <c r="W630" i="1"/>
  <c r="Y630" i="1" s="1"/>
  <c r="W629" i="1"/>
  <c r="Y629" i="1" s="1"/>
  <c r="W628" i="1"/>
  <c r="Y628" i="1" s="1"/>
  <c r="W627" i="1"/>
  <c r="Y627" i="1" s="1"/>
  <c r="W626" i="1"/>
  <c r="Y626" i="1" s="1"/>
  <c r="W625" i="1"/>
  <c r="Y625" i="1" s="1"/>
  <c r="W624" i="1"/>
  <c r="Y624" i="1" s="1"/>
  <c r="W623" i="1"/>
  <c r="Y623" i="1" s="1"/>
  <c r="W622" i="1"/>
  <c r="Y622" i="1" s="1"/>
  <c r="W621" i="1"/>
  <c r="Y621" i="1" s="1"/>
  <c r="W620" i="1"/>
  <c r="Y620" i="1" s="1"/>
  <c r="W619" i="1"/>
  <c r="Y619" i="1" s="1"/>
  <c r="W618" i="1"/>
  <c r="Y618" i="1" s="1"/>
  <c r="W617" i="1"/>
  <c r="Y617" i="1" s="1"/>
  <c r="W616" i="1"/>
  <c r="Y616" i="1" s="1"/>
  <c r="W615" i="1"/>
  <c r="Y615" i="1" s="1"/>
  <c r="W614" i="1"/>
  <c r="Y614" i="1" s="1"/>
  <c r="W613" i="1"/>
  <c r="Y613" i="1" s="1"/>
  <c r="W612" i="1"/>
  <c r="Y612" i="1" s="1"/>
  <c r="W611" i="1"/>
  <c r="Y611" i="1" s="1"/>
  <c r="W610" i="1"/>
  <c r="Y610" i="1" s="1"/>
  <c r="W609" i="1"/>
  <c r="Y609" i="1" s="1"/>
  <c r="W608" i="1"/>
  <c r="Y608" i="1" s="1"/>
  <c r="W607" i="1"/>
  <c r="Y607" i="1" s="1"/>
  <c r="W606" i="1"/>
  <c r="Y606" i="1" s="1"/>
  <c r="W605" i="1"/>
  <c r="Y605" i="1" s="1"/>
  <c r="W604" i="1"/>
  <c r="Y604" i="1" s="1"/>
  <c r="W603" i="1"/>
  <c r="Y603" i="1" s="1"/>
  <c r="W602" i="1"/>
  <c r="Y602" i="1" s="1"/>
  <c r="W601" i="1"/>
  <c r="Y601" i="1" s="1"/>
  <c r="W600" i="1"/>
  <c r="Y600" i="1" s="1"/>
  <c r="W599" i="1"/>
  <c r="Y599" i="1" s="1"/>
  <c r="W598" i="1"/>
  <c r="Y598" i="1" s="1"/>
  <c r="W597" i="1"/>
  <c r="Y597" i="1" s="1"/>
  <c r="W596" i="1"/>
  <c r="Y596" i="1" s="1"/>
  <c r="W595" i="1"/>
  <c r="Y595" i="1" s="1"/>
  <c r="W594" i="1"/>
  <c r="W593" i="1"/>
  <c r="Y593" i="1" s="1"/>
  <c r="W592" i="1"/>
  <c r="Y592" i="1" s="1"/>
  <c r="W591" i="1"/>
  <c r="Y591" i="1" s="1"/>
  <c r="W590" i="1"/>
  <c r="Y590" i="1" s="1"/>
  <c r="W589" i="1"/>
  <c r="Y589" i="1" s="1"/>
  <c r="W588" i="1"/>
  <c r="Y588" i="1" s="1"/>
  <c r="W587" i="1"/>
  <c r="Y587" i="1" s="1"/>
  <c r="W586" i="1"/>
  <c r="Y586" i="1" s="1"/>
  <c r="W585" i="1"/>
  <c r="Y585" i="1" s="1"/>
  <c r="W584" i="1"/>
  <c r="Y584" i="1" s="1"/>
  <c r="W583" i="1"/>
  <c r="Y583" i="1" s="1"/>
  <c r="W582" i="1"/>
  <c r="Y582" i="1" s="1"/>
  <c r="W581" i="1"/>
  <c r="Y581" i="1" s="1"/>
  <c r="W580" i="1"/>
  <c r="Y580" i="1" s="1"/>
  <c r="W579" i="1"/>
  <c r="Y579" i="1" s="1"/>
  <c r="W578" i="1"/>
  <c r="Y578" i="1" s="1"/>
  <c r="W577" i="1"/>
  <c r="Y577" i="1" s="1"/>
  <c r="W576" i="1"/>
  <c r="Y576" i="1" s="1"/>
  <c r="W575" i="1"/>
  <c r="Y575" i="1" s="1"/>
  <c r="W574" i="1"/>
  <c r="Y574" i="1" s="1"/>
  <c r="X504" i="1"/>
  <c r="X503" i="1"/>
  <c r="X502" i="1"/>
  <c r="W429" i="1"/>
  <c r="X429" i="1" s="1"/>
  <c r="W427" i="1"/>
  <c r="X427" i="1" s="1"/>
  <c r="W428" i="1"/>
  <c r="X428" i="1" s="1"/>
  <c r="Y594" i="1" l="1"/>
  <c r="X594" i="1"/>
  <c r="Y635" i="1"/>
  <c r="X635" i="1"/>
  <c r="Y637" i="1"/>
  <c r="X637" i="1"/>
  <c r="G217" i="4"/>
  <c r="C211" i="4" s="1"/>
  <c r="Y634" i="1"/>
  <c r="X634" i="1"/>
  <c r="E217" i="4"/>
  <c r="X484" i="1"/>
  <c r="X633" i="1"/>
  <c r="X479" i="1"/>
  <c r="X638" i="1"/>
  <c r="X483" i="1"/>
  <c r="X482" i="1"/>
  <c r="X478" i="1"/>
  <c r="W573" i="1"/>
  <c r="Y573" i="1" s="1"/>
  <c r="W572" i="1"/>
  <c r="Y572" i="1" s="1"/>
  <c r="W571" i="1"/>
  <c r="Y571" i="1" s="1"/>
  <c r="W570" i="1"/>
  <c r="Y570" i="1" s="1"/>
  <c r="W569" i="1"/>
  <c r="W568" i="1"/>
  <c r="W567" i="1"/>
  <c r="Y567" i="1" s="1"/>
  <c r="W566" i="1"/>
  <c r="Y566" i="1" s="1"/>
  <c r="W565" i="1"/>
  <c r="Y565" i="1" s="1"/>
  <c r="W564" i="1"/>
  <c r="Y564" i="1" s="1"/>
  <c r="W563" i="1"/>
  <c r="Y563" i="1" s="1"/>
  <c r="W562" i="1"/>
  <c r="Y562" i="1" s="1"/>
  <c r="W561" i="1"/>
  <c r="Y561" i="1" s="1"/>
  <c r="W560" i="1"/>
  <c r="Y560" i="1" s="1"/>
  <c r="W559" i="1"/>
  <c r="Y559" i="1" s="1"/>
  <c r="W558" i="1"/>
  <c r="Y557" i="1"/>
  <c r="Y556" i="1"/>
  <c r="W555" i="1"/>
  <c r="W554" i="1"/>
  <c r="W553" i="1"/>
  <c r="Y553" i="1" s="1"/>
  <c r="W552" i="1"/>
  <c r="Y552" i="1" s="1"/>
  <c r="W551" i="1"/>
  <c r="Y551" i="1" s="1"/>
  <c r="W550" i="1"/>
  <c r="Y550" i="1" s="1"/>
  <c r="W549" i="1"/>
  <c r="Y549" i="1" s="1"/>
  <c r="W548" i="1"/>
  <c r="Y548" i="1" s="1"/>
  <c r="W547" i="1"/>
  <c r="Y547" i="1" s="1"/>
  <c r="W546" i="1"/>
  <c r="Y546" i="1" s="1"/>
  <c r="W545" i="1"/>
  <c r="Y545" i="1" s="1"/>
  <c r="W544" i="1"/>
  <c r="Y544" i="1" s="1"/>
  <c r="W543" i="1"/>
  <c r="W542" i="1"/>
  <c r="Y542" i="1" s="1"/>
  <c r="W541" i="1"/>
  <c r="Y541" i="1" s="1"/>
  <c r="W540" i="1"/>
  <c r="Y540" i="1" s="1"/>
  <c r="W539" i="1"/>
  <c r="Y539" i="1" s="1"/>
  <c r="W538" i="1"/>
  <c r="Y538" i="1" s="1"/>
  <c r="W537" i="1"/>
  <c r="Y537" i="1" s="1"/>
  <c r="Y536" i="1"/>
  <c r="W535" i="1"/>
  <c r="Y534" i="1"/>
  <c r="Y533" i="1"/>
  <c r="W532" i="1"/>
  <c r="Y531" i="1"/>
  <c r="W530" i="1"/>
  <c r="W529" i="1"/>
  <c r="W528" i="1"/>
  <c r="Y528" i="1" s="1"/>
  <c r="W527" i="1"/>
  <c r="Y527" i="1" s="1"/>
  <c r="W526" i="1"/>
  <c r="Y526" i="1" s="1"/>
  <c r="W525" i="1"/>
  <c r="Y525" i="1" s="1"/>
  <c r="W524" i="1"/>
  <c r="Y524" i="1" s="1"/>
  <c r="W523" i="1"/>
  <c r="Y523" i="1" s="1"/>
  <c r="W522" i="1"/>
  <c r="F217" i="4" l="1"/>
  <c r="C214" i="4" s="1"/>
  <c r="Y535" i="1"/>
  <c r="X535" i="1"/>
  <c r="Y543" i="1"/>
  <c r="G205" i="4" s="1"/>
  <c r="E205" i="4"/>
  <c r="I205" i="4" s="1"/>
  <c r="Y555" i="1"/>
  <c r="X555" i="1"/>
  <c r="Y532" i="1"/>
  <c r="X532" i="1"/>
  <c r="Y529" i="1"/>
  <c r="X529" i="1"/>
  <c r="Y522" i="1"/>
  <c r="G204" i="4" s="1"/>
  <c r="C198" i="4" s="1"/>
  <c r="E204" i="4"/>
  <c r="Y530" i="1"/>
  <c r="X530" i="1"/>
  <c r="Y558" i="1"/>
  <c r="X558" i="1"/>
  <c r="Y554" i="1"/>
  <c r="X554" i="1"/>
  <c r="Y569" i="1"/>
  <c r="X569" i="1"/>
  <c r="Y568" i="1"/>
  <c r="X568" i="1"/>
  <c r="W500" i="1"/>
  <c r="X500" i="1" s="1"/>
  <c r="W499" i="1"/>
  <c r="X499" i="1" s="1"/>
  <c r="W498" i="1"/>
  <c r="X498" i="1" s="1"/>
  <c r="I217" i="4" l="1"/>
  <c r="F204" i="4"/>
  <c r="W494" i="1"/>
  <c r="X494" i="1" s="1"/>
  <c r="M18" i="6"/>
  <c r="W514" i="1"/>
  <c r="X514" i="1" s="1"/>
  <c r="C201" i="4" l="1"/>
  <c r="I204" i="4"/>
  <c r="W496" i="1"/>
  <c r="W495" i="1"/>
  <c r="X495" i="1" s="1"/>
  <c r="W493" i="1"/>
  <c r="W492" i="1"/>
  <c r="W491" i="1"/>
  <c r="X491" i="1" s="1"/>
  <c r="W490" i="1"/>
  <c r="X490" i="1" s="1"/>
  <c r="W489" i="1"/>
  <c r="X489" i="1" s="1"/>
  <c r="W488" i="1"/>
  <c r="X488" i="1" s="1"/>
  <c r="W487" i="1"/>
  <c r="W486" i="1"/>
  <c r="X486" i="1" s="1"/>
  <c r="W485" i="1"/>
  <c r="X485" i="1" s="1"/>
  <c r="W460" i="1"/>
  <c r="W459" i="1"/>
  <c r="W458" i="1"/>
  <c r="W457" i="1"/>
  <c r="W456" i="1"/>
  <c r="X456" i="1" s="1"/>
  <c r="W455" i="1"/>
  <c r="X455" i="1" s="1"/>
  <c r="W454" i="1"/>
  <c r="W453" i="1"/>
  <c r="W452" i="1"/>
  <c r="X452" i="1" s="1"/>
  <c r="W451" i="1"/>
  <c r="W450" i="1"/>
  <c r="D192" i="4"/>
  <c r="D191" i="4"/>
  <c r="K190" i="4"/>
  <c r="K192" i="4" s="1"/>
  <c r="J190" i="4"/>
  <c r="J192" i="4" s="1"/>
  <c r="C187" i="4"/>
  <c r="C186" i="4"/>
  <c r="G179" i="4"/>
  <c r="F179" i="4"/>
  <c r="E179" i="4"/>
  <c r="D179" i="4"/>
  <c r="H179" i="4" s="1"/>
  <c r="D178" i="4"/>
  <c r="K177" i="4"/>
  <c r="K179" i="4" s="1"/>
  <c r="J177" i="4"/>
  <c r="J179" i="4" s="1"/>
  <c r="C174" i="4"/>
  <c r="C173" i="4"/>
  <c r="D166" i="4"/>
  <c r="D165" i="4"/>
  <c r="K164" i="4"/>
  <c r="K166" i="4" s="1"/>
  <c r="J164" i="4"/>
  <c r="J166" i="4" s="1"/>
  <c r="C161" i="4"/>
  <c r="C160" i="4"/>
  <c r="X412" i="1"/>
  <c r="X400" i="1"/>
  <c r="W371" i="1"/>
  <c r="X371" i="1" s="1"/>
  <c r="E178" i="4" l="1"/>
  <c r="I179" i="4"/>
  <c r="J178" i="4"/>
  <c r="H191" i="4"/>
  <c r="H192" i="4"/>
  <c r="K178" i="4"/>
  <c r="J165" i="4"/>
  <c r="J191" i="4"/>
  <c r="H165" i="4"/>
  <c r="K165" i="4"/>
  <c r="K191" i="4"/>
  <c r="W372" i="1" l="1"/>
  <c r="X372" i="1" s="1"/>
  <c r="X296" i="1" l="1"/>
  <c r="Y521" i="1"/>
  <c r="W520" i="1"/>
  <c r="W519" i="1"/>
  <c r="W518" i="1"/>
  <c r="X518" i="1" s="1"/>
  <c r="W517" i="1"/>
  <c r="W516" i="1"/>
  <c r="W515" i="1"/>
  <c r="Y514" i="1"/>
  <c r="W513" i="1"/>
  <c r="W512" i="1"/>
  <c r="Y512" i="1" s="1"/>
  <c r="W511" i="1"/>
  <c r="Y511" i="1" s="1"/>
  <c r="W510" i="1"/>
  <c r="Y510" i="1" s="1"/>
  <c r="W509" i="1"/>
  <c r="W508" i="1"/>
  <c r="W507" i="1"/>
  <c r="W506" i="1"/>
  <c r="W505" i="1"/>
  <c r="Y504" i="1"/>
  <c r="Y503" i="1"/>
  <c r="Y502" i="1"/>
  <c r="Y500" i="1"/>
  <c r="Y499" i="1"/>
  <c r="Y498" i="1"/>
  <c r="Y496" i="1"/>
  <c r="Y494" i="1"/>
  <c r="Y493" i="1"/>
  <c r="Y490" i="1"/>
  <c r="Y488" i="1"/>
  <c r="Y486" i="1"/>
  <c r="Y485" i="1"/>
  <c r="X399" i="1"/>
  <c r="W497" i="1"/>
  <c r="X497" i="1" s="1"/>
  <c r="Y495" i="1"/>
  <c r="Y492" i="1"/>
  <c r="Y491" i="1"/>
  <c r="Y489" i="1"/>
  <c r="Y487" i="1"/>
  <c r="X451" i="1"/>
  <c r="X454" i="1"/>
  <c r="X453" i="1"/>
  <c r="X460" i="1"/>
  <c r="W449" i="1"/>
  <c r="W448" i="1"/>
  <c r="X398" i="1"/>
  <c r="Y515" i="1" l="1"/>
  <c r="X515" i="1"/>
  <c r="Y516" i="1"/>
  <c r="X516" i="1"/>
  <c r="Y520" i="1"/>
  <c r="X520" i="1"/>
  <c r="Y517" i="1"/>
  <c r="X517" i="1"/>
  <c r="Y519" i="1"/>
  <c r="X519" i="1"/>
  <c r="F192" i="4" s="1"/>
  <c r="Y501" i="1"/>
  <c r="X501" i="1"/>
  <c r="E191" i="4"/>
  <c r="Y497" i="1"/>
  <c r="Y507" i="1"/>
  <c r="X507" i="1"/>
  <c r="Y505" i="1"/>
  <c r="X505" i="1"/>
  <c r="Y509" i="1"/>
  <c r="X509" i="1"/>
  <c r="Y513" i="1"/>
  <c r="X513" i="1"/>
  <c r="Y508" i="1"/>
  <c r="X508" i="1"/>
  <c r="Y506" i="1"/>
  <c r="X506" i="1"/>
  <c r="Y518" i="1"/>
  <c r="E192" i="4"/>
  <c r="W163" i="2"/>
  <c r="X163" i="2" s="1"/>
  <c r="W164" i="2"/>
  <c r="X164" i="2" s="1"/>
  <c r="W165" i="2"/>
  <c r="X165" i="2" s="1"/>
  <c r="W166" i="2"/>
  <c r="X166" i="2" s="1"/>
  <c r="W167" i="2"/>
  <c r="X167" i="2" s="1"/>
  <c r="W168" i="2"/>
  <c r="X168" i="2" s="1"/>
  <c r="W169" i="2"/>
  <c r="X169" i="2" s="1"/>
  <c r="W170" i="2"/>
  <c r="X170" i="2" s="1"/>
  <c r="W171" i="2"/>
  <c r="X171" i="2" s="1"/>
  <c r="W172" i="2"/>
  <c r="X172" i="2" s="1"/>
  <c r="W173" i="2"/>
  <c r="X173" i="2" s="1"/>
  <c r="W174" i="2"/>
  <c r="X174" i="2" s="1"/>
  <c r="W175" i="2"/>
  <c r="X175" i="2" s="1"/>
  <c r="W176" i="2"/>
  <c r="X176" i="2" s="1"/>
  <c r="W177" i="2"/>
  <c r="X177" i="2" s="1"/>
  <c r="W178" i="2"/>
  <c r="X178" i="2" s="1"/>
  <c r="W179" i="2"/>
  <c r="X179" i="2" s="1"/>
  <c r="W180" i="2"/>
  <c r="X180" i="2" s="1"/>
  <c r="W181" i="2"/>
  <c r="X181" i="2" s="1"/>
  <c r="W182" i="2"/>
  <c r="X182" i="2" s="1"/>
  <c r="W183" i="2"/>
  <c r="X183" i="2" s="1"/>
  <c r="W184" i="2"/>
  <c r="X184" i="2" s="1"/>
  <c r="W185" i="2"/>
  <c r="X185" i="2" s="1"/>
  <c r="W186" i="2"/>
  <c r="X186" i="2" s="1"/>
  <c r="W187" i="2"/>
  <c r="W188" i="2"/>
  <c r="W189" i="2"/>
  <c r="W190" i="2"/>
  <c r="W191" i="2"/>
  <c r="W192" i="2"/>
  <c r="W193" i="2"/>
  <c r="W194" i="2"/>
  <c r="W195" i="2"/>
  <c r="W162" i="2"/>
  <c r="X162" i="2" s="1"/>
  <c r="W154" i="2"/>
  <c r="X154" i="2" s="1"/>
  <c r="W155" i="2"/>
  <c r="X155" i="2" s="1"/>
  <c r="W156" i="2"/>
  <c r="X156" i="2" s="1"/>
  <c r="W157" i="2"/>
  <c r="X157" i="2" s="1"/>
  <c r="W158" i="2"/>
  <c r="W159" i="2"/>
  <c r="X159" i="2" s="1"/>
  <c r="W160" i="2"/>
  <c r="X160" i="2" s="1"/>
  <c r="W161" i="2"/>
  <c r="X161" i="2" s="1"/>
  <c r="W153" i="2"/>
  <c r="X153" i="2" s="1"/>
  <c r="G192" i="4" l="1"/>
  <c r="G191" i="4"/>
  <c r="I192" i="4"/>
  <c r="F191" i="4"/>
  <c r="Y460" i="1"/>
  <c r="Y456" i="1"/>
  <c r="Y455" i="1"/>
  <c r="Y454" i="1"/>
  <c r="Y453" i="1"/>
  <c r="Y452" i="1"/>
  <c r="Y451" i="1"/>
  <c r="Z451" i="1" s="1"/>
  <c r="C185" i="4" l="1"/>
  <c r="I191" i="4"/>
  <c r="C188" i="4"/>
  <c r="Y459" i="1"/>
  <c r="X459" i="1"/>
  <c r="Y450" i="1"/>
  <c r="X450" i="1"/>
  <c r="Y457" i="1"/>
  <c r="X457" i="1"/>
  <c r="Y458" i="1"/>
  <c r="X458" i="1"/>
  <c r="X421" i="1"/>
  <c r="X419" i="1"/>
  <c r="F178" i="4" l="1"/>
  <c r="I178" i="4" s="1"/>
  <c r="Z450" i="1"/>
  <c r="H178" i="4" s="1"/>
  <c r="G178" i="4"/>
  <c r="C172" i="4" s="1"/>
  <c r="Y449" i="1"/>
  <c r="Y448" i="1"/>
  <c r="Y421" i="1"/>
  <c r="W423" i="1"/>
  <c r="W424" i="1"/>
  <c r="W425" i="1"/>
  <c r="W426" i="1"/>
  <c r="X426" i="1" s="1"/>
  <c r="Y427" i="1"/>
  <c r="Y428" i="1"/>
  <c r="Y429" i="1"/>
  <c r="W430" i="1"/>
  <c r="W431" i="1"/>
  <c r="W432" i="1"/>
  <c r="W433" i="1"/>
  <c r="W434" i="1"/>
  <c r="W435" i="1"/>
  <c r="W436" i="1"/>
  <c r="W437" i="1"/>
  <c r="W438" i="1"/>
  <c r="W439" i="1"/>
  <c r="W440" i="1"/>
  <c r="W441" i="1"/>
  <c r="W442" i="1"/>
  <c r="W443" i="1"/>
  <c r="W444" i="1"/>
  <c r="W445" i="1"/>
  <c r="W446" i="1"/>
  <c r="W447" i="1"/>
  <c r="Y419" i="1"/>
  <c r="Y430" i="1" l="1"/>
  <c r="X430" i="1"/>
  <c r="Y432" i="1"/>
  <c r="X432" i="1"/>
  <c r="Y431" i="1"/>
  <c r="X431" i="1"/>
  <c r="C175" i="4"/>
  <c r="E166" i="4"/>
  <c r="Y446" i="1"/>
  <c r="X446" i="1"/>
  <c r="Y442" i="1"/>
  <c r="X442" i="1"/>
  <c r="Y445" i="1"/>
  <c r="X445" i="1"/>
  <c r="Y441" i="1"/>
  <c r="X441" i="1"/>
  <c r="Y447" i="1"/>
  <c r="X447" i="1"/>
  <c r="Y443" i="1"/>
  <c r="X443" i="1"/>
  <c r="Y444" i="1"/>
  <c r="X444" i="1"/>
  <c r="Y426" i="1"/>
  <c r="E165" i="4"/>
  <c r="Y425" i="1"/>
  <c r="X425" i="1"/>
  <c r="Y420" i="1"/>
  <c r="X420" i="1"/>
  <c r="Y422" i="1"/>
  <c r="X422" i="1"/>
  <c r="Y424" i="1"/>
  <c r="X424" i="1"/>
  <c r="Z424" i="1" s="1"/>
  <c r="H166" i="4" s="1"/>
  <c r="Y433" i="1"/>
  <c r="X433" i="1"/>
  <c r="Y440" i="1"/>
  <c r="X440" i="1"/>
  <c r="Y436" i="1"/>
  <c r="X436" i="1"/>
  <c r="Y437" i="1"/>
  <c r="X437" i="1"/>
  <c r="Y439" i="1"/>
  <c r="X439" i="1"/>
  <c r="Y435" i="1"/>
  <c r="X435" i="1"/>
  <c r="Y423" i="1"/>
  <c r="X423" i="1"/>
  <c r="Y438" i="1"/>
  <c r="X438" i="1"/>
  <c r="Y434" i="1"/>
  <c r="X434" i="1"/>
  <c r="X396" i="1"/>
  <c r="G165" i="4" l="1"/>
  <c r="F165" i="4"/>
  <c r="I165" i="4" s="1"/>
  <c r="G166" i="4"/>
  <c r="F166" i="4"/>
  <c r="I166" i="4" s="1"/>
  <c r="D153" i="4"/>
  <c r="D152" i="4"/>
  <c r="K151" i="4"/>
  <c r="K153" i="4" s="1"/>
  <c r="J151" i="4"/>
  <c r="J153" i="4" s="1"/>
  <c r="C148" i="4"/>
  <c r="C147" i="4"/>
  <c r="D140" i="4"/>
  <c r="H140" i="4" s="1"/>
  <c r="G139" i="4"/>
  <c r="F139" i="4"/>
  <c r="E139" i="4"/>
  <c r="D139" i="4"/>
  <c r="H139" i="4" s="1"/>
  <c r="K138" i="4"/>
  <c r="K140" i="4" s="1"/>
  <c r="J138" i="4"/>
  <c r="J140" i="4" s="1"/>
  <c r="C135" i="4"/>
  <c r="C134" i="4"/>
  <c r="C159" i="4" l="1"/>
  <c r="C162" i="4"/>
  <c r="I139" i="4"/>
  <c r="K139" i="4"/>
  <c r="J152" i="4"/>
  <c r="K152" i="4"/>
  <c r="J139" i="4"/>
  <c r="W418" i="1"/>
  <c r="W417" i="1"/>
  <c r="W416" i="1"/>
  <c r="W415" i="1"/>
  <c r="W414" i="1"/>
  <c r="Y413" i="1"/>
  <c r="Y414" i="1" l="1"/>
  <c r="X414" i="1"/>
  <c r="Y417" i="1"/>
  <c r="X417" i="1"/>
  <c r="Y418" i="1"/>
  <c r="X418" i="1"/>
  <c r="Y416" i="1"/>
  <c r="X416" i="1"/>
  <c r="Y415" i="1"/>
  <c r="X415" i="1"/>
  <c r="W375" i="1"/>
  <c r="W376" i="1"/>
  <c r="W377" i="1"/>
  <c r="W378" i="1"/>
  <c r="W379" i="1"/>
  <c r="W380" i="1"/>
  <c r="W381" i="1"/>
  <c r="W382" i="1"/>
  <c r="W383" i="1"/>
  <c r="W384" i="1"/>
  <c r="W385" i="1"/>
  <c r="W386" i="1"/>
  <c r="W387" i="1"/>
  <c r="W388" i="1"/>
  <c r="W389" i="1"/>
  <c r="W390" i="1"/>
  <c r="W391" i="1"/>
  <c r="W392" i="1"/>
  <c r="W393" i="1"/>
  <c r="W394" i="1"/>
  <c r="W395" i="1"/>
  <c r="Y396" i="1"/>
  <c r="W397" i="1"/>
  <c r="Y398" i="1"/>
  <c r="Y399" i="1"/>
  <c r="Y400" i="1"/>
  <c r="W401" i="1"/>
  <c r="W402" i="1"/>
  <c r="Y402" i="1" s="1"/>
  <c r="W403" i="1"/>
  <c r="Y403" i="1" s="1"/>
  <c r="W404" i="1"/>
  <c r="Y404" i="1" s="1"/>
  <c r="W405" i="1"/>
  <c r="Y405" i="1" s="1"/>
  <c r="W406" i="1"/>
  <c r="W407" i="1"/>
  <c r="Y407" i="1" s="1"/>
  <c r="W408" i="1"/>
  <c r="W409" i="1"/>
  <c r="W410" i="1"/>
  <c r="W411" i="1"/>
  <c r="Y412" i="1"/>
  <c r="W374" i="1"/>
  <c r="W373" i="1"/>
  <c r="Y374" i="1" l="1"/>
  <c r="X374" i="1"/>
  <c r="Y376" i="1"/>
  <c r="X376" i="1"/>
  <c r="Y375" i="1"/>
  <c r="X375" i="1"/>
  <c r="Y377" i="1"/>
  <c r="X377" i="1"/>
  <c r="Y392" i="1"/>
  <c r="X392" i="1"/>
  <c r="Y388" i="1"/>
  <c r="X388" i="1"/>
  <c r="Y391" i="1"/>
  <c r="X391" i="1"/>
  <c r="Y390" i="1"/>
  <c r="X390" i="1"/>
  <c r="Y389" i="1"/>
  <c r="X389" i="1"/>
  <c r="Y411" i="1"/>
  <c r="X411" i="1"/>
  <c r="Y410" i="1"/>
  <c r="X410" i="1"/>
  <c r="Y397" i="1"/>
  <c r="X397" i="1"/>
  <c r="Y394" i="1"/>
  <c r="Z394" i="1" s="1"/>
  <c r="X394" i="1"/>
  <c r="Y395" i="1"/>
  <c r="Z395" i="1" s="1"/>
  <c r="X395" i="1"/>
  <c r="Y393" i="1"/>
  <c r="Z393" i="1" s="1"/>
  <c r="H152" i="4" s="1"/>
  <c r="X393" i="1"/>
  <c r="Y406" i="1"/>
  <c r="X406" i="1"/>
  <c r="Y409" i="1"/>
  <c r="Z409" i="1" s="1"/>
  <c r="H153" i="4" s="1"/>
  <c r="X409" i="1"/>
  <c r="Y373" i="1"/>
  <c r="X373" i="1"/>
  <c r="Y401" i="1"/>
  <c r="X401" i="1"/>
  <c r="Y384" i="1"/>
  <c r="X384" i="1"/>
  <c r="Y386" i="1"/>
  <c r="X386" i="1"/>
  <c r="Y387" i="1"/>
  <c r="X387" i="1"/>
  <c r="Y385" i="1"/>
  <c r="X385" i="1"/>
  <c r="Y408" i="1"/>
  <c r="X408" i="1"/>
  <c r="Y383" i="1"/>
  <c r="X383" i="1"/>
  <c r="Y381" i="1"/>
  <c r="X381" i="1"/>
  <c r="Y380" i="1"/>
  <c r="X380" i="1"/>
  <c r="Y379" i="1"/>
  <c r="X379" i="1"/>
  <c r="Y382" i="1"/>
  <c r="X382" i="1"/>
  <c r="Y378" i="1"/>
  <c r="X378" i="1"/>
  <c r="Y372" i="1"/>
  <c r="Y371" i="1"/>
  <c r="W367" i="1" l="1"/>
  <c r="W368" i="1"/>
  <c r="W369" i="1"/>
  <c r="W370" i="1"/>
  <c r="X370" i="1" s="1"/>
  <c r="F153" i="4" s="1"/>
  <c r="W366" i="1"/>
  <c r="E152" i="4" l="1"/>
  <c r="Y370" i="1"/>
  <c r="G153" i="4" s="1"/>
  <c r="E153" i="4"/>
  <c r="I153" i="4" s="1"/>
  <c r="Y366" i="1"/>
  <c r="X366" i="1"/>
  <c r="Y369" i="1"/>
  <c r="X369" i="1"/>
  <c r="Y368" i="1"/>
  <c r="X368" i="1"/>
  <c r="Y367" i="1"/>
  <c r="X367" i="1"/>
  <c r="W365" i="1"/>
  <c r="W364" i="1"/>
  <c r="W363" i="1"/>
  <c r="D39" i="5"/>
  <c r="G39" i="5" s="1"/>
  <c r="D38" i="5"/>
  <c r="G38" i="5" s="1"/>
  <c r="K37" i="5"/>
  <c r="J37" i="5"/>
  <c r="C34" i="5"/>
  <c r="C33" i="5"/>
  <c r="J39" i="5" l="1"/>
  <c r="K39" i="5"/>
  <c r="Y365" i="1"/>
  <c r="X365" i="1"/>
  <c r="C32" i="5"/>
  <c r="F152" i="4"/>
  <c r="C149" i="4" s="1"/>
  <c r="E140" i="4"/>
  <c r="G152" i="4"/>
  <c r="C146" i="4" s="1"/>
  <c r="Y363" i="1"/>
  <c r="X363" i="1"/>
  <c r="Y364" i="1"/>
  <c r="X364" i="1"/>
  <c r="H38" i="5"/>
  <c r="H39" i="5"/>
  <c r="E39" i="5"/>
  <c r="J38" i="5"/>
  <c r="F39" i="5"/>
  <c r="K38" i="5"/>
  <c r="W266" i="1"/>
  <c r="D127" i="4"/>
  <c r="D126" i="4"/>
  <c r="K125" i="4"/>
  <c r="K127" i="4" s="1"/>
  <c r="J125" i="4"/>
  <c r="J127" i="4" s="1"/>
  <c r="C122" i="4"/>
  <c r="C121" i="4"/>
  <c r="I152" i="4" l="1"/>
  <c r="G140" i="4"/>
  <c r="C133" i="4" s="1"/>
  <c r="F140" i="4"/>
  <c r="I39" i="5"/>
  <c r="K126" i="4"/>
  <c r="H127" i="4"/>
  <c r="J126" i="4"/>
  <c r="W362" i="1"/>
  <c r="W361" i="1"/>
  <c r="W360" i="1"/>
  <c r="W359" i="1"/>
  <c r="W358" i="1"/>
  <c r="W357" i="1"/>
  <c r="W356" i="1"/>
  <c r="W355" i="1"/>
  <c r="X355" i="1" s="1"/>
  <c r="W354" i="1"/>
  <c r="W353" i="1"/>
  <c r="W352" i="1"/>
  <c r="W351" i="1"/>
  <c r="W350" i="1"/>
  <c r="W349" i="1"/>
  <c r="W348" i="1"/>
  <c r="W347" i="1"/>
  <c r="W346" i="1"/>
  <c r="W345" i="1"/>
  <c r="W344" i="1"/>
  <c r="W343" i="1"/>
  <c r="W342" i="1"/>
  <c r="W341" i="1"/>
  <c r="W340" i="1"/>
  <c r="W339" i="1"/>
  <c r="W338" i="1"/>
  <c r="W337" i="1"/>
  <c r="W336" i="1"/>
  <c r="W335" i="1"/>
  <c r="W334" i="1"/>
  <c r="W333" i="1"/>
  <c r="W332" i="1"/>
  <c r="W331" i="1"/>
  <c r="Y330" i="1"/>
  <c r="W329" i="1"/>
  <c r="W328" i="1"/>
  <c r="W327" i="1"/>
  <c r="W326" i="1"/>
  <c r="W325" i="1"/>
  <c r="W324" i="1"/>
  <c r="W323" i="1"/>
  <c r="W322" i="1"/>
  <c r="W321" i="1"/>
  <c r="W320" i="1"/>
  <c r="W319" i="1"/>
  <c r="W318" i="1"/>
  <c r="W317" i="1"/>
  <c r="W316" i="1"/>
  <c r="W315" i="1"/>
  <c r="W314" i="1"/>
  <c r="W313" i="1"/>
  <c r="W312" i="1"/>
  <c r="W311" i="1"/>
  <c r="W310" i="1"/>
  <c r="W309" i="1"/>
  <c r="W308" i="1"/>
  <c r="W307" i="1"/>
  <c r="W306" i="1"/>
  <c r="W305" i="1"/>
  <c r="W304" i="1"/>
  <c r="W303" i="1"/>
  <c r="Y302" i="1"/>
  <c r="W301" i="1"/>
  <c r="W300" i="1"/>
  <c r="Z84" i="2"/>
  <c r="Z83" i="2"/>
  <c r="Z82" i="2"/>
  <c r="Z81" i="2"/>
  <c r="Z80" i="2"/>
  <c r="Z79" i="2"/>
  <c r="Z78" i="2"/>
  <c r="Z77" i="2"/>
  <c r="Z76" i="2"/>
  <c r="Z75" i="2"/>
  <c r="Z74" i="2"/>
  <c r="Y354" i="1" l="1"/>
  <c r="X354" i="1"/>
  <c r="Y306" i="1"/>
  <c r="X306" i="1"/>
  <c r="Y356" i="1"/>
  <c r="X356" i="1"/>
  <c r="Y357" i="1"/>
  <c r="X357" i="1"/>
  <c r="Y352" i="1"/>
  <c r="X352" i="1"/>
  <c r="Y353" i="1"/>
  <c r="X353" i="1"/>
  <c r="Y304" i="1"/>
  <c r="X304" i="1"/>
  <c r="Y305" i="1"/>
  <c r="X305" i="1"/>
  <c r="Y322" i="1"/>
  <c r="X322" i="1"/>
  <c r="Y311" i="1"/>
  <c r="X311" i="1"/>
  <c r="Y355" i="1"/>
  <c r="Y342" i="1"/>
  <c r="Z342" i="1" s="1"/>
  <c r="X342" i="1"/>
  <c r="Y339" i="1"/>
  <c r="Z339" i="1" s="1"/>
  <c r="X339" i="1"/>
  <c r="Y340" i="1"/>
  <c r="Z340" i="1" s="1"/>
  <c r="X340" i="1"/>
  <c r="Y341" i="1"/>
  <c r="Z341" i="1" s="1"/>
  <c r="X341" i="1"/>
  <c r="I140" i="4"/>
  <c r="C136" i="4"/>
  <c r="Y351" i="1"/>
  <c r="X351" i="1"/>
  <c r="Y348" i="1"/>
  <c r="X348" i="1"/>
  <c r="Y349" i="1"/>
  <c r="X349" i="1"/>
  <c r="Y350" i="1"/>
  <c r="X350" i="1"/>
  <c r="Y347" i="1"/>
  <c r="X347" i="1"/>
  <c r="Y300" i="1"/>
  <c r="X300" i="1"/>
  <c r="Y301" i="1"/>
  <c r="X301" i="1"/>
  <c r="Y346" i="1"/>
  <c r="X346" i="1"/>
  <c r="Y314" i="1"/>
  <c r="Z314" i="1" s="1"/>
  <c r="X314" i="1"/>
  <c r="Y331" i="1"/>
  <c r="X331" i="1"/>
  <c r="Y345" i="1"/>
  <c r="X345" i="1"/>
  <c r="Y313" i="1"/>
  <c r="Z313" i="1" s="1"/>
  <c r="X313" i="1"/>
  <c r="Y332" i="1"/>
  <c r="X332" i="1"/>
  <c r="Y343" i="1"/>
  <c r="X343" i="1"/>
  <c r="Y344" i="1"/>
  <c r="X344" i="1"/>
  <c r="Y338" i="1"/>
  <c r="X338" i="1"/>
  <c r="Y312" i="1"/>
  <c r="Z312" i="1" s="1"/>
  <c r="X312" i="1"/>
  <c r="Y337" i="1"/>
  <c r="X337" i="1"/>
  <c r="Y362" i="1"/>
  <c r="X362" i="1"/>
  <c r="Y315" i="1"/>
  <c r="Z315" i="1" s="1"/>
  <c r="X315" i="1"/>
  <c r="Y316" i="1"/>
  <c r="Z316" i="1" s="1"/>
  <c r="X316" i="1"/>
  <c r="Y324" i="1"/>
  <c r="X324" i="1"/>
  <c r="Y328" i="1"/>
  <c r="X328" i="1"/>
  <c r="Y336" i="1"/>
  <c r="X336" i="1"/>
  <c r="Y360" i="1"/>
  <c r="X360" i="1"/>
  <c r="Y325" i="1"/>
  <c r="X325" i="1"/>
  <c r="Y329" i="1"/>
  <c r="X329" i="1"/>
  <c r="Y333" i="1"/>
  <c r="X333" i="1"/>
  <c r="Y310" i="1"/>
  <c r="Z310" i="1" s="1"/>
  <c r="X310" i="1"/>
  <c r="Y326" i="1"/>
  <c r="X326" i="1"/>
  <c r="Y334" i="1"/>
  <c r="X334" i="1"/>
  <c r="Y361" i="1"/>
  <c r="X361" i="1"/>
  <c r="Y323" i="1"/>
  <c r="X323" i="1"/>
  <c r="Y327" i="1"/>
  <c r="X327" i="1"/>
  <c r="Y335" i="1"/>
  <c r="X335" i="1"/>
  <c r="Y359" i="1"/>
  <c r="X359" i="1"/>
  <c r="Y309" i="1"/>
  <c r="Z309" i="1" s="1"/>
  <c r="X309" i="1"/>
  <c r="Y317" i="1"/>
  <c r="Z317" i="1" s="1"/>
  <c r="X317" i="1"/>
  <c r="Y358" i="1"/>
  <c r="X358" i="1"/>
  <c r="Y319" i="1"/>
  <c r="X319" i="1"/>
  <c r="Y321" i="1"/>
  <c r="X321" i="1"/>
  <c r="Y320" i="1"/>
  <c r="X320" i="1"/>
  <c r="Y308" i="1"/>
  <c r="X308" i="1"/>
  <c r="E127" i="4"/>
  <c r="Y303" i="1"/>
  <c r="X303" i="1"/>
  <c r="Y307" i="1"/>
  <c r="X307" i="1"/>
  <c r="E126" i="4"/>
  <c r="Y318" i="1"/>
  <c r="X318" i="1"/>
  <c r="D114" i="4"/>
  <c r="D113" i="4"/>
  <c r="K112" i="4"/>
  <c r="K114" i="4" s="1"/>
  <c r="J112" i="4"/>
  <c r="J114" i="4" s="1"/>
  <c r="C109" i="4"/>
  <c r="C108" i="4"/>
  <c r="G127" i="4" l="1"/>
  <c r="F127" i="4"/>
  <c r="I127" i="4" s="1"/>
  <c r="H126" i="4"/>
  <c r="G126" i="4"/>
  <c r="F126" i="4"/>
  <c r="I126" i="4" s="1"/>
  <c r="H113" i="4"/>
  <c r="F113" i="4"/>
  <c r="J113" i="4"/>
  <c r="K113" i="4"/>
  <c r="Z73" i="2"/>
  <c r="Z72" i="2"/>
  <c r="Z71" i="2"/>
  <c r="Z70" i="2"/>
  <c r="Z69" i="2"/>
  <c r="W297" i="1"/>
  <c r="W298" i="1"/>
  <c r="W299" i="1"/>
  <c r="Y296" i="1"/>
  <c r="G113" i="4" s="1"/>
  <c r="W152" i="2"/>
  <c r="X152" i="2" s="1"/>
  <c r="W151" i="2"/>
  <c r="X151" i="2" s="1"/>
  <c r="W150" i="2"/>
  <c r="X150" i="2" s="1"/>
  <c r="W149" i="2"/>
  <c r="X149" i="2" s="1"/>
  <c r="W148" i="2"/>
  <c r="X148" i="2" s="1"/>
  <c r="W147" i="2"/>
  <c r="X147" i="2" s="1"/>
  <c r="W146" i="2"/>
  <c r="X146" i="2" s="1"/>
  <c r="W145" i="2"/>
  <c r="X145" i="2" s="1"/>
  <c r="W144" i="2"/>
  <c r="X144" i="2" s="1"/>
  <c r="W143" i="2"/>
  <c r="X143" i="2" s="1"/>
  <c r="W142" i="2"/>
  <c r="X142" i="2" s="1"/>
  <c r="W141" i="2"/>
  <c r="X141" i="2" s="1"/>
  <c r="W140" i="2"/>
  <c r="X140" i="2" s="1"/>
  <c r="W139" i="2"/>
  <c r="X139" i="2" s="1"/>
  <c r="W138" i="2"/>
  <c r="X138" i="2" s="1"/>
  <c r="W137" i="2"/>
  <c r="X137" i="2" s="1"/>
  <c r="W136" i="2"/>
  <c r="X136" i="2" s="1"/>
  <c r="W135" i="2"/>
  <c r="X135" i="2" s="1"/>
  <c r="W134" i="2"/>
  <c r="X134" i="2" s="1"/>
  <c r="W133" i="2"/>
  <c r="X133" i="2" s="1"/>
  <c r="W132" i="2"/>
  <c r="X132" i="2" s="1"/>
  <c r="W131" i="2"/>
  <c r="X131" i="2" s="1"/>
  <c r="W130" i="2"/>
  <c r="X130" i="2" s="1"/>
  <c r="W129" i="2"/>
  <c r="X129" i="2" s="1"/>
  <c r="W128" i="2"/>
  <c r="X128" i="2" s="1"/>
  <c r="W127" i="2"/>
  <c r="X127" i="2" s="1"/>
  <c r="W126" i="2"/>
  <c r="X126" i="2" s="1"/>
  <c r="W125" i="2"/>
  <c r="X125" i="2" s="1"/>
  <c r="W124" i="2"/>
  <c r="X124" i="2" s="1"/>
  <c r="W123" i="2"/>
  <c r="X123" i="2" s="1"/>
  <c r="W122" i="2"/>
  <c r="X122" i="2" s="1"/>
  <c r="W121" i="2"/>
  <c r="X121" i="2" s="1"/>
  <c r="W120" i="2"/>
  <c r="X120" i="2" s="1"/>
  <c r="W119" i="2"/>
  <c r="X119" i="2" s="1"/>
  <c r="W118" i="2"/>
  <c r="X118" i="2" s="1"/>
  <c r="W117" i="2"/>
  <c r="X117" i="2" s="1"/>
  <c r="W116" i="2"/>
  <c r="X116" i="2" s="1"/>
  <c r="W115" i="2"/>
  <c r="X115" i="2" s="1"/>
  <c r="F18" i="2" l="1"/>
  <c r="F4" i="2"/>
  <c r="Y299" i="1"/>
  <c r="X299" i="1"/>
  <c r="C120" i="4"/>
  <c r="F38" i="5"/>
  <c r="E38" i="5"/>
  <c r="C123" i="4"/>
  <c r="Y298" i="1"/>
  <c r="X298" i="1"/>
  <c r="Y297" i="1"/>
  <c r="Z297" i="1" s="1"/>
  <c r="X297" i="1"/>
  <c r="E114" i="4"/>
  <c r="E113" i="4"/>
  <c r="W295" i="1"/>
  <c r="X295" i="1" s="1"/>
  <c r="W294" i="1"/>
  <c r="Y294" i="1" s="1"/>
  <c r="H114" i="4" l="1"/>
  <c r="F37" i="1"/>
  <c r="F28" i="1"/>
  <c r="I38" i="5"/>
  <c r="C35" i="5"/>
  <c r="F114" i="4"/>
  <c r="I114" i="4" s="1"/>
  <c r="G114" i="4"/>
  <c r="C107" i="4" s="1"/>
  <c r="I113" i="4"/>
  <c r="Y295" i="1"/>
  <c r="X294" i="1"/>
  <c r="C110" i="4" l="1"/>
  <c r="X237" i="1"/>
  <c r="D101" i="4" l="1"/>
  <c r="D100" i="4"/>
  <c r="K99" i="4"/>
  <c r="K101" i="4" s="1"/>
  <c r="J99" i="4"/>
  <c r="J101" i="4" s="1"/>
  <c r="C96" i="4"/>
  <c r="C95" i="4"/>
  <c r="W69" i="2"/>
  <c r="X69" i="2" s="1"/>
  <c r="W70" i="2"/>
  <c r="X70" i="2" s="1"/>
  <c r="W71" i="2"/>
  <c r="X71" i="2" s="1"/>
  <c r="W72" i="2"/>
  <c r="X72" i="2" s="1"/>
  <c r="W73" i="2"/>
  <c r="X73" i="2" s="1"/>
  <c r="W74" i="2"/>
  <c r="X74" i="2" s="1"/>
  <c r="W75" i="2"/>
  <c r="X75" i="2" s="1"/>
  <c r="W76" i="2"/>
  <c r="X76" i="2" s="1"/>
  <c r="W77" i="2"/>
  <c r="X77" i="2" s="1"/>
  <c r="W78" i="2"/>
  <c r="X78" i="2" s="1"/>
  <c r="W79" i="2"/>
  <c r="X79" i="2" s="1"/>
  <c r="W80" i="2"/>
  <c r="X80" i="2" s="1"/>
  <c r="W81" i="2"/>
  <c r="X81" i="2" s="1"/>
  <c r="W82" i="2"/>
  <c r="X82" i="2" s="1"/>
  <c r="W83" i="2"/>
  <c r="X83" i="2" s="1"/>
  <c r="W84" i="2"/>
  <c r="X84" i="2" s="1"/>
  <c r="W98" i="2"/>
  <c r="W99" i="2"/>
  <c r="W100" i="2"/>
  <c r="W101" i="2"/>
  <c r="W102" i="2"/>
  <c r="W103" i="2"/>
  <c r="W104" i="2"/>
  <c r="W105" i="2"/>
  <c r="W106" i="2"/>
  <c r="W107" i="2"/>
  <c r="W108" i="2"/>
  <c r="W109" i="2"/>
  <c r="W110" i="2"/>
  <c r="W111" i="2"/>
  <c r="W112" i="2"/>
  <c r="W113" i="2"/>
  <c r="W114" i="2"/>
  <c r="W85" i="2"/>
  <c r="W86" i="2"/>
  <c r="W87" i="2"/>
  <c r="W88" i="2"/>
  <c r="W89" i="2"/>
  <c r="W90" i="2"/>
  <c r="W91" i="2"/>
  <c r="W92" i="2"/>
  <c r="W93" i="2"/>
  <c r="W94" i="2"/>
  <c r="W95" i="2"/>
  <c r="W96" i="2"/>
  <c r="W97" i="2"/>
  <c r="W68" i="2"/>
  <c r="X68" i="2" s="1"/>
  <c r="W67" i="2"/>
  <c r="X67" i="2" s="1"/>
  <c r="W66" i="2"/>
  <c r="X66" i="2" s="1"/>
  <c r="W65" i="2"/>
  <c r="X65" i="2" s="1"/>
  <c r="W64" i="2"/>
  <c r="X64" i="2" s="1"/>
  <c r="W63" i="2"/>
  <c r="X63" i="2" s="1"/>
  <c r="W62" i="2"/>
  <c r="X62" i="2" s="1"/>
  <c r="W61" i="2"/>
  <c r="X61" i="2" s="1"/>
  <c r="B61" i="2"/>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K100" i="4" l="1"/>
  <c r="H100" i="4"/>
  <c r="H101" i="4"/>
  <c r="J100" i="4"/>
  <c r="J55" i="2"/>
  <c r="P72" i="6" s="1"/>
  <c r="I55" i="2"/>
  <c r="O72" i="6" s="1"/>
  <c r="J54" i="2"/>
  <c r="P71" i="6" s="1"/>
  <c r="I54" i="2"/>
  <c r="O71" i="6" s="1"/>
  <c r="J53" i="2"/>
  <c r="P70" i="6" s="1"/>
  <c r="I53" i="2"/>
  <c r="O70" i="6" s="1"/>
  <c r="J52" i="2"/>
  <c r="P69" i="6" s="1"/>
  <c r="I52" i="2"/>
  <c r="O69" i="6" s="1"/>
  <c r="J51" i="2"/>
  <c r="P68" i="6" s="1"/>
  <c r="I51" i="2"/>
  <c r="O68" i="6" s="1"/>
  <c r="E36" i="2"/>
  <c r="P48" i="6" s="1"/>
  <c r="D36" i="2"/>
  <c r="E35" i="2"/>
  <c r="P47" i="6" s="1"/>
  <c r="D35" i="2"/>
  <c r="E34" i="2"/>
  <c r="P46" i="6" s="1"/>
  <c r="D34" i="2"/>
  <c r="E33" i="2"/>
  <c r="D33" i="2"/>
  <c r="E32" i="2"/>
  <c r="P44" i="6" s="1"/>
  <c r="D32" i="2"/>
  <c r="E17" i="2"/>
  <c r="D17" i="2"/>
  <c r="E16" i="2"/>
  <c r="D16" i="2"/>
  <c r="E15" i="2"/>
  <c r="D15" i="2"/>
  <c r="E14" i="2"/>
  <c r="D14" i="2"/>
  <c r="E13" i="2"/>
  <c r="D13" i="2"/>
  <c r="J55" i="1"/>
  <c r="F72" i="6" s="1"/>
  <c r="I55" i="1"/>
  <c r="E72" i="6" s="1"/>
  <c r="J54" i="1"/>
  <c r="F71" i="6" s="1"/>
  <c r="I54" i="1"/>
  <c r="E71" i="6" s="1"/>
  <c r="J53" i="1"/>
  <c r="I53" i="1"/>
  <c r="J52" i="1"/>
  <c r="I52" i="1"/>
  <c r="J51" i="1"/>
  <c r="I51" i="1"/>
  <c r="E36" i="1"/>
  <c r="F48" i="6" s="1"/>
  <c r="D36" i="1"/>
  <c r="E35" i="1"/>
  <c r="F47" i="6" s="1"/>
  <c r="D35" i="1"/>
  <c r="E34" i="1"/>
  <c r="F46" i="6" s="1"/>
  <c r="D34" i="1"/>
  <c r="E33" i="1"/>
  <c r="F45" i="6" s="1"/>
  <c r="D33" i="1"/>
  <c r="E32" i="1"/>
  <c r="D32" i="1"/>
  <c r="E16" i="1"/>
  <c r="E47" i="6" s="1"/>
  <c r="D16" i="1"/>
  <c r="E15" i="1"/>
  <c r="E46" i="6" s="1"/>
  <c r="D15" i="1"/>
  <c r="E14" i="1"/>
  <c r="E45" i="6" s="1"/>
  <c r="D14" i="1"/>
  <c r="F44" i="6" l="1"/>
  <c r="H44" i="6" s="1"/>
  <c r="I14" i="6"/>
  <c r="E69" i="6"/>
  <c r="O45" i="6"/>
  <c r="Q45" i="6" s="1"/>
  <c r="J14" i="6"/>
  <c r="F69" i="6"/>
  <c r="O44" i="6"/>
  <c r="Q44" i="6" s="1"/>
  <c r="O48" i="6"/>
  <c r="Q48" i="6" s="1"/>
  <c r="I13" i="6"/>
  <c r="E68" i="6"/>
  <c r="I15" i="6"/>
  <c r="E70" i="6"/>
  <c r="O47" i="6"/>
  <c r="Q47" i="6" s="1"/>
  <c r="J13" i="6"/>
  <c r="F68" i="6"/>
  <c r="J15" i="6"/>
  <c r="F70" i="6"/>
  <c r="O46" i="6"/>
  <c r="Q46" i="6" s="1"/>
  <c r="P45" i="6"/>
  <c r="R45" i="6" s="1"/>
  <c r="G34" i="2"/>
  <c r="D53" i="1"/>
  <c r="E51" i="2"/>
  <c r="D54" i="2"/>
  <c r="E55" i="2"/>
  <c r="D53" i="2"/>
  <c r="E54" i="2"/>
  <c r="R47" i="6"/>
  <c r="D52" i="2"/>
  <c r="R44" i="6"/>
  <c r="R46" i="6"/>
  <c r="R48" i="6"/>
  <c r="H46" i="6"/>
  <c r="H47" i="6"/>
  <c r="G45" i="6"/>
  <c r="H45" i="6"/>
  <c r="H48" i="6"/>
  <c r="G46" i="6"/>
  <c r="J17" i="6"/>
  <c r="J16" i="6"/>
  <c r="I16" i="6"/>
  <c r="I17" i="6"/>
  <c r="D54" i="1"/>
  <c r="D51" i="2"/>
  <c r="E52" i="2"/>
  <c r="D55" i="2"/>
  <c r="E53" i="2"/>
  <c r="H35" i="2"/>
  <c r="H15" i="2"/>
  <c r="H33" i="2"/>
  <c r="H36" i="2"/>
  <c r="H32" i="2"/>
  <c r="G35" i="2"/>
  <c r="H34" i="2"/>
  <c r="G32" i="2"/>
  <c r="G36" i="2"/>
  <c r="G33" i="2"/>
  <c r="H16" i="2"/>
  <c r="G14" i="2"/>
  <c r="H17" i="2"/>
  <c r="E54" i="1"/>
  <c r="D52" i="1"/>
  <c r="E53" i="1"/>
  <c r="E15" i="6" s="1"/>
  <c r="E52" i="1"/>
  <c r="G15" i="2"/>
  <c r="H13" i="2"/>
  <c r="H14" i="2"/>
  <c r="G16" i="2"/>
  <c r="G13" i="2"/>
  <c r="G17" i="2"/>
  <c r="G35" i="1"/>
  <c r="H15" i="1"/>
  <c r="H33" i="1"/>
  <c r="G34" i="1"/>
  <c r="H32" i="1"/>
  <c r="H34" i="1"/>
  <c r="H35" i="1"/>
  <c r="H36" i="1"/>
  <c r="G36" i="1"/>
  <c r="G32" i="1"/>
  <c r="G33" i="1"/>
  <c r="H16" i="1"/>
  <c r="H14" i="1"/>
  <c r="G14" i="1"/>
  <c r="G15" i="1"/>
  <c r="G16" i="1"/>
  <c r="D15" i="6" l="1"/>
  <c r="H15" i="6" s="1"/>
  <c r="H53" i="1"/>
  <c r="E14" i="6"/>
  <c r="H53" i="2"/>
  <c r="D14" i="6"/>
  <c r="H55" i="2"/>
  <c r="H52" i="2"/>
  <c r="H51" i="2"/>
  <c r="H54" i="2"/>
  <c r="D16" i="6"/>
  <c r="E16" i="6"/>
  <c r="H52" i="1"/>
  <c r="H54" i="1"/>
  <c r="H14" i="6" l="1"/>
  <c r="H16" i="6"/>
  <c r="D24" i="5"/>
  <c r="E24" i="5" s="1"/>
  <c r="D23" i="5"/>
  <c r="E23" i="5" s="1"/>
  <c r="K22" i="5"/>
  <c r="J22" i="5"/>
  <c r="C19" i="5"/>
  <c r="C18" i="5"/>
  <c r="J24" i="5" l="1"/>
  <c r="K24" i="5"/>
  <c r="G23" i="5"/>
  <c r="F24" i="5"/>
  <c r="I24" i="5" s="1"/>
  <c r="J23" i="5"/>
  <c r="G24" i="5"/>
  <c r="K23" i="5"/>
  <c r="H23" i="5"/>
  <c r="H24" i="5"/>
  <c r="C17" i="5" l="1"/>
  <c r="X247" i="1"/>
  <c r="X246" i="1"/>
  <c r="X245" i="1" l="1"/>
  <c r="E30" i="2" l="1"/>
  <c r="D30" i="2"/>
  <c r="E29" i="2"/>
  <c r="D29" i="2"/>
  <c r="E28" i="2"/>
  <c r="D28" i="2"/>
  <c r="E27" i="2"/>
  <c r="D27" i="2"/>
  <c r="E26" i="2"/>
  <c r="D26" i="2"/>
  <c r="E25" i="2"/>
  <c r="D25" i="2"/>
  <c r="E24" i="2"/>
  <c r="D24" i="2"/>
  <c r="E23" i="2"/>
  <c r="P35" i="6" s="1"/>
  <c r="D23" i="2"/>
  <c r="D4" i="2"/>
  <c r="E5" i="2"/>
  <c r="E6" i="2"/>
  <c r="E8" i="2"/>
  <c r="E9" i="2"/>
  <c r="E10" i="2"/>
  <c r="E11" i="2"/>
  <c r="E4" i="2"/>
  <c r="O35" i="6" s="1"/>
  <c r="E18" i="2"/>
  <c r="D18" i="2"/>
  <c r="D12" i="2"/>
  <c r="D11" i="2"/>
  <c r="D10" i="2"/>
  <c r="D9" i="2"/>
  <c r="D8" i="2"/>
  <c r="D7" i="2"/>
  <c r="D6" i="2"/>
  <c r="D5" i="2"/>
  <c r="X244" i="1"/>
  <c r="W293" i="1"/>
  <c r="X293" i="1" s="1"/>
  <c r="F100" i="4" s="1"/>
  <c r="W292" i="1"/>
  <c r="W291" i="1"/>
  <c r="X291" i="1" s="1"/>
  <c r="O39" i="6" l="1"/>
  <c r="Q39" i="6" s="1"/>
  <c r="P38" i="6"/>
  <c r="R38" i="6" s="1"/>
  <c r="P42" i="6"/>
  <c r="R42" i="6" s="1"/>
  <c r="O42" i="6"/>
  <c r="Q42" i="6" s="1"/>
  <c r="P37" i="6"/>
  <c r="R37" i="6" s="1"/>
  <c r="P41" i="6"/>
  <c r="R41" i="6" s="1"/>
  <c r="O37" i="6"/>
  <c r="Q37" i="6" s="1"/>
  <c r="O41" i="6"/>
  <c r="Q41" i="6" s="1"/>
  <c r="O36" i="6"/>
  <c r="Q36" i="6" s="1"/>
  <c r="P36" i="6"/>
  <c r="R36" i="6" s="1"/>
  <c r="P40" i="6"/>
  <c r="R40" i="6" s="1"/>
  <c r="O40" i="6"/>
  <c r="Q40" i="6" s="1"/>
  <c r="P39" i="6"/>
  <c r="R39" i="6" s="1"/>
  <c r="Y293" i="1"/>
  <c r="G100" i="4" s="1"/>
  <c r="E100" i="4"/>
  <c r="I100" i="4" s="1"/>
  <c r="Y291" i="1"/>
  <c r="E101" i="4"/>
  <c r="F23" i="5"/>
  <c r="Y292" i="1"/>
  <c r="X292" i="1"/>
  <c r="F101" i="4" s="1"/>
  <c r="E12" i="2"/>
  <c r="E7" i="2"/>
  <c r="D88" i="4"/>
  <c r="D87" i="4"/>
  <c r="K86" i="4"/>
  <c r="J86" i="4"/>
  <c r="C83" i="4"/>
  <c r="C82" i="4"/>
  <c r="O43" i="6" l="1"/>
  <c r="Q43" i="6" s="1"/>
  <c r="O38" i="6"/>
  <c r="Q38" i="6" s="1"/>
  <c r="I23" i="5"/>
  <c r="C20" i="5"/>
  <c r="G101" i="4"/>
  <c r="C94" i="4" s="1"/>
  <c r="I101" i="4"/>
  <c r="J88" i="4"/>
  <c r="K88" i="4"/>
  <c r="K87" i="4"/>
  <c r="H88" i="4"/>
  <c r="J87" i="4"/>
  <c r="C97" i="4" l="1"/>
  <c r="W210" i="1"/>
  <c r="X210" i="1" s="1"/>
  <c r="W134" i="1" l="1"/>
  <c r="X134" i="1" s="1"/>
  <c r="W242" i="1"/>
  <c r="X241" i="1"/>
  <c r="Y242" i="1" l="1"/>
  <c r="Y134" i="1"/>
  <c r="X242" i="1"/>
  <c r="W290" i="1"/>
  <c r="W289" i="1"/>
  <c r="W288" i="1"/>
  <c r="W287" i="1"/>
  <c r="W286" i="1"/>
  <c r="W285" i="1"/>
  <c r="W284" i="1"/>
  <c r="W283" i="1"/>
  <c r="W282" i="1"/>
  <c r="W281" i="1"/>
  <c r="W280" i="1"/>
  <c r="X280" i="1" s="1"/>
  <c r="W279" i="1"/>
  <c r="X279" i="1" s="1"/>
  <c r="W278" i="1"/>
  <c r="X278" i="1" s="1"/>
  <c r="W277" i="1"/>
  <c r="W276" i="1"/>
  <c r="X276" i="1" s="1"/>
  <c r="W275" i="1"/>
  <c r="X275" i="1" s="1"/>
  <c r="W274" i="1"/>
  <c r="W273" i="1"/>
  <c r="W272" i="1"/>
  <c r="X272" i="1" s="1"/>
  <c r="W271" i="1"/>
  <c r="W270" i="1"/>
  <c r="W269" i="1"/>
  <c r="W268" i="1"/>
  <c r="W267" i="1"/>
  <c r="W265" i="1"/>
  <c r="W264" i="1"/>
  <c r="W263" i="1"/>
  <c r="W262" i="1"/>
  <c r="W261" i="1"/>
  <c r="W260" i="1"/>
  <c r="W259" i="1"/>
  <c r="W258" i="1"/>
  <c r="W257" i="1"/>
  <c r="W256" i="1"/>
  <c r="X217" i="1"/>
  <c r="Y271" i="1" l="1"/>
  <c r="X271" i="1"/>
  <c r="Y274" i="1"/>
  <c r="X274" i="1"/>
  <c r="Y270" i="1"/>
  <c r="X270" i="1"/>
  <c r="Y269" i="1"/>
  <c r="X269" i="1"/>
  <c r="Y273" i="1"/>
  <c r="X273" i="1"/>
  <c r="Y277" i="1"/>
  <c r="X277" i="1"/>
  <c r="Y281" i="1"/>
  <c r="X281" i="1"/>
  <c r="Y282" i="1"/>
  <c r="X282" i="1"/>
  <c r="Y280" i="1"/>
  <c r="Y285" i="1"/>
  <c r="X285" i="1"/>
  <c r="Y286" i="1"/>
  <c r="X286" i="1"/>
  <c r="Y284" i="1"/>
  <c r="X284" i="1"/>
  <c r="Y288" i="1"/>
  <c r="X288" i="1"/>
  <c r="Y289" i="1"/>
  <c r="X289" i="1"/>
  <c r="Y290" i="1"/>
  <c r="X290" i="1"/>
  <c r="Y283" i="1"/>
  <c r="X283" i="1"/>
  <c r="Y287" i="1"/>
  <c r="X287" i="1"/>
  <c r="Y279" i="1"/>
  <c r="Y268" i="1"/>
  <c r="X268" i="1"/>
  <c r="Y276" i="1"/>
  <c r="Y278" i="1"/>
  <c r="Y267" i="1"/>
  <c r="X267" i="1"/>
  <c r="Y275" i="1"/>
  <c r="Y272" i="1"/>
  <c r="Y256" i="1"/>
  <c r="X256" i="1"/>
  <c r="Y261" i="1"/>
  <c r="X261" i="1"/>
  <c r="Y265" i="1"/>
  <c r="X265" i="1"/>
  <c r="Y258" i="1"/>
  <c r="X258" i="1"/>
  <c r="Y262" i="1"/>
  <c r="X262" i="1"/>
  <c r="Y266" i="1"/>
  <c r="X266" i="1"/>
  <c r="Y259" i="1"/>
  <c r="X259" i="1"/>
  <c r="Y263" i="1"/>
  <c r="X263" i="1"/>
  <c r="Y260" i="1"/>
  <c r="X260" i="1"/>
  <c r="Y264" i="1"/>
  <c r="X264" i="1"/>
  <c r="Y257" i="1"/>
  <c r="X257" i="1"/>
  <c r="W255" i="1"/>
  <c r="E88" i="4" s="1"/>
  <c r="W254" i="1"/>
  <c r="W253" i="1"/>
  <c r="W252" i="1"/>
  <c r="W251" i="1"/>
  <c r="W250" i="1"/>
  <c r="W249" i="1"/>
  <c r="W248" i="1"/>
  <c r="Y247" i="1"/>
  <c r="Y246" i="1"/>
  <c r="Y245" i="1"/>
  <c r="Y244" i="1"/>
  <c r="W243" i="1"/>
  <c r="W146" i="1"/>
  <c r="X146" i="1" s="1"/>
  <c r="W241" i="1"/>
  <c r="Y241" i="1" s="1"/>
  <c r="E87" i="4" l="1"/>
  <c r="X252" i="1"/>
  <c r="Y252" i="1"/>
  <c r="Z252" i="1" s="1"/>
  <c r="Y251" i="1"/>
  <c r="Z251" i="1" s="1"/>
  <c r="X251" i="1"/>
  <c r="Y255" i="1"/>
  <c r="G88" i="4" s="1"/>
  <c r="X255" i="1"/>
  <c r="F88" i="4" s="1"/>
  <c r="I88" i="4" s="1"/>
  <c r="Y254" i="1"/>
  <c r="X254" i="1"/>
  <c r="Y253" i="1"/>
  <c r="X253" i="1"/>
  <c r="Y248" i="1"/>
  <c r="X248" i="1"/>
  <c r="Y249" i="1"/>
  <c r="X249" i="1"/>
  <c r="Y250" i="1"/>
  <c r="X250" i="1"/>
  <c r="X243" i="1"/>
  <c r="Y243" i="1"/>
  <c r="C70" i="4"/>
  <c r="D75" i="4"/>
  <c r="G75" i="4" s="1"/>
  <c r="D74" i="4"/>
  <c r="K73" i="4"/>
  <c r="K75" i="4" s="1"/>
  <c r="J73" i="4"/>
  <c r="C69" i="4"/>
  <c r="W240" i="1"/>
  <c r="W239" i="1"/>
  <c r="W238" i="1"/>
  <c r="Y237" i="1"/>
  <c r="Z237" i="1" s="1"/>
  <c r="W236" i="1"/>
  <c r="W235" i="1"/>
  <c r="X235" i="1" s="1"/>
  <c r="W234" i="1"/>
  <c r="X234" i="1" s="1"/>
  <c r="W233" i="1"/>
  <c r="W232" i="1"/>
  <c r="W231" i="1"/>
  <c r="W230" i="1"/>
  <c r="X230" i="1" s="1"/>
  <c r="W229" i="1"/>
  <c r="X229" i="1" s="1"/>
  <c r="W228" i="1"/>
  <c r="W227" i="1"/>
  <c r="X227" i="1" s="1"/>
  <c r="W226" i="1"/>
  <c r="W225" i="1"/>
  <c r="W224" i="1"/>
  <c r="W223" i="1"/>
  <c r="W222" i="1"/>
  <c r="W221" i="1"/>
  <c r="W220" i="1"/>
  <c r="W219" i="1"/>
  <c r="W218" i="1"/>
  <c r="W216" i="1"/>
  <c r="X216" i="1" s="1"/>
  <c r="W215" i="1"/>
  <c r="X215" i="1" s="1"/>
  <c r="W214" i="1"/>
  <c r="W213" i="1"/>
  <c r="W212" i="1"/>
  <c r="W211" i="1"/>
  <c r="Y210" i="1"/>
  <c r="W209" i="1"/>
  <c r="W208" i="1"/>
  <c r="W207" i="1"/>
  <c r="W206" i="1"/>
  <c r="W205" i="1"/>
  <c r="W204" i="1"/>
  <c r="W203" i="1"/>
  <c r="X203" i="1" s="1"/>
  <c r="X202" i="1"/>
  <c r="W201" i="1"/>
  <c r="X201" i="1" s="1"/>
  <c r="W200" i="1"/>
  <c r="W199" i="1"/>
  <c r="W198" i="1"/>
  <c r="W197" i="1"/>
  <c r="W196" i="1"/>
  <c r="W195" i="1"/>
  <c r="W194" i="1"/>
  <c r="X194" i="1" s="1"/>
  <c r="W193" i="1"/>
  <c r="W192" i="1"/>
  <c r="W191" i="1"/>
  <c r="W190" i="1"/>
  <c r="W189" i="1"/>
  <c r="W188" i="1"/>
  <c r="W187" i="1"/>
  <c r="W186" i="1"/>
  <c r="W185" i="1"/>
  <c r="W184" i="1"/>
  <c r="W183" i="1"/>
  <c r="X116" i="1"/>
  <c r="W137" i="1"/>
  <c r="Y221" i="1" l="1"/>
  <c r="X221" i="1"/>
  <c r="Y222" i="1"/>
  <c r="X222" i="1"/>
  <c r="Y228" i="1"/>
  <c r="X228" i="1"/>
  <c r="Y220" i="1"/>
  <c r="X220" i="1"/>
  <c r="Y214" i="1"/>
  <c r="X214" i="1"/>
  <c r="Y205" i="1"/>
  <c r="X205" i="1"/>
  <c r="Y204" i="1"/>
  <c r="X204" i="1"/>
  <c r="Y232" i="1"/>
  <c r="X232" i="1"/>
  <c r="Y231" i="1"/>
  <c r="X231" i="1"/>
  <c r="Y224" i="1"/>
  <c r="X224" i="1"/>
  <c r="Y223" i="1"/>
  <c r="X223" i="1"/>
  <c r="Y200" i="1"/>
  <c r="X200" i="1"/>
  <c r="Y187" i="1"/>
  <c r="X187" i="1"/>
  <c r="Y190" i="1"/>
  <c r="X190" i="1"/>
  <c r="Y188" i="1"/>
  <c r="X188" i="1"/>
  <c r="Y189" i="1"/>
  <c r="X189" i="1"/>
  <c r="Y238" i="1"/>
  <c r="Z238" i="1" s="1"/>
  <c r="X238" i="1"/>
  <c r="Y236" i="1"/>
  <c r="Z236" i="1" s="1"/>
  <c r="X236" i="1"/>
  <c r="Y233" i="1"/>
  <c r="Z233" i="1" s="1"/>
  <c r="X233" i="1"/>
  <c r="Y199" i="1"/>
  <c r="Z199" i="1" s="1"/>
  <c r="X199" i="1"/>
  <c r="Y198" i="1"/>
  <c r="Z198" i="1" s="1"/>
  <c r="X198" i="1"/>
  <c r="Y197" i="1"/>
  <c r="Z197" i="1" s="1"/>
  <c r="X197" i="1"/>
  <c r="Y196" i="1"/>
  <c r="Z196" i="1" s="1"/>
  <c r="X196" i="1"/>
  <c r="J75" i="4"/>
  <c r="H87" i="4"/>
  <c r="F87" i="4"/>
  <c r="G87" i="4"/>
  <c r="C81" i="4" s="1"/>
  <c r="Y219" i="1"/>
  <c r="X219" i="1"/>
  <c r="Y209" i="1"/>
  <c r="X209" i="1"/>
  <c r="Y213" i="1"/>
  <c r="X213" i="1"/>
  <c r="Y212" i="1"/>
  <c r="X212" i="1"/>
  <c r="Y208" i="1"/>
  <c r="X208" i="1"/>
  <c r="Y207" i="1"/>
  <c r="X207" i="1"/>
  <c r="Y186" i="1"/>
  <c r="X186" i="1"/>
  <c r="Y185" i="1"/>
  <c r="X185" i="1"/>
  <c r="Y184" i="1"/>
  <c r="X184" i="1"/>
  <c r="Y183" i="1"/>
  <c r="X183" i="1"/>
  <c r="Y195" i="1"/>
  <c r="X195" i="1"/>
  <c r="Y211" i="1"/>
  <c r="X211" i="1"/>
  <c r="Y240" i="1"/>
  <c r="X240" i="1"/>
  <c r="Y206" i="1"/>
  <c r="X206" i="1"/>
  <c r="Y239" i="1"/>
  <c r="X239" i="1"/>
  <c r="Y226" i="1"/>
  <c r="X226" i="1"/>
  <c r="Y225" i="1"/>
  <c r="X225" i="1"/>
  <c r="Y218" i="1"/>
  <c r="X218" i="1"/>
  <c r="Y203" i="1"/>
  <c r="Z203" i="1" s="1"/>
  <c r="Y215" i="1"/>
  <c r="Y227" i="1"/>
  <c r="Y235" i="1"/>
  <c r="Y191" i="1"/>
  <c r="Z191" i="1" s="1"/>
  <c r="X191" i="1"/>
  <c r="Y192" i="1"/>
  <c r="Z192" i="1" s="1"/>
  <c r="X192" i="1"/>
  <c r="Y216" i="1"/>
  <c r="Y193" i="1"/>
  <c r="X193" i="1"/>
  <c r="Y201" i="1"/>
  <c r="Y217" i="1"/>
  <c r="Y229" i="1"/>
  <c r="Y194" i="1"/>
  <c r="Z194" i="1" s="1"/>
  <c r="Y202" i="1"/>
  <c r="Y230" i="1"/>
  <c r="Y234" i="1"/>
  <c r="E74" i="4"/>
  <c r="E75" i="4"/>
  <c r="J74" i="4"/>
  <c r="F75" i="4"/>
  <c r="H75" i="4"/>
  <c r="K74" i="4"/>
  <c r="X120" i="1"/>
  <c r="K19" i="2"/>
  <c r="K17" i="2"/>
  <c r="K19" i="1"/>
  <c r="K17" i="1"/>
  <c r="I87" i="4" l="1"/>
  <c r="C84" i="4"/>
  <c r="G74" i="4"/>
  <c r="C68" i="4" s="1"/>
  <c r="Z193" i="1"/>
  <c r="H74" i="4" s="1"/>
  <c r="F74" i="4"/>
  <c r="I75" i="4"/>
  <c r="W179" i="1"/>
  <c r="F11" i="1" l="1"/>
  <c r="I74" i="4"/>
  <c r="C71" i="4"/>
  <c r="Y179" i="1"/>
  <c r="X179" i="1"/>
  <c r="W177" i="1"/>
  <c r="W178" i="1"/>
  <c r="W180" i="1"/>
  <c r="W181" i="1"/>
  <c r="W182" i="1"/>
  <c r="W175" i="1"/>
  <c r="W176" i="1"/>
  <c r="Y86" i="1"/>
  <c r="Y181" i="1" l="1"/>
  <c r="X181" i="1"/>
  <c r="Y180" i="1"/>
  <c r="X180" i="1"/>
  <c r="Y178" i="1"/>
  <c r="X178" i="1"/>
  <c r="Y175" i="1"/>
  <c r="X175" i="1"/>
  <c r="Y182" i="1"/>
  <c r="X182" i="1"/>
  <c r="Y177" i="1"/>
  <c r="X177" i="1"/>
  <c r="Y176" i="1"/>
  <c r="X176" i="1"/>
  <c r="E7" i="1"/>
  <c r="E12" i="1"/>
  <c r="E43" i="6" l="1"/>
  <c r="G43" i="6" s="1"/>
  <c r="E38" i="6"/>
  <c r="G38" i="6" s="1"/>
  <c r="B61" i="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l="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D62" i="4" l="1"/>
  <c r="D61" i="4"/>
  <c r="K60" i="4"/>
  <c r="J60" i="4"/>
  <c r="C57" i="4"/>
  <c r="C56" i="4"/>
  <c r="D49" i="4"/>
  <c r="E49" i="4" s="1"/>
  <c r="D48" i="4"/>
  <c r="K47" i="4"/>
  <c r="J47" i="4"/>
  <c r="C44" i="4"/>
  <c r="C43" i="4"/>
  <c r="W136" i="1"/>
  <c r="Y136" i="1" s="1"/>
  <c r="Z136" i="1" s="1"/>
  <c r="W174" i="1"/>
  <c r="W173" i="1"/>
  <c r="W172" i="1"/>
  <c r="W171" i="1"/>
  <c r="W170" i="1"/>
  <c r="W169" i="1"/>
  <c r="W168" i="1"/>
  <c r="W167" i="1"/>
  <c r="W166" i="1"/>
  <c r="W165" i="1"/>
  <c r="W164" i="1"/>
  <c r="W163" i="1"/>
  <c r="W162" i="1"/>
  <c r="W161" i="1"/>
  <c r="W160" i="1"/>
  <c r="W159" i="1"/>
  <c r="W158" i="1"/>
  <c r="W157" i="1"/>
  <c r="J62" i="4" l="1"/>
  <c r="Y173" i="1"/>
  <c r="X173" i="1"/>
  <c r="Y159" i="1"/>
  <c r="X159" i="1"/>
  <c r="Y160" i="1"/>
  <c r="X160" i="1"/>
  <c r="Y158" i="1"/>
  <c r="X158" i="1"/>
  <c r="Y157" i="1"/>
  <c r="X157" i="1"/>
  <c r="Y166" i="1"/>
  <c r="X166" i="1"/>
  <c r="Y163" i="1"/>
  <c r="X163" i="1"/>
  <c r="Y172" i="1"/>
  <c r="X172" i="1"/>
  <c r="Y174" i="1"/>
  <c r="X174" i="1"/>
  <c r="Y164" i="1"/>
  <c r="X164" i="1"/>
  <c r="Y165" i="1"/>
  <c r="X165" i="1"/>
  <c r="Y170" i="1"/>
  <c r="X170" i="1"/>
  <c r="Y171" i="1"/>
  <c r="X171" i="1"/>
  <c r="Y167" i="1"/>
  <c r="X167" i="1"/>
  <c r="Y162" i="1"/>
  <c r="X162" i="1"/>
  <c r="Y168" i="1"/>
  <c r="X168" i="1"/>
  <c r="Y161" i="1"/>
  <c r="G62" i="4" s="1"/>
  <c r="X161" i="1"/>
  <c r="F62" i="4" s="1"/>
  <c r="Y169" i="1"/>
  <c r="X169" i="1"/>
  <c r="J49" i="4"/>
  <c r="F49" i="4"/>
  <c r="I49" i="4" s="1"/>
  <c r="K48" i="4"/>
  <c r="G49" i="4"/>
  <c r="K61" i="4"/>
  <c r="E62" i="4"/>
  <c r="E61" i="4"/>
  <c r="J61" i="4"/>
  <c r="K62" i="4"/>
  <c r="H61" i="4"/>
  <c r="H62" i="4"/>
  <c r="J48" i="4"/>
  <c r="K49" i="4"/>
  <c r="H48" i="4"/>
  <c r="H49" i="4"/>
  <c r="X136" i="1"/>
  <c r="G61" i="4" l="1"/>
  <c r="C55" i="4" s="1"/>
  <c r="F61" i="4"/>
  <c r="I62" i="4"/>
  <c r="K8" i="5"/>
  <c r="J8" i="5"/>
  <c r="I61" i="4" l="1"/>
  <c r="C58" i="4"/>
  <c r="X119" i="1"/>
  <c r="W124" i="1" l="1"/>
  <c r="Y124" i="1" s="1"/>
  <c r="X124" i="1" l="1"/>
  <c r="X149" i="1"/>
  <c r="E4" i="1" s="1"/>
  <c r="E35" i="6" s="1"/>
  <c r="Y137" i="1" l="1"/>
  <c r="Z137" i="1" s="1"/>
  <c r="X84" i="1"/>
  <c r="W156" i="1"/>
  <c r="W155" i="1"/>
  <c r="W154" i="1"/>
  <c r="W153" i="1"/>
  <c r="Q10" i="4"/>
  <c r="R10" i="4" s="1"/>
  <c r="Q9" i="4"/>
  <c r="X8" i="4"/>
  <c r="W8" i="4"/>
  <c r="D36" i="4"/>
  <c r="F36" i="4" s="1"/>
  <c r="D35" i="4"/>
  <c r="K34" i="4"/>
  <c r="J34" i="4"/>
  <c r="D23" i="4"/>
  <c r="H23" i="4" s="1"/>
  <c r="D22" i="4"/>
  <c r="K21" i="4"/>
  <c r="J21" i="4"/>
  <c r="D10" i="4"/>
  <c r="H10" i="4" s="1"/>
  <c r="D9" i="4"/>
  <c r="K8" i="4"/>
  <c r="J8" i="4"/>
  <c r="D10" i="5"/>
  <c r="D9" i="5"/>
  <c r="W90" i="1"/>
  <c r="X90" i="1" s="1"/>
  <c r="W89" i="1"/>
  <c r="X89" i="1" s="1"/>
  <c r="W88" i="1"/>
  <c r="X88" i="1" s="1"/>
  <c r="W87" i="1"/>
  <c r="X87" i="1" s="1"/>
  <c r="G10" i="5" l="1"/>
  <c r="H10" i="5"/>
  <c r="J10" i="5"/>
  <c r="K10" i="5"/>
  <c r="J23" i="4"/>
  <c r="J36" i="4"/>
  <c r="E36" i="4"/>
  <c r="I36" i="4" s="1"/>
  <c r="S10" i="4"/>
  <c r="V10" i="4" s="1"/>
  <c r="E9" i="5"/>
  <c r="G9" i="5"/>
  <c r="F9" i="5"/>
  <c r="H9" i="5"/>
  <c r="J9" i="5"/>
  <c r="K9" i="5"/>
  <c r="X10" i="4"/>
  <c r="G10" i="4"/>
  <c r="J10" i="4"/>
  <c r="E10" i="4"/>
  <c r="K23" i="4"/>
  <c r="K36" i="4"/>
  <c r="G36" i="4"/>
  <c r="U10" i="4"/>
  <c r="K10" i="4"/>
  <c r="F10" i="4"/>
  <c r="W10" i="4"/>
  <c r="W9" i="4"/>
  <c r="X9" i="4"/>
  <c r="E48" i="4"/>
  <c r="Y155" i="1"/>
  <c r="X155" i="1"/>
  <c r="Y156" i="1"/>
  <c r="X156" i="1"/>
  <c r="Y153" i="1"/>
  <c r="X153" i="1"/>
  <c r="Y154" i="1"/>
  <c r="X154" i="1"/>
  <c r="X137" i="1"/>
  <c r="K9" i="4"/>
  <c r="K35" i="4"/>
  <c r="J22" i="4"/>
  <c r="H36" i="4"/>
  <c r="T10" i="4"/>
  <c r="K22" i="4"/>
  <c r="J9" i="4"/>
  <c r="J35" i="4"/>
  <c r="I10" i="4" l="1"/>
  <c r="F48" i="4"/>
  <c r="G48" i="4"/>
  <c r="X86" i="1"/>
  <c r="I48" i="4" l="1"/>
  <c r="C45" i="4"/>
  <c r="C42" i="4"/>
  <c r="W151" i="1"/>
  <c r="W150" i="1"/>
  <c r="C31" i="4"/>
  <c r="C30" i="4"/>
  <c r="Y150" i="1" l="1"/>
  <c r="X150" i="1"/>
  <c r="Y151" i="1"/>
  <c r="X151" i="1"/>
  <c r="Y152" i="1"/>
  <c r="X152" i="1"/>
  <c r="Y149" i="1"/>
  <c r="W148" i="1"/>
  <c r="W147" i="1"/>
  <c r="W144" i="1"/>
  <c r="W143" i="1"/>
  <c r="W142" i="1"/>
  <c r="W141" i="1"/>
  <c r="X83" i="1"/>
  <c r="W63" i="1"/>
  <c r="Y63" i="1" s="1"/>
  <c r="W65" i="1"/>
  <c r="X65" i="1" s="1"/>
  <c r="Y148" i="1" l="1"/>
  <c r="X148" i="1"/>
  <c r="Y147" i="1"/>
  <c r="X147" i="1"/>
  <c r="Y142" i="1"/>
  <c r="X142" i="1"/>
  <c r="Y141" i="1"/>
  <c r="X141" i="1"/>
  <c r="Y143" i="1"/>
  <c r="Z143" i="1" s="1"/>
  <c r="X143" i="1"/>
  <c r="Y144" i="1"/>
  <c r="Z144" i="1" s="1"/>
  <c r="X144" i="1"/>
  <c r="X63" i="1"/>
  <c r="Y65" i="1"/>
  <c r="W67" i="1"/>
  <c r="X67" i="1" s="1"/>
  <c r="Y146" i="1"/>
  <c r="W145" i="1"/>
  <c r="W140" i="1"/>
  <c r="W139" i="1"/>
  <c r="W138" i="1"/>
  <c r="W135" i="1"/>
  <c r="W133" i="1"/>
  <c r="W132" i="1"/>
  <c r="W131" i="1"/>
  <c r="W130" i="1"/>
  <c r="W129" i="1"/>
  <c r="Y129" i="1" s="1"/>
  <c r="W128" i="1"/>
  <c r="W127" i="1"/>
  <c r="Y145" i="1" l="1"/>
  <c r="X145" i="1"/>
  <c r="Y131" i="1"/>
  <c r="X131" i="1"/>
  <c r="Y128" i="1"/>
  <c r="X128" i="1"/>
  <c r="Y135" i="1"/>
  <c r="X135" i="1"/>
  <c r="E5" i="1"/>
  <c r="E35" i="4"/>
  <c r="Y133" i="1"/>
  <c r="X133" i="1"/>
  <c r="Y140" i="1"/>
  <c r="X140" i="1"/>
  <c r="Y130" i="1"/>
  <c r="X130" i="1"/>
  <c r="Y127" i="1"/>
  <c r="Y138" i="1"/>
  <c r="X138" i="1"/>
  <c r="Y139" i="1"/>
  <c r="X139" i="1"/>
  <c r="Y132" i="1"/>
  <c r="X132" i="1"/>
  <c r="Y67" i="1"/>
  <c r="C17" i="4"/>
  <c r="E36" i="6" l="1"/>
  <c r="G36" i="6" s="1"/>
  <c r="H35" i="4"/>
  <c r="G35" i="4"/>
  <c r="F35" i="4"/>
  <c r="C18" i="4"/>
  <c r="W126" i="1"/>
  <c r="W125" i="1"/>
  <c r="W123" i="1"/>
  <c r="X123" i="1" s="1"/>
  <c r="W122" i="1"/>
  <c r="W121" i="1"/>
  <c r="Y120" i="1"/>
  <c r="Y119" i="1"/>
  <c r="W118" i="1"/>
  <c r="W117" i="1"/>
  <c r="Y116" i="1"/>
  <c r="W115" i="1"/>
  <c r="W114" i="1"/>
  <c r="W113" i="1"/>
  <c r="W112" i="1"/>
  <c r="W111" i="1"/>
  <c r="W110" i="1"/>
  <c r="W109" i="1"/>
  <c r="W108" i="1"/>
  <c r="W107" i="1"/>
  <c r="W106" i="1"/>
  <c r="W105" i="1"/>
  <c r="W104" i="1"/>
  <c r="W103" i="1"/>
  <c r="W102" i="1"/>
  <c r="I35" i="4" l="1"/>
  <c r="C32" i="4"/>
  <c r="Y106" i="1"/>
  <c r="X106" i="1"/>
  <c r="E22" i="4"/>
  <c r="R9" i="4"/>
  <c r="E23" i="4"/>
  <c r="Y123" i="1"/>
  <c r="C29" i="4"/>
  <c r="Y125" i="1"/>
  <c r="X125" i="1"/>
  <c r="Y114" i="1"/>
  <c r="X114" i="1"/>
  <c r="Y121" i="1"/>
  <c r="X121" i="1"/>
  <c r="Y126" i="1"/>
  <c r="X126" i="1"/>
  <c r="Y115" i="1"/>
  <c r="X115" i="1"/>
  <c r="Y118" i="1"/>
  <c r="X118" i="1"/>
  <c r="Y122" i="1"/>
  <c r="X122" i="1"/>
  <c r="Y117" i="1"/>
  <c r="X117" i="1"/>
  <c r="Y108" i="1"/>
  <c r="X108" i="1"/>
  <c r="Y112" i="1"/>
  <c r="X112" i="1"/>
  <c r="Y109" i="1"/>
  <c r="X109" i="1"/>
  <c r="Y113" i="1"/>
  <c r="X113" i="1"/>
  <c r="Y104" i="1"/>
  <c r="X104" i="1"/>
  <c r="Y110" i="1"/>
  <c r="X110" i="1"/>
  <c r="Y107" i="1"/>
  <c r="X107" i="1"/>
  <c r="Y111" i="1"/>
  <c r="X111" i="1"/>
  <c r="Y103" i="1"/>
  <c r="X103" i="1"/>
  <c r="Y105" i="1"/>
  <c r="X105" i="1"/>
  <c r="Y102" i="1"/>
  <c r="X102" i="1"/>
  <c r="W60" i="2"/>
  <c r="E10" i="5" s="1"/>
  <c r="C5" i="4"/>
  <c r="C4" i="4"/>
  <c r="D31" i="2" l="1"/>
  <c r="X60" i="2"/>
  <c r="E37" i="2"/>
  <c r="D37" i="2"/>
  <c r="F22" i="4"/>
  <c r="G23" i="4"/>
  <c r="F23" i="4"/>
  <c r="I23" i="4" s="1"/>
  <c r="G22" i="4"/>
  <c r="S9" i="4"/>
  <c r="V9" i="4" s="1"/>
  <c r="Z114" i="1"/>
  <c r="T9" i="4"/>
  <c r="W101" i="1"/>
  <c r="W100" i="1"/>
  <c r="W99" i="1"/>
  <c r="W98" i="1"/>
  <c r="W97" i="1"/>
  <c r="D13" i="1" s="1"/>
  <c r="D51" i="1" s="1"/>
  <c r="D13" i="6" s="1"/>
  <c r="U9" i="4" l="1"/>
  <c r="F9" i="1"/>
  <c r="I22" i="4"/>
  <c r="E31" i="2"/>
  <c r="F10" i="5"/>
  <c r="C6" i="5" s="1"/>
  <c r="H22" i="4"/>
  <c r="C19" i="4" s="1"/>
  <c r="C16" i="4"/>
  <c r="Y101" i="1"/>
  <c r="X101" i="1"/>
  <c r="Y100" i="1"/>
  <c r="X100" i="1"/>
  <c r="Y98" i="1"/>
  <c r="X98" i="1"/>
  <c r="Y99" i="1"/>
  <c r="X99" i="1"/>
  <c r="Y97" i="1"/>
  <c r="X97" i="1"/>
  <c r="W60" i="1"/>
  <c r="W61" i="1"/>
  <c r="W62" i="1"/>
  <c r="W64" i="1"/>
  <c r="W66" i="1"/>
  <c r="W68" i="1"/>
  <c r="W69" i="1"/>
  <c r="W70" i="1"/>
  <c r="W71" i="1"/>
  <c r="W72" i="1"/>
  <c r="W73" i="1"/>
  <c r="W74" i="1"/>
  <c r="W75" i="1"/>
  <c r="W76" i="1"/>
  <c r="W77" i="1"/>
  <c r="W78" i="1"/>
  <c r="W79" i="1"/>
  <c r="W80" i="1"/>
  <c r="W81" i="1"/>
  <c r="W82" i="1"/>
  <c r="Y83" i="1"/>
  <c r="Y84" i="1"/>
  <c r="W85" i="1"/>
  <c r="Y85" i="1" s="1"/>
  <c r="Y87" i="1"/>
  <c r="Y88" i="1"/>
  <c r="Y89" i="1"/>
  <c r="Y90" i="1"/>
  <c r="W91" i="1"/>
  <c r="W92" i="1"/>
  <c r="W93" i="1"/>
  <c r="W94" i="1"/>
  <c r="W95" i="1"/>
  <c r="W96" i="1"/>
  <c r="P43" i="6" l="1"/>
  <c r="R43" i="6" s="1"/>
  <c r="E17" i="1"/>
  <c r="E13" i="1"/>
  <c r="E44" i="6" s="1"/>
  <c r="E6" i="1"/>
  <c r="E9" i="4"/>
  <c r="Y91" i="1"/>
  <c r="X91" i="1"/>
  <c r="Z85" i="1"/>
  <c r="X85" i="1"/>
  <c r="Y61" i="1"/>
  <c r="X61" i="1"/>
  <c r="Y60" i="1"/>
  <c r="X60" i="1"/>
  <c r="Y70" i="1"/>
  <c r="X70" i="1"/>
  <c r="Y79" i="1"/>
  <c r="X79" i="1"/>
  <c r="Y71" i="1"/>
  <c r="X71" i="1"/>
  <c r="Y76" i="1"/>
  <c r="X76" i="1"/>
  <c r="Y78" i="1"/>
  <c r="X78" i="1"/>
  <c r="Y80" i="1"/>
  <c r="X80" i="1"/>
  <c r="Y82" i="1"/>
  <c r="X82" i="1"/>
  <c r="Y64" i="1"/>
  <c r="X64" i="1"/>
  <c r="Y94" i="1"/>
  <c r="X94" i="1"/>
  <c r="Y92" i="1"/>
  <c r="X92" i="1"/>
  <c r="Y93" i="1"/>
  <c r="X93" i="1"/>
  <c r="Y96" i="1"/>
  <c r="X96" i="1"/>
  <c r="Y95" i="1"/>
  <c r="X95" i="1"/>
  <c r="Y77" i="1"/>
  <c r="X77" i="1"/>
  <c r="Y74" i="1"/>
  <c r="X74" i="1"/>
  <c r="Y68" i="1"/>
  <c r="X68" i="1"/>
  <c r="Y69" i="1"/>
  <c r="X69" i="1"/>
  <c r="Y75" i="1"/>
  <c r="X75" i="1"/>
  <c r="Y66" i="1"/>
  <c r="X66" i="1"/>
  <c r="Y62" i="1"/>
  <c r="X62" i="1"/>
  <c r="Y81" i="1"/>
  <c r="X81" i="1"/>
  <c r="Y73" i="1"/>
  <c r="X73" i="1"/>
  <c r="Y72" i="1"/>
  <c r="X72" i="1"/>
  <c r="F8" i="1" l="1"/>
  <c r="F18" i="1"/>
  <c r="E48" i="6"/>
  <c r="G48" i="6" s="1"/>
  <c r="E37" i="6"/>
  <c r="G37" i="6" s="1"/>
  <c r="E51" i="1"/>
  <c r="E13" i="6" s="1"/>
  <c r="G44" i="6"/>
  <c r="E55" i="1"/>
  <c r="E17" i="6" s="1"/>
  <c r="G47" i="6"/>
  <c r="H13" i="1"/>
  <c r="G13" i="1"/>
  <c r="E8" i="1"/>
  <c r="E9" i="1"/>
  <c r="E11" i="1"/>
  <c r="E10" i="1"/>
  <c r="H9" i="4"/>
  <c r="G9" i="4"/>
  <c r="C3" i="4" s="1"/>
  <c r="F9" i="4"/>
  <c r="H13" i="6" l="1"/>
  <c r="E40" i="6"/>
  <c r="G40" i="6" s="1"/>
  <c r="E39" i="6"/>
  <c r="G39" i="6" s="1"/>
  <c r="E41" i="6"/>
  <c r="G41" i="6" s="1"/>
  <c r="E42" i="6"/>
  <c r="G42" i="6" s="1"/>
  <c r="I9" i="4"/>
  <c r="C6" i="4"/>
  <c r="H51" i="1"/>
  <c r="C5" i="5" l="1"/>
  <c r="C4" i="5"/>
  <c r="I9" i="5" l="1"/>
  <c r="D4" i="1" l="1"/>
  <c r="L25" i="6" l="1"/>
  <c r="L23" i="6"/>
  <c r="I42" i="1"/>
  <c r="E59" i="6" s="1"/>
  <c r="J43" i="1"/>
  <c r="F60" i="6" s="1"/>
  <c r="J50" i="2" l="1"/>
  <c r="P67" i="6" s="1"/>
  <c r="I50" i="2"/>
  <c r="O67" i="6" s="1"/>
  <c r="J49" i="2"/>
  <c r="P66" i="6" s="1"/>
  <c r="I49" i="2"/>
  <c r="O66" i="6" s="1"/>
  <c r="J48" i="2"/>
  <c r="P65" i="6" s="1"/>
  <c r="I48" i="2"/>
  <c r="O65" i="6" s="1"/>
  <c r="J47" i="2"/>
  <c r="P64" i="6" s="1"/>
  <c r="I47" i="2"/>
  <c r="O64" i="6" s="1"/>
  <c r="J46" i="2"/>
  <c r="P63" i="6" s="1"/>
  <c r="I46" i="2"/>
  <c r="O63" i="6" s="1"/>
  <c r="J45" i="2"/>
  <c r="P62" i="6" s="1"/>
  <c r="I45" i="2"/>
  <c r="O62" i="6" s="1"/>
  <c r="J44" i="2"/>
  <c r="P61" i="6" s="1"/>
  <c r="I44" i="2"/>
  <c r="O61" i="6" s="1"/>
  <c r="J43" i="2"/>
  <c r="P60" i="6" s="1"/>
  <c r="I43" i="2"/>
  <c r="O60" i="6" s="1"/>
  <c r="J42" i="2"/>
  <c r="P59" i="6" s="1"/>
  <c r="I42" i="2"/>
  <c r="O59" i="6" s="1"/>
  <c r="J50" i="1"/>
  <c r="J49" i="1"/>
  <c r="F66" i="6" s="1"/>
  <c r="J48" i="1"/>
  <c r="J47" i="1"/>
  <c r="F64" i="6" s="1"/>
  <c r="J46" i="1"/>
  <c r="F63" i="6" s="1"/>
  <c r="J45" i="1"/>
  <c r="F62" i="6" s="1"/>
  <c r="J44" i="1"/>
  <c r="F61" i="6" s="1"/>
  <c r="J42" i="1"/>
  <c r="F59" i="6" s="1"/>
  <c r="I43" i="1"/>
  <c r="E60" i="6" s="1"/>
  <c r="I44" i="1"/>
  <c r="E61" i="6" s="1"/>
  <c r="I45" i="1"/>
  <c r="E62" i="6" s="1"/>
  <c r="I46" i="1"/>
  <c r="E63" i="6" s="1"/>
  <c r="I47" i="1"/>
  <c r="E64" i="6" s="1"/>
  <c r="I48" i="1"/>
  <c r="E65" i="6" s="1"/>
  <c r="I49" i="1"/>
  <c r="I50" i="1"/>
  <c r="R35" i="6"/>
  <c r="J12" i="6" l="1"/>
  <c r="F67" i="6"/>
  <c r="I12" i="6"/>
  <c r="E67" i="6"/>
  <c r="I11" i="6"/>
  <c r="E66" i="6"/>
  <c r="J10" i="6"/>
  <c r="F65" i="6"/>
  <c r="I9" i="6"/>
  <c r="I5" i="6"/>
  <c r="I7" i="6"/>
  <c r="I8" i="6"/>
  <c r="J8" i="6"/>
  <c r="J9" i="6"/>
  <c r="J7" i="6"/>
  <c r="J11" i="6"/>
  <c r="I6" i="6"/>
  <c r="J6" i="6"/>
  <c r="I10" i="6"/>
  <c r="J5" i="6"/>
  <c r="Q35" i="6"/>
  <c r="D42" i="2"/>
  <c r="D50" i="2"/>
  <c r="J4" i="6"/>
  <c r="I4" i="6"/>
  <c r="J56" i="1"/>
  <c r="I56" i="1"/>
  <c r="J56" i="2"/>
  <c r="I56" i="2"/>
  <c r="H31" i="2"/>
  <c r="D47" i="2"/>
  <c r="G10" i="2"/>
  <c r="H23" i="2"/>
  <c r="E43" i="2"/>
  <c r="D49" i="2"/>
  <c r="G31" i="2"/>
  <c r="H6" i="2"/>
  <c r="G9" i="2"/>
  <c r="G23" i="2"/>
  <c r="G30" i="2"/>
  <c r="G28" i="2"/>
  <c r="O31" i="6"/>
  <c r="Q31" i="6" s="1"/>
  <c r="G27" i="2"/>
  <c r="D48" i="2"/>
  <c r="D43" i="2"/>
  <c r="G6" i="2"/>
  <c r="H11" i="2"/>
  <c r="D44" i="2"/>
  <c r="G11" i="2"/>
  <c r="H27" i="2"/>
  <c r="E49" i="2"/>
  <c r="H10" i="2"/>
  <c r="G24" i="2"/>
  <c r="E47" i="2"/>
  <c r="H30" i="2"/>
  <c r="D46" i="2"/>
  <c r="G5" i="2"/>
  <c r="E48" i="2"/>
  <c r="H29" i="2"/>
  <c r="G29" i="2"/>
  <c r="H8" i="2"/>
  <c r="G8" i="2"/>
  <c r="E46" i="2"/>
  <c r="H9" i="2"/>
  <c r="E44" i="2"/>
  <c r="H25" i="2"/>
  <c r="G25" i="2"/>
  <c r="H5" i="2"/>
  <c r="O30" i="6"/>
  <c r="Q30" i="6" s="1"/>
  <c r="H24" i="2"/>
  <c r="H28" i="2"/>
  <c r="E45" i="2" l="1"/>
  <c r="E42" i="2"/>
  <c r="H42" i="2" s="1"/>
  <c r="G4" i="2"/>
  <c r="H4" i="2"/>
  <c r="H12" i="2"/>
  <c r="E50" i="2"/>
  <c r="H50" i="2" s="1"/>
  <c r="G12" i="2"/>
  <c r="J18" i="6"/>
  <c r="I18" i="6"/>
  <c r="H47" i="2"/>
  <c r="H49" i="2"/>
  <c r="H37" i="2"/>
  <c r="H43" i="2"/>
  <c r="D45" i="2"/>
  <c r="D56" i="2" s="1"/>
  <c r="G18" i="2"/>
  <c r="P30" i="6"/>
  <c r="R30" i="6" s="1"/>
  <c r="G37" i="2"/>
  <c r="P31" i="6"/>
  <c r="R31" i="6" s="1"/>
  <c r="G7" i="2"/>
  <c r="H7" i="2"/>
  <c r="H18" i="2"/>
  <c r="H44" i="2"/>
  <c r="H46" i="2"/>
  <c r="H48" i="2"/>
  <c r="H26" i="2" l="1"/>
  <c r="G26" i="2"/>
  <c r="H45" i="2"/>
  <c r="E56" i="2"/>
  <c r="H56" i="2" l="1"/>
  <c r="D18" i="1"/>
  <c r="P4" i="4" l="1"/>
  <c r="P5" i="4"/>
  <c r="P3" i="4" l="1"/>
  <c r="E31" i="1" l="1"/>
  <c r="D31" i="1"/>
  <c r="E30" i="1"/>
  <c r="D30" i="1"/>
  <c r="E29" i="1"/>
  <c r="D29" i="1"/>
  <c r="E28" i="1"/>
  <c r="D28" i="1"/>
  <c r="E27" i="1"/>
  <c r="D27" i="1"/>
  <c r="D11" i="1"/>
  <c r="D10" i="1"/>
  <c r="D9" i="1"/>
  <c r="D8" i="1"/>
  <c r="F41" i="6" l="1"/>
  <c r="H41" i="6" s="1"/>
  <c r="F40" i="6"/>
  <c r="H40" i="6" s="1"/>
  <c r="F39" i="6"/>
  <c r="H39" i="6" s="1"/>
  <c r="F43" i="6"/>
  <c r="H43" i="6" s="1"/>
  <c r="F42" i="6"/>
  <c r="H42" i="6" s="1"/>
  <c r="H8" i="1"/>
  <c r="G10" i="1"/>
  <c r="G29" i="1"/>
  <c r="D47" i="1"/>
  <c r="D9" i="6" s="1"/>
  <c r="D46" i="1"/>
  <c r="D8" i="6" s="1"/>
  <c r="E46" i="1"/>
  <c r="E8" i="6" s="1"/>
  <c r="D49" i="1"/>
  <c r="D11" i="6" s="1"/>
  <c r="H31" i="1"/>
  <c r="H10" i="1"/>
  <c r="G11" i="1"/>
  <c r="H30" i="1"/>
  <c r="H29" i="1"/>
  <c r="D48" i="1"/>
  <c r="D10" i="6" s="1"/>
  <c r="E48" i="1"/>
  <c r="E10" i="6" s="1"/>
  <c r="H11" i="1"/>
  <c r="H28" i="1"/>
  <c r="H9" i="1"/>
  <c r="H27" i="1"/>
  <c r="G30" i="1"/>
  <c r="E47" i="1"/>
  <c r="E9" i="6" s="1"/>
  <c r="E49" i="1"/>
  <c r="E11" i="6" s="1"/>
  <c r="G27" i="1"/>
  <c r="G31" i="1"/>
  <c r="G28" i="1"/>
  <c r="G8" i="1"/>
  <c r="G9" i="1"/>
  <c r="H9" i="6" l="1"/>
  <c r="H11" i="6"/>
  <c r="H10" i="6"/>
  <c r="H8" i="6"/>
  <c r="H46" i="1"/>
  <c r="H49" i="1"/>
  <c r="H47" i="1"/>
  <c r="H48" i="1"/>
  <c r="D17" i="1" l="1"/>
  <c r="D12" i="1"/>
  <c r="D50" i="1" s="1"/>
  <c r="D12" i="6" s="1"/>
  <c r="D55" i="1" l="1"/>
  <c r="D17" i="6" s="1"/>
  <c r="H17" i="6" s="1"/>
  <c r="H12" i="1"/>
  <c r="G12" i="1"/>
  <c r="E50" i="1"/>
  <c r="E12" i="6" s="1"/>
  <c r="H17" i="1"/>
  <c r="G17" i="1"/>
  <c r="M17" i="2"/>
  <c r="H12" i="6" l="1"/>
  <c r="H55" i="1"/>
  <c r="B26" i="6"/>
  <c r="M17" i="1"/>
  <c r="H50" i="1"/>
  <c r="N23" i="6"/>
  <c r="B24" i="6"/>
  <c r="K18" i="2" s="1"/>
  <c r="F17" i="6" l="1"/>
  <c r="G17" i="6" s="1"/>
  <c r="F16" i="6"/>
  <c r="G16" i="6" s="1"/>
  <c r="F15" i="6"/>
  <c r="G15" i="6" s="1"/>
  <c r="F14" i="6"/>
  <c r="G14" i="6" s="1"/>
  <c r="F18" i="6"/>
  <c r="K18" i="6" s="1"/>
  <c r="F11" i="6"/>
  <c r="G11" i="6" s="1"/>
  <c r="F13" i="6"/>
  <c r="G13" i="6" s="1"/>
  <c r="F5" i="6"/>
  <c r="F6" i="6"/>
  <c r="F7" i="6"/>
  <c r="F12" i="6"/>
  <c r="G12" i="6" s="1"/>
  <c r="F8" i="6"/>
  <c r="G8" i="6" s="1"/>
  <c r="F9" i="6"/>
  <c r="G9" i="6" s="1"/>
  <c r="F10" i="6"/>
  <c r="G10" i="6" s="1"/>
  <c r="K20" i="2"/>
  <c r="K20" i="1"/>
  <c r="F4" i="6"/>
  <c r="L24" i="6"/>
  <c r="K18" i="1"/>
  <c r="L26" i="6"/>
  <c r="F51" i="2" l="1"/>
  <c r="G51" i="2" s="1"/>
  <c r="F56" i="2"/>
  <c r="G56" i="2" s="1"/>
  <c r="F43" i="2"/>
  <c r="G43" i="2" s="1"/>
  <c r="F49" i="2"/>
  <c r="G49" i="2" s="1"/>
  <c r="F53" i="2"/>
  <c r="G53" i="2" s="1"/>
  <c r="F47" i="2"/>
  <c r="G47" i="2" s="1"/>
  <c r="F55" i="2"/>
  <c r="G55" i="2" s="1"/>
  <c r="F46" i="2"/>
  <c r="G46" i="2" s="1"/>
  <c r="F54" i="2"/>
  <c r="G54" i="2" s="1"/>
  <c r="F44" i="2"/>
  <c r="G44" i="2" s="1"/>
  <c r="F45" i="2"/>
  <c r="G45" i="2" s="1"/>
  <c r="F50" i="2"/>
  <c r="G50" i="2" s="1"/>
  <c r="F52" i="2"/>
  <c r="G52" i="2" s="1"/>
  <c r="F48" i="2"/>
  <c r="G48" i="2" s="1"/>
  <c r="F42" i="2"/>
  <c r="G42" i="2" s="1"/>
  <c r="F55" i="1"/>
  <c r="G55" i="1" s="1"/>
  <c r="F51" i="1"/>
  <c r="G51" i="1" s="1"/>
  <c r="F52" i="1"/>
  <c r="G52" i="1" s="1"/>
  <c r="F53" i="1"/>
  <c r="G53" i="1" s="1"/>
  <c r="F54" i="1"/>
  <c r="G54" i="1" s="1"/>
  <c r="F56" i="1"/>
  <c r="F48" i="1"/>
  <c r="G48" i="1" s="1"/>
  <c r="F42" i="1"/>
  <c r="F46" i="1"/>
  <c r="G46" i="1" s="1"/>
  <c r="F44" i="1"/>
  <c r="F43" i="1"/>
  <c r="F50" i="1"/>
  <c r="G50" i="1" s="1"/>
  <c r="F47" i="1"/>
  <c r="G47" i="1" s="1"/>
  <c r="F45" i="1"/>
  <c r="F49" i="1"/>
  <c r="G49" i="1" s="1"/>
  <c r="D7" i="1" l="1"/>
  <c r="E25" i="1"/>
  <c r="D25" i="1"/>
  <c r="D26" i="1"/>
  <c r="D5" i="1"/>
  <c r="D6" i="1"/>
  <c r="E30" i="6"/>
  <c r="E37" i="1"/>
  <c r="F31" i="6" s="1"/>
  <c r="D24" i="1"/>
  <c r="E18" i="1"/>
  <c r="F30" i="6" s="1"/>
  <c r="D23" i="1"/>
  <c r="D37" i="1"/>
  <c r="E31" i="6" s="1"/>
  <c r="F37" i="6" l="1"/>
  <c r="H37" i="6" s="1"/>
  <c r="G35" i="6"/>
  <c r="G31" i="6"/>
  <c r="G30" i="6"/>
  <c r="D45" i="1"/>
  <c r="D7" i="6" s="1"/>
  <c r="E44" i="1"/>
  <c r="E6" i="6" s="1"/>
  <c r="G25" i="1"/>
  <c r="E26" i="1"/>
  <c r="H7" i="1"/>
  <c r="G7" i="1"/>
  <c r="H25" i="1"/>
  <c r="D44" i="1"/>
  <c r="D6" i="6" s="1"/>
  <c r="G5" i="1"/>
  <c r="E23" i="1"/>
  <c r="F35" i="6" s="1"/>
  <c r="D43" i="1"/>
  <c r="D5" i="6" s="1"/>
  <c r="D42" i="1"/>
  <c r="D4" i="6" s="1"/>
  <c r="H37" i="1"/>
  <c r="G37" i="1"/>
  <c r="E24" i="1"/>
  <c r="G4" i="1"/>
  <c r="H4" i="1"/>
  <c r="H5" i="1"/>
  <c r="G18" i="1"/>
  <c r="H18" i="1"/>
  <c r="G6" i="1"/>
  <c r="H6" i="1"/>
  <c r="G6" i="6" l="1"/>
  <c r="F36" i="6"/>
  <c r="H36" i="6" s="1"/>
  <c r="F38" i="6"/>
  <c r="H38" i="6" s="1"/>
  <c r="H6" i="6"/>
  <c r="E42" i="1"/>
  <c r="E4" i="6" s="1"/>
  <c r="D18" i="6"/>
  <c r="G44" i="1"/>
  <c r="H35" i="6"/>
  <c r="H30" i="6"/>
  <c r="H31" i="6"/>
  <c r="H44" i="1"/>
  <c r="H26" i="1"/>
  <c r="E45" i="1"/>
  <c r="E7" i="6" s="1"/>
  <c r="G26" i="1"/>
  <c r="H23" i="1"/>
  <c r="G23" i="1"/>
  <c r="D56" i="1"/>
  <c r="H24" i="1"/>
  <c r="E43" i="1"/>
  <c r="E5" i="6" s="1"/>
  <c r="G24" i="1"/>
  <c r="K5" i="6" l="1"/>
  <c r="G7" i="6"/>
  <c r="K7" i="6"/>
  <c r="K4" i="6"/>
  <c r="K15" i="6"/>
  <c r="K16" i="6"/>
  <c r="K14" i="6"/>
  <c r="K13" i="6"/>
  <c r="K17" i="6"/>
  <c r="K8" i="6"/>
  <c r="K10" i="6"/>
  <c r="K9" i="6"/>
  <c r="K11" i="6"/>
  <c r="K12" i="6"/>
  <c r="K6" i="6"/>
  <c r="H5" i="6"/>
  <c r="G5" i="6"/>
  <c r="H7" i="6"/>
  <c r="E56" i="1"/>
  <c r="H56" i="1" s="1"/>
  <c r="H42" i="1"/>
  <c r="H43" i="1"/>
  <c r="H45" i="1"/>
  <c r="G45" i="1"/>
  <c r="H4" i="6" l="1"/>
  <c r="E18" i="6"/>
  <c r="L18" i="6" s="1"/>
  <c r="N18" i="6" s="1"/>
  <c r="G4" i="6"/>
  <c r="L7" i="6" s="1"/>
  <c r="G43" i="1"/>
  <c r="G56" i="1"/>
  <c r="G42" i="1"/>
  <c r="L4" i="6" l="1"/>
  <c r="L16" i="6"/>
  <c r="L10" i="6"/>
  <c r="L9" i="6"/>
  <c r="L12" i="6"/>
  <c r="L14" i="6"/>
  <c r="L15" i="6"/>
  <c r="L13" i="6"/>
  <c r="L11" i="6"/>
  <c r="L17" i="6"/>
  <c r="L8" i="6"/>
  <c r="L6" i="6"/>
  <c r="L5" i="6"/>
  <c r="G18" i="6"/>
  <c r="H18" i="6"/>
  <c r="I10" i="5"/>
  <c r="C3" i="5"/>
  <c r="B85" i="2"/>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B167" i="2" s="1"/>
  <c r="B168" i="2" s="1"/>
  <c r="B169" i="2" s="1"/>
  <c r="B170" i="2" s="1"/>
  <c r="B171" i="2" s="1"/>
  <c r="B172" i="2" s="1"/>
  <c r="B173" i="2" s="1"/>
  <c r="B174" i="2" s="1"/>
  <c r="B175" i="2" s="1"/>
  <c r="B176" i="2" s="1"/>
  <c r="B177" i="2" s="1"/>
  <c r="B178" i="2" s="1"/>
  <c r="B179" i="2" s="1"/>
  <c r="B180" i="2" s="1"/>
  <c r="B181" i="2" s="1"/>
  <c r="B182" i="2" s="1"/>
  <c r="B183" i="2" s="1"/>
  <c r="B184" i="2" s="1"/>
  <c r="B185" i="2" s="1"/>
  <c r="B186" i="2" s="1"/>
  <c r="B187" i="2" s="1"/>
  <c r="B188" i="2" s="1"/>
  <c r="B189" i="2" s="1"/>
  <c r="B190" i="2" s="1"/>
  <c r="B191" i="2" s="1"/>
  <c r="B192" i="2" s="1"/>
  <c r="B193" i="2" s="1"/>
  <c r="B194" i="2" s="1"/>
  <c r="B195" i="2" s="1"/>
</calcChain>
</file>

<file path=xl/comments1.xml><?xml version="1.0" encoding="utf-8"?>
<comments xmlns="http://schemas.openxmlformats.org/spreadsheetml/2006/main">
  <authors>
    <author>EXTERNAL Nguyen Trung Hieu (Ban Vien, RBVH/EPS45)</author>
    <author>EXTERNAL Nguyen Tuan Duong (Ban Vien, RBVH/EPS45)</author>
  </authors>
  <commentList>
    <comment ref="N98" authorId="0" guid="{B1B717E1-1EAB-4E84-A95F-306E81135785}" shapeId="0">
      <text>
        <r>
          <rPr>
            <b/>
            <sz val="9"/>
            <color indexed="81"/>
            <rFont val="Tahoma"/>
            <family val="2"/>
          </rPr>
          <t>EXTERNAL Nguyen Trung Hieu (Ban Vien, RBVH/EPS45):</t>
        </r>
        <r>
          <rPr>
            <sz val="9"/>
            <color indexed="81"/>
            <rFont val="Tahoma"/>
            <family val="2"/>
          </rPr>
          <t xml:space="preserve">
Wrong database =&gt; Fixed
</t>
        </r>
      </text>
    </comment>
    <comment ref="E127" authorId="0" guid="{EC79E2A2-E381-4059-865C-F79E4E157D28}" shapeId="0">
      <text>
        <r>
          <rPr>
            <b/>
            <sz val="9"/>
            <color indexed="81"/>
            <rFont val="Tahoma"/>
            <family val="2"/>
          </rPr>
          <t>EXTERNAL Nguyen Trung Hieu (Ban Vien, RBVH/EPS45):</t>
        </r>
        <r>
          <rPr>
            <sz val="9"/>
            <color indexed="81"/>
            <rFont val="Tahoma"/>
            <family val="2"/>
          </rPr>
          <t xml:space="preserve">
Please comment follow ASPICE Standard 
</t>
        </r>
      </text>
    </comment>
    <comment ref="AD291" authorId="0" guid="{F5384A10-3A5F-4893-BA4D-488439B6CE5C}" shapeId="0">
      <text>
        <r>
          <rPr>
            <b/>
            <sz val="9"/>
            <color indexed="81"/>
            <rFont val="Tahoma"/>
            <family val="2"/>
          </rPr>
          <t>EXTERNAL Nguyen Trung Hieu (Ban Vien, RBVH/EPS45):</t>
        </r>
        <r>
          <rPr>
            <sz val="9"/>
            <color indexed="81"/>
            <rFont val="Tahoma"/>
            <family val="2"/>
          </rPr>
          <t xml:space="preserve">
Shift duedate because OPL is response late
</t>
        </r>
      </text>
    </comment>
    <comment ref="AD292" authorId="0" guid="{20E29E3D-B676-4383-8363-1CB15EB79E3F}" shapeId="0">
      <text>
        <r>
          <rPr>
            <b/>
            <sz val="9"/>
            <color indexed="81"/>
            <rFont val="Tahoma"/>
            <family val="2"/>
          </rPr>
          <t>EXTERNAL Nguyen Trung Hieu (Ban Vien, RBVH/EPS45):</t>
        </r>
        <r>
          <rPr>
            <sz val="9"/>
            <color indexed="81"/>
            <rFont val="Tahoma"/>
            <family val="2"/>
          </rPr>
          <t xml:space="preserve">
Shift duedate because OPL is response late
</t>
        </r>
      </text>
    </comment>
    <comment ref="A294" authorId="1" guid="{620C0D4C-36EA-4774-B4F8-26EC901AFEB8}" shapeId="0">
      <text>
        <r>
          <rPr>
            <b/>
            <sz val="9"/>
            <color indexed="81"/>
            <rFont val="Tahoma"/>
            <family val="2"/>
          </rPr>
          <t>EXTERNAL Nguyen Tuan Duong (Ban Vien, RBVH/EPS45):</t>
        </r>
        <r>
          <rPr>
            <sz val="9"/>
            <color indexed="81"/>
            <rFont val="Tahoma"/>
            <family val="2"/>
          </rPr>
          <t xml:space="preserve">
Duong assign 
</t>
        </r>
      </text>
    </comment>
    <comment ref="A296" authorId="1" guid="{73FB9C63-5F44-4DD7-BE12-7FF2A0D6FAEE}" shapeId="0">
      <text>
        <r>
          <rPr>
            <b/>
            <sz val="9"/>
            <color indexed="81"/>
            <rFont val="Tahoma"/>
            <family val="2"/>
          </rPr>
          <t>EXTERNAL Nguyen Tuan Duong (Ban Vien, RBVH/EPS45):</t>
        </r>
        <r>
          <rPr>
            <sz val="9"/>
            <color indexed="81"/>
            <rFont val="Tahoma"/>
            <family val="2"/>
          </rPr>
          <t xml:space="preserve">
Duong assign 
</t>
        </r>
      </text>
    </comment>
    <comment ref="A300" authorId="1" guid="{4B1478EC-C834-4095-ABEE-E674647EC40A}" shapeId="0">
      <text>
        <r>
          <rPr>
            <b/>
            <sz val="9"/>
            <color indexed="81"/>
            <rFont val="Tahoma"/>
            <family val="2"/>
          </rPr>
          <t>EXTERNAL Nguyen Tuan Duong (Ban Vien, RBVH/EPS45):</t>
        </r>
        <r>
          <rPr>
            <sz val="9"/>
            <color indexed="81"/>
            <rFont val="Tahoma"/>
            <family val="2"/>
          </rPr>
          <t xml:space="preserve">
Duong assign 
</t>
        </r>
      </text>
    </comment>
    <comment ref="N330" authorId="0" guid="{86D66CCF-1AD6-46F9-A389-63F1D8C80038}" shapeId="0">
      <text>
        <r>
          <rPr>
            <b/>
            <sz val="9"/>
            <color indexed="81"/>
            <rFont val="Tahoma"/>
            <family val="2"/>
          </rPr>
          <t>EXTERNAL Nguyen Trung Hieu (Ban Vien, RBVH/EPS45):</t>
        </r>
        <r>
          <rPr>
            <sz val="9"/>
            <color indexed="81"/>
            <rFont val="Tahoma"/>
            <family val="2"/>
          </rPr>
          <t xml:space="preserve">
Wrong database =&gt; GAC_ESPHevX_HADHAP =&gt; GAC_ESPHevX_HADHAP_Int
</t>
        </r>
      </text>
    </comment>
    <comment ref="A336" authorId="1" guid="{B375439E-2092-4D14-9EDE-CF26BA52D2C9}" shapeId="0">
      <text>
        <r>
          <rPr>
            <b/>
            <sz val="9"/>
            <color indexed="81"/>
            <rFont val="Tahoma"/>
            <family val="2"/>
          </rPr>
          <t>EXTERNAL Nguyen Tuan Duong (Ban Vien, RBVH/EPS45):</t>
        </r>
        <r>
          <rPr>
            <sz val="9"/>
            <color indexed="81"/>
            <rFont val="Tahoma"/>
            <family val="2"/>
          </rPr>
          <t xml:space="preserve">
Duong assign 
</t>
        </r>
      </text>
    </comment>
    <comment ref="A363" authorId="1" guid="{83DFB4C7-567E-488A-A3B3-ED4651F1CC55}" shapeId="0">
      <text>
        <r>
          <rPr>
            <b/>
            <sz val="9"/>
            <color indexed="81"/>
            <rFont val="Tahoma"/>
            <family val="2"/>
          </rPr>
          <t>EXTERNAL Nguyen Tuan Duong (Ban Vien, RBVH/EPS45):</t>
        </r>
        <r>
          <rPr>
            <sz val="9"/>
            <color indexed="81"/>
            <rFont val="Tahoma"/>
            <family val="2"/>
          </rPr>
          <t xml:space="preserve">
Duong assign 
</t>
        </r>
      </text>
    </comment>
    <comment ref="A413" authorId="1" guid="{FDF181A4-A13E-4DE0-93A7-8A28AC1D6EF1}" shapeId="0">
      <text>
        <r>
          <rPr>
            <b/>
            <sz val="9"/>
            <color indexed="81"/>
            <rFont val="Tahoma"/>
            <family val="2"/>
          </rPr>
          <t>EXTERNAL Nguyen Tuan Duong (Ban Vien, RBVH/EPS45):</t>
        </r>
        <r>
          <rPr>
            <sz val="9"/>
            <color indexed="81"/>
            <rFont val="Tahoma"/>
            <family val="2"/>
          </rPr>
          <t xml:space="preserve">
Duong assign 
</t>
        </r>
      </text>
    </comment>
    <comment ref="A419" authorId="1" guid="{4655386C-F5C2-4D20-9B23-29CC9BFB8636}" shapeId="0">
      <text>
        <r>
          <rPr>
            <b/>
            <sz val="9"/>
            <color indexed="81"/>
            <rFont val="Tahoma"/>
            <family val="2"/>
          </rPr>
          <t>EXTERNAL Nguyen Tuan Duong (Ban Vien, RBVH/EPS45):</t>
        </r>
        <r>
          <rPr>
            <sz val="9"/>
            <color indexed="81"/>
            <rFont val="Tahoma"/>
            <family val="2"/>
          </rPr>
          <t xml:space="preserve">
Duong assign 
</t>
        </r>
      </text>
    </comment>
    <comment ref="V448" authorId="1" guid="{6CBC7713-D43B-4C8A-AC63-C5FB2C270954}" shapeId="0">
      <text>
        <r>
          <rPr>
            <b/>
            <sz val="9"/>
            <color indexed="81"/>
            <rFont val="Tahoma"/>
            <family val="2"/>
          </rPr>
          <t>EXTERNAL Nguyen Tuan Duong (Ban Vien, RBVH/EPS45):</t>
        </r>
        <r>
          <rPr>
            <sz val="9"/>
            <color indexed="81"/>
            <rFont val="Tahoma"/>
            <family val="2"/>
          </rPr>
          <t xml:space="preserve">
Re-use old result, don't need to test
</t>
        </r>
      </text>
    </comment>
    <comment ref="V449" authorId="1" guid="{EA8116EF-60BA-4AA2-89E9-D3111E5DE1D5}" shapeId="0">
      <text>
        <r>
          <rPr>
            <b/>
            <sz val="9"/>
            <color indexed="81"/>
            <rFont val="Tahoma"/>
            <family val="2"/>
          </rPr>
          <t>EXTERNAL Nguyen Tuan Duong (Ban Vien, RBVH/EPS45):</t>
        </r>
        <r>
          <rPr>
            <sz val="9"/>
            <color indexed="81"/>
            <rFont val="Tahoma"/>
            <family val="2"/>
          </rPr>
          <t xml:space="preserve">
Re-use old result, don't need to test
</t>
        </r>
      </text>
    </comment>
    <comment ref="AD510" authorId="1" guid="{CB122252-A267-4890-832A-B93711B6CD18}" shapeId="0">
      <text>
        <r>
          <rPr>
            <b/>
            <sz val="9"/>
            <color indexed="81"/>
            <rFont val="Tahoma"/>
            <charset val="1"/>
          </rPr>
          <t>EXTERNAL Nguyen Tuan Duong (Ban Vien, RBVH/EPS45):</t>
        </r>
        <r>
          <rPr>
            <sz val="9"/>
            <color indexed="81"/>
            <rFont val="Tahoma"/>
            <charset val="1"/>
          </rPr>
          <t xml:space="preserve">
Extend due date to 16-Jun
</t>
        </r>
      </text>
    </comment>
    <comment ref="S517" authorId="1" guid="{978DE6CA-9654-423B-9B3F-E1695A4A9A9E}" shapeId="0">
      <text>
        <r>
          <rPr>
            <b/>
            <sz val="9"/>
            <color indexed="81"/>
            <rFont val="Tahoma"/>
            <family val="2"/>
          </rPr>
          <t>EXTERNAL Nguyen Tuan Duong (Ban Vien, RBVH/EPS45):</t>
        </r>
        <r>
          <rPr>
            <sz val="9"/>
            <color indexed="81"/>
            <rFont val="Tahoma"/>
            <family val="2"/>
          </rPr>
          <t xml:space="preserve">
Raise OPl
</t>
        </r>
      </text>
    </comment>
    <comment ref="S518" authorId="1" guid="{FC0AB043-C6A7-4787-890A-2A738136AB8E}" shapeId="0">
      <text>
        <r>
          <rPr>
            <b/>
            <sz val="9"/>
            <color indexed="81"/>
            <rFont val="Tahoma"/>
            <charset val="1"/>
          </rPr>
          <t>EXTERNAL Nguyen Tuan Duong (Ban Vien, RBVH/EPS45):</t>
        </r>
        <r>
          <rPr>
            <sz val="9"/>
            <color indexed="81"/>
            <rFont val="Tahoma"/>
            <charset val="1"/>
          </rPr>
          <t xml:space="preserve">
Duong support make and fill color PLT + WT
</t>
        </r>
      </text>
    </comment>
  </commentList>
</comments>
</file>

<file path=xl/sharedStrings.xml><?xml version="1.0" encoding="utf-8"?>
<sst xmlns="http://schemas.openxmlformats.org/spreadsheetml/2006/main" count="15256" uniqueCount="1901">
  <si>
    <t>No</t>
  </si>
  <si>
    <t>Type</t>
  </si>
  <si>
    <t>ASW</t>
  </si>
  <si>
    <t>PSW</t>
  </si>
  <si>
    <t>No\Type</t>
  </si>
  <si>
    <t>Member</t>
  </si>
  <si>
    <t>hieu.nguyen-trung</t>
  </si>
  <si>
    <t>TaskGroup</t>
  </si>
  <si>
    <t>Tester</t>
  </si>
  <si>
    <t>1. Test Design (.xls)
2. Plot File (.plt)
3. ATT project
4. Coverage Log</t>
  </si>
  <si>
    <t>1. TPA file (.tpa)
2. test report (.html)
3. test report (.xml)
4. test summary (.html)
5. File Coverage Fail Reason (.xls)</t>
  </si>
  <si>
    <t>KPI Table</t>
  </si>
  <si>
    <t>Start</t>
  </si>
  <si>
    <t>End</t>
  </si>
  <si>
    <t>C0</t>
  </si>
  <si>
    <t>C1</t>
  </si>
  <si>
    <t>MCDC</t>
  </si>
  <si>
    <t>Status</t>
  </si>
  <si>
    <t>Ready for review</t>
  </si>
  <si>
    <t>Status Table</t>
  </si>
  <si>
    <t>N/A</t>
  </si>
  <si>
    <t>Ready for PLC</t>
  </si>
  <si>
    <t>KPI/days</t>
  </si>
  <si>
    <t>Ongoing</t>
  </si>
  <si>
    <t>Status (%)</t>
  </si>
  <si>
    <t>#</t>
  </si>
  <si>
    <t>Types</t>
  </si>
  <si>
    <t>Assigned ELOCs</t>
  </si>
  <si>
    <t>Completed ELOCs</t>
  </si>
  <si>
    <t>Status (%)
(Completed/Assigned)</t>
  </si>
  <si>
    <t>Total Days</t>
  </si>
  <si>
    <t>External Name</t>
  </si>
  <si>
    <t>PSW
ELOCs</t>
  </si>
  <si>
    <t>ASW
ELOCs</t>
  </si>
  <si>
    <t>3. Risks/ Pending Issues:</t>
  </si>
  <si>
    <t>Risks/ Issues</t>
  </si>
  <si>
    <t>Num of Day</t>
  </si>
  <si>
    <t>Detail</t>
  </si>
  <si>
    <t>Date</t>
  </si>
  <si>
    <t>Note:</t>
  </si>
  <si>
    <t>PSW: 450 ELOCs</t>
  </si>
  <si>
    <t>Productivity of each Member per Day</t>
  </si>
  <si>
    <t>Total Productivity per Month</t>
  </si>
  <si>
    <t>PSW: 450x4x20 = 36,000 ELOCs</t>
  </si>
  <si>
    <t>ASW: 130x4x20 = 10,400 ELOCs</t>
  </si>
  <si>
    <t>Table Type of Testing</t>
  </si>
  <si>
    <t>Table Tester</t>
  </si>
  <si>
    <t>Detail Output</t>
  </si>
  <si>
    <t>ATT</t>
  </si>
  <si>
    <t>Cantata</t>
  </si>
  <si>
    <t>Tool</t>
  </si>
  <si>
    <t>Table KPI ASW</t>
  </si>
  <si>
    <t>Table KPI PSW</t>
  </si>
  <si>
    <t>LOC Complete</t>
  </si>
  <si>
    <t>Actual hour</t>
  </si>
  <si>
    <t>Task Jira</t>
  </si>
  <si>
    <t>Project</t>
  </si>
  <si>
    <t>ComponentName</t>
  </si>
  <si>
    <t>ItemName</t>
  </si>
  <si>
    <t>Planned Start</t>
  </si>
  <si>
    <t>Planned End</t>
  </si>
  <si>
    <t>-</t>
  </si>
  <si>
    <t>ItemRevision</t>
  </si>
  <si>
    <t>Package</t>
  </si>
  <si>
    <t>hau.nguyen-tai</t>
  </si>
  <si>
    <t>bang.nguyen-duy</t>
  </si>
  <si>
    <t>dac.luu-cong</t>
  </si>
  <si>
    <t>duong.nguyen</t>
  </si>
  <si>
    <t>loc.do-phu</t>
  </si>
  <si>
    <t>thanh.nguyen-kim</t>
  </si>
  <si>
    <t>chung.ly</t>
  </si>
  <si>
    <t>Database</t>
  </si>
  <si>
    <t>BB</t>
  </si>
  <si>
    <t>Ready for delivery</t>
  </si>
  <si>
    <t>Complete &amp; Closed</t>
  </si>
  <si>
    <t>ELOC Assigned</t>
  </si>
  <si>
    <t>ELOC Recheck With Tool</t>
  </si>
  <si>
    <t>Status Result</t>
  </si>
  <si>
    <t>PeerReviewer</t>
  </si>
  <si>
    <t>Estimation base TOOL</t>
  </si>
  <si>
    <t>Owner Contact</t>
  </si>
  <si>
    <t>Remark</t>
  </si>
  <si>
    <t>Please ensure your push correct the Package name with the TaskGroup</t>
  </si>
  <si>
    <t xml:space="preserve">+ Location for delivery to internal team: </t>
  </si>
  <si>
    <t>Location</t>
  </si>
  <si>
    <t>\\hc-ut40745c\Ban_Vien_external\Release\Gen_9.3</t>
  </si>
  <si>
    <t>+ Location Internal Project:</t>
  </si>
  <si>
    <t>\\hc-ut40346c\NHI5HC\hieunguyen\0000_Project</t>
  </si>
  <si>
    <t>\\hc-ut40346c\NHI5HC\hieunguyen\0000_Project\001_Prj\01_COEM\01_Output_Package</t>
  </si>
  <si>
    <t>+ Location Internal Your Output:</t>
  </si>
  <si>
    <t>+ Location Internal Your Release Output:</t>
  </si>
  <si>
    <t>\\hc-ut40346c\NHI5HC\hieunguyen\0000_Project\001_Prj\01_COEM\02_Release_Package</t>
  </si>
  <si>
    <t>Status Review</t>
  </si>
  <si>
    <t>Pending for OPL</t>
  </si>
  <si>
    <t>T501</t>
  </si>
  <si>
    <t>T500</t>
  </si>
  <si>
    <t>T502</t>
  </si>
  <si>
    <t>ASW: 130 ELOCs</t>
  </si>
  <si>
    <t>Task Group</t>
  </si>
  <si>
    <t>Effort (days)</t>
  </si>
  <si>
    <t>UT_Status</t>
  </si>
  <si>
    <t>EXTERNAL Nguyen Trung Hieu (Ban Vien, RBVH/EPS45)</t>
  </si>
  <si>
    <t>Done</t>
  </si>
  <si>
    <t>EXTERNAL Nguyen Tai Hau (Ban Vien, RBVH/EPS45)</t>
  </si>
  <si>
    <t>EXTERNAL Nguyen Duy Bang (Ban Vien, RBVH/EPS45)</t>
  </si>
  <si>
    <t>EXTERNAL Luu Cong Dac (Ban Vien, RBVH/EPS45)</t>
  </si>
  <si>
    <t>Total</t>
  </si>
  <si>
    <t>Judge Total KPI</t>
  </si>
  <si>
    <t>Duration</t>
  </si>
  <si>
    <t>MT_Needed</t>
  </si>
  <si>
    <t>MT_Number</t>
  </si>
  <si>
    <t>How to fill status</t>
  </si>
  <si>
    <t>Status: Passed/Failed</t>
  </si>
  <si>
    <t>Test_Result: Ready for review</t>
  </si>
  <si>
    <t>Nguyen Trung Hieu</t>
  </si>
  <si>
    <t>Nguyen Tai Hau</t>
  </si>
  <si>
    <t>Nguyen Duy Bang</t>
  </si>
  <si>
    <t>Luu Cong Dac</t>
  </si>
  <si>
    <t>17h00</t>
  </si>
  <si>
    <t>Time</t>
  </si>
  <si>
    <t>days</t>
  </si>
  <si>
    <t>Assigned
ELOCs</t>
  </si>
  <si>
    <t>Completed
ELOCs</t>
  </si>
  <si>
    <t>Effort
(days)</t>
  </si>
  <si>
    <t>Actual Effort
(days)</t>
  </si>
  <si>
    <t>Brief Description:</t>
  </si>
  <si>
    <t>12h00</t>
  </si>
  <si>
    <t>Duration (Plan)</t>
  </si>
  <si>
    <t>Duration (Actual)</t>
  </si>
  <si>
    <t>- No comment</t>
  </si>
  <si>
    <t>Actual Effort (days)</t>
  </si>
  <si>
    <t>Num of OPLs</t>
  </si>
  <si>
    <t>Num of Defects</t>
  </si>
  <si>
    <t>Effort PSW (days)</t>
  </si>
  <si>
    <t>Effort ASW
(days)</t>
  </si>
  <si>
    <t>T503</t>
  </si>
  <si>
    <t>Holidays</t>
  </si>
  <si>
    <t>Reason for Fail Testcase</t>
  </si>
  <si>
    <t>Reason For code coverage</t>
  </si>
  <si>
    <t>OPL</t>
  </si>
  <si>
    <t>Summary</t>
  </si>
  <si>
    <t>huy.do-anh</t>
  </si>
  <si>
    <t>phuong.nguyen-thanh</t>
  </si>
  <si>
    <t>TaskID</t>
  </si>
  <si>
    <t>Type of Comment</t>
  </si>
  <si>
    <t>OPL/Defect</t>
  </si>
  <si>
    <t>Auto</t>
  </si>
  <si>
    <t>Baseline</t>
  </si>
  <si>
    <t>Type of OPL/Defect</t>
  </si>
  <si>
    <t>Defect</t>
  </si>
  <si>
    <t>None</t>
  </si>
  <si>
    <t>10h00</t>
  </si>
  <si>
    <t>MA Python (CC-AS/EVA-SW31-CN)</t>
  </si>
  <si>
    <t>RBVAR_VarCode_PROJECT.c</t>
  </si>
  <si>
    <t>rba_BldrCmp_Cfg_FlashIf.c</t>
  </si>
  <si>
    <t>rba_BldrCmp_Cfg_SecA.c</t>
  </si>
  <si>
    <t>rba_BldrCmp_Cfg_CheckMem.c</t>
  </si>
  <si>
    <t>Nguyen Thanh Phuong</t>
  </si>
  <si>
    <t>Do Anh Huy</t>
  </si>
  <si>
    <t>RBVAR_OutputDriver_PROJECT.c</t>
  </si>
  <si>
    <t>RBVAR_SystemStateManagement_PROJECT.c</t>
  </si>
  <si>
    <t>Release Date</t>
  </si>
  <si>
    <t>JOEM</t>
  </si>
  <si>
    <t>COEM</t>
  </si>
  <si>
    <t>Total Package for all JOEM, COEM</t>
  </si>
  <si>
    <t>PSW: 45000 ELOCS</t>
  </si>
  <si>
    <t>ASW: 13000 ELOCS</t>
  </si>
  <si>
    <t>Nguyen Tuan Duong</t>
  </si>
  <si>
    <t>Do Phu Loc</t>
  </si>
  <si>
    <t>Nguyen Kim Thanh</t>
  </si>
  <si>
    <t>Ly Chung</t>
  </si>
  <si>
    <t>rb.as.core.app.asw.ldm.lfc</t>
  </si>
  <si>
    <t>1st May</t>
  </si>
  <si>
    <t>BB80912</t>
  </si>
  <si>
    <t>BYD_ESP93_Int</t>
  </si>
  <si>
    <t>Team size</t>
  </si>
  <si>
    <t>OK</t>
  </si>
  <si>
    <t>NG</t>
  </si>
  <si>
    <t>Team:</t>
  </si>
  <si>
    <t>BAO Eric (CC-AS/EVA-SW32-CN)</t>
  </si>
  <si>
    <t>BB81377</t>
  </si>
  <si>
    <t>SGMW_ESP93_Carbon_Int</t>
  </si>
  <si>
    <t>NET_SCL_Rx_SGMW_RemoteControl.c</t>
  </si>
  <si>
    <t>RBNET_ESPiB_Monitoring.c</t>
  </si>
  <si>
    <t>Manual</t>
  </si>
  <si>
    <t>CubasAdapter.c</t>
  </si>
  <si>
    <t>rba_Bldr_main.c</t>
  </si>
  <si>
    <t>rba_BldrFlsDrv_Cfg.c</t>
  </si>
  <si>
    <t>rba_Bmgr_main.c</t>
  </si>
  <si>
    <t>1. Completed ELOCs of the team from the beginning of Month till Now:</t>
  </si>
  <si>
    <t>2. Completed ELOCs of each member from the beginning of Month till Now:</t>
  </si>
  <si>
    <t>4. Found Defects/ OPLs in Month:</t>
  </si>
  <si>
    <t>5. Leave Plan:</t>
  </si>
  <si>
    <t>Refer</t>
  </si>
  <si>
    <t>No function to test</t>
  </si>
  <si>
    <t>CNMS_ESP_Carbon_Int</t>
  </si>
  <si>
    <t>BYD_ESP93_Int\MainstreamF30\rb\as\BYD\Mainstream151\app\dsm\RBVAR\src\RBVAR_VarCode_PROJECT.c</t>
  </si>
  <si>
    <t>RBAPLCUST_RBDI_NVMData.c</t>
  </si>
  <si>
    <t>RBAPLCUST_WDBI_NVMData.c</t>
  </si>
  <si>
    <t>NET_CheckSumLib_CNMS.c</t>
  </si>
  <si>
    <t>NET_MonitoringClasses_F30.c</t>
  </si>
  <si>
    <t>RBPduHandler_Callouts.c</t>
  </si>
  <si>
    <t>Thangamani Shanmugam (RBEI/EBB7)</t>
  </si>
  <si>
    <t>ZHANG Guorong (CC-AS/EVA-SW32-CN)</t>
  </si>
  <si>
    <t>Geely_Beryllium2_Int</t>
  </si>
  <si>
    <t>TOY_847B_MPT_Release1</t>
  </si>
  <si>
    <t>EXTERNAL Do Anh Huy (Ban Vien, RBVH/EPS45)</t>
  </si>
  <si>
    <t>RBA_NDS_SystemInfo.c</t>
  </si>
  <si>
    <t>SAS_LWS_Standard.c</t>
  </si>
  <si>
    <t>CAI Tantan (CC-AS/EVA-SW31-CN)</t>
  </si>
  <si>
    <t>rba_SCL_Settings.c</t>
  </si>
  <si>
    <t>HONDA_CMP_BL11sp02_snapshot05</t>
  </si>
  <si>
    <t>Delta &gt; New</t>
  </si>
  <si>
    <t>Contact point: Iwase Megumi (CC-AS/ESJ2-JP) ; EXTERNAL Motoyoshi Kazuyuki (VSN, CC-AS/ESJ2-JP)</t>
  </si>
  <si>
    <t>11h00</t>
  </si>
  <si>
    <t>RBAPLCUST_DiagnosticSessionControl.c</t>
  </si>
  <si>
    <t>RBA_NDS_YAWRATE_Callout.c</t>
  </si>
  <si>
    <t>BJEV_N60_2WD_4WD</t>
  </si>
  <si>
    <t>BL73_SP02</t>
  </si>
  <si>
    <t>rba_BldrBCLSigChk.c</t>
  </si>
  <si>
    <t>rba_BldrFlsDrv.c</t>
  </si>
  <si>
    <t>BAIC_MainPath_HevX_Int</t>
  </si>
  <si>
    <t>CSMosarASWMainstream93_Honda</t>
  </si>
  <si>
    <t>RBAPLCUST_VariandCode.c</t>
  </si>
  <si>
    <t>RBHMI_ConfigOutputDriver_PRJ.c</t>
  </si>
  <si>
    <t>RBHMI_ExtStateCalculation_PRJ.c</t>
  </si>
  <si>
    <t>RBAPLCUST_RDBI_IOCtrlState.c</t>
  </si>
  <si>
    <t>ComScl_Scl_Complex_proc.c</t>
  </si>
  <si>
    <t>NET_Monitoring.c</t>
  </si>
  <si>
    <t>GWM_AB30_CP_Int</t>
  </si>
  <si>
    <t>LI Chengcheng (CC-AS/EVA-SW33-CN)</t>
  </si>
  <si>
    <t>BYD_IPB_BL05_Int</t>
  </si>
  <si>
    <t>GUO Sasa (CC-AS/EVA-SW3-CN)</t>
  </si>
  <si>
    <t>NET_AliveCounterLib_BAIC.c</t>
  </si>
  <si>
    <t>RBA_NDS_CIM_0x310_Callout.c</t>
  </si>
  <si>
    <t>RBA_NDS_EPS_0x1C2_Callout.c</t>
  </si>
  <si>
    <t>RBA_NDS_EPS_0x217_Callout.c</t>
  </si>
  <si>
    <t>RBA_NDS_EPS_0x242_Callout.c</t>
  </si>
  <si>
    <t>RBA_NDS_EPS_0x246_Callout.c</t>
  </si>
  <si>
    <t>RBA_NDS_EPS_0x261_Callout.c</t>
  </si>
  <si>
    <t>RBA_NDS_EPS_0x318_Callout.c</t>
  </si>
  <si>
    <t>RBA_NDS_ESP_0x1B8_Callout.c</t>
  </si>
  <si>
    <t>RBA_NDS_ESP_0x264_Callout.c</t>
  </si>
  <si>
    <t>RBA_NDS_ESP_0x266_Callout.c</t>
  </si>
  <si>
    <t>RBA_NDS_ESP_0x332_Callout.c</t>
  </si>
  <si>
    <t>RBA_NDS_ESP_0x658_Callout.c</t>
  </si>
  <si>
    <t>RBA_NDS_ESP_Common_Callout.c</t>
  </si>
  <si>
    <t>RBA_NDS_MCU_F_0x150_Callout.c</t>
  </si>
  <si>
    <t>RBA_NDS_PAS_0x1BC_Callout.c</t>
  </si>
  <si>
    <t>RBA_NDS_VCU_0x102_Callout.c</t>
  </si>
  <si>
    <t>RBA_NDS_VCU_0x226_Callout.c</t>
  </si>
  <si>
    <t>RBA_NDS_VCU_0x245_Callout.c</t>
  </si>
  <si>
    <t>RBSEC_Sec.c</t>
  </si>
  <si>
    <t>RBVAR_StateMachine_CustomerProject.c</t>
  </si>
  <si>
    <t>Dem_PrjSpecificIndiHandling.c</t>
  </si>
  <si>
    <t>RBHMI_LDMLamp_FAW.c</t>
  </si>
  <si>
    <t>RBAPLCUST_RBDI_SWVersionNumber.c</t>
  </si>
  <si>
    <t>RBAPLCUST_RoutineControl_ConditionCheck.c</t>
  </si>
  <si>
    <t>RBAPLCUST_SpeedLimitForServices_BAIC_ESP.c</t>
  </si>
  <si>
    <t>RBAPLCUST_SnapshotChecksumAlivecounter_ESP.c</t>
  </si>
  <si>
    <t>HU Evan (CC-AS/EVA-SW33-CN)</t>
  </si>
  <si>
    <t>SUN Nan (CC-AS/EVA-SW1-CN)</t>
  </si>
  <si>
    <t>ZHU Anlin (CC-AS/EVA-SW2-CN)</t>
  </si>
  <si>
    <t>LIANG Xin (CC-AS/EVA-SW33-CN)</t>
  </si>
  <si>
    <t>BB98378</t>
  </si>
  <si>
    <t>GEELY_FS11_ESP9.3HD_BSS05_SP05</t>
  </si>
  <si>
    <t>SGMW CN202M 208T CPi ACC 242139 BB81871</t>
  </si>
  <si>
    <t>NET_SCL_Rx_SGMW.c</t>
  </si>
  <si>
    <t>NET_SCL_Tx_SGMW.c</t>
  </si>
  <si>
    <t>MIAO Huafeng (CC-AS/EVA-SW32-CN)</t>
  </si>
  <si>
    <t>To Trong Khoa (RBVH/EAS11)</t>
  </si>
  <si>
    <t>BB98153 &amp; BB97958 &amp; BB80790 &amp; BB80795</t>
  </si>
  <si>
    <t>BB81871</t>
  </si>
  <si>
    <t>Geely_ESP93_Carbon_Int</t>
  </si>
  <si>
    <t>SGMW_ESP93_Mainstream_Int</t>
  </si>
  <si>
    <t>Wrong databasse =&gt; Fixed</t>
  </si>
  <si>
    <t>Geely_ESP93_Carbon_Int\MainstreamF30\rb\as\geely\CpiwAPB\app\dsm\RBHMI\src\RBHMI_Synchronisation_F30.C</t>
  </si>
  <si>
    <t>SGMW_ESP93_Mainstream_Int\MainstreamF30\rb\as\sgmw\CN210S\app\net\RBScl\RBScl_SGMW\src\NET_SCL_Rx_SGMW.c</t>
  </si>
  <si>
    <t>SGMW_ESP93_Mainstream_Int\MainstreamF30\rb\as\sgmw\CN210S\app\net\RBScl\RBScl_SGMW\src\NET_SCL_Tx_SGMW.c</t>
  </si>
  <si>
    <t>SGMW_ESP93_Mainstream_Int\MainstreamF30\rb\as\sgmw\core\app\dcom\RBAPLCust\src\RBAPLCUST_DiagnosticSessionControl.c</t>
  </si>
  <si>
    <t>SGMW_ESP93_Mainstream_Int\MainstreamF30\rb\as\sgmw\core\app\dcom\RBAPLCust\src\RBAPLCUST_RBDI_NVMData.c</t>
  </si>
  <si>
    <t>LFC_Exe</t>
  </si>
  <si>
    <t>4.10.131.0</t>
  </si>
  <si>
    <t>MT_208</t>
  </si>
  <si>
    <t>FAW_TypeC2_BSL33_Security</t>
  </si>
  <si>
    <t>RBAPLCUST_InputOutputControl_GeneralFunctions.c</t>
  </si>
  <si>
    <t>RBAPLCUST_RoutineControl_WheelSpeedSensorTest.c</t>
  </si>
  <si>
    <t>NET_SCL_Rx_EngineTorque.c</t>
  </si>
  <si>
    <t>NET_SCL_Rx_Yrs.c</t>
  </si>
  <si>
    <t>NET_SCL_Tx_AxelSplit.c</t>
  </si>
  <si>
    <t>NET_SCL_Tx_AxelSplit_Torque.c</t>
  </si>
  <si>
    <t>NET_SCL_Tx_VehicleSpeed.c</t>
  </si>
  <si>
    <t>RBA_NDS_TCUAvaliable_Callout.c</t>
  </si>
  <si>
    <t>RBA_NDS_TOD_Callout.c</t>
  </si>
  <si>
    <t>NET_SCL_Tx_SystemInfo.c</t>
  </si>
  <si>
    <t>EBC_RequestMode</t>
  </si>
  <si>
    <t>CDD_AxTarLim</t>
  </si>
  <si>
    <t>RDA_CustDegradationAvlDeter</t>
  </si>
  <si>
    <t>BSS05_SP05</t>
  </si>
  <si>
    <t>FAW_MainPath_V2.0_Int</t>
  </si>
  <si>
    <t>ESP93hevXEncapSWCust_ECU_CSW_BB97468.axl</t>
  </si>
  <si>
    <t>CDDiBooster_ECU_CSW_BB00001.axl</t>
  </si>
  <si>
    <t>RPAESPHevXEncapSWCust_ECU_CSW_BB99704.axl</t>
  </si>
  <si>
    <t>1.2.146310.0</t>
  </si>
  <si>
    <t>BL07</t>
  </si>
  <si>
    <t>LIU Felix (CC-AS/EVA-SW33-CN)</t>
  </si>
  <si>
    <t>CHENG Jie (CC-AS/EVA-SW1-CN)</t>
  </si>
  <si>
    <t>ZHONG Yan (CC-AS/EVA-SW2-CN)</t>
  </si>
  <si>
    <t>Have already confirm by owner at the previous phase</t>
  </si>
  <si>
    <t>Can't cover for false case of 
if ((absoluteAddress_u32 &gt;= rba_BldrCmp_LogicalBlockTable_pst[rba_BldrCmp_BootCtrl_st.LogicalBlockIdx].BlockSegTable[rba_BldrCmp_BootCtrl_st.LogBlkCurSegment_u8].segment_begin) &amp;&amp;
                    (absoluteAddress_u32 &lt;= rba_BldrCmp_LogicalBlockTable_pst[rba_BldrCmp_BootCtrl_st.LogicalBlockIdx].BlockSegTable[rba_BldrCmp_BootCtrl_st.LogBlkCurSegment_u8].segment_end))
. Because absoluteAddress_u32 = rba_BldrCmp_LogicalBlockTable_pst[rba_BldrCmp_BootCtrl_st.LogicalBlockIdx].BlockSegTable[rba_BldrCmp_BootCtrl_st.LogBlkCurSegment_u8].segment_begin + relativeAddress_u32 and  relativeAddress_u32 &gt;=0.</t>
  </si>
  <si>
    <t>BAIC_MainPath_HevX_Int\BAICHevX\rb\as\baic\baic_core\app\net\RBScl\src</t>
  </si>
  <si>
    <t>BAIC_MainPath_HevX_Int\BAICHevX\rb\as\baic\baic_core\app\net\RbNetPrj\RBNet_Can\src</t>
  </si>
  <si>
    <t>BAIC_MainPath_HevX_Int\BAICHevX\rb\as\baic\prj\dsmpr\src</t>
  </si>
  <si>
    <t>BAIC_MainPath_HevX_Int\BAICHevX\rb\as\cnms_core\app\net\scl_callout\src</t>
  </si>
  <si>
    <t>BAIC_MainPath_HevX_Int\BAICHevX\rb\as\core\app\sec\security\src</t>
  </si>
  <si>
    <t>BAIC_MainPath_HevX_Int\BAICHevX\rb\as\baic\baic_core\app\dsm\RBVAR\src</t>
  </si>
  <si>
    <t>BAIC_MainPath_HevX_Int\BAICHevX\rb\as\baic\baic_core\app\dsm\RBHMI\src</t>
  </si>
  <si>
    <t>BAIC_MainPath_HevX_Int\BAICHevX\rb\as\baic\baic_core\app\dsm\RBWarningIndicator\src</t>
  </si>
  <si>
    <t>BAIC_MainPath_HevX_Int\BAICHevX\rb\as\baic\prj\dsmpr\src\RBHMI\src</t>
  </si>
  <si>
    <t>BAIC_MainPath_HevX_Int\BAICHevX\rb\as\baic\prj\dsmpr\cfg\Diamant_Cfg\BB97468\Project_Overwritten\src</t>
  </si>
  <si>
    <t>BAIC_MainPath_HevX_Int\BAICHevX\rb\as\baic\baic_core\app\dcom\RBAPLCust\src\common</t>
  </si>
  <si>
    <t>BAIC_MainPath_HevX_Int\BAICHevX\rb\as\baic\baic_core\app\dcom\RBAPLCust\src\ESP</t>
  </si>
  <si>
    <t>BAIC_MainPath_HevX_Int\BAICHevX\rb\as\cnms_core\app\dcom\RBAPLCust\src\common</t>
  </si>
  <si>
    <t>BAIC_MainPath_HevX_Int\BAICHevX\rb\as\cnms_core\app\net\scl\Controllers\Engine\src</t>
  </si>
  <si>
    <t>BAIC_MainPath_HevX_Int\BAICHevX\rb\as\cnms_core\app\net\scl\Sensors\AxAyYrs\src</t>
  </si>
  <si>
    <t>BAIC_MainPath_HevX_Int\BAICHevX\rb\as\cnms_core\app\net\scl\Controllers\AxelSplit\src</t>
  </si>
  <si>
    <t>BAIC_MainPath_HevX_Int\BAICHevX\rb\as\cnms_core\app\net\scl\Controllers\VehicleSpeed\src</t>
  </si>
  <si>
    <t>BAIC_MainPath_HevX_Int\BAICHevX\rb\as\cnms_core\app\net\scl\Controllers\SystemInfo\src</t>
  </si>
  <si>
    <t>FAW_MainPath_V2.0_Int\MainstreamF30\rba\Bldr\bmgr\src</t>
  </si>
  <si>
    <t>FAW_MainPath_V2.0_Int\MainstreamF30\rba\Bldr\bldr\src</t>
  </si>
  <si>
    <t>FAW_MainPath_V2.0_Int\MainstreamF30\rba\Bldr\config\ApplicationLayer\rba_BldrCmp\src</t>
  </si>
  <si>
    <t>FAW_MainPath_V2.0_Int\MainstreamF30\rba\Bldr\comps\ComplexDeviceDriver\rba_BldrFlsDrv\src</t>
  </si>
  <si>
    <t>FAW_MainPath_V2.0_Int\MainstreamF30\rba\Bldr\comps\ComplexDeviceDriver\rba_BldrBCLSigChk\src</t>
  </si>
  <si>
    <t>FAW_MainPath_V2.0_Int\MainstreamF30\rba\Bldr\config\Infrastruct\CubasAdapter\src</t>
  </si>
  <si>
    <t>- Release in advance for phase 1 on 18-May-2020</t>
  </si>
  <si>
    <t>- Phase 2 assign from 19-May-2020</t>
  </si>
  <si>
    <t>CNMS_179148_Carbon_ESP_BL07_SPRINT12</t>
  </si>
  <si>
    <t>ComScl_Scl_OBD_Signal_Copy.c</t>
  </si>
  <si>
    <t>NET_SCL_Tx_AxExport.c</t>
  </si>
  <si>
    <t>NET_SCL_Tx_AyExport.c</t>
  </si>
  <si>
    <t>NET_SCL_Tx_YrsExport.c</t>
  </si>
  <si>
    <t>RBA_NDS_ATS_Callout.c</t>
  </si>
  <si>
    <t>RBA_NDS_Engine_Callout.c</t>
  </si>
  <si>
    <t>RBA_NDS_WheelOdoEdges_Callout.c</t>
  </si>
  <si>
    <t>RBA_NDS_WSS_FailureInfo_Callout.c</t>
  </si>
  <si>
    <t>SAS_Functions.c</t>
  </si>
  <si>
    <t>BL07_SPRINT12</t>
  </si>
  <si>
    <t xml:space="preserve">Please comment follow ASPICE Standard </t>
  </si>
  <si>
    <t>YE Tianyu (CC-AS/ESW2-CN)</t>
  </si>
  <si>
    <t>Can't cover for case case 0UL, case 1UL, case 2UL and case default of switch ( temp ) at line#98. Because RBA_BLDRCMP_SA_SECURITY_CONSTANT is a constant, so temp is a constant.
Can’t cover for true case of  if ((RBA_BLDRCMP_SA_SECURITY_CONSTANT &amp; 0x00000001UL) == 1UL) at line#134.</t>
  </si>
  <si>
    <t>Can’t cover for function rba_BldrFlsDrv_Cfg_Write atline#73 because address of pointer canCore_pvst is fixed (limit cantata, can’t set the fixed address).</t>
  </si>
  <si>
    <t>CNMS_203173_Carbon_HevX_BL03_SP08</t>
  </si>
  <si>
    <t>RBAPLCUST_PreConditionsMode04.c</t>
  </si>
  <si>
    <t>RBAPLOBD_Mode04.c</t>
  </si>
  <si>
    <t>BL03_SP08</t>
  </si>
  <si>
    <t>CNMS_ESPHevX_Carbon_Int</t>
  </si>
  <si>
    <t>HUANG Kaibing (CC-AS/ESW2-CN)</t>
  </si>
  <si>
    <t>WANG Bei (CC-AS/ESW3-CN)</t>
  </si>
  <si>
    <t>1. From line #54 to line #69 I just cover once because can’t cover endless loop.</t>
  </si>
  <si>
    <t>GEELY_BX11_ESPHEVX_BL06_SP02</t>
  </si>
  <si>
    <t>MC_239507_SGMW_CN210S_PHEV_ESP9.3Cpi</t>
  </si>
  <si>
    <t>BL06_SP02</t>
  </si>
  <si>
    <t>BL03-Sp01</t>
  </si>
  <si>
    <t>GeelyNL5P_ESPHevX_Int</t>
  </si>
  <si>
    <t>-Can't cover for else condition</t>
  </si>
  <si>
    <t>Param1D C0,C1,MCDC not 100%.</t>
  </si>
  <si>
    <t>CNMS_ESP_Carbon_Int\MainstreamF30\rb\as\cnms_core\app\net\scl\src\OBD\ComScl_Scl_OBD_Signal_Copy.c</t>
  </si>
  <si>
    <t>CNMS_ESP_Carbon_Int\MainstreamF30\rb\as\cnms_core\app\net\scl\src\AxAyYrs\NET_SCL_Rx_Yrs.c</t>
  </si>
  <si>
    <t>CNMS_ESP_Carbon_Int\MainstreamF30\rb\as\cnms_core\app\net\scl\src\AxAyYrs\NET_SCL_Tx_AxExport.c</t>
  </si>
  <si>
    <t>CNMS_ESP_Carbon_Int\MainstreamF30\rb\as\cnms_core\app\net\scl\src\AxAyYrs\NET_SCL_Tx_AyExport.c</t>
  </si>
  <si>
    <t>CNMS_ESP_Carbon_Int\MainstreamF30\rb\as\cnms_core\app\net\scl\src\AxAyYrs\NET_SCL_Tx_YrsExport.c</t>
  </si>
  <si>
    <t>CNMS_ESP_Carbon_Int\MainstreamF30\rb\as\cnms_core\app\net\scl\src\Callout_Functions\RBA_NDS_ATS_Callout.c</t>
  </si>
  <si>
    <t>CNMS_ESP_Carbon_Int\MainstreamF30\rb\as\cnms_core\app\net\scl\src\Callout_Functions\RBA_NDS_Engine_Callout.c</t>
  </si>
  <si>
    <t>CNMS_ESP_Carbon_Int\MainstreamF30\rb\as\cnms_core\app\net\scl\src\Callout_Functions\RBA_NDS_SystemInfo.c</t>
  </si>
  <si>
    <t>CNMS_ESP_Carbon_Int\MainstreamF30\rb\as\cnms_core\app\net\scl\src\Callout_Functions\RBA_NDS_TOD_Callout.c</t>
  </si>
  <si>
    <t>CNMS_ESP_Carbon_Int\MainstreamF30\rb\as\cnms_core\app\net\scl\src\Callout_Functions\RBA_NDS_WheelOdoEdges_Callout.c</t>
  </si>
  <si>
    <t>CNMS_ESP_Carbon_Int\MainstreamF30\rb\as\cnms_core\app\net\scl\src\Callout_Functions\RBA_NDS_WSS_FailureInfo_Callout.c</t>
  </si>
  <si>
    <t>CNMS_ESP_Carbon_Int\MainstreamF30\rb\as\cnms_core\app\net\scl\src\Callout_Functions\RBA_NDS_YAWRATE_Callout.c</t>
  </si>
  <si>
    <t>CNMS_ESP_Carbon_Int\MainstreamF30\rb\as\cnms_core\app\net\scl\src\Steering\SAS_Functions.c</t>
  </si>
  <si>
    <t>CNMS_ESP_Carbon_Int\MainstreamF30\rb\as\cnms_core\app\net\scl\src\Steering\SAS_LWS_Standard.c</t>
  </si>
  <si>
    <t>CNMS_ESP_Carbon_Int\MainstreamF30\rb\as\rbcn\core\app\dcom\RBAPLCust\src\ESP\RBAPLCUST_InputOutputControl.c</t>
  </si>
  <si>
    <t>CNMS_ESP_Carbon_Int\MainstreamF30\rb\as\rbcn\core\app\dcom\RBAPLCust\src\ESP\RBAPLCUST_RDBI_IOCtrlState.c</t>
  </si>
  <si>
    <t>FAW_MainPath_V2.0_Int\MainstreamF30\rba\Bldr\config\ComplexDeviceDriver\rba_BldrFlsDrv\src</t>
  </si>
  <si>
    <t>CNMS_ESPHevX_Carbon_Int\CNMSESPHevX\rb\as\cnms_core\app\net\scl\src\Callout_Functions\RBA_NDS_WSS_FailureInfo_Callout.c</t>
  </si>
  <si>
    <t>MC_247874_Geely_KC2A_ESP9.3HB_RC1</t>
  </si>
  <si>
    <t>BYD_COMMON_DEFECT</t>
  </si>
  <si>
    <t>NET_SCL_Rx_AEB.c</t>
  </si>
  <si>
    <t>Geely_Beryllium2_OBD_China6_Int</t>
  </si>
  <si>
    <t>VELLAISAMY Senthil Kumar (CC-AS/EVA-SW32-CN)</t>
  </si>
  <si>
    <t>BB82738</t>
  </si>
  <si>
    <t>BB82739</t>
  </si>
  <si>
    <t>Can't cover branch "else" of condition if (1) at line #144</t>
  </si>
  <si>
    <t>CNMS_ESPHevX_Carbon_Int\CNMSESPHevX\rb\as\rbcn\core\app\dcom\RBAPLOBD\src\RBAPLOBD_Mode04.c</t>
  </si>
  <si>
    <t>CNMS_ESPHevX_Carbon_Int\CNMSESPHevX\rb\as\rbcn\core\app\dcom\RBAPLCust\src\common\RBAPLCUST_PreConditionsMode04.c</t>
  </si>
  <si>
    <t>GeelyNL5P_ESPHevX_Int\ESPhevXGeely\rb\as\ESPhevX\Geely\app\dsm\RBVAR\src\RBVAR_SystemStateManagement_PROJECT.c</t>
  </si>
  <si>
    <t>GeelyNL5P_ESPHevX_Int\ESPhevXGeely\rb\as\ESPhevX\Geely\app\dsm\RBHMI\src\RBHMI_ExtStateCalculation_PRJ.c</t>
  </si>
  <si>
    <t>SGMW_ESP93_Carbon_Int\MainstreamF30\rb\as\sgmw\CN210S\app\net\RBScl\RBScl_SGMW\src\NET_SCL_Rx_SGMW.c</t>
  </si>
  <si>
    <t>Geely_Beryllium2_OBD_China6_Int\MainstreamF30\rb\as\geely\project\app\net\RBScl\src\Rcv\NET_SCL_Rx_AEB.c</t>
  </si>
  <si>
    <t>Geely_Beryllium2_Int\MainstreamF30\rb\as\geely\project\app\net\RBScl\src\Rcv\NET_SCL_Rx_AEB.c</t>
  </si>
  <si>
    <t xml:space="preserve">SAIC EP22 M2 noneDA ESP9.3 237432 </t>
  </si>
  <si>
    <t>GWM_P3011RC2</t>
  </si>
  <si>
    <t>BSS14</t>
  </si>
  <si>
    <t>NET_BrkVamPumpSts.c</t>
  </si>
  <si>
    <t>NET_Complex_SignalHandling.c</t>
  </si>
  <si>
    <t>NET_InternalIF.c</t>
  </si>
  <si>
    <t>BB81433/81853</t>
  </si>
  <si>
    <t>SAIC_A_ARCH_CMP_ESP93_Carbon_Int</t>
  </si>
  <si>
    <t>GWM_CP_Stream_Int</t>
  </si>
  <si>
    <t>Can't cover fully MCDC for condition at the line#140 and the line #145</t>
  </si>
  <si>
    <t>Actual LOC: 60</t>
  </si>
  <si>
    <t>RDA_VlcTarAx</t>
  </si>
  <si>
    <t>RPAESPHevXEncapSWCust_ECU_CSW_BB99704(1).axl</t>
  </si>
  <si>
    <t>GWM_AB30_CP 7DCT</t>
  </si>
  <si>
    <t>GAC_Carbon_RPA_iBooster_Mainpath_BL06</t>
  </si>
  <si>
    <t>BYD_IPB_SW_Mainstream_BL05_SP14</t>
  </si>
  <si>
    <t>GEEA2.0_ESP9.3_CMP_BL07 (BG1) Sprint4</t>
  </si>
  <si>
    <t>SGMW CN202SR India RC2 CPi 242816 BB81722</t>
  </si>
  <si>
    <t>SCM_AxTar_Calculation</t>
  </si>
  <si>
    <t>AWB_SignalMonitoring</t>
  </si>
  <si>
    <t>PATA_CAN.c</t>
  </si>
  <si>
    <t>RBFSWBootInterface_SGMW.c</t>
  </si>
  <si>
    <t>TestEnvironment_NvM_CNMS_EV712048.c</t>
  </si>
  <si>
    <t>TestEnvironment_NvM_CNMS_EV712518.c</t>
  </si>
  <si>
    <t>TestEnvironment_NvM_CNMS_EV711009.c</t>
  </si>
  <si>
    <t>v (1.2.160.3)</t>
  </si>
  <si>
    <t>v (4.1.160.8)</t>
  </si>
  <si>
    <t>RUBAGAN Varunidhan (CC-AS/EVA-SW2-CN)</t>
  </si>
  <si>
    <t>XU Xueming (CC-AS/EVA-SW2-CN)</t>
  </si>
  <si>
    <t>ZHANG Xuetao (CC-AS/EVA-SW31-CN)</t>
  </si>
  <si>
    <t>GAC_IB2_HADHAP_Int</t>
  </si>
  <si>
    <t>GEEA</t>
  </si>
  <si>
    <t>SGMW_ESP93_Mainstream_RBVH_Int</t>
  </si>
  <si>
    <t>BB81433 / BB81853</t>
  </si>
  <si>
    <t>BB81722</t>
  </si>
  <si>
    <t>BL06</t>
  </si>
  <si>
    <t>BL05_SP14</t>
  </si>
  <si>
    <t>GWM_NET_SCL_Rx_VAF.c</t>
  </si>
  <si>
    <t>SAIC_A_ARCH_CMP_ESP93_Carbon_Int\MainstreamF30\rb\as\saic\CpiwAPB\app\net\RBScl\EP22_M2\src\NET_BrkVamPumpSts.c</t>
  </si>
  <si>
    <t>SAIC_A_ARCH_CMP_ESP93_Carbon_Int\MainstreamF30\rb\as\saic\CpiwAPB\app\net\RBScl\EP22_M2\src\NET_Complex_SignalHandling.c</t>
  </si>
  <si>
    <t>SAIC_A_ARCH_CMP_ESP93_Carbon_Int\MainstreamF30\rb\as\saic\CpiwAPB\app\net\RBScl\Common\src\NET_InternalIF.c</t>
  </si>
  <si>
    <t>GWM_CP_Stream_Int\MainstreamF30\rb\as\gwm\core\app\net\scl\LDMFunctions\VAF\src\GWM_NET_SCL_Rx_VAF.c</t>
  </si>
  <si>
    <t>AB30 CP BS08sprint2</t>
  </si>
  <si>
    <t>GAC_Carbon_RPA_ESPHevx_Mainpath_BL06</t>
  </si>
  <si>
    <t>RBAPLCUST_RBDI_FBL.c</t>
  </si>
  <si>
    <t>RBAPLCUST_RDBI_BOM.c</t>
  </si>
  <si>
    <t>RBAPLCUST_ReadDTCInformation.c</t>
  </si>
  <si>
    <t>SGMW_RBA_NDS_PHEV_Callout.c</t>
  </si>
  <si>
    <t>1.0.160.10.1.13.2.1.1.1</t>
  </si>
  <si>
    <t>XU Zhuofan (CC-AS/EVA-SW33-CN)</t>
  </si>
  <si>
    <t>ZHOU Xiaoxi (CC-AS/EVA-SW31-CN)</t>
  </si>
  <si>
    <t>1479289.zip</t>
  </si>
  <si>
    <t>BL07 (BG1) Sprint4</t>
  </si>
  <si>
    <t>BB99308</t>
  </si>
  <si>
    <t>GAC_ESPHevX_HADHAP</t>
  </si>
  <si>
    <t>BB80433</t>
  </si>
  <si>
    <t>CHEN Steve (CC-AS/EVA-SW33-CN)</t>
  </si>
  <si>
    <t>Unable to cover DEFAULT case of switch( SsmState ) at line #339 because the enum SsmState only has 4 values. Cannot cover MCDC case T-T-F at line 179 becase when IMG_BRKMODE_STATUS false =&gt; line 71 false =&gt; line 139 never reach</t>
  </si>
  <si>
    <t>BB81614; BB99300; BB81296;BB99202</t>
  </si>
  <si>
    <t>BB80433; BB80431; BB81003</t>
  </si>
  <si>
    <t>SAIC_A_ARCH_CMP_ESP93_Carbon_Int\MainstreamF30\rb\as\saic\CpiwAPB\app\net\RBScl\EP22_M2\src\PATA_CAN.c</t>
  </si>
  <si>
    <t>SGMW_ESP93_Mainstream_RBVH_Int\MainstreamF30\rb\as\sgmw\CN210S\app\net\RBScl\RBScl_SGMW\src\NET_SCL_Tx_SGMW.c</t>
  </si>
  <si>
    <t>SGMW_ESP93_Mainstream_RBVH_Int\MainstreamF30\rb\as\sgmw\CN210S\app\net\RBScl\RBScl_SGMW\src\NET_SCL_Rx_SGMW_RemoteControl.c</t>
  </si>
  <si>
    <t>SGMW_ESP93_Mainstream_RBVH_Int\MainstreamF30\rb\as\sgmw\CN210S\app\net\RBScl\RBScl_SGMW\src\NET_SCL_Rx_SGMW.c</t>
  </si>
  <si>
    <t>SGMW_ESP93_Mainstream_RBVH_Int\MainstreamF30\rb\as\sgmw\CN210S\dcompr\src\RBFSWBootInterface_SGMW.c</t>
  </si>
  <si>
    <t>SGMW_ESP93_Mainstream_RBVH_Int\MainstreamF30\rb\as\sgmw\CN210S\dsmpr\src\RBPduHandler_Callouts.c</t>
  </si>
  <si>
    <t>SGMW_ESP93_Mainstream_RBVH_Int\MainstreamF30\rb\as\sgmw\CN210S\hswpr\tst\hswsim\src\TestEnvironment_NvM_CNMS_EV712048.c</t>
  </si>
  <si>
    <t>SGMW_ESP93_Mainstream_RBVH_Int\MainstreamF30\rb\as\sgmw\CN210S\hswpr\tst\hswsim\src\TestEnvironment_NvM_CNMS_EV712518.c</t>
  </si>
  <si>
    <t>SGMW_ESP93_Mainstream_RBVH_Int\MainstreamF30\rb\as\sgmw\CN210S\hswpr\tst\hswsim\src\TestEnvironment_NvM_CNMS_EV711009.c</t>
  </si>
  <si>
    <t>SGMW_ESP93_Mainstream_RBVH_Int\MainstreamF30\rb\as\sgmw\core\app\dcom\RBAPLCust\src\RBAPLCUST_DiagnosticSessionControl.c</t>
  </si>
  <si>
    <t>SGMW_ESP93_Mainstream_RBVH_Int\MainstreamF30\rb\as\sgmw\core\app\dcom\RBAPLCust\src\RBAPLCUST_RBDI_NVMData.c</t>
  </si>
  <si>
    <t>SGMW_ESP93_Mainstream_RBVH_Int\MainstreamF30\rb\as\sgmw\core\app\dcom\RBAPLCust\src\RBAPLCUST_WDBI_NVMData.c</t>
  </si>
  <si>
    <t>GWM_AB30_CP_Int\MainstreamF30\rb\as\gwm\core\app\dcom\RBAPLCust\src\common\RBAPLCUST_RBDI_FBL.c</t>
  </si>
  <si>
    <t>GWM_AB30_CP_Int\MainstreamF30\rb\as\gwm\core\app\dcom\RBAPLCust\src\common\RBAPLCUST_RDBI_BOM.c</t>
  </si>
  <si>
    <t>GWM_AB30_CP_Int\MainstreamF30\rb\as\gwm\core\app\dcom\RBAPLCust\src\common\RBAPLCUST_ReadDTCInformation.c</t>
  </si>
  <si>
    <t>GWM_AB30_CP_Int\MainstreamF30\rb\as\gwm\cp\app\dsm\RBVAR\BB80433\src\RBVAR_VarCode_PROJECT.c</t>
  </si>
  <si>
    <t>SGMW_ESP93_Carbon_Int\MainstreamF30\rb\as\sgmw\CN210S\app\net\RBScl\RBScl_SGMW\src\SGMW_RBA_NDS_PHEV_Callout.c</t>
  </si>
  <si>
    <t>Line 11, can’t check FALSE case with MCDC True&amp;&amp;False due to conflict with condition at line 1.</t>
  </si>
  <si>
    <t>+ At line #9, condition "BrkPedlSts == BrkPedlSts_OK" with FALSE case is can’t occur.
'+ Can't cover out max assignment to ScmAxTar at lines #7, #11, #15, #20, #24. Because max value of imported parameters "P_SCM_AxTar_Backup", "P_SCM_AxTar_FrontCrash", "P_SCM_AxTar_Fullbrake" is equal to zero.</t>
  </si>
  <si>
    <t>AEB_MaxActivationTime</t>
  </si>
  <si>
    <t>- Can't cover False case of if (retValue == E_OK) at line #87 because it's always true
- Can't cover if ((RBFS_uC == RBFS_uC_RenesasD3) &amp;&amp; (returnValue == E_OK)) case (T&amp;&amp;F) because returnValue is always equal E_OK
- Can't cover ful MCDCs at line #298, line #314, line #330, line #346 beacause all of them are macros</t>
  </si>
  <si>
    <t>FAW_C100_IPB1.1_BSS01</t>
  </si>
  <si>
    <t>ApbHostData_Project.c</t>
  </si>
  <si>
    <t>DcmAppl_Dcm_ProcessRequestDownload.c</t>
  </si>
  <si>
    <t>DcmAppl_DcmGetRemainingResponseLength.c</t>
  </si>
  <si>
    <t>DcmAppl_DcmGetRoeDTCInfo.c</t>
  </si>
  <si>
    <t>DcmAppl_DcmMemSizeCheckForTransferData.c</t>
  </si>
  <si>
    <t>DcmAppl_DcmStoreROEcycleCounter.c</t>
  </si>
  <si>
    <t>DcmAppl_DcmStoreRoeDidInfo.c</t>
  </si>
  <si>
    <t>DcmAppl_DcmStoreRoeDTCInfo.c</t>
  </si>
  <si>
    <t>DcmAppl_Switch_DcmResponseOnEvent.c</t>
  </si>
  <si>
    <t>RBAPLCUST_CNMSCORE_CallbackFun.c</t>
  </si>
  <si>
    <t>RBAPLCUST_DcmCommControlConditionCheck.c</t>
  </si>
  <si>
    <t>RBAPLCUST_DcmGetProgConditions.c</t>
  </si>
  <si>
    <t>RBAPLCUST_DcmGetStoreType.c</t>
  </si>
  <si>
    <t>RBAPLCUST_DcmManufacturerNotification.c</t>
  </si>
  <si>
    <t>RBAPLCUST_DcmSetProgConditions.c</t>
  </si>
  <si>
    <t>RBAPLCUST_DcmSwitchCommunicationControl.c</t>
  </si>
  <si>
    <t>RBAPLCUST_DcmSwitchDcmExecuteDscReset.c</t>
  </si>
  <si>
    <t>RBAPLCUST_ProjectSpecific_Routines.c</t>
  </si>
  <si>
    <t>RBAPLCUST_RDBI_ActuationState.c</t>
  </si>
  <si>
    <t>RBAPLCUST_RDBI_AnalogData.c</t>
  </si>
  <si>
    <t>RBAPLCUST_RDBI_BatteryVoltage.c</t>
  </si>
  <si>
    <t>RBAPLCUST_RDBI_CBDS.c</t>
  </si>
  <si>
    <t>RBAPLCUST_RDBI_IPBAssemblyMode.c</t>
  </si>
  <si>
    <t>RBAPLCUST_RDBI_PBC.c</t>
  </si>
  <si>
    <t>RBAPLCUST_RDBI_StatusInformation.c</t>
  </si>
  <si>
    <t>RBAPLCUST_RDBI_SystemData.c</t>
  </si>
  <si>
    <t>RBAPLCUST_RDBI_SystemSensor.c</t>
  </si>
  <si>
    <t>RBAPLCUST_RoutineControl.c</t>
  </si>
  <si>
    <t>RBAPLCUST_RoutineControl_ActuatorTest.c</t>
  </si>
  <si>
    <t>RBAPLCUST_RoutineControl_DynamicTest.c</t>
  </si>
  <si>
    <t>RBAPLCUST_RoutineControl_EvacAndFill.c</t>
  </si>
  <si>
    <t>RBAPLCUST_RoutineControl_iBoosterActuatorTest.c</t>
  </si>
  <si>
    <t>RBAPLCUST_RoutineControl_IPBAirMonitoring.c</t>
  </si>
  <si>
    <t>RBAPLCUST_RoutineControl_IPBBrakeFluidChange.c</t>
  </si>
  <si>
    <t>RBAPLCUST_RoutineControl_IPBComfortPulseCalibration.c</t>
  </si>
  <si>
    <t>RBAPLCUST_RoutineControl_IPBDynamicTest.c</t>
  </si>
  <si>
    <t>RBAPLCUST_RoutineControl_IPBEvacAndFill.c</t>
  </si>
  <si>
    <t>RBAPLCUST_RoutineControl_IPBLeakageAndAirTest.c</t>
  </si>
  <si>
    <t>RBAPLCUST_RoutineControl_IPBRepairBleed.c</t>
  </si>
  <si>
    <t>RBAPLCUST_RoutineControl_IPBRPSCalibration.c</t>
  </si>
  <si>
    <t>RBAPLCUST_RoutineControl_IPBTandemMasterCylinderTest.c</t>
  </si>
  <si>
    <t>RBAPLCUST_RoutineControl_RepairBleeding.c</t>
  </si>
  <si>
    <t>RBAPLCUST_ValvesToggling.c</t>
  </si>
  <si>
    <t>RBAPLCUST_WDBI_IPBAssemblyMode.c</t>
  </si>
  <si>
    <t>RBAPLOBD_Data.c</t>
  </si>
  <si>
    <t>RBAPLOBD_Global.c</t>
  </si>
  <si>
    <t>BB82026</t>
  </si>
  <si>
    <t>BSS01</t>
  </si>
  <si>
    <t>FAW_IPB1.1_Int</t>
  </si>
  <si>
    <t>ZHENG Fangfang (CC-AS/EVA-SW33-CN)</t>
  </si>
  <si>
    <t>Comment LV1</t>
  </si>
  <si>
    <t>GWM_AB30_CP_Int\MainstreamF30\rb\as\gwm\cp\app\net\RBScl\src\ComScl_Scl_Complex_proc.c</t>
  </si>
  <si>
    <t>GAC_IB2_HADHAP_Int\iBoosterGen2\rb\as\gaig\core\app\dsm\RBVAR\A20FPA\src\RBVAR_OutputDriver_PROJECT.c</t>
  </si>
  <si>
    <t>GAC_IB2_HADHAP_Int\iBoosterGen2\rb\as\gaig\core\app\dsm\RBVAR\A12FPA\src\RBVAR_OutputDriver_PROJECT.c</t>
  </si>
  <si>
    <t>BYD_IPB_BL05_Int\BYDIPB\rb\as\BYD\ipb\app\net\RBScl\src\rba_SCL_Settings.c</t>
  </si>
  <si>
    <t>FAW_IPB1.1_Int\FAW_IPB\rb\as\fawIPB\core\app\asw\apbmi\host\PDM\APBHostData_Project_C\SRC\ApbHostData_Project.c</t>
  </si>
  <si>
    <t>FAW_IPB1.1_Int\FAW_IPB\rb\as\fawIPB\core\app\dcom\Cubas\src\Dcm\DcmAppl_Dcm_ProcessRequestDownload.c</t>
  </si>
  <si>
    <t>FAW_IPB1.1_Int\FAW_IPB\rb\as\fawIPB\core\app\dcom\Cubas\src\Dcm\DcmAppl_DcmGetRemainingResponseLength.c</t>
  </si>
  <si>
    <t>FAW_IPB1.1_Int\FAW_IPB\rb\as\fawIPB\core\app\dcom\Cubas\src\Dcm\DcmAppl_DcmGetRoeDTCInfo.c</t>
  </si>
  <si>
    <t>FAW_IPB1.1_Int\FAW_IPB\rb\as\fawIPB\core\app\dcom\Cubas\src\Dcm\DcmAppl_DcmMemSizeCheckForTransferData.c</t>
  </si>
  <si>
    <t>FAW_IPB1.1_Int\FAW_IPB\rb\as\fawIPB\core\app\dcom\Cubas\src\Dcm\DcmAppl_DcmStoreROEcycleCounter.c</t>
  </si>
  <si>
    <t>FAW_IPB1.1_Int\FAW_IPB\rb\as\fawIPB\core\app\dcom\Cubas\src\Dcm\DcmAppl_DcmStoreRoeDidInfo.c</t>
  </si>
  <si>
    <t>FAW_IPB1.1_Int\FAW_IPB\rb\as\fawIPB\core\app\dcom\Cubas\src\Dcm\DcmAppl_DcmStoreRoeDTCInfo.c</t>
  </si>
  <si>
    <t>FAW_IPB1.1_Int\FAW_IPB\rb\as\fawIPB\core\app\dcom\Cubas\src\Dcm\DcmAppl_Switch_DcmResponseOnEvent.c</t>
  </si>
  <si>
    <t>FAW_IPB1.1_Int\FAW_IPB\rb\as\fawIPB\core\app\dcom\RBAPLCust\src\common\RBAPLCUST_CNMSCORE_CallbackFun.c</t>
  </si>
  <si>
    <t>FAW_IPB1.1_Int\FAW_IPB\rb\as\fawIPB\core\app\dcom\RBAPLCust\src\common\RBAPLCUST_DcmCommControlConditionCheck.c</t>
  </si>
  <si>
    <t>FAW_IPB1.1_Int\FAW_IPB\rb\as\fawIPB\core\app\dcom\RBAPLCust\src\common\RBAPLCUST_DcmGetProgConditions.c</t>
  </si>
  <si>
    <t>FAW_IPB1.1_Int\FAW_IPB\rb\as\fawIPB\core\app\dcom\RBAPLCust\src\common\RBAPLCUST_DcmGetStoreType.c</t>
  </si>
  <si>
    <t>FAW_IPB1.1_Int\FAW_IPB\rb\as\fawIPB\core\app\dcom\RBAPLCust\src\common\RBAPLCUST_DcmManufacturerNotification.c</t>
  </si>
  <si>
    <t>FAW_IPB1.1_Int\FAW_IPB\rb\as\fawIPB\core\app\dcom\RBAPLCust\src\common\RBAPLCUST_DcmSetProgConditions.c</t>
  </si>
  <si>
    <t>FAW_IPB1.1_Int\FAW_IPB\rb\as\fawIPB\core\app\dcom\RBAPLCust\src\common\RBAPLCUST_DcmSwitchCommunicationControl.c</t>
  </si>
  <si>
    <t>FAW_IPB1.1_Int\FAW_IPB\rb\as\fawIPB\core\app\dcom\RBAPLCust\src\common\RBAPLCUST_DcmSwitchDcmExecuteDscReset.c</t>
  </si>
  <si>
    <t>FAW_IPB1.1_Int\FAW_IPB\rb\as\fawIPB\core\app\dcom\RBAPLCust\src\common\RBAPLCUST_DiagnosticSessionControl.c</t>
  </si>
  <si>
    <t>FAW_IPB1.1_Int\FAW_IPB\rb\as\fawIPB\core\app\dcom\RBAPLCust\src\ESP\RBAPLCUST_InputOutputControl_GeneralFunctions.c</t>
  </si>
  <si>
    <t>FAW_IPB1.1_Int\FAW_IPB\rb\as\fawIPB\core\app\dcom\RBAPLCust\src\IPB\RBAPLCUST_InputOutputControl_GeneralFunctions.c</t>
  </si>
  <si>
    <t>FAW_IPB1.1_Int\FAW_IPB\rb\as\fawIPB\core\app\dcom\RBAPLCust\src\ESP\RBAPLCUST_ProjectSpecific_Routines.c</t>
  </si>
  <si>
    <t>FAW_IPB1.1_Int\FAW_IPB\rb\as\fawIPB\core\app\dcom\RBAPLCust\src\ESP\RBAPLCUST_RDBI_ActuationState.c</t>
  </si>
  <si>
    <t>FAW_IPB1.1_Int\FAW_IPB\rb\as\fawIPB\core\app\dcom\RBAPLCust\src\IPB\RBAPLCUST_RDBI_ActuationState.c</t>
  </si>
  <si>
    <t>FAW_IPB1.1_Int\FAW_IPB\rb\as\fawIPB\core\app\dcom\RBAPLCust\src\iBooster\RBAPLCUST_RDBI_AnalogData.c</t>
  </si>
  <si>
    <t>FAW_IPB1.1_Int\FAW_IPB\rb\as\fawIPB\core\app\dcom\RBAPLCust\src\common\RBAPLCUST_RDBI_BatteryVoltage.c</t>
  </si>
  <si>
    <t>FAW_IPB1.1_Int\FAW_IPB\rb\as\fawIPB\core\app\dcom\RBAPLCust\src\IPB\RBAPLCUST_RDBI_CBDS.c</t>
  </si>
  <si>
    <t>FAW_IPB1.1_Int\FAW_IPB\rb\as\fawIPB\core\app\dcom\RBAPLCust\src\ESP\RBAPLCUST_RDBI_IOCtrlState.c</t>
  </si>
  <si>
    <t>FAW_IPB1.1_Int\FAW_IPB\rb\as\fawIPB\core\app\dcom\RBAPLCust\src\IPB\RBAPLCUST_RDBI_IOCtrlState.c</t>
  </si>
  <si>
    <t>FAW_IPB1.1_Int\FAW_IPB\rb\as\fawIPB\core\app\dcom\RBAPLCust\src\IPB\RBAPLCUST_RDBI_IPBAssemblyMode.c</t>
  </si>
  <si>
    <t>FAW_IPB1.1_Int\FAW_IPB\rb\as\fawIPB\core\app\dcom\RBAPLCust\src\ESP\RBAPLCUST_RDBI_PBC.c</t>
  </si>
  <si>
    <t>FAW_IPB1.1_Int\FAW_IPB\rb\as\fawIPB\core\app\dcom\RBAPLCust\src\IPB\RBAPLCUST_RDBI_PBC.c</t>
  </si>
  <si>
    <t>FAW_IPB1.1_Int\FAW_IPB\rb\as\fawIPB\core\app\dcom\RBAPLCust\src\iBooster\RBAPLCUST_RDBI_StatusInformation.c</t>
  </si>
  <si>
    <t>FAW_IPB1.1_Int\FAW_IPB\rb\as\fawIPB\core\app\dcom\RBAPLCust\src\IPB\RBAPLCUST_RDBI_SystemData.c</t>
  </si>
  <si>
    <t>FAW_IPB1.1_Int\FAW_IPB\rb\as\fawIPB\core\app\dcom\RBAPLCust\src\ESP\RBAPLCUST_RDBI_SystemSensor.c</t>
  </si>
  <si>
    <t>FAW_IPB1.1_Int\FAW_IPB\rb\as\fawIPB\core\app\dcom\RBAPLCust\src\IPB\RBAPLCUST_RDBI_SystemSensor.c</t>
  </si>
  <si>
    <t>FAW_IPB1.1_Int\FAW_IPB\rb\as\fawIPB\core\app\dcom\RBAPLCust\src\common\RBAPLCUST_RoutineControl.c</t>
  </si>
  <si>
    <t>FAW_IPB1.1_Int\FAW_IPB\rb\as\fawIPB\core\app\dcom\RBAPLCust\src\ESP\RBAPLCUST_RoutineControl_ActuatorTest.c</t>
  </si>
  <si>
    <t>FAW_IPB1.1_Int\FAW_IPB\rb\as\fawIPB\core\app\dcom\RBAPLCust\src\ESP\RBAPLCUST_RoutineControl_ConditionCheck.c</t>
  </si>
  <si>
    <t>FAW_IPB1.1_Int\FAW_IPB\rb\as\fawIPB\core\app\dcom\RBAPLCust\src\ESP\RBAPLCUST_RoutineControl_DynamicTest.c</t>
  </si>
  <si>
    <t>FAW_IPB1.1_Int\FAW_IPB\rb\as\fawIPB\core\app\dcom\RBAPLCust\src\ESP\RBAPLCUST_RoutineControl_EvacAndFill.c</t>
  </si>
  <si>
    <t>FAW_IPB1.1_Int\FAW_IPB\rb\as\fawIPB\core\app\dcom\RBAPLCust\src\iBooster\RBAPLCUST_RoutineControl_iBoosterActuatorTest.c</t>
  </si>
  <si>
    <t>FAW_IPB1.1_Int\FAW_IPB\rb\as\fawIPB\core\app\dcom\RBAPLCust\src\IPB\RBAPLCUST_RoutineControl_IPBAirMonitoring.c</t>
  </si>
  <si>
    <t>FAW_IPB1.1_Int\FAW_IPB\rb\as\fawIPB\core\app\dcom\RBAPLCust\src\IPB\RBAPLCUST_RoutineControl_IPBBrakeFluidChange.c</t>
  </si>
  <si>
    <t>FAW_IPB1.1_Int\FAW_IPB\rb\as\fawIPB\core\app\dcom\RBAPLCust\src\IPB\RBAPLCUST_RoutineControl_IPBComfortPulseCalibration.c</t>
  </si>
  <si>
    <t>FAW_IPB1.1_Int\FAW_IPB\rb\as\fawIPB\core\app\dcom\RBAPLCust\src\IPB\RBAPLCUST_RoutineControl_IPBDynamicTest.c</t>
  </si>
  <si>
    <t>FAW_IPB1.1_Int\FAW_IPB\rb\as\fawIPB\core\app\dcom\RBAPLCust\src\IPB\RBAPLCUST_RoutineControl_IPBEvacAndFill.c</t>
  </si>
  <si>
    <t>FAW_IPB1.1_Int\FAW_IPB\rb\as\fawIPB\core\app\dcom\RBAPLCust\src\IPB\RBAPLCUST_RoutineControl_IPBLeakageAndAirTest.c</t>
  </si>
  <si>
    <t>FAW_IPB1.1_Int\FAW_IPB\rb\as\fawIPB\core\app\dcom\RBAPLCust\src\IPB\RBAPLCUST_RoutineControl_IPBRepairBleed.c</t>
  </si>
  <si>
    <t>FAW_IPB1.1_Int\FAW_IPB\rb\as\fawIPB\core\app\dcom\RBAPLCust\src\IPB\RBAPLCUST_RoutineControl_IPBRPSCalibration.c</t>
  </si>
  <si>
    <t>FAW_IPB1.1_Int\FAW_IPB\rb\as\fawIPB\core\app\dcom\RBAPLCust\src\IPB\RBAPLCUST_RoutineControl_IPBTandemMasterCylinderTest.c</t>
  </si>
  <si>
    <t>FAW_IPB1.1_Int\FAW_IPB\rb\as\fawIPB\core\app\dcom\RBAPLCust\src\ESP\RBAPLCUST_RoutineControl_RepairBleeding.c</t>
  </si>
  <si>
    <t>FAW_IPB1.1_Int\FAW_IPB\rb\as\fawIPB\core\app\dcom\RBAPLCust\src\IPB\RBAPLCUST_RoutineControl_WheelSpeedSensorTest.c</t>
  </si>
  <si>
    <t>FAW_IPB1.1_Int\FAW_IPB\rb\as\fawIPB\core\app\dcom\RBAPLCust\src\ESP\RBAPLCUST_RoutineControl_WheelSpeedSensorTest.c</t>
  </si>
  <si>
    <t>FAW_IPB1.1_Int\FAW_IPB\rb\as\fawIPB\core\app\dcom\RBAPLCust\src\ESP\RBAPLCUST_ValvesToggling.c</t>
  </si>
  <si>
    <t>FAW_IPB1.1_Int\FAW_IPB\rb\as\fawIPB\core\app\dcom\RBAPLCust\src\common\RBAPLCUST_VariandCode.c</t>
  </si>
  <si>
    <t>FAW_IPB1.1_Int\FAW_IPB\rb\as\fawIPB\core\app\dcom\RBAPLCust\src\IPB\RBAPLCUST_WDBI_IPBAssemblyMode.c</t>
  </si>
  <si>
    <t>FAW_IPB1.1_Int\FAW_IPB\rb\as\fawIPB\core\app\dcom\RBAPLOBD\src\RBAPLOBD_Data.c</t>
  </si>
  <si>
    <t>FAW_IPB1.1_Int\FAW_IPB\rb\as\fawIPB\core\app\dcom\RBAPLOBD\src\RBAPLOBD_Global.c</t>
  </si>
  <si>
    <t>FAW_IPB1.1_Int\FAW_IPB\rb\as\fawIPB\prj\dsmpr\RBEMM\src\RBEMM_Project.c</t>
  </si>
  <si>
    <t>RBEMM_Project.c</t>
  </si>
  <si>
    <t>WANG Hongpeng (CC-AS/EVA-SW33-CN)</t>
  </si>
  <si>
    <t>Actual LOC: 355.
Owner confirm it's not impact</t>
  </si>
  <si>
    <t>- Can't cover full MCDCs at line #135 case (T&amp;&amp;F). Because it has already covered by if at line #129
- Can't cover full MCDCs at line #130 case (F&amp;&amp;?)(F&amp;&amp;?) because decision (RBAPLCUST_RollerBenchSessionState == RBAPLCUST_RollerBenchSessionState_NOT_ACTIVE) and (RBAPLCUST_RollerBenchSessionState != RBAPLCUST_RollerBenchSessionState_NOT_ACTIVE) are confict</t>
  </si>
  <si>
    <t>No1. Line 93: if((C_GearboxType_Manual_N == ls_GearboxType_N) &amp;&amp; (RBFS_AutomatedParkingBrake == RBFS_AutomatedParkingBrake_Yes))
Detail: Can not cover (RBFS_AutomatedParkingBrake == RBFS_AutomatedParkingBrake_Yes) because RBFS_AutomatedParkingBrake is always set RBFS_AutomatedParkingBrake_Yes
No2. Line 150: if(l_SCL_AccelerationPedalPosition_UB &lt; C_MotPedalPosThrottleValve_Invalid_UB)
Detail: Can not cover true case because l_SCL_AccelerationPedalPosition_UB is ubyte, and C_MotPedalPosThrottleValve_Invalid_UB = 0x100. Therefore l_SCL_AccelerationPedalPosition_UB will never reached 0x100.
No3. Line 203: if(ls_HAS_SignalFailIndication_B)
Detail: Can not cover false case because "static BOOL  ls_HAS_SignalFailIndication_B = C_TestOk_b" is always set at line 185
No4. Line 371: if(ls_ACCAEBDecCtrlAct_SignalFailIndication_B)
Detail: Can not cover false case because "static BOOL  ls_ACCAEBDecCtrlAct_SignalFailIndication_B = C_TestOk_b;" is always set at line 331
No5. Line 508: if((l_ACC_MaxJerkAcce_SW &lt;= C_MaxValue_ACC_MaxJerkAcce_SW) &amp;&amp; (l_ACC_MaxJerkAcce_SW &gt;= C_MinValue_ACC_MaxJerkAcce_SW))
Detail: Can not cover false (l_ACC_MaxJerkAcce_SW &lt;= C_MaxValue_ACC_MaxJerkAcce_SW) because SCL_ACC_MaxJerkAcce_SGMW is sint8. Therefore l_ACC_MaxJerkAcce_SW will never reach out 127
    - #define SCL_ACC_MaxJerkAcce_SGMW rba_ComScl_RawSignal_MaxAlwGradofTarAcceleration_RX_s8
    - sint8 rba_ComScl_RawSignal_MaxAlwGradofTarAcceleration_RX_s8;
    - #define C_MaxValue_ACC_MaxJerkAcce_SW               127
No6. Line 643: if(ls_AmbientTemp_IC_SignalFailIndication_B)
Detail: Can not cover false case because "static BOOL  ls_AmbientTemp_IC_SignalFailIndication_B = C_TestOk_b;" is always set at line 602</t>
  </si>
  <si>
    <t>BYD_IPB_SW_Mainstream_BL05</t>
  </si>
  <si>
    <t>GAC_Carbon_Stream_ESPCP_STRGAC_C201_BL05</t>
  </si>
  <si>
    <t>GAC_Carbon_RPA_iBooster_Mainpath_BL04</t>
  </si>
  <si>
    <t>rba_AS_HWProt.c</t>
  </si>
  <si>
    <t>CCM_Callbacks_Project.c</t>
  </si>
  <si>
    <t>RBAPLCUST_SecurityAccess.c</t>
  </si>
  <si>
    <t>RBAPLCUST_RDBI_SystemSensor_GAC.c</t>
  </si>
  <si>
    <t>RBNET_ProjectSpecific_Monitoring.c</t>
  </si>
  <si>
    <t>BYD_IPB_SR_ST20</t>
  </si>
  <si>
    <t>GAC_ESPHevX_HADHAP_Int</t>
  </si>
  <si>
    <t>GAC_ESP93CP_Carbon_Int</t>
  </si>
  <si>
    <t>IPBCust_ECU_CSW_BB00000</t>
  </si>
  <si>
    <t>BB98153</t>
  </si>
  <si>
    <t>BB81116</t>
  </si>
  <si>
    <t>BB99300</t>
  </si>
  <si>
    <t>BL05</t>
  </si>
  <si>
    <t>BL04</t>
  </si>
  <si>
    <t>Deepika Rangarajan (RBEI/EBB7)</t>
  </si>
  <si>
    <t>HU Di (CC-AS/ESW2-CN)</t>
  </si>
  <si>
    <t>PAN Qi (CC-AS/EVA-SW31-CN)</t>
  </si>
  <si>
    <t>GAC_ESPHevX_HADHAP_Int\CNMSHevXHADHAP\rb\as\gaig\prj\dsmpr\src</t>
  </si>
  <si>
    <t>P3011RC2 H&amp;L and EC02RC1</t>
  </si>
  <si>
    <t>BS08sprint2</t>
  </si>
  <si>
    <t>ComScl_CalcCRC8.c</t>
  </si>
  <si>
    <t>NET_AliveCounterLib_CNMS.c</t>
  </si>
  <si>
    <t>Net_ChecksumLib.c</t>
  </si>
  <si>
    <t>NET_ChecksumLib_CNMS_Crc1850.c</t>
  </si>
  <si>
    <t>rba_InternalIF.c</t>
  </si>
  <si>
    <t>ASWIF09_CommonConfig_IPB.c</t>
  </si>
  <si>
    <t>DSMSim_PRJ_Specific.c</t>
  </si>
  <si>
    <t>RBDemVar_VariantHandling.c</t>
  </si>
  <si>
    <t>rba_NET_Global_variable.c</t>
  </si>
  <si>
    <t>RbOBD_CyclesHandler.c</t>
  </si>
  <si>
    <t>Dem.c</t>
  </si>
  <si>
    <t>rba_stm_Component_cfg.c</t>
  </si>
  <si>
    <t>RBSYSStub_LocksImpl.c</t>
  </si>
  <si>
    <t>CBDS_prjConfiguration.c</t>
  </si>
  <si>
    <t>MSI_SMM_MessageAdapter_iPB.c</t>
  </si>
  <si>
    <t>rba_STM_Processing_iPB.c</t>
  </si>
  <si>
    <t>RBDSM_SWT_ComponentSwitch.c</t>
  </si>
  <si>
    <t>RBDSM_SWT_MS_Node.c</t>
  </si>
  <si>
    <t>RBDSM_SWT_MS_STM.c</t>
  </si>
  <si>
    <t>RBRSS_ProjectConfiguration.c</t>
  </si>
  <si>
    <t>RBUBExtSupply_Main.c</t>
  </si>
  <si>
    <t>XCP_HSW_release_build.c</t>
  </si>
  <si>
    <t>GWM_NET_SCL_Rx_SCM.c</t>
  </si>
  <si>
    <t>NET_Torque_Callout_GWM.c</t>
  </si>
  <si>
    <t>RBAPLCUST_RoutineControl_PreconditionCheck.c</t>
  </si>
  <si>
    <t>-Owner confirm that's OK</t>
  </si>
  <si>
    <t>Comment LV1
No function to test</t>
  </si>
  <si>
    <t xml:space="preserve">At function “static boolean RBAPLCUST_RequestRollerBenchSession(boolean l_Active)”
Cannot cover MCDC because it’s conflict.
</t>
  </si>
  <si>
    <t>GAC_ESPHevX_HADHAP_Int\CNMSHevXHADHAP\rb\as\gaig\core\app\net\RBScl\src</t>
  </si>
  <si>
    <t>Can't cover for false case of 
if ((absoluteAddress_u32 &gt;= rba_BldrCmp_LogicalBlockTable_pst[rba_BldrCmp_BootCtrl_st.LogicalBlockIdx].BlockSegTable[rba_BldrCmp_BootCtrl_st.LogBlkCurSegment_u8].segment_begin) &amp;&amp;
                    (absoluteAddress_u32 &lt;= rba_BldrCmp_LogicalBlockTable_pst[rba_BldrCmp_BootCtrl_st.LogicalBlockIdx].BlockSegTable[rba_BldrCmp_BootCtrl_st.LogBlkCurSegment_u8].segment_end))
. Because absoluteAddress_u32 = rba_BldrCmp_LogicalBlockTable_pst[rba_BldrCmp_BootCtrl_st.LogicalBlockIdx].BlockSegTable[rba_BldrCmp_BootCtrl_st.LogBlkCurSegment_u8].segment_begin + relativeAddress_u32 and  relativeAddress_u32 &gt;=0.
Can’t cover for true case of if(temp_retValue == E_OK) at line#412 because address of pointer Status_id is fixed (limit cantata, can’t set the fixed address).</t>
  </si>
  <si>
    <t>GAC_ESPHevX_HADHAP_Int\CNMSHevXHADHAP\rb\as\gaig\prj\dsmpr\src\RBEMM</t>
  </si>
  <si>
    <t>Waiting Owner</t>
  </si>
  <si>
    <t>GAC_IB2_HADHAP_Int\iBoosterGen2\rb\as\gaig\core\app\net\net_OBD_Off\RBComScl\src</t>
  </si>
  <si>
    <t>GAC_IB2_HADHAP_Int\iBoosterGen2\rb\as\gaig\prj\dsmpr\src</t>
  </si>
  <si>
    <t>- No have function to test</t>
  </si>
  <si>
    <t>Geely_ESP93_Carbon_Int\MainstreamF30\rba\Bldr\config\ApplicationLayer\rba_BldrCmp\src\</t>
  </si>
  <si>
    <t>Geely_ESP93_Carbon_Int\MainstreamF30\rba\Bldr\config\Infrastruct\rba_AS_HWProt\src\</t>
  </si>
  <si>
    <t>BYD_IPB_BL05_Int\BYDIPB\rb\as\BYD\ipb\app\dsm\RBVAR\src\</t>
  </si>
  <si>
    <t>BYD_IPB_SR_ST20\BYDIPB\rb\as\BYD\ipb\app\dsm\RBVAR\src\</t>
  </si>
  <si>
    <t>GAC_ESP93CP_Carbon_Int\MainstreamF30\rb\as\gaig\core\app\dcom\RBAPLCust\src\common\</t>
  </si>
  <si>
    <t>GAC_ESP93CP_Carbon_Int\MainstreamF30\rb\as\gaig\core\app\dcom\RBAPLCust\src\ESP\</t>
  </si>
  <si>
    <t>-Can’t check cover True-False case for the condition line 93 because the variable g_DCOM_ManufactoryMode is uint8, it have the maximum value is 0xFF and cannot bigger.</t>
  </si>
  <si>
    <t xml:space="preserve">#106, 146, 216 Cannot cover false case at line 106, 146, 216 because NMSG_HmiSignal_ABSMalfunction_UB_l, NMSG_HmiSignal_ASRMalfunction_UB_l, NMSG_HmiSignal_ESCMalfunction_UB_l are unsign type =&gt; cannot &lt; 0
 </t>
  </si>
  <si>
    <t xml:space="preserve">#Line42 Cannot cover MCDC case F-X-X at line 42 because when cover MCDC for X-X True =&gt; first conditon pMsgContext-&gt;reqDataLen != RBA_BLDRCMP_DID_MIN_LENGTH is always True
#Line86 Cannot cover switch case because not any case for switch
</t>
  </si>
  <si>
    <t>#Line43, 54, 65, 76 at line 43, 54, 65, 76 cannot cover C0/C1/MCDC because all variable are define value
#Line46 can not cover false case at line 46 because address can not lower than 0</t>
  </si>
  <si>
    <t>RN_SUV_CRBS_BSS7x_dev</t>
  </si>
  <si>
    <t>FAW_IPB1.1_Int\FAW_IPB\rb\as\fawIPB\core\app\net\RBNetPrj\RBNet_Can\src\ComScl_CalcCRC8.c</t>
  </si>
  <si>
    <t>FAW_IPB1.1_Int\FAW_IPB\rb\as\fawIPB\core\app\net\RBNetPrj\RBNet_Can\src\NET_AliveCounterLib_CNMS.c</t>
  </si>
  <si>
    <t>FAW_IPB1.1_Int\FAW_IPB\rb\as\fawIPB\core\app\net\Cubas\src\Net_ChecksumLib.c</t>
  </si>
  <si>
    <t>FAW_IPB1.1_Int\FAW_IPB\rb\as\fawIPB\core\app\net\RBNetPrj\RBNet_Can\src\NET_CheckSumLib_CNMS.c</t>
  </si>
  <si>
    <t>FAW_IPB1.1_Int\FAW_IPB\rb\as\fawIPB\core\app\net\RBNetPrj\RBNet_Can\src\NET_ChecksumLib_CNMS_Crc1850.c</t>
  </si>
  <si>
    <t>FAW_IPB1.1_Int\FAW_IPB\rb\as\fawIPB\core\app\net\Cubas\src\rba_InternalIF.c</t>
  </si>
  <si>
    <t>FAW_IPB1.1_Int\FAW_IPB\rb\as\fawIPB\prj\app\dsm\rbhmi\src\RBHMI_ConfigOutputDriver_IPB.C</t>
  </si>
  <si>
    <t>FAW_IPB1.1_Int\FAW_IPB\rb\as\fawIPB\prj\app\dsm\rbhmi\src\RBHMI_PresentStateCalculation_IPB.C</t>
  </si>
  <si>
    <t>FAW_IPB1.1_Int\FAW_IPB\rb\as\fawIPB\prj\app\dsm\rbhmi\src\RBHMI_StatesDefinitionTable_IPB.C</t>
  </si>
  <si>
    <t>FAW_IPB1.1_Int\FAW_IPB\rb\as\fawIPB\prj\app\dsm\rbhmi\src\RBHMI_Synchronisation_IPB.C</t>
  </si>
  <si>
    <t>FAW_IPB1.1_Int\FAW_IPB\rb\as\fawIPB\prj\app\dsm\RBDsmSim\RB_SimDsmCfg\stubs\src\ASWIF09_CommonConfig_IPB.c</t>
  </si>
  <si>
    <t>FAW_IPB1.1_Int\FAW_IPB\rb\as\fawIPB\prj\app\dsm\RBWarningIndicator\src\Dem_PrjSpecificIndiHandling.c</t>
  </si>
  <si>
    <t>FAW_IPB1.1_Int\FAW_IPB\rb\as\fawIPB\prj\app\dsm\RBDsmSim\RB_SimDsmCfg\PRJ_Specific\src\DSMSim_PRJ_Specific.c</t>
  </si>
  <si>
    <t>FAW_IPB1.1_Int\FAW_IPB\rb\as\fawIPB\prj\app\dsm\DemVar\src\RBDemVar_VariantHandling.c</t>
  </si>
  <si>
    <t>FAW_IPB1.1_Int\FAW_IPB\rb\as\fawIPB\prj\app\dsm\RBVAR\src\RBVAR_OutputDriver_PROJECT.c</t>
  </si>
  <si>
    <t>FAW_IPB1.1_Int\FAW_IPB\rb\as\fawIPB\prj\app\dsm\RBVAR\src\RBVAR_VarCode_PROJECT.c</t>
  </si>
  <si>
    <t>FAW_IPB1.1_Int\FAW_IPB\rb\as\fawIPB\prj\app\net\RBScl\src\rba_NET_Global_variable.c</t>
  </si>
  <si>
    <t>FAW_IPB1.1_Int\FAW_IPB\rb\as\fawIPB\prj\app\net\RBScl\src\RBNET_ProjectSpecific_Monitoring.c</t>
  </si>
  <si>
    <t>FAW_IPB1.1_Int\FAW_IPB\rb\as\fawIPB\prj\app\obd\ObdCyclesHandler\src\RbOBD_CyclesHandler.c</t>
  </si>
  <si>
    <t>FAW_IPB1.1_Int\FAW_IPB\rb\as\fawIPB\prj\app\sim\stubs\SRC\Dem.c</t>
  </si>
  <si>
    <t>FAW_IPB1.1_Int\FAW_IPB\rb\as\fawIPB\prj\app\sim\stubs\SRC\rba_stm_Component_cfg.c</t>
  </si>
  <si>
    <t>FAW_IPB1.1_Int\FAW_IPB\rb\as\fawIPB\prj\app\sim\stubs\SRC\RBSYSStub_LocksImpl.c</t>
  </si>
  <si>
    <t>FAW_IPB1.1_Int\FAW_IPB\rb\as\fawIPB\prj\cbdspr\src\CBDS_prjConfiguration.c</t>
  </si>
  <si>
    <t>FAW_IPB1.1_Int\FAW_IPB\rb\as\fawIPB\prj\dsmpr\src\RBMSI\src\MSI_SMM_MessageAdapter_iPB.c</t>
  </si>
  <si>
    <t>FAW_IPB1.1_Int\FAW_IPB\rb\as\fawIPB\prj\dsmpr\src\Cubas\rba_STM\src\rba_STM_Processing_iPB.c</t>
  </si>
  <si>
    <t>FAW_IPB1.1_Int\FAW_IPB\rb\as\fawIPB\prj\dsmpr\tst\CT\src\RBDSM_SWT_ComponentSwitch.c</t>
  </si>
  <si>
    <t>FAW_IPB1.1_Int\FAW_IPB\rb\as\fawIPB\prj\dsmpr\tst\CT\src\node\RBDSM_SWT_MS_Node.c</t>
  </si>
  <si>
    <t>FAW_IPB1.1_Int\FAW_IPB\rb\as\fawIPB\prj\dsmpr\tst\CT\src\stm\RBDSM_SWT_MS_STM.c</t>
  </si>
  <si>
    <t>FAW_IPB1.1_Int\FAW_IPB\rb\as\fawIPB\prj\dsmpr\src\RBRSS\src\RBRSS_ProjectConfiguration.c</t>
  </si>
  <si>
    <t>FAW_IPB1.1_Int\FAW_IPB\rb\as\fawIPB\prj\hswpr\src\RBUBExtSupply\src\RBUBExtSupply_Main.c</t>
  </si>
  <si>
    <t>FAW_IPB1.1_Int\FAW_IPB\rb\as\fawIPB\prj\netpr\src\XCP_HSW_release_build.c</t>
  </si>
  <si>
    <t>GWM_CP_Stream_Int\MainstreamF30\rb\as\gwm\core\app\net\scl\LDMFunctions\SCM\src\GWM_NET_SCL_Rx_SCM.c</t>
  </si>
  <si>
    <t>GWM_CP_Stream_Int\MainstreamF30\rb\as\gwm\core\app\net\scl\Callout\src\NET_Torque_Callout_GWM.c</t>
  </si>
  <si>
    <t>GWM_AB30_CP_Int\MainstreamF30\rb\as\gwm\core\app\dcom\RBAPLCust\src\common\RBAPLCUST_RoutineControl_PreconditionCheck.c</t>
  </si>
  <si>
    <t>Owner confirm no impact</t>
  </si>
  <si>
    <t>-No impact (Reuse OPL)</t>
  </si>
  <si>
    <t>Cannot cover branch "/*4WD ACC/AEB function variants: 1~4/7~8/11~20/22/24~32*/"  at line 330 because l_RBVarcode_ST.RBVarCode_UB &lt; 24.</t>
  </si>
  <si>
    <t>RBHMI_Synchronisation_F30.c</t>
  </si>
  <si>
    <t>GAC_ESPHevX_HADHAP\CNMSHevXHADHAP\rb\as\gaig\core\app\net\RBScl\src</t>
  </si>
  <si>
    <t>-Owner confirm is no impact</t>
  </si>
  <si>
    <t>Can't cover false case of else if ((HapticBraking_Status_l == HapticBrakingStatus_DemandApplied)) at line #376 and true case of else at line #384 because HapticBraking_Status_l is a boolean value.
Can't cover false case of if ((NMSG_HmiSignal_ESCMalfunction_UB_l&gt;= RBA_COMSCL_Minimum_APP_ESCMalfunction_SP0_SC2_Tx)) at line #1952 and true case of else at line #1973 because NMSG_HmiSignal_ESCMalfunction_UB_l must &gt;= 2(RBA_COMSCL_Minimum_APP_ESCMalfunction_SP0_SC2_Tx value) to reach the condtition at line #1950
Can't cover false case of if ((NMSG_HmiSignal_ASRMalfunction_UB_l&gt;= RBA_COMSCL_Minimum_APP_ASRMalfunction_SP0_SC2_Tx)) at line #2200 and true case of else at line #2343 because NMSG_HmiSignal_ASRMalfunction_UB_l must &gt;= 2(RBA_COMSCL_Minimum_APP_ASRMalfunction_SP0_SC2_Tx value) to reach the condtition at line #2320
Can't cover false case of if ((NMSG_HmiSignal_ABSMalfunction_UB_l&gt;= RBA_COMSCL_Minimum_APP_ABSMalfunction_SP0_SC2_Tx)) at line #2322 and true case of else at line #2221 because NMSG_HmiSignal_ABSMalfunction_UB_l must &gt;= 2(RBA_COMSCL_Minimum_APP_ABSMalfunction_SP0_SC2_Tx value) to reach the condtition at line #2199
Can't cover false case of if ((NMSG_HmiSignal_AYCMalfunction_UB_l&gt;= RBA_COMSCL_Minimum_APP_AYCMalfunction_SP0_SC2_Tx)) at line #2479 and true case of else at line #2500 because NMSG_HmiSignal_AYCMalfunction_UB_l must &gt;= 2(RBA_COMSCL_Minimum_APP_AYCMalfunction_SP0_SC2_Tx value) to reach the condtition at line #2477</t>
  </si>
  <si>
    <t>GAC_Carbon_RPA_ESPHevx_Mainpath_BL05</t>
  </si>
  <si>
    <t>LSM_ESP_IB_Parking_Function_Config_Check_GAC</t>
  </si>
  <si>
    <t>VlcLsm_ReleaseParkStateEval</t>
  </si>
  <si>
    <t>V (1.1)</t>
  </si>
  <si>
    <t>V (1.8.147316.2.315.0)</t>
  </si>
  <si>
    <t>QIU Liqi (CC-AS/EVA-SW2-CN)</t>
  </si>
  <si>
    <t xml:space="preserve">-Can't cover for condition because the false case for this is cover in above condition </t>
  </si>
  <si>
    <t>rb.as.core.app.dsm</t>
  </si>
  <si>
    <t>rb.as.RenNis.suv.app.net</t>
  </si>
  <si>
    <t>rba.as.Bldr.RenNisCMFB</t>
  </si>
  <si>
    <t>RBVoltageHandler_HydraulicVoltageSupplyCommon</t>
  </si>
  <si>
    <t>NET_RBANDS_UserDefinedFunctions</t>
  </si>
  <si>
    <t>rba_ComScl_Scl_VDC_A116C_FD_Tx</t>
  </si>
  <si>
    <t>rba_ComScl_Scl_VDC_A132_Tx</t>
  </si>
  <si>
    <t>rba_ComScl_Scl_VDCCHK_VDC2TOOL_1_Tx</t>
  </si>
  <si>
    <t>rba_BldrCMP_22ReadDataByIdentifier</t>
  </si>
  <si>
    <t>rba_BldrCMP_Cfg_EncryptDecryptHash</t>
  </si>
  <si>
    <t>rba_BldrCmp_Cfg_PrjFunctions</t>
  </si>
  <si>
    <t>MT_006</t>
  </si>
  <si>
    <t>MT_018</t>
  </si>
  <si>
    <t>MT_067</t>
  </si>
  <si>
    <t>MT_074</t>
  </si>
  <si>
    <t>MT_080</t>
  </si>
  <si>
    <t>MT_017</t>
  </si>
  <si>
    <t>MT_027</t>
  </si>
  <si>
    <t>MT_033</t>
  </si>
  <si>
    <t>RN_CARBON</t>
  </si>
  <si>
    <t>Contact-point: Chae Yunhe (CC-AS/ESJ1-JP) ; Ohsaka Hiroshi (CC-AS/ESJ1-JP)</t>
  </si>
  <si>
    <t xml:space="preserve">#Line 221: Cannot cover MCDC case T-F because when length &gt; bitsize =&gt; line 219  false =&gt; line 221 can not reach
</t>
  </si>
  <si>
    <t>Phan The Nam</t>
  </si>
  <si>
    <t>Nguyen Tran Hoang Huy</t>
  </si>
  <si>
    <t>Nguyen Minh Chuong</t>
  </si>
  <si>
    <t>chuong.nguyen-minh</t>
  </si>
  <si>
    <t>nam.phan-the</t>
  </si>
  <si>
    <t>huy.nguyen-hoang</t>
  </si>
  <si>
    <t>Not join project</t>
  </si>
  <si>
    <t>Exclude 4 new member</t>
  </si>
  <si>
    <t>RBDHP_PumpMotorActuationTimeLimitation</t>
  </si>
  <si>
    <t>RBDHP_ValveActuationTimeLimitation</t>
  </si>
  <si>
    <t>RBWAU_AdditionalSources</t>
  </si>
  <si>
    <t>NET_Adaptive_DLC_NIS</t>
  </si>
  <si>
    <t>NET_GenericInterfaces</t>
  </si>
  <si>
    <t>NET_VarDef_REN</t>
  </si>
  <si>
    <t>rba_ComScl_DlcCbk</t>
  </si>
  <si>
    <t>rba_ComScl_RxSignalCopy</t>
  </si>
  <si>
    <t>rba_ComScl_Scl_ADAS_A12C_FD_Rx</t>
  </si>
  <si>
    <t>rba_ComScl_Scl_ADAS_A160_FD_Rx</t>
  </si>
  <si>
    <t>rba_ComScl_Scl_ADAS_A4_Rx</t>
  </si>
  <si>
    <t>rba_ComScl_Scl_ATCU_A108C_FD_Rx</t>
  </si>
  <si>
    <t>rba_ComScl_Scl_ATCU_A110C_FD_Rx</t>
  </si>
  <si>
    <t>rba_ComScl_Scl_AVM_A122_FD_Rx</t>
  </si>
  <si>
    <t>rba_ComScl_Scl_BCM_A110_Rx</t>
  </si>
  <si>
    <t>rba_ComScl_Scl_BCM_A113_Rx</t>
  </si>
  <si>
    <t>rba_ComScl_Scl_BCM_A8_Rx</t>
  </si>
  <si>
    <t>rba_ComScl_Scl_CDM_A103_FD_Rx</t>
  </si>
  <si>
    <t>rba_ComScl_Scl_EBA_A101_FD_Rx</t>
  </si>
  <si>
    <t>rba_ComScl_Scl_ECM_A110C_FD_Rx</t>
  </si>
  <si>
    <t>rba_ComScl_Scl_EPKB_A1_FD_Tx</t>
  </si>
  <si>
    <t>rba_ComScl_Scl_USM_A101C_FD_Rx</t>
  </si>
  <si>
    <t>rba_ComScl_Scl_VDC_A01C_FD_Tx</t>
  </si>
  <si>
    <t>rba_ComScl_Scl_VDC_A04C_FD_Tx</t>
  </si>
  <si>
    <t>rba_ComScl_Scl_VDC_A05C_FD_Tx</t>
  </si>
  <si>
    <t>rba_ComScl_Scl_VDC_A110C_FD_Tx</t>
  </si>
  <si>
    <t>rba_ComScl_Scl_VDC_A113C_FD_Tx</t>
  </si>
  <si>
    <t>rba_ComScl_Scl_VDC_A114_Tx</t>
  </si>
  <si>
    <t>rba_ComScl_Scl_VDC_A117C_FD_Tx</t>
  </si>
  <si>
    <t>rba_ComScl_Scl_VDC_A118_Tx</t>
  </si>
  <si>
    <t>rba_ComScl_Scl_VDC_A120_FD_Tx</t>
  </si>
  <si>
    <t>rba_ComScl_Scl_VDC_A133_Tx</t>
  </si>
  <si>
    <t>rba_ComScl_Scl_VDCCHK_VDC2TOOL_2_Tx</t>
  </si>
  <si>
    <t>rba_BldrCMP_10DiagnosticSessionControl</t>
  </si>
  <si>
    <t>rba_BldrCMP_11EcuReset</t>
  </si>
  <si>
    <t>rba_BldrCMP_19ReadDTCInformation</t>
  </si>
  <si>
    <t>rba_BldrCMP_27SecurityAccess</t>
  </si>
  <si>
    <t>rba_BldrCMP_2EWriteDataByIdentifier</t>
  </si>
  <si>
    <t>rba_BldrCMP_31RoutineControl</t>
  </si>
  <si>
    <t>rba_BldrCMP_34RequestDownload</t>
  </si>
  <si>
    <t>rba_BldrCMP_36TransferData</t>
  </si>
  <si>
    <t>rba_BldrCMP_37RequestTransferExit</t>
  </si>
  <si>
    <t>rba_BldrCmp_Cfg_FlashIf</t>
  </si>
  <si>
    <t>rba_BldrCMP_Cfg_NvmIf</t>
  </si>
  <si>
    <t>rba_BldrMemCpy</t>
  </si>
  <si>
    <t>rba_BldrPrj_Main</t>
  </si>
  <si>
    <t>rb.as.core.app.dhp</t>
  </si>
  <si>
    <t>rb.as.core.hwp.hsw.ecubase.functional.rbwau</t>
  </si>
  <si>
    <t>MT_002</t>
  </si>
  <si>
    <t>MT_004</t>
  </si>
  <si>
    <t>MT_008</t>
  </si>
  <si>
    <t>MT_013</t>
  </si>
  <si>
    <t>MT_015</t>
  </si>
  <si>
    <t>MT_019</t>
  </si>
  <si>
    <t>MT_024</t>
  </si>
  <si>
    <t>MT_032</t>
  </si>
  <si>
    <t>MT_034</t>
  </si>
  <si>
    <t>MT_036</t>
  </si>
  <si>
    <t>MT_037</t>
  </si>
  <si>
    <t>MT_038</t>
  </si>
  <si>
    <t>MT_039</t>
  </si>
  <si>
    <t>MT_040</t>
  </si>
  <si>
    <t>MT_041</t>
  </si>
  <si>
    <t>MT_042</t>
  </si>
  <si>
    <t>MT_043</t>
  </si>
  <si>
    <t>MT_045</t>
  </si>
  <si>
    <t>MT_047</t>
  </si>
  <si>
    <t>MT_049</t>
  </si>
  <si>
    <t>MT_051</t>
  </si>
  <si>
    <t>MT_059</t>
  </si>
  <si>
    <t>MT_060</t>
  </si>
  <si>
    <t>MT_061</t>
  </si>
  <si>
    <t>MT_062</t>
  </si>
  <si>
    <t>MT_064</t>
  </si>
  <si>
    <t>MT_065</t>
  </si>
  <si>
    <t>MT_066</t>
  </si>
  <si>
    <t>MT_068</t>
  </si>
  <si>
    <t>MT_069</t>
  </si>
  <si>
    <t>MT_070</t>
  </si>
  <si>
    <t>MT_075</t>
  </si>
  <si>
    <t>MT_081</t>
  </si>
  <si>
    <t>MT_014</t>
  </si>
  <si>
    <t>MT_016</t>
  </si>
  <si>
    <t>MT_020</t>
  </si>
  <si>
    <t>MT_021</t>
  </si>
  <si>
    <t>MT_022</t>
  </si>
  <si>
    <t>MT_023</t>
  </si>
  <si>
    <t>MT_028</t>
  </si>
  <si>
    <t>MT_031</t>
  </si>
  <si>
    <t>Delta&gt;New</t>
  </si>
  <si>
    <t>New</t>
  </si>
  <si>
    <t>Delta</t>
  </si>
  <si>
    <t>- Release phase 1: complete 5/28/2020</t>
  </si>
  <si>
    <t>RN_CARBON_BB80081</t>
  </si>
  <si>
    <t>RN_CARBON_BB80081_BLDR</t>
  </si>
  <si>
    <t>- No impact
Merged 2 test script =&gt; MCDC 100%</t>
  </si>
  <si>
    <t>- Can't reach the unreachable code (Developer comment in src code)</t>
  </si>
  <si>
    <t>RBAPLCUST_InputOutputControl.c</t>
  </si>
  <si>
    <t>CEVT_AEB_DecelReqOutRange</t>
  </si>
  <si>
    <t>ATM_ModeSelection</t>
  </si>
  <si>
    <t>May: 28</t>
  </si>
  <si>
    <t>May: 21, 22</t>
  </si>
  <si>
    <t xml:space="preserve">Missing of imported parameter P_ESP_ParkingFunction </t>
  </si>
  <si>
    <t>Can't cover for false case at line#114 of if(RBAPLCUST_OK == *ErrorCode).Because ErrorCode is always set to RBAPLCUST_OK.</t>
  </si>
  <si>
    <t>NET_SCL_Rx_Gear.c</t>
  </si>
  <si>
    <t>BB97958</t>
  </si>
  <si>
    <t>Geely_ESP93_Carbon_Int\MainstreamF30\rb\as\geely\CpiwAPB\app\net\RBScl\src\Rcv\NET_SCL_Rx_AEB.c</t>
  </si>
  <si>
    <t>Geely_ESP93_Carbon_Int\MainstreamF30\rb\as\geely\CpiwAPB\app\net\RBScl\src\Rcv\NET_SCL_Rx_Gear.c</t>
  </si>
  <si>
    <t>Comment LV1
Already have confirm of owner as previous phase</t>
  </si>
  <si>
    <t>l</t>
  </si>
  <si>
    <t>Wrong databasse =&gt; Fixed. Owner confirm no impact</t>
  </si>
  <si>
    <t>GAC_IB2_HADHAP_Int\iBoosterGen2\rb\as\gaig\prj\dsmpr\src\RBPduHandler_Callouts.c</t>
  </si>
  <si>
    <t>rb.as.core.app.asw.apbmi.host</t>
  </si>
  <si>
    <t>rb.as.core.hwp.hsw.ecubase.safety.rbsupplybase</t>
  </si>
  <si>
    <t>rb.as.core.hwp.hsw.rbapbbutton</t>
  </si>
  <si>
    <t>rb.as.core.hwp.hsw.rbapbmot</t>
  </si>
  <si>
    <t>rb.as.core.hwp.hsw.rbbutswi</t>
  </si>
  <si>
    <t>rb.as.core.hwp.hsw.rbmicapb</t>
  </si>
  <si>
    <t>rb.as.core.hwp.hsw.rbwss</t>
  </si>
  <si>
    <t>rb.as.core.hwp.hsw.ucbase.functional.rbsys</t>
  </si>
  <si>
    <t>rb.as.toy.cmpuhd.app.asw.hbcf</t>
  </si>
  <si>
    <t>rb.as.toy.cmpuhd.app.dsm.rbhmi</t>
  </si>
  <si>
    <t>rb.as.toy.cmpuhd.app.dsm</t>
  </si>
  <si>
    <t>rb.as.toy.cmpuhd.app.net</t>
  </si>
  <si>
    <t>rb.as.toy.cmpuhd.dsmpr</t>
  </si>
  <si>
    <t>rb.as.toy.cmpuhd.hswpr</t>
  </si>
  <si>
    <t>TOY_UHD_BL4.1_Integration17</t>
  </si>
  <si>
    <t>ApbCtrlAutoMode_PersistentData</t>
  </si>
  <si>
    <t>ApbCtrlAutoModeStandby_PersistentData</t>
  </si>
  <si>
    <t>RBSUPPLYBASE_CPPerformanceTest</t>
  </si>
  <si>
    <t>RBAB_ApbAsic_Safety</t>
  </si>
  <si>
    <t>RBAB_DigitalIO</t>
  </si>
  <si>
    <t>RBAB_DigitalIO_Safety</t>
  </si>
  <si>
    <t>RBAB_Sampler</t>
  </si>
  <si>
    <t>RBAB_SystemAsic</t>
  </si>
  <si>
    <t>RBAPBMOT_ApbEnable</t>
  </si>
  <si>
    <t>RBBUTSWI_BLS_Ana</t>
  </si>
  <si>
    <t>RBMICAPB_Dio</t>
  </si>
  <si>
    <t>RBMICAPB_Init</t>
  </si>
  <si>
    <t>RBWSS_DataCalc</t>
  </si>
  <si>
    <t>RBWSS_RotDir</t>
  </si>
  <si>
    <t>RBWSS_UnderVoltageMon</t>
  </si>
  <si>
    <t>RBWSS_WssConfig</t>
  </si>
  <si>
    <t>RBWSS_WssTest</t>
  </si>
  <si>
    <t>RBSYS_UnsupportedHW</t>
  </si>
  <si>
    <t>HBCFRunTime_PersistentData_TOYOTA</t>
  </si>
  <si>
    <t>RBHMI_ConfigOutputDriver_TOYOTA</t>
  </si>
  <si>
    <t>RBHMI_ExtendedStateCalculation_TOYOTA</t>
  </si>
  <si>
    <t>RBHMI_Synchronisation_TOYOTA</t>
  </si>
  <si>
    <t>Dem_PrjSpecificIndiHandling</t>
  </si>
  <si>
    <t>Dem_VarCodeHandling</t>
  </si>
  <si>
    <t>NET_CommunicationInvalidConfig</t>
  </si>
  <si>
    <t>rba_ComScl_Scl_Mappings</t>
  </si>
  <si>
    <t>rba_ComScl_SubSystemProc</t>
  </si>
  <si>
    <t>rba_ComScl_TxConfirmation</t>
  </si>
  <si>
    <t>SecOC_PduRIF</t>
  </si>
  <si>
    <t>SecOC_Prv</t>
  </si>
  <si>
    <t>SecOC_Prv_CryptIF</t>
  </si>
  <si>
    <t>DemLimiter_PRJ</t>
  </si>
  <si>
    <t>TOY_DEM_PermissionMode</t>
  </si>
  <si>
    <t>RBAPB_EPBSwitchIndicator_TOYOTA</t>
  </si>
  <si>
    <t>RBAVH_SwitchInput_TOYOTA</t>
  </si>
  <si>
    <t>RBBLA_RelayMonitoring_TOYOTA</t>
  </si>
  <si>
    <t>Delta/New</t>
  </si>
  <si>
    <t>MT_001</t>
  </si>
  <si>
    <t>MT_025</t>
  </si>
  <si>
    <t>MT_026</t>
  </si>
  <si>
    <t>MT_029</t>
  </si>
  <si>
    <t>MT_035</t>
  </si>
  <si>
    <t>MT_044</t>
  </si>
  <si>
    <t>MT_046</t>
  </si>
  <si>
    <t>MT_052</t>
  </si>
  <si>
    <t>MT_053</t>
  </si>
  <si>
    <t>MT_054</t>
  </si>
  <si>
    <t>MT_055</t>
  </si>
  <si>
    <t>MT_057</t>
  </si>
  <si>
    <t>MT_071</t>
  </si>
  <si>
    <t>MT_072</t>
  </si>
  <si>
    <t>MT_073</t>
  </si>
  <si>
    <t>MT_076</t>
  </si>
  <si>
    <t>MT_077</t>
  </si>
  <si>
    <t>MT_078</t>
  </si>
  <si>
    <t>MT_079</t>
  </si>
  <si>
    <t>MT_084</t>
  </si>
  <si>
    <t>MT_102</t>
  </si>
  <si>
    <t>MT_103</t>
  </si>
  <si>
    <t>MT_104</t>
  </si>
  <si>
    <t>MT_111</t>
  </si>
  <si>
    <t>BB80080</t>
  </si>
  <si>
    <t>ToyotaCMP</t>
  </si>
  <si>
    <t>Contact point: Dhanasekar Dhanapal (RBEI/ESJ-ATO) Dhanasekar.Dhanapal@in.bosch.com</t>
  </si>
  <si>
    <t>SAIC EP22 M2 noneDA ESP9.3 237432</t>
  </si>
  <si>
    <t>CTRL_ExtReqHandler</t>
  </si>
  <si>
    <t>PBC_SCUlockReq</t>
  </si>
  <si>
    <t>GM_ApbTextMessage_TRW</t>
  </si>
  <si>
    <t>2.5.147306.0</t>
  </si>
  <si>
    <t>1.0.147306.1</t>
  </si>
  <si>
    <t>1.0</t>
  </si>
  <si>
    <t>1493209.zip</t>
  </si>
  <si>
    <t>LI Xiaoyu (CC-AS/EVA-SW2-CN)</t>
  </si>
  <si>
    <t xml:space="preserve">Line#124 "Cannot cover MCDC case false of ""FALSE"" variable
Reason: It is hard code"
Line#154"Cannot cover MCDC case false of condition (*l_ProtectionState &amp; RBDHP_PROTECTIONSTATE_PumpMotorFailed) == RBDHP_PROTECTIONSTATE_PumpMotorFailed)
Reason: It is conflicted with condition line#135"
Line#186 "Cannot cover case false of condition (*l_ProtectionState &amp; RBDHP_PROTECTIONSTATE_PumpMotorFailed) == RBDHP_PROTECTIONSTATE_PumpMotorFailed)
Reason:  It is conflicted with condition line#167"
Line#198 "Cannot cover MCDC case fale of condition (*l_ProtectionState &amp; RBDHP_PROTECTIONSTATE_PumpMotorFailed)==RBDHP_PROTECTIONSTATE_PumpMotorFailed)
Reason: It is conflicted with condition line#140 &amp; line#191"
</t>
  </si>
  <si>
    <t>#449 "Cannot cover MCDC case false of ((*l_TimeLimitStatusMask) &amp; l_ValveMask) == l_ValveMask)
Reason: It is conflicted with line#440"
#684 "Cannot cover case fasle at this line.
Reason: It is conflicted with line#675"</t>
  </si>
  <si>
    <t>"Line#351, Line##354, Line#357
Line#626, Line#629, Line#632
Line#523, Line#526, Line#529" "Cannot cover all switch case in some Line.
Reason. The array not exits value for variables-switch case"</t>
  </si>
  <si>
    <t>#886, #892 "Cannot cover case TRUE at these lines.
Reason: NMSG_sOutputRodActRCV_ST_l is local variable, it doesn't receive value from any function or  message"
#519, #560 "Cannot cover MCDC case TRUE at these lines.
Reason: when RBNET_IsGADE_valid_UB = C_GADE_CATC_Fault_U, condition line#504, #505 will TRUE"</t>
  </si>
  <si>
    <t>BB80081</t>
  </si>
  <si>
    <t>Shift due date to morning next Monday due to owner resolve OPL late</t>
  </si>
  <si>
    <t>238688_Chery_IPB_T1DPHev_BL01</t>
  </si>
  <si>
    <t>241807_xPeng_D55_APBMi_ESP9.3_BSS01_STRXP_C201</t>
  </si>
  <si>
    <t>237281_GAC_A76_CarbonESP9.3CP_BL04_TestExecution</t>
  </si>
  <si>
    <t>206370_BYD_ESP9.3_New_Hybrid_MS15.1_BSS18</t>
  </si>
  <si>
    <t>238207_GAC_A20_CarbonESP9.3CPHD_BB81708_BL03</t>
  </si>
  <si>
    <t>MC_237270_GAC_A55CP_Carbon_ESP_BL02</t>
  </si>
  <si>
    <t>CBDS_IPB_Arbitration.c</t>
  </si>
  <si>
    <t>CBDS_IPB_Calculation.c</t>
  </si>
  <si>
    <t>CBDS_IPB_cbd_Arbitration.c</t>
  </si>
  <si>
    <t>CBDS_IPB_cbd_Calculation.c</t>
  </si>
  <si>
    <t>CBDS_IPB_cbd_DataPool.c</t>
  </si>
  <si>
    <t>CBDS_IPB_cbd_Events.c</t>
  </si>
  <si>
    <t>CBDS_IPB_Cfg.c</t>
  </si>
  <si>
    <t>CBDS_IPB_DataPool.c</t>
  </si>
  <si>
    <t>CBDS_IPB_Events.c</t>
  </si>
  <si>
    <t>CBDS_IPB_flm_Calculation.c</t>
  </si>
  <si>
    <t>CBDS_IPB_flm_Cfg.c</t>
  </si>
  <si>
    <t>CBDS_IPB_flm_Init.c</t>
  </si>
  <si>
    <t>CBDS_IPB_NvMandSettings.c</t>
  </si>
  <si>
    <t>CBDS_IPB_preSOP_Arbitration.c</t>
  </si>
  <si>
    <t>CBDS_IPB_preSOP_Calculation.c</t>
  </si>
  <si>
    <t>CBDS_IPB_preSOP_Cfg.c</t>
  </si>
  <si>
    <t>CBDS_IPB_preSOP_DataPool.c</t>
  </si>
  <si>
    <t>CBDS_IPB_preSOP_Events.c</t>
  </si>
  <si>
    <t>CBDS_prjArbitration.c</t>
  </si>
  <si>
    <t>CBDS_prjCalculation.c</t>
  </si>
  <si>
    <t>CBDS_prjDataPool.c</t>
  </si>
  <si>
    <t>CBDS_prjDemCallBack.c</t>
  </si>
  <si>
    <t>CBDS_prjEvents.c</t>
  </si>
  <si>
    <t>CBDS_prjInit.c</t>
  </si>
  <si>
    <t>CBDS_prjNvMandSettings.c</t>
  </si>
  <si>
    <t>RBAPLCUST_RDBI_BLS.c</t>
  </si>
  <si>
    <t>RBA_NDS_IPBPressure_Callout.c</t>
  </si>
  <si>
    <t>RBA_NDS_AxExport_AyExport_xPeng_Callout.c</t>
  </si>
  <si>
    <t>TPMS_Setting_Project.c</t>
  </si>
  <si>
    <t>RBNetYRS_Core.c</t>
  </si>
  <si>
    <t>RBNetYRS_Functions.c</t>
  </si>
  <si>
    <t>RBNetYRS_Rx_Scl_ID1.c</t>
  </si>
  <si>
    <t>RBNetYRS_Rx_Scl_ID2.c</t>
  </si>
  <si>
    <t>RBNetYRS_Rx_Scl_ID7.c</t>
  </si>
  <si>
    <t>RBNetYRS_Tx_Scl_ID0.c</t>
  </si>
  <si>
    <t>NET_SCL_Rx_GearBox.c</t>
  </si>
  <si>
    <t>NET_SCL_EngineIntervention_Torq_GAC.c</t>
  </si>
  <si>
    <t>NET_SCL_GAC_Complex_function.c</t>
  </si>
  <si>
    <t>NET_SCL_GAC_OBD.c</t>
  </si>
  <si>
    <t>RB_DNC_SCL_RX_TPMF.c</t>
  </si>
  <si>
    <t>Parking_Function_Selection</t>
  </si>
  <si>
    <t>Pata_EnvironmentVariables</t>
  </si>
  <si>
    <t>RBAPLCUST_Xpeng_RoutineControl_CheckProgPreconditions.c</t>
  </si>
  <si>
    <t>RBAPLCUST_XPengRDBI_NVMData.c</t>
  </si>
  <si>
    <t>RBAPLCUST_XPengWDBI_NVMData.c</t>
  </si>
  <si>
    <t>BB81143</t>
  </si>
  <si>
    <t>BL01</t>
  </si>
  <si>
    <t>Chery_IPB_Deuterium_Int</t>
  </si>
  <si>
    <t>ZHANG Ray (CC-AS/EVA-SW31-CN)</t>
  </si>
  <si>
    <t>XPENG_ESP_Carbon_D55_Int</t>
  </si>
  <si>
    <t>BSS01_STRXP_C201</t>
  </si>
  <si>
    <t>BB82086</t>
  </si>
  <si>
    <t>FENG Yinfei (CC-AS/EVA-SW31-CN)</t>
  </si>
  <si>
    <t>BL04_TestExecution</t>
  </si>
  <si>
    <t>BSS18</t>
  </si>
  <si>
    <t>LI Zhiyuan (CC-AS/EVA-SW31-CN)</t>
  </si>
  <si>
    <t>BB80911</t>
  </si>
  <si>
    <t>ZHANG Yu (CC-AS/EVA-SW31-CN)</t>
  </si>
  <si>
    <t>WANG Shuaishuai (CC-AS/EVA-SW31-CN)</t>
  </si>
  <si>
    <t>BL03</t>
  </si>
  <si>
    <t>BL02</t>
  </si>
  <si>
    <t>BB81449</t>
  </si>
  <si>
    <t>CUI Jin (CC-AS/EVA-SW1-CN)</t>
  </si>
  <si>
    <t>ZHANG Wenhao (CC-AS/EVA-SW2-CN)</t>
  </si>
  <si>
    <t>LESLIE PUTHOOR Milda (CC-AS/EVA-SW31-CN)</t>
  </si>
  <si>
    <t>5.0.146.5.301.0</t>
  </si>
  <si>
    <t>Lack ComponentName</t>
  </si>
  <si>
    <t>RBHMI_ConfigOutputDriver_IPB.c</t>
  </si>
  <si>
    <t>RBHMI_PresentStateCalculation_IPB.c</t>
  </si>
  <si>
    <t>RBHMI_StatesDefinitionTable_IPB.c</t>
  </si>
  <si>
    <t>RBHMI_Synchronisation_IPB.c</t>
  </si>
  <si>
    <t>PSW: 450x4x20 = 36;000 ELOCs</t>
  </si>
  <si>
    <t>ASW: 130x4x20 = 10;400 ELOCs</t>
  </si>
  <si>
    <t>BB98378; BB98379</t>
  </si>
  <si>
    <t>BB99856; BB99857</t>
  </si>
  <si>
    <t>BB81116; BB81175</t>
  </si>
  <si>
    <t>Component: xpeng is not correct =&gt; XPENG</t>
  </si>
  <si>
    <t>21-May</t>
  </si>
  <si>
    <r>
      <t>·</t>
    </r>
    <r>
      <rPr>
        <sz val="7"/>
        <color theme="1"/>
        <rFont val="Times New Roman"/>
        <family val="1"/>
      </rPr>
      <t xml:space="preserve">         </t>
    </r>
    <r>
      <rPr>
        <sz val="10"/>
        <color theme="1"/>
        <rFont val="Arial"/>
        <family val="2"/>
      </rPr>
      <t xml:space="preserve">Root cause: variable </t>
    </r>
    <r>
      <rPr>
        <sz val="10"/>
        <color rgb="FF000000"/>
        <rFont val="Courier New"/>
        <family val="3"/>
      </rPr>
      <t xml:space="preserve">pumpctrlstate </t>
    </r>
    <r>
      <rPr>
        <sz val="10"/>
        <color theme="1"/>
        <rFont val="Arial"/>
        <family val="2"/>
      </rPr>
      <t xml:space="preserve">is local variable and hard code is 0xFF, macro </t>
    </r>
    <r>
      <rPr>
        <sz val="10"/>
        <color rgb="FF000000"/>
        <rFont val="Courier New"/>
        <family val="3"/>
      </rPr>
      <t xml:space="preserve">RBAPLCUST_EVACANDFILL_PUMPMOTORON </t>
    </r>
    <r>
      <rPr>
        <sz val="10"/>
        <color theme="1"/>
        <rFont val="Arial"/>
        <family val="2"/>
      </rPr>
      <t>define is 0xFF.</t>
    </r>
  </si>
  <si>
    <t>Comment LV1. Wrong componentname : rbaplcust -&gt; RBAPLCust</t>
  </si>
  <si>
    <t>Chery_IPB_Deuterium_Int\chery_IPB\rb\as\cheryIPB\prj\app\net\RBScl\src\RBA_NDS_IPBPressure_Callout.c</t>
  </si>
  <si>
    <t>Chery_IPB_Deuterium_Int\chery_IPB\rb\as\cheryIPB\core\app\net\RBNetPrj\RBNet_Can\src\NET_CheckSumLib_CNMS.c</t>
  </si>
  <si>
    <t>XPENG_ESP_Carbon_D55_Int\MainstreamF30\rb\as\XPENG\D55\app\net\RBScl\src\RBA_NDS_AxExport_AyExport_xPeng_Callout.c</t>
  </si>
  <si>
    <t>XPENG_ESP_Carbon_D55_Int\MainstreamF30\rb\as\XPENG\D55\app\net\RBScl\src\SAS_LWS_Standard.c</t>
  </si>
  <si>
    <t>GAC_ESP93CP_Carbon_Int\MainstreamF30\rb\as\gaig\A12ESP\app\dsm\RBVAR\BB_81116A76CP\src\RBVAR_OutputDriver_PROJECT.c</t>
  </si>
  <si>
    <t>GAC_ESP93CP_Carbon_Int\MainstreamF30\rb\as\gaig\A12ESP\app\dsm\RBVAR\BB_81175A36CP\src\RBVAR_OutputDriver_PROJECT.c</t>
  </si>
  <si>
    <t>BYD_ESP93_Int\MainstreamF30\rb\as\BYD\Mainstream151\app\net\RbNetPrj\RBNet_Can\src\rba_SCL_Settings.c</t>
  </si>
  <si>
    <t>BYD_ESP93_Int\MainstreamF30\rb\as\BYD\Mainstream151\app\net\Scl\LDMFunctions\TPMS\src\TPMS_Setting_Project.c</t>
  </si>
  <si>
    <t>GAC_ESP93CP_Carbon_Int\MainstreamF30\rb\as\cnms_core\app\net\scl_callout\src\RBA_NDS_Engine_Callout.c</t>
  </si>
  <si>
    <t>GAC_ESP93CP_Carbon_Int\MainstreamF30\rb\as\core\app\net\RBNetYRS\src\RBNetYRS_Core.c</t>
  </si>
  <si>
    <t>GAC_ESP93CP_Carbon_Int\MainstreamF30\rb\as\core\app\net\RBNetYRS\src\RBNetYRS_Functions.c</t>
  </si>
  <si>
    <t>GAC_ESP93CP_Carbon_Int\MainstreamF30\rb\as\core\app\net\RBNetYRS\src\RBNetYRS_Rx_Scl_ID1.c</t>
  </si>
  <si>
    <t>GAC_ESP93CP_Carbon_Int\MainstreamF30\rb\as\core\app\net\RBNetYRS\src\RBNetYRS_Rx_Scl_ID2.c</t>
  </si>
  <si>
    <t>GAC_ESP93CP_Carbon_Int\MainstreamF30\rb\as\core\app\net\RBNetYRS\src\RBNetYRS_Rx_Scl_ID7.c</t>
  </si>
  <si>
    <t>GAC_ESP93CP_Carbon_Int\MainstreamF30\rb\as\core\app\net\RBNetYRS\src\RBNetYRS_Tx_Scl_ID0.c</t>
  </si>
  <si>
    <t>GAC_ESP93CP_Carbon_Int\MainstreamF30\rb\as\gaig\A12ESP\app\net\RBScl\RBScl_GAC\src\NET_Monitoring.c</t>
  </si>
  <si>
    <t>GAC_ESP93CP_Carbon_Int\MainstreamF30\rb\as\gaig\A12ESP\app\net\RBScl\RBScl_GAC\src\NET_SCL_Rx_GearBox.c</t>
  </si>
  <si>
    <t>GAC_ESP93CP_Carbon_Int\MainstreamF30\rb\as\gaig\A12ESP\app\net\RBScl\RBScl_GAC\src\NET_SCL_EngineIntervention_Torq_GAC.c</t>
  </si>
  <si>
    <t>GAC_ESP93CP_Carbon_Int\MainstreamF30\rb\as\gaig\A12ESP\app\net\RBScl\RBScl_GAC\src\NET_SCL_GAC_Complex_function.c</t>
  </si>
  <si>
    <t>GAC_ESP93CP_Carbon_Int\MainstreamF30\rb\as\gaig\A12ESP\app\net\RBScl\RBScl_GAC\src\NET_SCL_GAC_OBD.c</t>
  </si>
  <si>
    <t>GAC_ESP93CP_Carbon_Int\MainstreamF30\rb\as\gaig\A12ESP\app\net\RBScl\RBScl_GAC\src\RB_DNC_SCL_RX_TPMF.c</t>
  </si>
  <si>
    <t>GAC_ESP93CP_Carbon_Int\MainstreamF30\rb\as\gaig\A12ESP\dsmpr\src\RBPduHandler_Callouts.c</t>
  </si>
  <si>
    <t>GAC_ESP93CP_Carbon_Int\MainstreamF30\rb\as\gaig\A12ESP\dsmpr\src\RBEMM\CCM_Callbacks_Project.c</t>
  </si>
  <si>
    <t>GAC_ESP93CP_Carbon_Int\MainstreamF30\rb\as\gaig\A12ESP\app\dsm\RBVAR\BB_81262A20CP\src\RBVAR_OutputDriver_PROJECT.c</t>
  </si>
  <si>
    <t>GAC_ESP93CP_Carbon_Int\MainstreamF30\rb\as\gaig\A12ESP\app\dsm\RBVAR\BB_81262A20CP\src\RBVAR_VarCode_PROJECT.c</t>
  </si>
  <si>
    <t>GAC_ESP93CP_Carbon_Int\MainstreamF30\rb\as\gaig\A12ESP\app\dsm\RBVAR\BB_81708A20HD\src\RBVAR_OutputDriver_PROJECT.c</t>
  </si>
  <si>
    <t>GAC_ESP93CP_Carbon_Int\MainstreamF30\rb\as\gaig\A12ESP\app\dsm\RBVAR\BB_81708A20HD\src\RBVAR_VarCode_PROJECT.c</t>
  </si>
  <si>
    <t>GAC_ESPHevX_HADHAP_Int\CNMSHevXHADHAP\rb\as\gaig\prj\dsmpr\src\RBPduHandler_Callouts.c</t>
  </si>
  <si>
    <t>XPENG_ESP_Carbon_D55_Int\MainstreamF30\rb\as\XPENG\core\app\dcom\RBAPLCust\src\common\RBAPLCUST_Xpeng_RoutineControl_CheckProgPreconditions.c</t>
  </si>
  <si>
    <t>XPENG_ESP_Carbon_D55_Int\MainstreamF30\rb\as\XPENG\core\app\dcom\RBAPLCust\src\common\RBAPLCUST_XPengRDBI_NVMData.c</t>
  </si>
  <si>
    <t>XPENG_ESP_Carbon_D55_Int\MainstreamF30\rb\as\XPENG\core\app\dcom\RBAPLCust\src\common\RBAPLCUST_XPengWDBI_NVMData.c</t>
  </si>
  <si>
    <t>FAW_IPB1.1_Int\FAW_IPB\rb\as\fawIPB\prj\app\cbds\src\IPB\CBDS_IPB_Arbitration.c</t>
  </si>
  <si>
    <t>FAW_IPB1.1_Int\FAW_IPB\rb\as\fawIPB\prj\app\cbds\src\IPB\CBDS_IPB_Calculation.c</t>
  </si>
  <si>
    <t>FAW_IPB1.1_Int\FAW_IPB\rb\as\fawIPB\prj\app\cbds\src\IPB\cbd\CBDS_IPB_cbd_Arbitration.c</t>
  </si>
  <si>
    <t>FAW_IPB1.1_Int\FAW_IPB\rb\as\fawIPB\prj\app\cbds\src\IPB\cbd\CBDS_IPB_cbd_Calculation.c</t>
  </si>
  <si>
    <t>FAW_IPB1.1_Int\FAW_IPB\rb\as\fawIPB\prj\app\cbds\src\IPB\cbd\CBDS_IPB_cbd_DataPool.c</t>
  </si>
  <si>
    <t>FAW_IPB1.1_Int\FAW_IPB\rb\as\fawIPB\prj\app\cbds\src\IPB\cbd\CBDS_IPB_cbd_Events.c</t>
  </si>
  <si>
    <t>FAW_IPB1.1_Int\FAW_IPB\rb\as\fawIPB\prj\app\cbds\src\IPB\CBDS_IPB_Cfg.c</t>
  </si>
  <si>
    <t>FAW_IPB1.1_Int\FAW_IPB\rb\as\fawIPB\prj\app\cbds\src\IPB\CBDS_IPB_DataPool.c</t>
  </si>
  <si>
    <t>FAW_IPB1.1_Int\FAW_IPB\rb\as\fawIPB\prj\app\cbds\src\IPB\CBDS_IPB_Events.c</t>
  </si>
  <si>
    <t>FAW_IPB1.1_Int\FAW_IPB\rb\as\fawIPB\prj\app\cbds\src\IPB\flm\CBDS_IPB_flm_Calculation.c</t>
  </si>
  <si>
    <t>FAW_IPB1.1_Int\FAW_IPB\rb\as\fawIPB\prj\app\cbds\src\IPB\flm\CBDS_IPB_flm_Cfg.c</t>
  </si>
  <si>
    <t>FAW_IPB1.1_Int\FAW_IPB\rb\as\fawIPB\prj\app\cbds\src\IPB\flm\CBDS_IPB_flm_Init.c</t>
  </si>
  <si>
    <t>FAW_IPB1.1_Int\FAW_IPB\rb\as\fawIPB\prj\app\cbds\src\IPB\CBDS_IPB_NvMandSettings.c</t>
  </si>
  <si>
    <t>FAW_IPB1.1_Int\FAW_IPB\rb\as\fawIPB\prj\app\cbds\src\IPB\cbd\preSOP\CBDS_IPB_preSOP_Arbitration.c</t>
  </si>
  <si>
    <t>FAW_IPB1.1_Int\FAW_IPB\rb\as\fawIPB\prj\app\cbds\src\IPB\cbd\preSOP\CBDS_IPB_preSOP_Calculation.c</t>
  </si>
  <si>
    <t>FAW_IPB1.1_Int\FAW_IPB\rb\as\fawIPB\prj\app\cbds\src\IPB\cbd\preSOP\CBDS_IPB_preSOP_Cfg.c</t>
  </si>
  <si>
    <t>FAW_IPB1.1_Int\FAW_IPB\rb\as\fawIPB\prj\app\cbds\src\IPB\cbd\preSOP\CBDS_IPB_preSOP_DataPool.c</t>
  </si>
  <si>
    <t>FAW_IPB1.1_Int\FAW_IPB\rb\as\fawIPB\prj\app\cbds\src\IPB\cbd\preSOP\CBDS_IPB_preSOP_Events.c</t>
  </si>
  <si>
    <t>FAW_IPB1.1_Int\FAW_IPB\rb\as\fawIPB\prj\app\cbds\src\CBDS_prjArbitration.c</t>
  </si>
  <si>
    <t>FAW_IPB1.1_Int\FAW_IPB\rb\as\fawIPB\prj\app\cbds\src\CBDS_prjCalculation.c</t>
  </si>
  <si>
    <t>FAW_IPB1.1_Int\FAW_IPB\rb\as\fawIPB\prj\app\cbds\src\CBDS_prjDataPool.c</t>
  </si>
  <si>
    <t>FAW_IPB1.1_Int\FAW_IPB\rb\as\fawIPB\prj\app\cbds\src\CBDS_prjDemCallBack.c</t>
  </si>
  <si>
    <t>FAW_IPB1.1_Int\FAW_IPB\rb\as\fawIPB\prj\app\cbds\src\CBDS_prjEvents.c</t>
  </si>
  <si>
    <t>FAW_IPB1.1_Int\FAW_IPB\rb\as\fawIPB\prj\app\cbds\src\CBDS_prjInit.c</t>
  </si>
  <si>
    <t>FAW_IPB1.1_Int\FAW_IPB\rb\as\fawIPB\prj\app\cbds\src\CBDS_prjNvMandSettings.c</t>
  </si>
  <si>
    <t>FAW_IPB1.1_Int\FAW_IPB\rb\as\fawIPB\core\app\dcom\RBAPLCust\src\common\RBAPLCUST_RDBI_BLS.c</t>
  </si>
  <si>
    <t>FAW_IPB1.1_Int\FAW_IPB\rb\as\fawIPB\core\app\dcom\RBAPLCust\src\common\RBAPLCUST_SecurityAccess.c</t>
  </si>
  <si>
    <t>-Can't cover fully MCDC at line#114, #119
, No impact</t>
  </si>
  <si>
    <t xml:space="preserve">-Condition RBAPLEOL_IPBFillSeq == SelectionofEvacandFillPhase at the line 118 is always TRUE, so lead to the coverage MCDC is not fully.
Root cause: Conflict with condition at the line 113.
</t>
  </si>
  <si>
    <t>AEB_DefineAxTar</t>
  </si>
  <si>
    <t>HDC_DownhillDetection_CN</t>
  </si>
  <si>
    <t>Add DSD ID into test design + dsd review file</t>
  </si>
  <si>
    <t>China Main Stream</t>
  </si>
  <si>
    <t>GEEA2.0_ESP9.3_CMP_BL07 (BG1) Sprint 4</t>
  </si>
  <si>
    <t>1458019.axl</t>
  </si>
  <si>
    <t>4.2.146.0</t>
  </si>
  <si>
    <t>4.1.160.9</t>
  </si>
  <si>
    <t>CAO Cheng (CC-AS/ESW5-CN)</t>
  </si>
  <si>
    <t>-Can’t cover TRUE case at the line#97 with MCDC:  FALSE || TRUE due to variable pumpctrlstate is local variable and hard code is 0xFF, macro RBAPLCUST_EVACANDFILL_PUMPMOTORON define is 0xFF.</t>
  </si>
  <si>
    <t xml:space="preserve">1. Can’t cover case T &amp;&amp; F of decision else if ((ls_NeturalGearVd_B == TRUE) &amp;&amp; (ls_ReverseGearVd_B == FALSE)) at line #476
2. Can’t cover case F &amp;&amp; ? of decision else if ((ls_NeturalGearVd_B == FALSE) &amp;&amp; (ls_ReverseGearVd_B == TRUE)) at line #481
</t>
  </si>
  <si>
    <t>[No1] Line 456: if ((ls_NeturalGearVd_B == TRUE) &amp;&amp; (ls_ReverseGearVd_B == FALSE))
Detail: Can not cover case "T &amp;&amp; F" because:
    + Line 458: if ((ls_NeturalGearVd_B == TRUE) &amp;&amp; (ls_ReverseGearVd_B == TRUE)) will be TRUE
[No2] Line 481: else if ((ls_NeturalGearVd_B == FALSE) &amp;&amp; (ls_ReverseGearVd_B == TRUE)) because:
Detail: Can not cover case "(F &amp;&amp; ?)" because:
    + Line 458: if ((ls_NeturalGearVd_B == TRUE) &amp;&amp; (ls_ReverseGearVd_B == TRUE)) will be TRUE
    + Or Line 456: else if ((ls_NeturalGearVd_B == TRUE) &amp;&amp; (ls_ReverseGearVd_B == FALSE)) will be TRUE</t>
  </si>
  <si>
    <t>BB81262</t>
  </si>
  <si>
    <t>BB81708</t>
  </si>
  <si>
    <t>Actual LOC: 948</t>
  </si>
  <si>
    <t>Owner confirm no impact.</t>
  </si>
  <si>
    <t>BAIC_N60_iBooster</t>
  </si>
  <si>
    <t>RBRIS_MainHandler.c</t>
  </si>
  <si>
    <t>DOP_PedalOscillationDetection</t>
  </si>
  <si>
    <t>BL72_SP02</t>
  </si>
  <si>
    <t>16.1.147310.0</t>
  </si>
  <si>
    <t>BAIC_MainPath_HevX_Int.zip</t>
  </si>
  <si>
    <t>VSA_ECU_CSW_BB00000.axl</t>
  </si>
  <si>
    <t>BAIC_MainPath_HevX_Int\BAICHevX\rb\as\baic\prj\dsmpr\src\RBEMM\CCM_Callbacks_Project.c</t>
  </si>
  <si>
    <t>BAIC_MainPath_HevX_Int\BAICHevX\rb\as\cnms_core\app\net\scl_callout\src\RBA_NDS_CIM_0x310_Callout.c</t>
  </si>
  <si>
    <t>BAIC_MainPath_HevX_Int\BAICHevX\rb\as\baic\baic_core\app\net\RBScl\src\RBRIS_MainHandler.c</t>
  </si>
  <si>
    <t>BAIC_MainPath_HevX_Int\BAICHevX\rb\as\cnms_core\app\net\scl_callout\src\RBA_NDS_ESP_0x264_Callout.c</t>
  </si>
  <si>
    <t>BAIC_C62XP_HevX_BL62</t>
  </si>
  <si>
    <t>APA_TransStateMachine</t>
  </si>
  <si>
    <t>APA_ApbRequest</t>
  </si>
  <si>
    <t>1.11.146310.10</t>
  </si>
  <si>
    <t>1.1.147303.1.146310.0</t>
  </si>
  <si>
    <t>WANG Mingyuan (CC-AS/EVA-SW2-CN)</t>
  </si>
  <si>
    <t>BL62</t>
  </si>
  <si>
    <t>-Can't cover for false condition, don't need to raise OPL, behaviour is correct</t>
  </si>
  <si>
    <t>BYD_IPB_SW_Mainstream_BL05_SP15</t>
  </si>
  <si>
    <t>ZNA_P15_CE18_ESP9.3_BSS06SP1</t>
  </si>
  <si>
    <t>235537_CA_C385_EV_ESPhev_BSS02SP01</t>
  </si>
  <si>
    <t>SAIC_ZS12HEV_noneDA_ESP93_241954</t>
  </si>
  <si>
    <t>EC_245950_NIO_ESX_ESPHevX_DTC_BSS04_SP04</t>
  </si>
  <si>
    <t>MC_239507_SGMW_CN210S_PHEV_ESP9.3CPi</t>
  </si>
  <si>
    <t>EC_245950_NIO_ESX_ESPHevX_DTC_BSS05_SP01</t>
  </si>
  <si>
    <t>GEELY_SS11ABS9.3_BL02_SP03</t>
  </si>
  <si>
    <t>SspSas_RBSASCalibration</t>
  </si>
  <si>
    <t>NET_SCL_InitPrc_CNMS.c</t>
  </si>
  <si>
    <t>RBVLV_TTNo_Defines_ATIEV.c</t>
  </si>
  <si>
    <t>RBVLV_TTNo_Defines_CA.c</t>
  </si>
  <si>
    <t>RBVLV_TTNo_Defines_FAWC.c</t>
  </si>
  <si>
    <t>RBVLV_TTNo_Defines_FORD.c</t>
  </si>
  <si>
    <t>RBVLV_TTNo_Defines_GEELY.c</t>
  </si>
  <si>
    <t>RBVLV_TTNo_Defines_MB-PC.c</t>
  </si>
  <si>
    <t>RBVLV_TTNo_Defines_NIS.c</t>
  </si>
  <si>
    <t>RBVLV_TTNo_Defines_not_affected_Customers.c</t>
  </si>
  <si>
    <t>RBVLV_TTNo_Defines_PSA.c</t>
  </si>
  <si>
    <t>RBVLV_TTNo_Defines_REN.c</t>
  </si>
  <si>
    <t>RBVLV_TTNo_Defines_SAIC.c</t>
  </si>
  <si>
    <t>RBVLV_TTNo_Defines_SGM.c</t>
  </si>
  <si>
    <t>RBVLV_TTNo_Defines_TOY.c</t>
  </si>
  <si>
    <t>RBVLV_TTNo_Defines_VW.c</t>
  </si>
  <si>
    <t>TestEnvironment_Fee_P15CE18.c</t>
  </si>
  <si>
    <t>Dem_VarCodeHandling.c</t>
  </si>
  <si>
    <t>NET_SCL_Tx_SystemInfo_NextEV.c</t>
  </si>
  <si>
    <t>Sneak_Down_Detection_DTC_Nio</t>
  </si>
  <si>
    <t>Regen_RA_Calc_Coast_Nio (1.0)</t>
  </si>
  <si>
    <t>Regen_FA_Calc_Coast_Nio (1.0)</t>
  </si>
  <si>
    <t xml:space="preserve">DTCvThreshOffsCoord </t>
  </si>
  <si>
    <t xml:space="preserve">DTCActionPostRun </t>
  </si>
  <si>
    <t>DTCActionNoTrq</t>
  </si>
  <si>
    <t>DTCActionActiveAxl</t>
  </si>
  <si>
    <t>rba_BldrCmp_Cfg_Functions.c</t>
  </si>
  <si>
    <t>rba_BldrCmp_Cfg_NvmIf.c</t>
  </si>
  <si>
    <t>POONELIL JOSE Bijo (CC-AS/ESW5-CN)</t>
  </si>
  <si>
    <t>BL05_SP15</t>
  </si>
  <si>
    <t>ZZN_ESP93_Mainstream_Int</t>
  </si>
  <si>
    <t>BB80996</t>
  </si>
  <si>
    <t>Nguyen Hoang Huong Giang (RBVH/EAS11)</t>
  </si>
  <si>
    <t>CA_ESPhevX_Deuterium_Int</t>
  </si>
  <si>
    <t>XU Jialin (CC-AS/EVA-SW32-CN)</t>
  </si>
  <si>
    <t>BB81603</t>
  </si>
  <si>
    <t>BSS02SP01</t>
  </si>
  <si>
    <t>BB81808</t>
  </si>
  <si>
    <t>LI Jiaxing (CC-AS/EVA-SW32-CN)</t>
  </si>
  <si>
    <t>NextEV_ESPHevX_Int</t>
  </si>
  <si>
    <t>BB82090</t>
  </si>
  <si>
    <t>BSS04_SP04</t>
  </si>
  <si>
    <t>Chitra Chandrasekaran (RBEI/EBB7)</t>
  </si>
  <si>
    <t>BSS05_SP01</t>
  </si>
  <si>
    <t>BL07 (BG1) Sprint 4</t>
  </si>
  <si>
    <t>BL02_SP03</t>
  </si>
  <si>
    <t>3.6.315.0.146322.2</t>
  </si>
  <si>
    <t>3.0.146322.3</t>
  </si>
  <si>
    <t>4.2.146322.3</t>
  </si>
  <si>
    <t>3.3.315.2.1.2</t>
  </si>
  <si>
    <t>Can't cover for else at line#13 because FS_Parking_Function type Parking_Function_Configuration range [ 0 : 2]</t>
  </si>
  <si>
    <t>Geely_LX1AC_FE4KD_ABS9_3_Int</t>
  </si>
  <si>
    <t>BB80789</t>
  </si>
  <si>
    <t>QIAN Yuchen (CC-AS/EVA-SW1-CN)</t>
  </si>
  <si>
    <t>HOU Jue (CC-AS/EVA-SW2-CN)</t>
  </si>
  <si>
    <t>#135 "Cannot cover case TRUE at this line.
Reason: It is conflicted with condition line#48"</t>
  </si>
  <si>
    <t>#150 Cannot cover case TRUE at this line.
Reason: It is conflicted with condition line#49</t>
  </si>
  <si>
    <t>#138 "Cannot cover case FALSE of condition at this line.
Reason: rba_ComScl_RawSignal_HBAThresholdRequest2_RX_b has data type is boolean. When it has value 0, it's conflicted with condition line#138, when it has value 1  it's conflicted with condition line#132"
#276 "Cannot cover case FALSE of condition at this line.
Reason: rba_ComScl_RawSignal_HydraulicPreFillRequest2_RX_b has data type is boolean. When it has value 0, it's conflicted with condition line#276, when it has value 1  it's conflicted with condition line#270"
#292 "Cannot cover case TRUE at this line.
Reason: It is conflicted with condition line#49"</t>
  </si>
  <si>
    <t>#199 "Cannot cover case TRUE at this line.
Reason: It is conflicted with condition line#48"
#66 "Cannot cover mcdc case FALSE&amp;&amp;X at this line.
Reason: When rba_ComScl_RawSignal_GearLeverPosition_v2_RX_u8 has value FALSE, condition line#60 will TRUE"</t>
  </si>
  <si>
    <t>#375 Cannot cover case TRUE at this line.
Reason: It is conflicted with condition line#50</t>
  </si>
  <si>
    <t>#278 Cannot cover case TRUE at this line.
Reason: It is conflicted with condition line#51</t>
  </si>
  <si>
    <t>#144 Cannot cover case TRUE of condition at this line.
Reason: rba_ComScl_RawSignal_EngineStopDriverRequested_RX_b has data type is boolean. When it has value 0, it's conflicted with condition line#106, when it has value 1  it's conflicted with condition line#127
#1109 Cannot cover case TRUE of condition at this line.
Reason: rba_ComScl_RawSignal_EngineStopDriverRequestValid_RX_b has data type is boolean. When it has value 0, it's conflicted with condition line#1091, when it has value 1  it's conflicted with condition line#1103
#1143 Cannot cover case TRUE of condition at this line.
Reason: rba_ComScl_RawSignal_DriverDoorStatusSupposedFailure_RX_b has data type is boolean. When it has value 0, it's conflicted with condition line#1137, when it has value 1  it's conflicted with condition line#1127
#1198 Cannot cover case TRUE at this line.
Reason: It is conflicted with condition line#65</t>
  </si>
  <si>
    <t>BSS03SP01</t>
  </si>
  <si>
    <t>Line #199: Can't cover true case. Because it have a loop infinity.</t>
  </si>
  <si>
    <t>BSS06SP1</t>
  </si>
  <si>
    <t>GEEA2.0_ESP9.3_CMP_BL05.4 (BE1)(CAT3)_Sprint2</t>
  </si>
  <si>
    <t>GEEA2.0_iBooster_CMP_BL07_BG2_Sprint04</t>
  </si>
  <si>
    <t>MC_239507_SGMW_CN210S_PHEV_ESP9.3CPi_BSS03_SP1</t>
  </si>
  <si>
    <t>VAR09_OutputDriver_CEVT.c</t>
  </si>
  <si>
    <t>VehicleModeManagement.c</t>
  </si>
  <si>
    <t>rb_SCL_VFCTestSlave_Rx.c</t>
  </si>
  <si>
    <t>VFCBrake.c</t>
  </si>
  <si>
    <t>RBAPLCUST_RBDI_NVMData_SGMW_ESP.c</t>
  </si>
  <si>
    <t>BB81518</t>
  </si>
  <si>
    <t>BB81818</t>
  </si>
  <si>
    <t>BB81519</t>
  </si>
  <si>
    <t>SONG Xiaojiang (CC-AS/EVA-SW32-CN)</t>
  </si>
  <si>
    <t>Jogi Madivalappa (RBEI/ESH31)</t>
  </si>
  <si>
    <t>SUN Yun (CC-AS/EVA-SW31-CN)</t>
  </si>
  <si>
    <t>BL05.4 (BE1)(CAT3)_Sprint2</t>
  </si>
  <si>
    <t>BL07_BG2_Sprint04</t>
  </si>
  <si>
    <t>BSS03_SP1</t>
  </si>
  <si>
    <t>CEVT_GEEA_BE_Step1_Winter_Testing</t>
  </si>
  <si>
    <t>CEVT_GEEA_DeuteriumR_DEV</t>
  </si>
  <si>
    <t>GEEA2_0-IB2-CSW-Deuterium-Development</t>
  </si>
  <si>
    <t>ZZN_ESP93_Mainstream_Int\MainstreamF30\rb\as\zzn\CpiwAPB\app\dsm\RBVAR_P15CE\src\RBVAR_StateMachine_CustomerProject.c</t>
  </si>
  <si>
    <t>ZZN_ESP93_Mainstream_Int\MainstreamF30\rb\as\zzn\core\app\dcom\RBAPLCust\src\RBAPLCUST_RDBI_BatteryVoltage.c</t>
  </si>
  <si>
    <t>ZZN_ESP93_Mainstream_Int\MainstreamF30\rb\as\zzn\core\app\dcom\RBAPLCust\src\RBAPLCUST_RDBI_IOCtrlState.c</t>
  </si>
  <si>
    <t>ZZN_ESP93_Mainstream_Int\MainstreamF30\rb\as\zzn\CpiwAPB\app\net\RbNetPrj\RBNet_Can\src\NET_SCL_InitPrc_CNMS.c</t>
  </si>
  <si>
    <t>ZZN_ESP93_Mainstream_Int\MainstreamF30\rb\as\zzn\CpiwAPB\hswpr\src\RBHwVersion\src\RBVLV_TTNo_Defines_ATIEV.c</t>
  </si>
  <si>
    <t>ZZN_ESP93_Mainstream_Int\MainstreamF30\rb\as\zzn\CpiwAPB\hswpr\src\RBHwVersion\src\RBVLV_TTNo_Defines_CA.c</t>
  </si>
  <si>
    <t>ZZN_ESP93_Mainstream_Int\MainstreamF30\rb\as\zzn\CpiwAPB\hswpr\src\RBHwVersion\src\RBVLV_TTNo_Defines_FAWC.c</t>
  </si>
  <si>
    <t>ZZN_ESP93_Mainstream_Int\MainstreamF30\rb\as\zzn\CpiwAPB\hswpr\src\RBHwVersion\src\RBVLV_TTNo_Defines_FORD.c</t>
  </si>
  <si>
    <t>ZZN_ESP93_Mainstream_Int\MainstreamF30\rb\as\zzn\CpiwAPB\hswpr\src\RBHwVersion\src\RBVLV_TTNo_Defines_GEELY.c</t>
  </si>
  <si>
    <t>ZZN_ESP93_Mainstream_Int\MainstreamF30\rb\as\zzn\CpiwAPB\hswpr\src\RBHwVersion\src\RBVLV_TTNo_Defines_MB-PC.c</t>
  </si>
  <si>
    <t>ZZN_ESP93_Mainstream_Int\MainstreamF30\rb\as\zzn\CpiwAPB\hswpr\src\RBHwVersion\src\RBVLV_TTNo_Defines_NIS.c</t>
  </si>
  <si>
    <t>ZZN_ESP93_Mainstream_Int\MainstreamF30\rb\as\zzn\CpiwAPB\hswpr\src\RBHwVersion\src\RBVLV_TTNo_Defines_not_affected_Customers.c</t>
  </si>
  <si>
    <t>ZZN_ESP93_Mainstream_Int\MainstreamF30\rb\as\zzn\CpiwAPB\hswpr\src\RBHwVersion\src\RBVLV_TTNo_Defines_PSA.c</t>
  </si>
  <si>
    <t>ZZN_ESP93_Mainstream_Int\MainstreamF30\rb\as\zzn\CpiwAPB\hswpr\src\RBHwVersion\src\RBVLV_TTNo_Defines_REN.c</t>
  </si>
  <si>
    <t>ZZN_ESP93_Mainstream_Int\MainstreamF30\rb\as\zzn\CpiwAPB\hswpr\src\RBHwVersion\src\RBVLV_TTNo_Defines_SAIC.c</t>
  </si>
  <si>
    <t>ZZN_ESP93_Mainstream_Int\MainstreamF30\rb\as\zzn\CpiwAPB\hswpr\src\RBHwVersion\src\RBVLV_TTNo_Defines_SGM.c</t>
  </si>
  <si>
    <t>ZZN_ESP93_Mainstream_Int\MainstreamF30\rb\as\zzn\CpiwAPB\hswpr\src\RBHwVersion\src\RBVLV_TTNo_Defines_TOY.c</t>
  </si>
  <si>
    <t>ZZN_ESP93_Mainstream_Int\MainstreamF30\rb\as\zzn\CpiwAPB\hswpr\src\RBHwVersion\src\RBVLV_TTNo_Defines_VW.c</t>
  </si>
  <si>
    <t>ZZN_ESP93_Mainstream_Int\MainstreamF30\rb\as\zzn\CpiwAPB\hswpr\tst\hswsim\src\TestEnvironment_Fee_P15CE18.c</t>
  </si>
  <si>
    <t>CA_ESPhevX_Deuterium_Int\CNMS_ESPHevX\rb\as\cnms_core\app\dsm\DemVar\src\Dem_VarCodeHandling.c</t>
  </si>
  <si>
    <t>CA_ESPhevX_Deuterium_Int\CNMS_ESPHevX\rb\as\ca\core\app\dsm\RBVAR\src\RBVAR_VarCode_PROJECT.c</t>
  </si>
  <si>
    <t>CA_ESPhevX_Deuterium_Int\CNMS_ESPHevX\rb\as\ca\core\app\dsm\RBVAR\src\RBVAR_OutputDriver_PROJECT.c</t>
  </si>
  <si>
    <t>SAIC_A_ARCH_CMP_ESP93_Carbon_Int\MainstreamF30\rb\as\saic\CpiwAPB\app\net\RBScl\ZS12HEV\src\NET_Complex_SignalHandling.c</t>
  </si>
  <si>
    <t>NextEV_ESPHevX_Int\CNMSESPHevX\rb\as\nio\core\app\net\RBScl\src\NET_SCL_Tx_SystemInfo_NextEV.c</t>
  </si>
  <si>
    <t>NextEV_ESPHevX_Int\CNMSESPHevX\rb\as\nio\core\app\net\RBScl\src\NET_Monitoring.c</t>
  </si>
  <si>
    <t>SGMW_ESP93_Carbon_Int\MainstreamF30\rba\Bldr\config\ApplicationLayer\rba_BldrCmp\src\rba_BldrCmp_Cfg_FlashIf.c</t>
  </si>
  <si>
    <t>SGMW_ESP93_Carbon_Int\MainstreamF30\rba\Bldr\config\Infrastruct\rba_AS_HWProt\src\rba_AS_HWProt.c</t>
  </si>
  <si>
    <t>Geely_LX1AC_FE4KD_ABS9_3_Int\Geely_VF12\rba\Bldr\config\ApplicationLayer\rba_BldrCmp\src\rba_BldrCmp_Cfg_CheckMem.c</t>
  </si>
  <si>
    <t>Geely_LX1AC_FE4KD_ABS9_3_Int\Geely_VF12\rba\Bldr\config\ApplicationLayer\rba_BldrCmp\src\rba_BldrCmp_Cfg_Functions.c</t>
  </si>
  <si>
    <t>Geely_LX1AC_FE4KD_ABS9_3_Int\Geely_VF12\rba\Bldr\config\ApplicationLayer\rba_BldrCmp\src\rba_BldrCmp_Cfg_NvmIf.c</t>
  </si>
  <si>
    <t>Waiting Owner confirm</t>
  </si>
  <si>
    <t>Modify src code for support testing.</t>
  </si>
  <si>
    <t>Line #1978: Can't cover false case. Because type of variable "RBWSS_TaskCntChangeDir_PUB" and "RBWSS_EdgeCntChangeDir_PUB" is unsigned, And macro "C_IgnoreTasks_ChangeDir_UB" and macro "C_IgnoreEdges_ChangeDir_UB" equal to zero.</t>
  </si>
  <si>
    <t>Actual LOC: 509</t>
  </si>
  <si>
    <t>Actual LOC: 357</t>
  </si>
  <si>
    <t>Actual LOC: 458</t>
  </si>
  <si>
    <t>Actual LOC: 69</t>
  </si>
  <si>
    <t>Actual LOC: 292</t>
  </si>
  <si>
    <t>At the line 158, can't cover for MCDC (a&amp;&amp;(b||c)&amp;&amp;d&amp;&amp;e)||f  with case (--110010--)</t>
  </si>
  <si>
    <t xml:space="preserve">-#1:Condition at line #74 else if( AsyDecelEna_K1 == false &amp;&amp; AsyDecelEna == true &amp;&amp; AEB_ContinuedAction_B )
With UT test: Can’t cover for MCDC with case T &amp;&amp; T &amp;&amp; F, reason: conflict with condition at line #59
#2:  Condition at line #117 else if(AEBDecCtrlAct &amp;&amp; AEB_ContinuedAction_B)
With UT test: Can’t cover for MCDC with case T &amp;&amp; F, reason: conflict with condition at line #100 
#3: Condition at line #135 else if (AEBDecCtrlAct2Inact == true &amp;&amp; AEBDecCtrlAct == false)
With UT test: Can’t cover for MCDC with case T &amp;&amp; F, reason: conflict with condition at line #100, #117
</t>
  </si>
  <si>
    <t>SAIC_ZS12HEV_noneDA_ESP93_241954_BSS01</t>
  </si>
  <si>
    <t>231870_ZZN_P15_EV_ESP9.3_BSS05SP01</t>
  </si>
  <si>
    <t xml:space="preserve">CEVT_HMI_Interface </t>
  </si>
  <si>
    <t xml:space="preserve">CEVT_ModeSelection </t>
  </si>
  <si>
    <t>PV_Checksum_AlivRC.c</t>
  </si>
  <si>
    <t>RBA_NDS_SCL_Callout_ZNA.c</t>
  </si>
  <si>
    <t>TestEnvironment_Fee_EV711101.c</t>
  </si>
  <si>
    <t>TestEnvironment_Fee_P15EV.c</t>
  </si>
  <si>
    <t>1.3.1.1</t>
  </si>
  <si>
    <t>5.0.160.1.1.1</t>
  </si>
  <si>
    <t>1.5.1.7</t>
  </si>
  <si>
    <t>ZNA_C_P15EV_Int</t>
  </si>
  <si>
    <t>BB80592</t>
  </si>
  <si>
    <t>BSS05SP01</t>
  </si>
  <si>
    <t>AEB_DefineAxTar\AEB_DefineAxTar</t>
  </si>
  <si>
    <r>
      <rPr>
        <b/>
        <sz val="11"/>
        <color rgb="FFFF0000"/>
        <rFont val="Calibri"/>
        <family val="2"/>
        <scheme val="minor"/>
      </rPr>
      <t>CNMS</t>
    </r>
    <r>
      <rPr>
        <sz val="11"/>
        <color theme="1"/>
        <rFont val="Calibri"/>
        <family val="2"/>
        <scheme val="minor"/>
      </rPr>
      <t>_Carbon_ESP_BL07_SP12</t>
    </r>
  </si>
  <si>
    <t>BL07_SP12</t>
  </si>
  <si>
    <t>Esp9wAPBCPEncapSWCust_ECU_CSW_BB95572.axl</t>
  </si>
  <si>
    <t>CEVT_GEEA_BE_Step1_Winter_Testing\GEEA2.0\rb\as\cevt\Geely\app\dsm\RBVAR\src\VAR09_OutputDriver_CEVT.c</t>
  </si>
  <si>
    <t>- Can’t cover full MCDCs of if((g_GCCC_BLKID_15_B)&amp;&amp; (GCCC_BLKID_IDENT_16)) at line #979 because GCCC_BLKID_IDENT_16 is a enum and it’s value is fixed</t>
  </si>
  <si>
    <t xml:space="preserve"> </t>
  </si>
  <si>
    <t>Pata_ModeSelectionOutput</t>
  </si>
  <si>
    <t>- Can't cover full MCDCs case (F&amp;&amp;?&amp;&amp;?) and case (T&amp;&amp;F&amp;&amp;?) at line #141 because it already was covered at line #136</t>
  </si>
  <si>
    <t>- Waiting owner confirm</t>
  </si>
  <si>
    <t xml:space="preserve">- Line 121: Can't cover false case of else if(RBA_BLDRCMP_NUMBER_OF_ALL_SEGMENTS == 0x2) because RBA_BLDRCMP_NUMBER_OF_ALL_SEGMENTS is a constant value
'- Line 531: Can't cover false case of if ( (*((uint32*)RBA_BMGR_CFG_APPL_INTVECT_ADDR)) != RBA_BMGR_CFG_ERASED_PATTERN ) because RBA_BMGR_CFG_APPL_INTVECT_ADDR and RBA_BMGR_CFG_ERASED_PATTERN are a constant value
</t>
  </si>
  <si>
    <t xml:space="preserve">- Line 147: Can't cover MCDC T&amp;&amp;T of if ( (rba_BldrCmp_Cfg_GetDtcStatus( RBA_BLDRCMP_CURRENT_DOWNLOADBLOCK.BlockId_u16, RBA_BLDRCMP_DTCFAILURETYPE_MEMORYNOTPROGRAMMED ) == RBA_BLDRCMP_DTC_STATUS_TESTED ) &amp;&amp; (SecurityLevel_u8 != RBA_BLDRCMP_SECA_PROGRAMMINGSECURITYLEVEL)) because if (SecurityLevel_u8 != RBA_BLDRCMP_SECA_PROGRAMMINGSECURITYLEVEL) is TRUE -&gt; Line #133 TRUE -&gt; line #147 never reach.
</t>
  </si>
  <si>
    <t xml:space="preserve">Line #63: Can't cover MCDC F&amp;&amp;T of  if ((absoluteAddress_u32 &gt;= rba_BldrCmp_LogicalBlockTable_pst[rba_BldrCmp_BootCtrl_st.LogicalBlockIdx].StartAddress_u32) &amp;&amp; (absoluteAddress_u32 &lt;= ((rba_BldrCmp_LogicalBlockTable_pst[rba_BldrCmp_BootCtrl_st.LogicalBlockIdx].StartAddress_u32 + (rba_BldrCmp_LogicalBlockTable_pst[rba_BldrCmp_BootCtrl_st.LogicalBlockIdx].Length_u32)) -1u))) because absoluteAddress_u32 = rba_BldrCmp_LogicalBlockTable_pst[rba_BldrCmp_BootCtrl_st.LogicalBlockIdx].StartAddress_u32 + relativeAddress_u32 (line #60) -&gt; absoluteAddress_u32 always &gt;= rba_BldrCmp_LogicalBlockTable_pst[rba_BldrCmp_BootCtrl_st.LogicalBlockIdx].StartAddress_u32
</t>
  </si>
  <si>
    <t xml:space="preserve">Comment: Please comment uint8_t gs_MwEepStatus_u8 = 100U; at line #134 in file RBND4_NVM.h before re-run test script
</t>
  </si>
  <si>
    <t xml:space="preserve">Line #82: Can't cover false case of else if ((rba_ComScl_RawSignal_ExternalBrakeRequestPriority_RX_b == RBA_COMSCL_Minimum_NET_ExternalBrakeRequestPriority_SP0_SC1_Rx)) because rba_ComScl_RawSignal_ExternalBrakeRequestPriority_RX_b is a boolean value
</t>
  </si>
  <si>
    <t xml:space="preserve">line #139: Can't covee false case of else if ((rba_ComScl_RawSignal_IgnitionSupplyConfirmation_RX_b == RBA_COMSCL_Minimum_NET_IgnitionSupplyConfirmation_SP0_SC1_Rx)) because rba_ComScl_RawSignal_IgnitionSupplyConfirmation_RX_b is a boolean value.
</t>
  </si>
  <si>
    <t xml:space="preserve">line #2050: Can't cover false case of else if ((NMSG_HmiVDC_Deactivated_B_l == RBA_COMSCL_In_0_APP_VDC_Deactivated_v2_SP0_SC1_Tx)) because NMSG_HmiVDC_Deactivated_B_l is a boolean value (value only equals to 0 or 1)
</t>
  </si>
  <si>
    <t xml:space="preserve">Line #247: Can't cover false case of else if ((NMSG_HmiVDC_Deactivated_B_l == RBA_COMSCL_In_0_APP_VDC_Deactivated_SP0_SC1_Tx)) because NMSG_HmiVDC_Deactivated_B_l is a boolean value (value only equals to 0 or 1).
Line #314: Can't cover false case of else if ((NMSG_HmiTCS_DeactivationState_B_l == RBA_COMSCL_In_0_APP_TCS_DeactivationState_SP0_SC1_Tx)) because NMSG_HmiTCS_DeactivationState_B_l is a boolean value (value only equals to 0 or 1)
</t>
  </si>
  <si>
    <t xml:space="preserve">Line #110: Can't cover false case of else if ((LongitudinalControlStatus_VDC_l == LFCBrakingPerformanceStatus_LFCBrakingFullyOperational)) because LongitudinalControlStatus_VDC_l is a boolean value.
</t>
  </si>
  <si>
    <t>- No function to test</t>
  </si>
  <si>
    <t xml:space="preserve">Can't cover for the points at line#64 Stab_Index_FA_F = Stab_Index_FA_F + Co_Stab_*(Stab_Index_FA - Stab_Index_FA_F) as the below picture.
Because Stab_Index_FA_F ranges [ 0 : 2 ], Co_Stab ranges [ 0: 1 ] and Stab_Index_FA F ranges [ 0 : 2 ], so output Stab_Index_FA_F ranges [ 0 : 2 ].
</t>
  </si>
  <si>
    <t>Condition at line #76 if ( (SasCalibrationRequest == RBSAS_SasCalibrationRequestTriggered) &amp;&amp; LOC_Cal_Not_run ) 
With UT test: Can’t cover for MCDC with case T &amp;&amp; F, reason: LOC_Cal_Not_run is never return is FALSE</t>
  </si>
  <si>
    <t>APB_TCUReqApbLock</t>
  </si>
  <si>
    <t>[No1] Condition at line #1356 (l_NMSG_FltEgyCns_Curr_B == TRUE ): can not cover MCDC case “T &amp; F”  because Line 1354 will block the line 1356 =&gt; Never reach case T &amp; F for line 1356.</t>
  </si>
  <si>
    <t>CEVT_GEEA_DeuteriumR_DEV\GEEA2.0\rb\as\cevt\Geely\app\net\RBScl\src\Vmm\VehicleModeManagement.c</t>
  </si>
  <si>
    <t>Carbon B10_BL03_SP08</t>
  </si>
  <si>
    <t>CNMS_ESPHevX_Carbon_Int\CNMSESPHevX\rb\as\cnms_core\app\net\scl\src\Callout_Functions\RBA_NDS_ATS_Callout.c</t>
  </si>
  <si>
    <t>CNMS_ESPHevX_Carbon_Int\CNMSESPHevX\rb\as\cnms_core\app\net\scl\src\Callout_Functions\RBA_NDS_Engine_Callout.c</t>
  </si>
  <si>
    <t>CNMS_ESPHevX_Carbon_Int\CNMSESPHevX\rb\as\cnms_core\app\net\scl\src\Callout_Functions\RBA_NDS_TOD_Callout.c</t>
  </si>
  <si>
    <t>CNMS_ESPHevX_Carbon_Int\CNMSESPHevX\rb\as\cnms_core\app\net\scl\src\Callout_Functions\RBA_NDS_WheelOdoEdges_Callout.c</t>
  </si>
  <si>
    <t>CNMS_ESPHevX_Carbon_Int\CNMSESPHevX\rb\as\cnms_core\app\net\scl\src\Callout_Functions\RBA_NDS_YAWRATE_Callout.c</t>
  </si>
  <si>
    <t>CNMS_ESPHevX_Carbon_Int\CNMSESPHevX\rb\as\cnms_core\app\net\scl\src\OBD\ComScl_Scl_OBD_Signal_Copy.c</t>
  </si>
  <si>
    <t>CNMS_ESPHevX_Carbon_Int\CNMSESPHevX\rb\as\rbcn\core\app\net\RbNetPrj\RBNet_Can\src\ComScl_CalcCRC8.c</t>
  </si>
  <si>
    <t>CNMS_ESPHevX_Carbon_Int\CNMSESPHevX\rb\as\rbcn\core\app\net\RBScl\src\ComScl_Scl_Complex_proc.c</t>
  </si>
  <si>
    <t>CNMS_ESPHevX_Carbon_Int\CNMSESPHevX\rb\as\rbcn\core\app\net\RBScl\src\SAS_LWS_Standard.c</t>
  </si>
  <si>
    <t>CNMS_ESPHevX_Carbon_Int\CNMSESPHevX\rb\as\cnms_core\app\net\scl\src\Steering\SAS_LWS_Standard.c</t>
  </si>
  <si>
    <t>CNMS_ESPHevX_Carbon_Int\CNMSESPHevX\rb\as\cnms_core\app\net\scl\src\Callout_Functions\RBA_NDS_SystemInfo.c</t>
  </si>
  <si>
    <t>SGMW_ESP93_Carbon_Int\MainstreamF30\rb\as\sgmw\core\app\dcom\RBAPLCust\src\ESP\RBAPLCUST_RBDI_NVMData_SGMW_ESP.c</t>
  </si>
  <si>
    <t>ZNA_C_P15EV_Int\ZNA\rb\as\p15ev\CpiwAPB\hswpr\src\RBHwVersion\src</t>
  </si>
  <si>
    <t>GAC_ESP93CP_Carbon_Int\MainstreamF30\rb\as\gaig\A12ESP\app\dsm\RBVAR\BB_81449A55CP\src</t>
  </si>
  <si>
    <t>GAC_ESP93CP_Carbon_Int\MainstreamF30\rb\as\gaig\A12ESP\app\dsm\RBVAR\BB_81448A55CB\src</t>
  </si>
  <si>
    <t>ZNA_C_P15EV_Int\ZNA\rb\as\p15ev\CpiwAPB\hswpr\tst\hswsim\src</t>
  </si>
  <si>
    <t>ZNA_C_P15EV_Int\ZNA\rb\as\p15ev\core\app\dcom\RBAPLCust\src\ESP</t>
  </si>
  <si>
    <t>ZNA_C_P15EV_Int\ZNA\rb\as\p15ev\CpiwAPB\app\net\RbNetPrj\RBNet_Can\src</t>
  </si>
  <si>
    <t>ZNA_C_P15EV_Int\ZNA\rb\as\p15ev\CpiwAPB\app\net\RBScl\RBScl_callout\src</t>
  </si>
  <si>
    <t>SAIC_A_ARCH_CMP_ESP93_Carbon_Int\MainstreamF30\rb\as\saic\CpiwAPB\app\net\RBScl\ZS12HEV\src</t>
  </si>
  <si>
    <t>Comment LV1
- No function to test</t>
  </si>
  <si>
    <t>- Get assignment phase 2: 5/28/2020 =&gt; Complete 6/5/2020</t>
  </si>
  <si>
    <t>RN_CRB_Switch_EndRamp_For_ePedal</t>
  </si>
  <si>
    <t>CRB_BFD_ResidualPressure_ESPhybrid</t>
  </si>
  <si>
    <t>CRB_BFD_ResidualPressure_Estimation</t>
  </si>
  <si>
    <t>CRB_FbRegenFreeze</t>
  </si>
  <si>
    <t>CRB_FbRegenTargetNoABS_ESPhevX</t>
  </si>
  <si>
    <t>CRB_StabilityMargin_OutputInterface</t>
  </si>
  <si>
    <t>FbMaxReversible_RA</t>
  </si>
  <si>
    <t>EV_Inv_dpStable_ESPhevX</t>
  </si>
  <si>
    <t>PT_ModelTransAxletoBody_C</t>
  </si>
  <si>
    <t>RBDHP_StateMachine</t>
  </si>
  <si>
    <t>CUBAS_Comstack_COMMON</t>
  </si>
  <si>
    <t>RBWAU_SourcesHandler</t>
  </si>
  <si>
    <t>NET_Global_REN</t>
  </si>
  <si>
    <t>rba_ComScl_Scl_ADAS_A147_Rx</t>
  </si>
  <si>
    <t>rba_ComScl_Scl_CDM_A101_FD_Rx</t>
  </si>
  <si>
    <t>rba_ComScl_Scl_CDM_A117_FD_Rx</t>
  </si>
  <si>
    <t>rba_ComScl_Scl_ECM_A108C_FD_Rx</t>
  </si>
  <si>
    <t>rba_ComScl_Scl_EPKB_A102_Tx</t>
  </si>
  <si>
    <t>rba_ComScl_Scl_HEVC_A134_FD_Rx</t>
  </si>
  <si>
    <t>rba_ComScl_Scl_HEVC_A140C_FD_Rx</t>
  </si>
  <si>
    <t>rba_ComScl_Scl_HEVC_A141C_FD_Rx</t>
  </si>
  <si>
    <t>rba_ComScl_Scl_HEVC_A18C_FD_Rx</t>
  </si>
  <si>
    <t>rba_ComScl_Scl_HEVC_R101_Rx</t>
  </si>
  <si>
    <t>rba_ComScl_Scl_IVI_R103_Rx</t>
  </si>
  <si>
    <t>rba_ComScl_Scl_VDC_A06C_FD_Tx</t>
  </si>
  <si>
    <t>rba_ComScl_Scl_VDC_A121_FD_Tx</t>
  </si>
  <si>
    <t>rba_ComScl_Scl_VDC_A130_FD_Tx</t>
  </si>
  <si>
    <t>rba_ComScl_Scl_VDC_A131_Tx</t>
  </si>
  <si>
    <t>rba_ComScl_Scl_VDC_A134_Tx</t>
  </si>
  <si>
    <t>rba_ComScl_Scl_VDC_A135_Tx</t>
  </si>
  <si>
    <t>rba_ComScl_Scl_VDC_A136_Tx</t>
  </si>
  <si>
    <t>rba_ComScl_Scl_VDC_A9_28A_Tx</t>
  </si>
  <si>
    <t>DcmAppl_DcmSesCtrlChangeIndication</t>
  </si>
  <si>
    <t>rba_AS_HWProt</t>
  </si>
  <si>
    <t>rba_BldrCMP_Cfg_Functions</t>
  </si>
  <si>
    <t>rba_BldrCMP_Cfg_ProgrammingCounter</t>
  </si>
  <si>
    <t>rba_BldrCMP_LogicalBlock</t>
  </si>
  <si>
    <t>rba_BldrCMP_Prv_GetRemainReprogCycles</t>
  </si>
  <si>
    <t>rba_BldrPrj_CheckAppValidity</t>
  </si>
  <si>
    <t>rba_DcmPmaAppl_FillPlantModeResponse</t>
  </si>
  <si>
    <t>MT_100</t>
  </si>
  <si>
    <t>MT_101</t>
  </si>
  <si>
    <t>MT_105</t>
  </si>
  <si>
    <t>MT_106</t>
  </si>
  <si>
    <t>MT_107</t>
  </si>
  <si>
    <t>MT_108</t>
  </si>
  <si>
    <t>MT_003</t>
  </si>
  <si>
    <t>MT_007</t>
  </si>
  <si>
    <t>MT_009</t>
  </si>
  <si>
    <t>MT_048</t>
  </si>
  <si>
    <t>MT_050</t>
  </si>
  <si>
    <t>MT_056</t>
  </si>
  <si>
    <t>MT_058</t>
  </si>
  <si>
    <t>MT_063</t>
  </si>
  <si>
    <t>MT_082</t>
  </si>
  <si>
    <t>1.3</t>
  </si>
  <si>
    <t>1.15.176.0</t>
  </si>
  <si>
    <t>1.6.176.0</t>
  </si>
  <si>
    <t>1.16.176.1</t>
  </si>
  <si>
    <t>1.22.176.0</t>
  </si>
  <si>
    <t>12.28.176.3</t>
  </si>
  <si>
    <t>2.0.176.1</t>
  </si>
  <si>
    <t>1.18.176.0</t>
  </si>
  <si>
    <t>1.4.176.0</t>
  </si>
  <si>
    <t>Ida, Akinari</t>
  </si>
  <si>
    <t>Naveen, Konganahalli Subbareddy</t>
  </si>
  <si>
    <t>Kaneko, Kenta</t>
  </si>
  <si>
    <t>Dharanya Kannan (RBEI/ESE31)</t>
  </si>
  <si>
    <t>Pawan Kumar K B (RBEI/ESJ1)</t>
  </si>
  <si>
    <t>Dasgupta Suryashankar (RBEI/ESJ6)</t>
  </si>
  <si>
    <t>Abhijith R K (RBEI/ESJ1)</t>
  </si>
  <si>
    <t>Adiga Vishnumoorthy Parampalli (RBEI/ESJ1)</t>
  </si>
  <si>
    <t>D_Bappanadu Suraj Rao (RBEI/ESJ1)</t>
  </si>
  <si>
    <t>D_Akshay Kumar N (RBEI/ESJ1)</t>
  </si>
  <si>
    <t>Murugesan Jagadesan (RBEI/EBB7)</t>
  </si>
  <si>
    <t>Sushant Todkar (RBEI/EBB4)</t>
  </si>
  <si>
    <t>Manniganahalli Manu Hanumantharayappa (RBEI/EBB4)</t>
  </si>
  <si>
    <t>rb.as.core.app.asw.crb.crbesphevX</t>
  </si>
  <si>
    <t>rb.as.core.app.asw.hal.hals1esphevxhfa</t>
  </si>
  <si>
    <t>rb.as.core.app.asw.pwt.ptaxlesplit</t>
  </si>
  <si>
    <t>rb.as.core.hwp.cubas.ComServices</t>
  </si>
  <si>
    <t>rba.FBL.AS.CFG.rbbldr</t>
  </si>
  <si>
    <t>RNM_CMP_Database</t>
  </si>
  <si>
    <t xml:space="preserve">1. Can not cover MCDC 01 of condition at line 42 because it is locked by condition at line 24.
2. Can not cover MCDC 01 of condition at line 52 because it is locked by condition at line 33,42.
</t>
  </si>
  <si>
    <t>T504</t>
  </si>
  <si>
    <t>Double effort 
Reuse OPL.</t>
  </si>
  <si>
    <t xml:space="preserve">Double effort 
Please comment follow ASPICE Standard </t>
  </si>
  <si>
    <t>Please comment follow ASPICE Standard , re-use result of task ID 1458019</t>
  </si>
  <si>
    <t>Carbon B10_BL03_SP11</t>
  </si>
  <si>
    <t>Carbon B10_BL07_SP12</t>
  </si>
  <si>
    <t>CNMS_IB2_BL14_Int</t>
  </si>
  <si>
    <t>BL03_SP11</t>
  </si>
  <si>
    <t>AB30_7DCT_CP&amp; AB30_9DCT_CP&amp; A30_EV_CP</t>
  </si>
  <si>
    <t>DFN_ESP_Gen9.3_534_238307_BS04SP01</t>
  </si>
  <si>
    <t>MC_248398_SGMW_CN202M_RC2_ESP9.3CBi_BL01</t>
  </si>
  <si>
    <t>rba_BldrCmp_Cfg_Com.c</t>
  </si>
  <si>
    <t>rba_sbl_main.c</t>
  </si>
  <si>
    <t>rba_BldrCmp_10DiagnosticSessionControl.c</t>
  </si>
  <si>
    <t>rba_BldrCmp.c</t>
  </si>
  <si>
    <t>rba_BldrCmp_27SecurityAccess.c</t>
  </si>
  <si>
    <t>RBLCF_Customized_Hexblocks_Allocation_Signature.c</t>
  </si>
  <si>
    <t>RBHMI_Synchronisation_PRJ.c</t>
  </si>
  <si>
    <t>NET_SCL_Rx_SGMW_TPMS.c</t>
  </si>
  <si>
    <t>BSS08</t>
  </si>
  <si>
    <t>BS04SP01</t>
  </si>
  <si>
    <t>5.0.146.5.3.0.315.1</t>
  </si>
  <si>
    <t>ApbCtrl_HMI_DFN</t>
  </si>
  <si>
    <t>Tindi Nageswara Reddy (RBEI/EBB7)</t>
  </si>
  <si>
    <t>LI Ranran (CC-AS/EVA-SW2-CN)</t>
  </si>
  <si>
    <t>Nguyen Hiep Thanh (RBVH/EAS11)</t>
  </si>
  <si>
    <t>SGMW_ESP93_Mainstream_RBVH_iTPMS_Int</t>
  </si>
  <si>
    <t>Can't cover full MCDC at line #35 for case "FTTTTTTTTT=T". Because the condition "!crb_Prefill_B_K1" at line #35 conflicted with the condition "crb_Prefill_B_K1" at line #37.</t>
  </si>
  <si>
    <t>Duong Chi Khang</t>
  </si>
  <si>
    <t>Now</t>
  </si>
  <si>
    <t>NA</t>
  </si>
  <si>
    <t>21-May-&gt;1-Jun</t>
  </si>
  <si>
    <t>28-Jun-&gt;5-Jun</t>
  </si>
  <si>
    <t>8-Jun</t>
  </si>
  <si>
    <t>May: 22; Jun: 8</t>
  </si>
  <si>
    <t>Jun: 2</t>
  </si>
  <si>
    <t>s</t>
  </si>
  <si>
    <t>khang.duong-chi</t>
  </si>
  <si>
    <t>File name:  RBND4_Nvm.h  error ât line 134</t>
  </si>
  <si>
    <t>[No1]: Line 266: if (retValue == E_OK)
Detail: can not cover false condition because retValue always set “E_OK” at line 260.
[No2]: Line 118: if (*length_pu16 &gt; maxLength_u16)
Detail: can not cover true condition because:
+ Line 101
+ Line 114: length_pu16 is always set 0x00</t>
  </si>
  <si>
    <t>Missing some elements in this database:
+ uint32 ActualAddr_u32;
+ uint32 ActualLength_u32;
+ uint8 CRClength_u8;
+ uint8 *crc_calc_pu8;
+ uint8 BlockType;
+ uint32 Crc_CalculateCRC32(const uint8* Crc_DataPtr, uint32 Crc_Length, uint32 Crc_StartValue32, boolean firstTime_b);</t>
  </si>
  <si>
    <t>Line #62: Can't cover false case. Because the input value is not within the defined ranges: should not happen</t>
  </si>
  <si>
    <t>Line #129: Can't cover false case. Because the input value is not within the defined ranges: should not happen</t>
  </si>
  <si>
    <t>- Can’t cover function rba_BldrFlsDrv_Cfg_Write because canCore_pvst pointer is assigned by fixed address, then the assignment canCore_pvst-&gt;TXBAR = ((uint32)1 &lt;&lt; txBufferNumber_u8) failed</t>
  </si>
  <si>
    <t>-Can't cover for minimun of variable ApbCtrlMinDICCounter_Message1</t>
  </si>
  <si>
    <t>- Owner confirm no impact</t>
  </si>
  <si>
    <t>Actual ELOCs is 260</t>
  </si>
  <si>
    <t>Line #121: Can't cover false case. Because the input value is not within the defined ranges: should not happen</t>
  </si>
  <si>
    <t>Line #131: Can't cover false case. Because the input value is not within the defined ranges: should not happen</t>
  </si>
  <si>
    <t>cannot cover false case at line 492 because l_BLAFailureMonPresent_B alwasy equal to 1 at line 374
cannot cover false case at line 384 because l_BLAFailureMonPresent_B alwasy equal to 1 at line 374
cannot cover true case at line 542 because l_MESG_BlaAct_B is a boolean value and only have two value 0 or 1</t>
  </si>
  <si>
    <t>T505</t>
  </si>
  <si>
    <t>T506</t>
  </si>
  <si>
    <t xml:space="preserve">Can't cover for function rba_Bmgr_main at line#65 because it have a forever loop at line#80
Can’t cover for function rba_Bmgr_bldrJump at line#258 because PBL_ADDRESS is fixed address (limit of cantata can’t set fixed address).
</t>
  </si>
  <si>
    <t>BAIC C53F-G06 RC ESP9.3</t>
  </si>
  <si>
    <t>GWM B30_7DCT BSS08</t>
  </si>
  <si>
    <t>FAW_C100_IPB1.1 Bss02</t>
  </si>
  <si>
    <t>FAW_X40FL_1.2TD BL03</t>
  </si>
  <si>
    <t>GWM_B30_CP_BSS08</t>
  </si>
  <si>
    <t>Aiways_MAS861_ESPHevX_BL08_ECR</t>
  </si>
  <si>
    <t>rb\as\fawMainPath\fawcore\app\dcom</t>
  </si>
  <si>
    <t>RBAPLCUST_RoutineControl_ProgrammingPreCondition.c</t>
  </si>
  <si>
    <t>rba_BldrCmp_Cfg_PrjFunctions.c</t>
  </si>
  <si>
    <t>rba_BldrCmp_22ReadDataByIdentifier.c</t>
  </si>
  <si>
    <t>rba_BldrCMP_27SecurityAccess.c</t>
  </si>
  <si>
    <t>rba_BldrCmp_28CommunicationControl.c</t>
  </si>
  <si>
    <t>rba_BldrCmp_31RoutineControl_Chkmem.c</t>
  </si>
  <si>
    <t>rba_BldrCmp_31RoutineControl_Er.c</t>
  </si>
  <si>
    <t>rba_BldrCmp_34RequestDownload.c</t>
  </si>
  <si>
    <t>rba_BldrCmp_36TransferData.c</t>
  </si>
  <si>
    <t>rba_BldrCmp_DataHdl.c</t>
  </si>
  <si>
    <t>rba_BldrCmp_Task_SADelayTimer.c</t>
  </si>
  <si>
    <t>APA_FailureMode</t>
  </si>
  <si>
    <t>ATM_DrivingModeReq_HUT</t>
  </si>
  <si>
    <t>ATM_DrivingModeReq_PHY</t>
  </si>
  <si>
    <t>ATM_ResponseMonitroing</t>
  </si>
  <si>
    <t>ATM_DrivingModeReq_MTS</t>
  </si>
  <si>
    <t>PbcOut_DevelopmentMessage</t>
  </si>
  <si>
    <t>RBVoltageHandler_ParameterConfiguration_PRJ.c</t>
  </si>
  <si>
    <t>RBHMI_ExtStatesDefinitionTable.c</t>
  </si>
  <si>
    <t>RBHMI_PresentStateCalculation_PRJ.c</t>
  </si>
  <si>
    <t>RBHMI_StatesDefinitionTable_PRJ.c</t>
  </si>
  <si>
    <t>NET_ATM_Callout_GWM.c</t>
  </si>
  <si>
    <t>NET_NetBLSStrategy_GWM.c</t>
  </si>
  <si>
    <t>RBAPLCUST_RDBI_NVMData_FAW.c</t>
  </si>
  <si>
    <t>RBAPLCUST_WDBI_NVMData_FAW.c</t>
  </si>
  <si>
    <t>rba_BldrCmp_Cfg_TestServices.c</t>
  </si>
  <si>
    <t>ComScl_Scl_ESP_123_Tx.c</t>
  </si>
  <si>
    <t>ComScl_Scl_ESP_12D_Tx.c</t>
  </si>
  <si>
    <t>ComScl_Scl_ESP_121_Tx.c</t>
  </si>
  <si>
    <t>BL03SP01</t>
  </si>
  <si>
    <t>Bss02</t>
  </si>
  <si>
    <t>BL08</t>
  </si>
  <si>
    <t>BB80941</t>
  </si>
  <si>
    <t>BB81187</t>
  </si>
  <si>
    <t>BB80433 BB80431 BB81003</t>
  </si>
  <si>
    <t>BB97468</t>
  </si>
  <si>
    <t>1.5.147303.1.2.1</t>
  </si>
  <si>
    <t>5.0.1.1.147305.6</t>
  </si>
  <si>
    <t>BAIC_ESP93CPi_Init</t>
  </si>
  <si>
    <t>FAW_Beryllium_TypeD_Int</t>
  </si>
  <si>
    <t>GEEA2_0_IB2_CSW_Deuterium_Development\iBoosterGen2\rb\as\mb\ib2\app\net_OBD_On\RBScl\src\Rcv</t>
  </si>
  <si>
    <t>AIWAYS_Carbon_ESPhev_MAS861_ECR2020</t>
  </si>
  <si>
    <t xml:space="preserve">Esp9wAPBCPEncapSWCust_ECU_CSW_BB95572 </t>
  </si>
  <si>
    <t>ATM_ECU_CSW_BB00001</t>
  </si>
  <si>
    <t>VDM_ECU_CSW_BB00147</t>
  </si>
  <si>
    <t>ApbMiGen2hevX_ECU_CSW_BB97468</t>
  </si>
  <si>
    <t>Please comment LV1</t>
  </si>
  <si>
    <t>Nguyen Minh Phi (RBVH/EAS12)</t>
  </si>
  <si>
    <t>GONG Jeffrey (CC-AS/EVA-SW2-CN)</t>
  </si>
  <si>
    <t>NGUYEN LY THINH QUANG (RBVH/EAS12)</t>
  </si>
  <si>
    <t>ZHAO Qixian (BEG/ESW-CN)</t>
  </si>
  <si>
    <t>CNMS_IB2_BL14_Int\iBoosterGen2\rb\as\rbcn\core\app\net\net_OBD_Off\RBScl\src\NET_Monitoring.c</t>
  </si>
  <si>
    <t>CNMS_IB2_BL14_Int\iBoosterGen2\rb\as\rbcn\core\app\net\net_OBD_On\RBScl\src\NET_Monitoring.c</t>
  </si>
  <si>
    <t>CNMS_ESP_Carbon_Int\MainstreamF30\rb\as\rbcn\core\app\net\RbNetPrj\RBNet_Can\src\ComScl_CalcCRC8.c</t>
  </si>
  <si>
    <t>22-Jun</t>
  </si>
  <si>
    <t>CNMS_ESP_Carbon_Int\MainstreamF30\rb\as\rbcn\core\app\net\RBScl\src\ComScl_Scl_Complex_proc.c</t>
  </si>
  <si>
    <t>GWM_AB30_CP_Int\MainstreamF30\rba\Bldr\comps\ComplexDeviceDriver\rba_BldrBCLSigChk\src\rba_BldrBCLSigChk.c</t>
  </si>
  <si>
    <t>GWM_AB30_CP_Int\MainstreamF30\rba\Bldr\comps\ComplexDeviceDriver\rba_BldrFlsDrv\src\rba_BldrFlsDrv.c</t>
  </si>
  <si>
    <t>GWM_AB30_CP_Int\MainstreamF30\rba\Bldr\config\ApplicationLayer\rba_BldrCmp\src\rba_BldrCmp_Cfg_CheckMem.c</t>
  </si>
  <si>
    <t>GWM_AB30_CP_Int\MainstreamF30\rba\Bldr\config\ApplicationLayer\rba_BldrCmp\src\rba_BldrCmp_Cfg_FlashIf.c</t>
  </si>
  <si>
    <t>GWM_AB30_CP_Int\MainstreamF30\rba\Bldr\config\ApplicationLayer\rba_BldrCmp\src\rba_BldrCmp_Cfg_Functions.c</t>
  </si>
  <si>
    <t>GWM_AB30_CP_Int\MainstreamF30\rba\Bldr\config\ApplicationLayer\rba_BldrCmp\src\rba_BldrCmp_Cfg_SecA.c</t>
  </si>
  <si>
    <t>GWM_AB30_CP_Int\MainstreamF30\rba\Bldr\config\ApplicationLayer\rba_BldrCmp\src\rba_BldrCmp_Cfg_NvmIf.c</t>
  </si>
  <si>
    <t>GWM_AB30_CP_Int\MainstreamF30\rba\Bldr\config\ApplicationLayer\rba_BldrCmp\src\rba_BldrCmp_Cfg_Com.c</t>
  </si>
  <si>
    <t>GWM_AB30_CP_Int\MainstreamF30\rba\Bldr\config\ComplexDeviceDriver\rba_BldrFlsDrv\src\rba_BldrFlsDrv_Cfg.c</t>
  </si>
  <si>
    <t>GWM_AB30_CP_Int\MainstreamF30\rba\Bldr\config\Infrastruct\CubasAdapter\src\CubasAdapter.c</t>
  </si>
  <si>
    <t>GWM_AB30_CP_Int\MainstreamF30\rb\as\gwm\cp\cswpr\src\RBLCF_Customized_Hexblocks_Allocation_Signature.c</t>
  </si>
  <si>
    <t>GWM_AB30_CP_Int\MainstreamF30\rba\FBL\AS\SW\rba_Bmgr\src\rba_Bmgr_main.c</t>
  </si>
  <si>
    <t>GWM_AB30_CP_Int\MainstreamF30\rba\Bldr\bldr\src\rba_Bldr_main.c</t>
  </si>
  <si>
    <t>GWM_AB30_CP_Int\MainstreamF30\rba\Bldr\sbl\src\rba_sbl_main.c</t>
  </si>
  <si>
    <t>SGMW_ESP93_Mainstream_RBVH_iTPMS_int\MainstreamF30\rb\as\sgmw\CN210S\app\net\RBScl\RBScl_SGMW\src\NET_SCL_Rx_SGMW_TPMS.c</t>
  </si>
  <si>
    <t>SGMW_ESP93_Mainstream_RBVH_iTPMS_int\MainstreamF30\rb\as\sgmw\CN210S\dsmpr\src\RBPduHandler_Callouts.c</t>
  </si>
  <si>
    <t>BAIC_ESP93CPi_Init\MainstreamF30\rb\as\baic\core\app\dcom\RBAPLCust\src\RBAPLCUST_DiagnosticSessionControl.c</t>
  </si>
  <si>
    <t>BAIC_ESP93CPi_Init\MainstreamF30\rb\as\baic\core\app\dcom\RBAPLCust\src\RBAPLCUST_RoutineControl_ProgrammingPreCondition.c</t>
  </si>
  <si>
    <t>BAIC_ESP93CPi_Init\MainstreamF30\rb\as\baic\CpiwAPB\app\dsm\RBVAR\src\RBVAR_VarCode_PROJECT.c</t>
  </si>
  <si>
    <t>BAIC_ESP93CPi_Init\MainstreamF30\rba\Bldr\config\ApplicationLayer\rba_BldrCmp\src\rba_BldrCmp_Cfg_CheckMem.c</t>
  </si>
  <si>
    <t>BAIC_ESP93CPi_Init\MainstreamF30\rba\Bldr\config\ApplicationLayer\rba_BldrCmp\src\rba_BldrCmp_Cfg_FlashIf.c</t>
  </si>
  <si>
    <t>BAIC_ESP93CPi_Init\MainstreamF30\rba\Bldr\config\ApplicationLayer\rba_BldrCmp\src\rba_BldrCmp_Cfg_Functions.c</t>
  </si>
  <si>
    <t>BAIC_ESP93CPi_Init\MainstreamF30\rba\Bldr\config\ApplicationLayer\rba_BldrCmp\src\rba_BldrCmp_Cfg_NvmIf.c</t>
  </si>
  <si>
    <t>BAIC_ESP93CPi_Init\MainstreamF30\rba\Bldr\config\ApplicationLayer\rba_BldrCmp\src\rba_BldrCmp_Cfg_PrjFunctions.c</t>
  </si>
  <si>
    <t>BAIC_ESP93CPi_Init\MainstreamF30\rba\Bldr\config\ApplicationLayer\rba_BldrCmp\src\rba_BldrCmp_Cfg_SecA.c</t>
  </si>
  <si>
    <t>CNMS_ESP_Carbon_Int\MainstreamF30\rb\as\rbcn\core\app\net\RBNetGlobal\src\rba_NET_Global_variable.c</t>
  </si>
  <si>
    <t>Wrong path of component Name, waiting owner confirm</t>
  </si>
  <si>
    <t>GAC_ESP93CP_Carbon_Int\MainstreamF30\rb\as\gaig\A12ESP\app\dsm\RBHMI\src\RBHMI_ConfigOutputDriver_PRJ.c</t>
  </si>
  <si>
    <t>GAC_ESP93CP_Carbon_Int\MainstreamF30\rb\as\gaig\A12ESP\app\dsm\RBHMI\src\RBHMI_ExtStateCalculation_PRJ.c</t>
  </si>
  <si>
    <t>GAC_ESP93CP_Carbon_Int\MainstreamF30\rb\as\gaig\A12ESP\app\dsm\RBHMI\src\RBHMI_Synchronisation_PRJ.c</t>
  </si>
  <si>
    <t>BAIC_ESP93CPi_Init\MainstreamF30\rba\BldrCmp\src\rba_sbl_main.c</t>
  </si>
  <si>
    <t>BAIC_ESP93CPi_Init\MainstreamF30\rba\BldrCmp\src\rba_BldrCmp_10DiagnosticSessionControl.c</t>
  </si>
  <si>
    <t>BAIC_ESP93CPi_Init\MainstreamF30\rba\BldrCmp\src\rba_BldrCmp_22ReadDataByIdentifier.c</t>
  </si>
  <si>
    <t>BAIC_ESP93CPi_Init\MainstreamF30\rba\BldrCmp\src\rba_BldrCMP_27SecurityAccess.c</t>
  </si>
  <si>
    <t>BAIC_ESP93CPi_Init\MainstreamF30\rba\BldrCmp\src\rba_BldrCmp_28CommunicationControl.c</t>
  </si>
  <si>
    <t>BAIC_ESP93CPi_Init\MainstreamF30\rba\BldrCmp\src\rba_BldrCmp_31RoutineControl_Chkmem.c</t>
  </si>
  <si>
    <t>BAIC_ESP93CPi_Init\MainstreamF30\rba\BldrCmp\src\rba_BldrCmp_31RoutineControl_Er.c</t>
  </si>
  <si>
    <t>BAIC_ESP93CPi_Init\MainstreamF30\rba\BldrCmp\src\rba_BldrCmp_34RequestDownload.c</t>
  </si>
  <si>
    <t>BAIC_ESP93CPi_Init\MainstreamF30\rba\BldrCmp\src\rba_BldrCmp_36TransferData.c</t>
  </si>
  <si>
    <t>BAIC_ESP93CPi_Init\MainstreamF30\rba\BldrCmp\src\rba_BldrCmp.c</t>
  </si>
  <si>
    <t>BAIC_ESP93CPi_Init\MainstreamF30\rba\BldrCmp\src\rba_BldrCmp_DataHdl.c</t>
  </si>
  <si>
    <t>BAIC_ESP93CPi_Init\MainstreamF30\rba\BldrCmp\src\rba_BldrCmp_Task_SADelayTimer.c</t>
  </si>
  <si>
    <t>GWM_AB30_CP_Int\MainstreamF30\rb\as\gwm\cp\app\dsm\RBVoltageHandler\src\RBVoltageHandler_ParameterConfiguration_PRJ.c</t>
  </si>
  <si>
    <t>GWM_AB30_CP_Int\MainstreamF30\rb\as\gwm\cp\app\dsm\RBHMI\src\RBHMI_ExtStateCalculation_PRJ.c</t>
  </si>
  <si>
    <t>GWM_AB30_CP_Int\MainstreamF30\rb\as\gwm\cp\app\dsm\RBHMI\src\RBHMI_ExtStatesDefinitionTable.c</t>
  </si>
  <si>
    <t>GWM_AB30_CP_Int\MainstreamF30\rb\as\gwm\cp\app\dsm\RBHMI\src\RBHMI_PresentStateCalculation_PRJ.c</t>
  </si>
  <si>
    <t>GWM_AB30_CP_Int\MainstreamF30\rb\as\gwm\cp\app\dsm\RBHMI\src\RBHMI_StatesDefinitionTable_PRJ.c</t>
  </si>
  <si>
    <t>GWM_AB30_CP_Int\MainstreamF30\rb\as\gwm\cp\app\dsm\RBHMI\src\RBHMI_Synchronisation_PRJ.c</t>
  </si>
  <si>
    <t>GWM_AB30_CP_Int\MainstreamF30\rb\as\gwm\cp\dsmpr\src\RBEMM\CCM_Callbacks_Project.c</t>
  </si>
  <si>
    <t>FAW_IPB\rb\as\fawIPB\core\app\dcom\RBAPLCust\src\common\RBAPLCUST_DiagnosticSessionControl.c</t>
  </si>
  <si>
    <t>FAW_IPB1.1_Int\FAW_IPB\rb\as\fawIPB\core\app\dcom\RBAPLCust\src\IPB\RBAPLCUST_RDBI_NVMData_FAW.c</t>
  </si>
  <si>
    <t>FAW_IPB1.1_Int\FAW_IPB\rb\as\fawIPB\core\app\dcom\RBAPLCust\src\IPB\RBAPLCUST_WDBI_NVMData_FAW.c</t>
  </si>
  <si>
    <t>FAW_Beryllium_TypeD_Int\MainstreamFAW\rba\Bldr\config\ApplicationLayer\rba_BldrCmp\src\rba_BldrCmp_Cfg_NvmIf.c</t>
  </si>
  <si>
    <t>FAW_Beryllium_TypeD_Int\MainstreamFAW\rba\Bldr\config\ApplicationLayer\rba_BldrCmp\src\rba_BldrCmp_Cfg_SecA.c</t>
  </si>
  <si>
    <r>
      <t xml:space="preserve">Double effort 
Please comment follow ASPICE Standard 
</t>
    </r>
    <r>
      <rPr>
        <sz val="11"/>
        <color rgb="FFFFFF00"/>
        <rFont val="Calibri"/>
        <family val="2"/>
      </rPr>
      <t>REAL ELOCS: 268</t>
    </r>
  </si>
  <si>
    <t>FAW_Beryllium_TypeD_Int\MainstreamFAW\rba\Bldr\comps\ApplicationLayer\rba_BldrCmp\src\rba_BldrCmp_22ReadDataByIdentifier.c</t>
  </si>
  <si>
    <t>FAW_Beryllium_TypeD_Int\MainstreamFAW\rba\Bldr\config\Infrastruct\TestEnv\src\rba_BldrCmp_Cfg_TestServices.c</t>
  </si>
  <si>
    <t>FAW_Beryllium_TypeD_Int\MainstreamFAW\rba\Bldr\comps\ApplicationLayer\rba_BldrCmp\src\rba_BldrCmp_DataHdl.c</t>
  </si>
  <si>
    <t>Chery_IPB_Deuterium_Int\chery_IPB\rb\as\cheryIPB\core\app\net\RBNetPrj\RBNet_Can\src\NET_ChecksumLib_CNMS_Crc1850.c</t>
  </si>
  <si>
    <t>AIWAYS_Carbon_ESPhev_MAS861_ECR2020\AiwaysESPhevX\rb\as\AiwaysESPhevX\MAS861\netpr\gen\Cubas\CANxCAN_iBooster\ComScl_Scl_ESP_123_Tx.c</t>
  </si>
  <si>
    <t>AIWAYS_Carbon_ESPhev_MAS861_ECR2020\AiwaysESPhevX\rb\as\AiwaysESPhevX\MAS861\netpr\gen\Cubas\CANxCAN_iBooster\ComScl_Scl_ESP_12D_Tx.c</t>
  </si>
  <si>
    <t>AIWAYS_Carbon_ESPhev_MAS861_ECR2020\AiwaysESPhevX\rb\as\AiwaysESPhevX\MAS861\netpr\gen\Cubas\CANxCAN_iBooster\ComScl_Scl_ESP_121_Tx.c</t>
  </si>
  <si>
    <t>GWM_AB30_CP_Int\MainstreamF30\rb\as\gwm\core\app\dcom\RBAPLCust\src\ESP\RBAPLCUST_RDBI_IOCtrlState.c</t>
  </si>
  <si>
    <t>Line #26: Can't cover MCDC (T &amp;&amp; F) of (SegmentIndex_u8 &lt; RBA_BLDRCMP_NUMBER_OF_ALL_SEGMENTS) &amp;&amp; (RetValue_u8 == E_OK) because RetValue_u8 always equals to E_OK (define at line #16)
Line #48: Can't cover MCDC (F &amp;&amp; ?) of if ( (RetValue_u8 == E_OK) &amp;&amp; (TempRestCycle1_u16 &lt; TempRestCycle2_u16) ) because if RetValue_u8 NOT equals to E_OK -&gt; function exit at line #44 -&gt; this line never reach</t>
  </si>
  <si>
    <t xml:space="preserve">Cannot cover false case at line 97, 124, 151 because rba_ComScl_RawSignal_OBD_Ready_On_RX_b, rba_ComScl_RawSignal_OBDWarmUpCycleDet_RX_b, rba_ComScl_RawSignal_OBDPrmtDelCdn_RX_b are  bolean type and have only two values 0 or 1
</t>
  </si>
  <si>
    <t xml:space="preserve">cannot cover false case at line 59 because rba_ComScl_RawSignal_DriveCycle_RX_b is a boolean type and just have two values 0 or 1
</t>
  </si>
  <si>
    <t>Param 1D can't cover full C0/C1</t>
  </si>
  <si>
    <t>Join since 11-June-2020</t>
  </si>
  <si>
    <t>1-Jun</t>
  </si>
  <si>
    <t>LOC Assigned</t>
  </si>
  <si>
    <t>LOC Assign</t>
  </si>
  <si>
    <t xml:space="preserve">ZNA_C_P15EV_Int\ZNA\rb\as\p15ev\CpiwAPB\app\dsm\RBHMI\src             </t>
  </si>
  <si>
    <t>-Can’t cover for false case for (absoluteAddress_u32 &gt;= rba_BldrCmp_LogicalBlockTable_pst[rba_BldrCmp_BootCtrl_st.LogicalBlockIdx].StartAddress_u32)</t>
  </si>
  <si>
    <t xml:space="preserve">-It won’t impact </t>
  </si>
  <si>
    <t>-1. Can’t cover for false if (retValue == E_OK) condition at line #432 because retValue is set to E_OK at line #426
-2. Can’t cover for true if (*length_pu16 &gt; maxLength_u16) condition at line #193 because maxLength_u16 was set to *length_pu16 then *length_pu16 is set to 0x00. So this condition always false.</t>
  </si>
  <si>
    <t>-Waiting feedback</t>
  </si>
  <si>
    <t>WEICHAI_U60_RC_ESP9.3CP</t>
  </si>
  <si>
    <t>BYD_Carbon_Mainstream_BL02spr04</t>
  </si>
  <si>
    <t>BSS04</t>
  </si>
  <si>
    <t>BL02spr04</t>
  </si>
  <si>
    <t>rb\as\weichai\core\app\dcom\RBAPLCust\src_tpl\ROE\</t>
  </si>
  <si>
    <t>rb\as\weichai\core\app\dcom\RBAPLCust\src_tpl\</t>
  </si>
  <si>
    <t>rb\as\byd\Bydcarbon\app\dsm\RBVoltageHandler\src</t>
  </si>
  <si>
    <t>rb\as\byd\Bydcarbon\app\dsm\RBHMI\src</t>
  </si>
  <si>
    <t>rb\as\ESPhevX\Geely\app\dsm\RBVAR\src\</t>
  </si>
  <si>
    <t>RBAPLCUST_DcmControlRoeEvents.c</t>
  </si>
  <si>
    <t>RBAPLCUST_DcmGetRoePermission.c</t>
  </si>
  <si>
    <t>RBAPLCUST_DcmReportActiveRoeEvents.c</t>
  </si>
  <si>
    <t>RBAPLCUST_DcmSetUpRoeEvent.c</t>
  </si>
  <si>
    <t>RBAPLCUST_DcmStoreRoeDidInfo.c</t>
  </si>
  <si>
    <t>RBAPLCUST_InputOutputControl_BrakeCircuitBasedCircuitAndPlungerSeparationValveDrive.c</t>
  </si>
  <si>
    <t>RBAPLCUST_InputOutputControl_ExtendedValveDrive.c</t>
  </si>
  <si>
    <t>RBAPLCUST_InputOutputControl_MotorDrive.c</t>
  </si>
  <si>
    <t>RBAPLCUST_InputOutputControl_MovePlunger.c</t>
  </si>
  <si>
    <t>RBAPLCUST_InputOutputControl_SimulatorSeparationValveDrive.c</t>
  </si>
  <si>
    <t>RBAPLCUST_InputOutputControl_StandardValveDrive.c</t>
  </si>
  <si>
    <t>RBAPLCUST_InputOutputControl_TestSeparationValveDrive.c</t>
  </si>
  <si>
    <t>RBAPLCUST_InputOutputControl_WheelBasedCircuitAndPlungerSeparationValveDrive.c</t>
  </si>
  <si>
    <t>RBAPLCUST_RBDI_BoschEcuHardwarePartNumber.c</t>
  </si>
  <si>
    <t>RBAPLCUST_RBDI_VariandCode.c</t>
  </si>
  <si>
    <t>RBAPLCUST_RDBI_ActivateBrakeLight.c</t>
  </si>
  <si>
    <t>RBAPLCUST_RDBI_ActuatorActuationLimits.c</t>
  </si>
  <si>
    <t>RBAPLCUST_RDBI_INS_SensorInfo.c</t>
  </si>
  <si>
    <t>RBAPLCUST_RDBI_MovePlungerStatus.c</t>
  </si>
  <si>
    <t>RBAPLCUST_RDBI_SpeedLimitMonitoring.c</t>
  </si>
  <si>
    <t>RBAPLCUST_RDBI_StillstandRunoutDegradation.c</t>
  </si>
  <si>
    <t>RBAPLCUST_RDBI_WheelSpeedSensorMountingPosition.c</t>
  </si>
  <si>
    <t>RBAPLCUST_RoutineControl_ExtendedDynamicTest.c</t>
  </si>
  <si>
    <t>RBAPLCUST_RoutineControl_iBoosterExtendedTest.c</t>
  </si>
  <si>
    <t>RBAPLCUST_RoutineControl_IISDecalibration.c</t>
  </si>
  <si>
    <t>RBAPLCUST_RoutineControl_PumpMotorSlowdownTest.c</t>
  </si>
  <si>
    <t>RBAPLCUST_RoutineControl_StaticTest.c</t>
  </si>
  <si>
    <t>RBAPLCUST_RoutineControl_WheelSpeedSensorRolloutTest.c</t>
  </si>
  <si>
    <t>RBAPLCUST_WDBI_ActivateBrakeLight.c</t>
  </si>
  <si>
    <t>RBAPLCUST_WDBI_SpeedLimitMonitoring.c</t>
  </si>
  <si>
    <t>RBAPLCUST_WDBI_StillstandRunoutDegradation.c</t>
  </si>
  <si>
    <t>RBAPLCUST_WDBI_TireCircumference.c</t>
  </si>
  <si>
    <t>RBAPLCUST_WEICHAI_RBDI_CustomerHardwareVersion.c</t>
  </si>
  <si>
    <t>RBAPLCUST_WEICHAI_RBDI_CustomerPartNumber.c</t>
  </si>
  <si>
    <t>RBAPLCUST_WEICHAI_RBDI_CustomerSoftwareVersion.c</t>
  </si>
  <si>
    <t>RBAPLCUST_WEICHAI_RBDI_ECUSerialNumber.c</t>
  </si>
  <si>
    <t>RBAPLCUST_WEICHAI_RBDI_SystemSupplierIdentifier.c</t>
  </si>
  <si>
    <t>RBAPLCUST_WEICHAI_RBDI_VIN.c</t>
  </si>
  <si>
    <t>RBAPLCUST_WEICHAI_WDBI_VIN.c</t>
  </si>
  <si>
    <t>pbc.c</t>
  </si>
  <si>
    <t>ASW_Wrapper.c</t>
  </si>
  <si>
    <t>OEM_SWC.c</t>
  </si>
  <si>
    <t>ComScl_Appl_ApplPorts.c</t>
  </si>
  <si>
    <t>NET_SCL_Rx_WEICHAI.c</t>
  </si>
  <si>
    <t>RTE_SubSystem.c</t>
  </si>
  <si>
    <t>cubas_Diag_project_Proc.c</t>
  </si>
  <si>
    <t>BB81367</t>
  </si>
  <si>
    <t>BB81728</t>
  </si>
  <si>
    <t>BB99295</t>
  </si>
  <si>
    <t>WEICHAI_ESP9.3_Mainstream_Int</t>
  </si>
  <si>
    <t>BYD_Carbon_ESP93_Int</t>
  </si>
  <si>
    <t>Tran Dinh Thu Quynh (RBVH/EAS11)</t>
  </si>
  <si>
    <t>[No1] Line 238: if((C_NetSteeringAngle_TPMF_min &lt;= ls_SCL_LWS_ANGLE_TPMF_s16) &amp;&amp; (C_NetSteeringAngle_TPMF_max &gt;= ls_SCL_LWS_ANGLE_TPMF_s16))
Detail: Can not cover false condition "(C_NetSteeringAngle_TPMF_min &lt;= ls_SCL_LWS_ANGLE_TPMF_s16)" because:
+ ls_SCL_LWS_ANGLE_TPMF_s16 is sint16
+ #define C_NetSteeringAngle_TPMF_min                     ((int16_t)(-32768))
BTW, I think it is no impact if C_NetSteeringAngle_TPMF_min is modified.
[No2] Line 338: if((ls_SCL_MotRpm_TPMF_UW != C_MotRpm_Invalid_TPMF_UW) &amp;&amp; (ls_SCL_MotRpmStatus_TPMF_UB != C_MotRpmStatus_Invalid_TPMF_UB))
Detail: Can not cover false condition "ls_SCL_MotRpm_TPMF_UW != C_MotRpm_Invalid_TPMF_UW" because:
+ ls_SCL_MotRpm_TPMF_UW is UWORD
+ #define C_MotRpm_Invalid_TPMF_UW      ((UL)0x10000)
[No3] Line 641: if(ls_MilesKm_UL &lt; C_MilesKm_Max_TPMF_UL)
Detail: Can not cover false condition because:
+ ls_SCL_MilesKm_UL is ULONG
+ #define C_MilesKm_Max_TPMF_UL       0xFFFFFFFF
[No4] Line 341: if(ls_SCL_MotRpm_TPMF_UW != C_MotRpm_Invalid_TPMF_UW)
Detail: Can not cover false condition because:
+ ls_SCL_MotRpm_TPMF_UW is UWORD
+ #define C_MotRpm_Invalid_TPMF_UW                        ((UL)0x10000)</t>
  </si>
  <si>
    <t>Actual LOC: 260.</t>
  </si>
  <si>
    <t>Rank LOC</t>
  </si>
  <si>
    <t>Rank KPI</t>
  </si>
  <si>
    <t>211613_DFLZM_SX5G_ESP9.3_CPi_ACC_APBMi_BL04SP04</t>
  </si>
  <si>
    <t xml:space="preserve">rb\as\dflzm\CpiwAPB\app\dsm\RBHMI\src\      </t>
  </si>
  <si>
    <t xml:space="preserve">rb\as\dflzm\CpiwAPB\app\dsm\RBVAR\src\      </t>
  </si>
  <si>
    <t>rb\as\dflzm\CpiwAPB\app\net\RBScl\RBScl\src\</t>
  </si>
  <si>
    <t>NET_SCL_Tx_AVH_DFLZM.c</t>
  </si>
  <si>
    <t>NET_SCL_Tx_SystemInfo_DFLZM.c</t>
  </si>
  <si>
    <t xml:space="preserve">DFLZM_ESP93_Mainstream_Int </t>
  </si>
  <si>
    <t>BB98737</t>
  </si>
  <si>
    <t>BL04SP04</t>
  </si>
  <si>
    <t>May: 25, 26; Jun: 10, 11</t>
  </si>
  <si>
    <t>GWM_AB30_CP_Int\MainstreamF30\rb\as\gwm\cp\app\net\SclCallout\src\NET_ATM_Callout_GWM.c</t>
  </si>
  <si>
    <t>GWM_AB30_CP_Int\MainstreamF30\rb\as\gwm\cp\app\net\SpecialStrategy\src\NET_NetBLSStrategy_GWM.c</t>
  </si>
  <si>
    <t>Actual LOC: 43</t>
  </si>
  <si>
    <t>Actual LOC: 78</t>
  </si>
  <si>
    <t>WEICHAI_ESP9.3_Mainstream_Int/MainstreamF30/rb/as/weichai/core/app/dcom/RBAPLCust/src/RBAPLCUST_RBDI_NVMData.c</t>
  </si>
  <si>
    <t>WEICHAI_ESP9.3_Mainstream_Int/MainstreamF30/rb/as/weichai/core/app/dcom/RBAPLCust/src/RBAPLCUST_RBDI_VariandCode.c</t>
  </si>
  <si>
    <t>WEICHAI_ESP9.3_Mainstream_Int/MainstreamF30/rb/as/weichai/core/app/dcom/RBAPLCust/src/RBAPLCUST_SecurityAccess.c</t>
  </si>
  <si>
    <t>WEICHAI_ESP9.3_Mainstream_Int/MainstreamF30/rb/as/weichai/core/app/dcom/RBAPLCust/src/RBAPLCUST_WEICHAI_RBDI_CustomerHardwareVersion.c</t>
  </si>
  <si>
    <t>WEICHAI_ESP9.3_Mainstream_Int/MainstreamF30/rb/as/weichai/core/app/dcom/RBAPLCust/src/RBAPLCUST_WEICHAI_RBDI_CustomerPartNumber.c</t>
  </si>
  <si>
    <t>WEICHAI_ESP9.3_Mainstream_Int/MainstreamF30/rb/as/weichai/core/app/dcom/RBAPLCust/src/RBAPLCUST_WEICHAI_RBDI_CustomerSoftwareVersion.c</t>
  </si>
  <si>
    <t>WEICHAI_ESP9.3_Mainstream_Int/MainstreamF30/rb/as/weichai/core/app/dcom/RBAPLCust/src/RBAPLCUST_WEICHAI_RBDI_ECUSerialNumber.c</t>
  </si>
  <si>
    <t>WEICHAI_ESP9.3_Mainstream_Int/MainstreamF30/rb/as/weichai/core/app/dcom/RBAPLCust/src/RBAPLCUST_WEICHAI_RBDI_SystemSupplierIdentifier.c</t>
  </si>
  <si>
    <t>WEICHAI_ESP9.3_Mainstream_Int/MainstreamF30/rb/as/weichai/core/app/dcom/RBAPLCust/src/RBAPLCUST_WEICHAI_RBDI_VIN.c</t>
  </si>
  <si>
    <t>WEICHAI_ESP9.3_Mainstream_Int/MainstreamF30/rb/as/weichai/core/app/dcom/RBAPLCust/src/RBAPLCUST_WEICHAI_WDBI_VIN.c</t>
  </si>
  <si>
    <t>WEICHAI_ESP9.3_Mainstream_Int/MainstreamF30/rb/as/weichai/CpiwAPB/app/asw/apbmi/pbc/stub/pbc.c</t>
  </si>
  <si>
    <t>WEICHAI_ESP9.3_Mainstream_Int/MainstreamF30/rb/as/weichai/CpiwAPB/app/asw/ExampleSWC/ASW_Wrapper/ASW_Wrapper.c</t>
  </si>
  <si>
    <t>WEICHAI_ESP9.3_Mainstream_Int/MainstreamF30/rb/as/weichai/CpiwAPB/app/asw/ExampleSWC/OEM/OEM_SWC.c</t>
  </si>
  <si>
    <t>WEICHAI_ESP9.3_Mainstream_Int/MainstreamF30/rb/as/weichai/CpiwAPB/app/dsm/RBVAR/src/RBVAR_OutputDriver_PROJECT.c</t>
  </si>
  <si>
    <t>WEICHAI_ESP9.3_Mainstream_Int/MainstreamF30/rb/as/weichai/CpiwAPB/app/dsm/RBVAR/src/RBVAR_VarCode_PROJECT.c</t>
  </si>
  <si>
    <t>WEICHAI_ESP9.3_Mainstream_Int/MainstreamF30/rb/as/weichai/CpiwAPB/app/net/RBComscl/ComScl_Appl/Project/ComScl_Appl_ApplPorts.c</t>
  </si>
  <si>
    <t>WEICHAI_ESP9.3_Mainstream_Int/MainstreamF30/rb/as/weichai/CpiwAPB/app/net/RBScl/src/NET_SCL_Rx_WEICHAI.c</t>
  </si>
  <si>
    <t>WEICHAI_ESP9.3_Mainstream_Int/MainstreamF30/rb/as/weichai/CpiwAPB/app/rte/cfg/RTE_SubSystem.c</t>
  </si>
  <si>
    <t>WEICHAI_ESP9.3_Mainstream_Int/MainstreamF30/rb/as/weichai/CpiwAPB/dsmpr/cfg/CUBAS/cubas_Diag_project_Proc.c</t>
  </si>
  <si>
    <t>MC_247858_DFSK_F508_wo_DA_ESP9.3_BL01</t>
  </si>
  <si>
    <t xml:space="preserve">rb\as\dfsk\core\app\dcom\RBAPLCust\src\                </t>
  </si>
  <si>
    <t xml:space="preserve">rb\as\dfsk\CpiwAPB\app\dsm\RBVAR_F517_DA_RC\src\       </t>
  </si>
  <si>
    <t xml:space="preserve">rb\as\dfsk\CpiwAPB\app\dsm\RBVAR_F517_BASE_RC\src\     </t>
  </si>
  <si>
    <t>rb\as\dfsk\CpiwAPB\app\net\RbNetPrj_F517\RBNet_Can\src\</t>
  </si>
  <si>
    <t xml:space="preserve">rb\as\dfsk\CpiwAPB\app\net\RbNetPrj\RBNet_Can\src\     </t>
  </si>
  <si>
    <t xml:space="preserve">rba\Bldr_dfsk\config\Infrastruct\rba_AS_HWProt\src\    </t>
  </si>
  <si>
    <t>rba\Bldr_dfsk\config\ApplicationLayer\rba_BldrCmp\src\</t>
  </si>
  <si>
    <t>GAC_ESP93CP_Carbon_Int_05_Jun\MainstreamF30\rba\Bldr\config\ApplicationLayer\rba_BldrCmp\src</t>
  </si>
  <si>
    <t>RBAPLCUST_RBDI_CustomerHardwareVersion.c</t>
  </si>
  <si>
    <t>RBAPLCUST_RBDI_CustomerSoftwareVersion.c</t>
  </si>
  <si>
    <t>Devi Priya Premkumar (RBEI/EBB7)</t>
  </si>
  <si>
    <t>DFSK_ESP93_Mainstream_Int</t>
  </si>
  <si>
    <t>BB82397</t>
  </si>
  <si>
    <t>Re-use OPL</t>
  </si>
  <si>
    <t>GAC_ESP93CP_Carbon_Int_05_Jun\MainstreamF30\rba\Bldr\config\Infrastruct\rba_AS_HWProt\src</t>
  </si>
  <si>
    <t>Can't cover fully MCDC 0-1 at line 63</t>
  </si>
  <si>
    <t>Owner confirm it's no impact</t>
  </si>
  <si>
    <t>- Can not cover MCDC 01 of condition at line 42 because it is locked by condition at line 24.
- Can not cover MCDC 01 of condition at line 52 because it is locked by condition at line 33,42.'</t>
  </si>
  <si>
    <t>rb.as.toy.cmpuhd.var</t>
  </si>
  <si>
    <t>rb.as.toy.core.app.dcom</t>
  </si>
  <si>
    <t>rb.as.toy.core.app.net</t>
  </si>
  <si>
    <t>rb.as.toy.core.app.uhdpf19</t>
  </si>
  <si>
    <t>RBDAC_SwitchInput_TOYOTA</t>
  </si>
  <si>
    <t>RBDYNWSS_CONFIG_TOYOTA</t>
  </si>
  <si>
    <t>RBESS_SignalOutput_TOYOTA</t>
  </si>
  <si>
    <t>RBIGONSPEEDMASK_Toyota</t>
  </si>
  <si>
    <t>RBPFSW_SwitchInput_TOYOTA</t>
  </si>
  <si>
    <t>RBVAR_ASWReset</t>
  </si>
  <si>
    <t>InspectionModeMain_TOYOTA</t>
  </si>
  <si>
    <t>RBAPLCUST_DCOMGenericNvMReadFunctions</t>
  </si>
  <si>
    <t>RBAPLCUST_DCOMGenericNvMWriteFunctions</t>
  </si>
  <si>
    <t>RBAPLCUST_RoutineControl</t>
  </si>
  <si>
    <t>RBAPLCUST_RoutineControl_APSPSensorCalibration_0x1149</t>
  </si>
  <si>
    <t>RBAPLCUST_RoutineControl_CBEST_0x1006</t>
  </si>
  <si>
    <t>RBAPLCUST_RoutineControl_SWHistoryInit_0x11FD</t>
  </si>
  <si>
    <t>NET_ChkLibrary_TOYOTA</t>
  </si>
  <si>
    <t>NET_EquipConditionCheck_TOYOTA</t>
  </si>
  <si>
    <t>NET_INTERFACE_TOYOTA</t>
  </si>
  <si>
    <t>NET_SCL_RcvACN1S07_TOY</t>
  </si>
  <si>
    <t>NET_SCL_RcvBDB1F03_TOY</t>
  </si>
  <si>
    <t>NET_SCL_RcvBDB1S01_TOY</t>
  </si>
  <si>
    <t>NET_SCL_RcvCGW1G01_TOY</t>
  </si>
  <si>
    <t>NET_SCL_RcvCGW1S11_TOY</t>
  </si>
  <si>
    <t>NET_SCL_RcvCGW1S12_TOY</t>
  </si>
  <si>
    <t>NET_SCL_RcvCGW1S13_TOY</t>
  </si>
  <si>
    <t>NET_SCL_RcvCGW1S14_TOY</t>
  </si>
  <si>
    <t>NET_SCL_RcvCGW1S15_TOY</t>
  </si>
  <si>
    <t>NET_SCL_RcvCGW1S16_TOY</t>
  </si>
  <si>
    <t>NET_SCL_RcvCGW1S17_TOY</t>
  </si>
  <si>
    <t>NET_SCL_RcvCGW1S18_TOY</t>
  </si>
  <si>
    <t>NET_SCL_RcvCGW1S21_TOY</t>
  </si>
  <si>
    <t>NET_SCL_RcvCGW1S22_TOY</t>
  </si>
  <si>
    <t>NET_SCL_RcvCGW1S23_TOY</t>
  </si>
  <si>
    <t>NET_SCL_RcvCGW1S24_TOY</t>
  </si>
  <si>
    <t>NET_SCL_RcvCGW1S25_TOY</t>
  </si>
  <si>
    <t>NET_SCL_RcvECO1G01_TOY</t>
  </si>
  <si>
    <t>NET_SCL_RcvECO1S03_TOY</t>
  </si>
  <si>
    <t>NET_SCL_RcvECO1S61_TOY</t>
  </si>
  <si>
    <t>NET_SCL_RcvECO1S90_TOY</t>
  </si>
  <si>
    <t>NET_SCL_RcvECT1G13_TOY</t>
  </si>
  <si>
    <t>NET_SCL_RcvENG1G02_TOY</t>
  </si>
  <si>
    <t>NET_SCL_RcvENG1G03_TOY</t>
  </si>
  <si>
    <t>NET_SCL_RcvENG1G05_TOY</t>
  </si>
  <si>
    <t>NET_SCL_RcvENG1G14_TOY</t>
  </si>
  <si>
    <t>NET_SCL_RcvENG1G17_TOY</t>
  </si>
  <si>
    <t>NET_SCL_RcvENG1G26_TOY</t>
  </si>
  <si>
    <t>NET_SCL_RcvENG1G40_VMC_TOY</t>
  </si>
  <si>
    <t>NET_SCL_RcvENG1G42_VMC_TOY</t>
  </si>
  <si>
    <t>NET_SCL_RcvENG1G43_VMC_TOY</t>
  </si>
  <si>
    <t>NET_SCL_RcvENG1G45_CAN2_VMC_TOY</t>
  </si>
  <si>
    <t>NET_SCL_RcvENG1G90_TOY</t>
  </si>
  <si>
    <t>NET_SCL_RcvEPS1S11_VMC_TOY</t>
  </si>
  <si>
    <t>NET_SCL_RcvFWD1F01_TOY</t>
  </si>
  <si>
    <t>NET_SCL_RcvFWD1S03_TOY</t>
  </si>
  <si>
    <t>NET_SCL_RcvMET1S02_TOY</t>
  </si>
  <si>
    <t>NET_SCL_RcvMET1S47_TOY</t>
  </si>
  <si>
    <t>NET_SCL_RcvRSE1G20_TOY</t>
  </si>
  <si>
    <t>NET_SCL_RcvSTR1S01_TOY</t>
  </si>
  <si>
    <t>NET_SCL_XmtVSC1G05_TOY</t>
  </si>
  <si>
    <t>NET_SCL_XmtVSC1G08_TOY</t>
  </si>
  <si>
    <t>NET_SCL_XmtVSC1G10_TOY</t>
  </si>
  <si>
    <t>NET_SCL_XmtVSC1G11_TOY</t>
  </si>
  <si>
    <t>NET_SCL_XmtVSC1G13_TOY</t>
  </si>
  <si>
    <t>NET_SCL_XmtVSC1G15_TOY</t>
  </si>
  <si>
    <t>NET_SCL_XmtVSC1G31_VMC_TOY</t>
  </si>
  <si>
    <t>NET_SCL_XmtVSC1G32_VMC_TOY</t>
  </si>
  <si>
    <t>NET_SCL_XmtVSC1G33_VMC_TOY</t>
  </si>
  <si>
    <t>NET_SCL_XmtVSC1G34_VMC_TOY</t>
  </si>
  <si>
    <t>NET_SCL_XmtVSC1G36_VMC_TOY</t>
  </si>
  <si>
    <t>NET_SCL_XmtVSC1G80_TOY</t>
  </si>
  <si>
    <t>NET_SCL_XmtVSC1S08_TOY</t>
  </si>
  <si>
    <t>NET_SCL_XmtVSC1S32_TOY</t>
  </si>
  <si>
    <t>NET_SCL_XmtVSC1S80_TOY</t>
  </si>
  <si>
    <t>NET_SCL_XmtVSC1S96_TOY</t>
  </si>
  <si>
    <t>NET_SCL_XmtVSC1S97_TOY</t>
  </si>
  <si>
    <t>StopLamp_Switch_disconnection</t>
  </si>
  <si>
    <t>MT_099</t>
  </si>
  <si>
    <t>MT_112</t>
  </si>
  <si>
    <t>MT_116</t>
  </si>
  <si>
    <t>MT_124</t>
  </si>
  <si>
    <t>MT_139</t>
  </si>
  <si>
    <t>MT_143</t>
  </si>
  <si>
    <t>MT_145</t>
  </si>
  <si>
    <t>MT_148</t>
  </si>
  <si>
    <t>MT_149</t>
  </si>
  <si>
    <t>MT_150</t>
  </si>
  <si>
    <t>MT_151</t>
  </si>
  <si>
    <t>MT_152</t>
  </si>
  <si>
    <t>MT_153</t>
  </si>
  <si>
    <t>MT_154</t>
  </si>
  <si>
    <t>MT_155</t>
  </si>
  <si>
    <t>MT_156</t>
  </si>
  <si>
    <t>MT_157</t>
  </si>
  <si>
    <t>MT_158</t>
  </si>
  <si>
    <t>MT_159</t>
  </si>
  <si>
    <t>MT_160</t>
  </si>
  <si>
    <t>MT_161</t>
  </si>
  <si>
    <t>MT_162</t>
  </si>
  <si>
    <t>MT_163</t>
  </si>
  <si>
    <t>MT_164</t>
  </si>
  <si>
    <t>MT_166</t>
  </si>
  <si>
    <t>MT_167</t>
  </si>
  <si>
    <t>MT_168</t>
  </si>
  <si>
    <t>MT_169</t>
  </si>
  <si>
    <t>MT_171</t>
  </si>
  <si>
    <t>MT_172</t>
  </si>
  <si>
    <t>MT_173</t>
  </si>
  <si>
    <t>MT_174</t>
  </si>
  <si>
    <t>MT_176</t>
  </si>
  <si>
    <t>MT_177</t>
  </si>
  <si>
    <t>MT_178</t>
  </si>
  <si>
    <t>MT_179</t>
  </si>
  <si>
    <t>MT_181</t>
  </si>
  <si>
    <t>MT_182</t>
  </si>
  <si>
    <t>MT_184</t>
  </si>
  <si>
    <t>MT_186</t>
  </si>
  <si>
    <t>MT_187</t>
  </si>
  <si>
    <t>MT_189</t>
  </si>
  <si>
    <t>MT_190</t>
  </si>
  <si>
    <t>MT_191</t>
  </si>
  <si>
    <t>MT_193</t>
  </si>
  <si>
    <t>MT_194</t>
  </si>
  <si>
    <t>MT_195</t>
  </si>
  <si>
    <t>MT_199</t>
  </si>
  <si>
    <t>MT_200</t>
  </si>
  <si>
    <t>MT_202</t>
  </si>
  <si>
    <t>MT_203</t>
  </si>
  <si>
    <t>MT_205</t>
  </si>
  <si>
    <t>MT_207</t>
  </si>
  <si>
    <t>MT_209</t>
  </si>
  <si>
    <t>MT_210</t>
  </si>
  <si>
    <t>MT_211</t>
  </si>
  <si>
    <t>MT_212</t>
  </si>
  <si>
    <t>MT_214</t>
  </si>
  <si>
    <t>MT_215</t>
  </si>
  <si>
    <t>MT_216</t>
  </si>
  <si>
    <t>MT_218</t>
  </si>
  <si>
    <t>MT_219</t>
  </si>
  <si>
    <t>MT_222</t>
  </si>
  <si>
    <t>MT_223</t>
  </si>
  <si>
    <t>MT_227</t>
  </si>
  <si>
    <t>Vivek Parashar (RBEI/ESJ6)</t>
  </si>
  <si>
    <t>Ranjith Kumar C Shiva (RBEI/ESJ6)</t>
  </si>
  <si>
    <t>Deepak Moncey Easow (RBEI/ESJ6)</t>
  </si>
  <si>
    <t>Harish Penchala (RBEI/ESJ-ATO)</t>
  </si>
  <si>
    <t>Nithin N E (RBEI/ESJ32)</t>
  </si>
  <si>
    <t>D_Rajashekar Shruti (RBEI/ESJ33)</t>
  </si>
  <si>
    <t>Siake Yves (CC-AS/ESB3)</t>
  </si>
  <si>
    <t>Kavya K M (RBEI/ESJ33)</t>
  </si>
  <si>
    <t>Rao Ananya (RBEI/ESJ32)</t>
  </si>
  <si>
    <t>Chandrasekar Ramasamy (RBEI/ESJ33)</t>
  </si>
  <si>
    <t>Krithika Premkumar (RBEI/ESJ32)</t>
  </si>
  <si>
    <t>Jotheshwari Subramanian (RBEI/ESJ1)</t>
  </si>
  <si>
    <t>Sharanu Patil (RBEI/ESJ32)</t>
  </si>
  <si>
    <t>Sharma Vineet Kumar (CC-AS/EAS3-NA)</t>
  </si>
  <si>
    <t>Justin X (RBEI/ESJ3)</t>
  </si>
  <si>
    <t>ToyotaCMP_BB80080</t>
  </si>
  <si>
    <t>-Don't have function to test</t>
  </si>
  <si>
    <t>Owner confirm it could be ignore</t>
  </si>
  <si>
    <t>1. Can’ t cover FALSE case of condition at line #206 because ls_SystemInitCounter_UW is always assigned by C_HMISystemInitTimeSpanCycleCounter_UW (is a constant greater than 0) 
2. Can’t cover full MCDC at line #228 because ls_HMI_SmmCurrModestate_N == C_SMM_NET_ON_N appear two times in this decision. Thus can’t cover case ((F &amp;&amp; ?) || (T &amp;&amp; T)) and ((T &amp;&amp; F) || (T &amp;&amp; F))</t>
  </si>
  <si>
    <t>[No1] Line 172: if(C_BLS_ENGSTATE_RUNNING_UB == ls_EngState_UB)
Detail: Can not cover true condition because
+ ls_EngState_UB is always set by line 165 with value "GWM_SCL_EngState" or line 169 with value "C_BLS_ENGSTATE_FAULT_UB"
+ #define C_BLS_ENGSTATE_RUNNING_UB                                        ((UB)0x02)                                 //set it according CAN Matrix.
  #define C_BLS_ENGSTATE_FAULT_UB                                              ((UB)0x5A)                                //set it according CAN Matrix.
  #define C_BLS_ENGSTATE_UNUSED_UB                                           ((UB)0xA5)                                //define unused value in CAN Matrix</t>
  </si>
  <si>
    <t>Waiting owner</t>
  </si>
  <si>
    <t>[No1] Line 238: if((C_NetSteeringAngle_TPMF_min &lt;= ls_SCL_LWS_ANGLE_TPMF_s16) &amp;&amp; (C_NetSteeringAngle_TPMF_max &gt;= ls_SCL_LWS_ANGLE_TPMF_s16))
Detail: Can not cover false condition "(C_NetSteeringAngle_TPMF_min &lt;= ls_SCL_LWS_ANGLE_TPMF_s16)" because:
+ ls_SCL_LWS_ANGLE_TPMF_s16 is sint16
+ #define C_NetSteeringAngle_TPMF_min                     ((int16_t)(-32768))
[No2] Line 338: if((ls_SCL_MotRpm_TPMF_UW != C_MotRpm_Invalid_TPMF_UW) &amp;&amp; (ls_SCL_MotRpmStatus_TPMF_UB != C_MotRpmStatus_Invalid_TPMF_UB))
Detail: Can not cover false condition "ls_SCL_MotRpm_TPMF_UW != C_MotRpm_Invalid_TPMF_UW" because:
+ ls_SCL_MotRpm_TPMF_UW is UWORD
+ #define C_MotRpm_Invalid_TPMF_UW                                                                        ((UL)0x10000)
[No3] Line 641: if(ls_MilesKm_UL &lt; C_MilesKm_Max_TPMF_UL)
Detail: Can not cover false condition because:
+ ls_SCL_MilesKm_UL is ULONG
+ #define C_MilesKm_Max_TPMF_UL                                                                            0xFFFFFFFF
[No4] Line 341: if(ls_SCL_MotRpm_TPMF_UW != C_MotRpm_Invalid_TPMF_UW)
Detail: Can not cover false condition because:
+ ls_SCL_MotRpm_TPMF_UW is UWORD
+ #define C_MotRpm_Invalid_TPMF_UW                        ((UL)0x10000)</t>
  </si>
  <si>
    <t>- Get assignment phase 3: 6/8/2020 =&gt; Complete 6/12/2020</t>
  </si>
  <si>
    <t>- Get phase 2: 20200612</t>
  </si>
  <si>
    <t>- Get phase 1: 20200529 =&gt; Complete 20200612</t>
  </si>
  <si>
    <t>-Issue by Cantata tool</t>
  </si>
  <si>
    <t>NET_SCL_Tx_TotalBrakeForce_DFLZM.c</t>
  </si>
  <si>
    <t>RBHMI_ConfigOutputDriver_F30.c</t>
  </si>
  <si>
    <t>T511</t>
  </si>
  <si>
    <t>T512</t>
  </si>
  <si>
    <t>T513</t>
  </si>
  <si>
    <t>T514</t>
  </si>
  <si>
    <t>For test script 2, with SCL_EngineTorqueLoss_callout is not defien, at line 135 can't cover fully MCDC 1&amp;&amp;1&amp;&amp;0&amp;&amp;1
=&gt;No impact</t>
  </si>
  <si>
    <t>GWM_AB30_CP_IntMainstreamF30\rba\as\Bldr\CNMS\comps\ApplicationLayer\rba_BldrCmp\src\rba_BldrCmp_10DiagnosticSessionControl.c</t>
  </si>
  <si>
    <t>GWM_AB30_CP_IntMainstreamF30\rba\as\Bldr\CNMS\comps\ApplicationLayer\rba_BldrCmp\src\rba_BldrCmp.c</t>
  </si>
  <si>
    <t>GWM_AB30_CP_IntMainstreamF30\rba\as\Bldr\CNMS\comps\ApplicationLayer\rba_BldrCmp\src\rba_BldrCmp_27SecurityAccess.c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</si>
</sst>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54" x14ac:knownFonts="1">
    <font>
      <sz val="11"/>
      <color theme="1"/>
      <name val="Calibri"/>
      <family val="2"/>
      <scheme val="minor"/>
    </font>
    <font>
      <sz val="10"/>
      <color theme="1"/>
      <name val="Arial"/>
      <family val="2"/>
    </font>
    <font>
      <sz val="10"/>
      <color theme="1"/>
      <name val="Arial"/>
      <family val="2"/>
    </font>
    <font>
      <b/>
      <sz val="11"/>
      <color theme="1"/>
      <name val="Calibri"/>
      <family val="2"/>
      <scheme val="minor"/>
    </font>
    <font>
      <b/>
      <sz val="11"/>
      <name val="Calibri"/>
      <family val="2"/>
      <scheme val="minor"/>
    </font>
    <font>
      <sz val="11"/>
      <name val="Calibri"/>
      <family val="2"/>
      <scheme val="minor"/>
    </font>
    <font>
      <sz val="10"/>
      <name val="Arial"/>
      <family val="2"/>
    </font>
    <font>
      <b/>
      <sz val="10"/>
      <color theme="1"/>
      <name val="Arial"/>
      <family val="2"/>
    </font>
    <font>
      <sz val="10"/>
      <color rgb="FF9C0006"/>
      <name val="Arial"/>
      <family val="2"/>
    </font>
    <font>
      <b/>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9"/>
      <color indexed="81"/>
      <name val="Tahoma"/>
      <family val="2"/>
    </font>
    <font>
      <sz val="12"/>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name val="Calibri"/>
      <family val="2"/>
      <scheme val="minor"/>
    </font>
    <font>
      <b/>
      <sz val="11"/>
      <color theme="1"/>
      <name val="Calibri"/>
      <family val="2"/>
      <scheme val="minor"/>
    </font>
    <font>
      <sz val="11"/>
      <name val="Calibri"/>
      <family val="2"/>
      <scheme val="minor"/>
    </font>
    <font>
      <sz val="11"/>
      <color theme="1"/>
      <name val="Calibri"/>
      <family val="2"/>
      <scheme val="minor"/>
    </font>
    <font>
      <sz val="10"/>
      <color rgb="FF9C6500"/>
      <name val="Calibri"/>
      <family val="2"/>
      <scheme val="minor"/>
    </font>
    <font>
      <sz val="10"/>
      <name val="Calibri"/>
      <family val="2"/>
      <scheme val="minor"/>
    </font>
    <font>
      <sz val="11"/>
      <color theme="1"/>
      <name val="Calibri"/>
      <family val="2"/>
      <scheme val="minor"/>
    </font>
    <font>
      <b/>
      <sz val="11"/>
      <color theme="1"/>
      <name val="Calibri"/>
      <family val="2"/>
      <scheme val="minor"/>
    </font>
    <font>
      <sz val="11"/>
      <name val="Calibri"/>
      <family val="2"/>
      <scheme val="minor"/>
    </font>
    <font>
      <b/>
      <sz val="11"/>
      <color theme="1"/>
      <name val="Calibri"/>
      <family val="2"/>
      <scheme val="minor"/>
    </font>
    <font>
      <sz val="11"/>
      <color theme="1"/>
      <name val="Calibri"/>
      <family val="2"/>
      <scheme val="minor"/>
    </font>
    <font>
      <sz val="10"/>
      <color theme="1"/>
      <name val="Symbol"/>
      <family val="1"/>
      <charset val="2"/>
    </font>
    <font>
      <sz val="7"/>
      <color theme="1"/>
      <name val="Times New Roman"/>
      <family val="1"/>
    </font>
    <font>
      <sz val="10"/>
      <color rgb="FF000000"/>
      <name val="Courier New"/>
      <family val="3"/>
    </font>
    <font>
      <sz val="11"/>
      <color theme="1"/>
      <name val="Calibri"/>
      <family val="2"/>
    </font>
    <font>
      <sz val="11"/>
      <color rgb="FF000000"/>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sz val="11"/>
      <name val="Calibri"/>
      <family val="2"/>
      <scheme val="minor"/>
    </font>
    <font>
      <sz val="10"/>
      <color theme="1"/>
      <name val="Arial"/>
      <family val="2"/>
    </font>
    <font>
      <sz val="11"/>
      <color rgb="FFFFFF00"/>
      <name val="Calibri"/>
      <family val="2"/>
    </font>
    <font>
      <sz val="11"/>
      <color theme="1"/>
      <name val="Calibri"/>
      <scheme val="minor"/>
    </font>
    <font>
      <sz val="11"/>
      <color theme="1"/>
      <name val="Bosch Office Sans"/>
    </font>
    <font>
      <sz val="10"/>
      <color theme="1"/>
      <name val="Arial"/>
    </font>
    <font>
      <b/>
      <sz val="11"/>
      <color theme="1"/>
      <name val="Calibri"/>
      <scheme val="minor"/>
    </font>
    <font>
      <sz val="11"/>
      <name val="Calibri"/>
      <scheme val="minor"/>
    </font>
    <font>
      <sz val="9"/>
      <color indexed="81"/>
      <name val="Tahoma"/>
      <charset val="1"/>
    </font>
    <font>
      <b/>
      <sz val="9"/>
      <color indexed="81"/>
      <name val="Tahoma"/>
      <charset val="1"/>
    </font>
  </fonts>
  <fills count="30">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0"/>
        <bgColor indexed="64"/>
      </patternFill>
    </fill>
    <fill>
      <patternFill patternType="solid">
        <fgColor rgb="FFFFC7CE"/>
      </patternFill>
    </fill>
    <fill>
      <patternFill patternType="solid">
        <fgColor theme="0" tint="-0.499984740745262"/>
        <bgColor indexed="64"/>
      </patternFill>
    </fill>
    <fill>
      <patternFill patternType="solid">
        <fgColor rgb="FF00B0F0"/>
        <bgColor indexed="64"/>
      </patternFill>
    </fill>
    <fill>
      <patternFill patternType="solid">
        <fgColor theme="8" tint="0.59999389629810485"/>
        <bgColor indexed="64"/>
      </patternFill>
    </fill>
    <fill>
      <patternFill patternType="solid">
        <fgColor theme="0" tint="-0.499984740745262"/>
        <bgColor indexed="65"/>
      </patternFill>
    </fill>
    <fill>
      <patternFill patternType="solid">
        <fgColor rgb="FFFFC000"/>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1B6FB5"/>
        <bgColor indexed="64"/>
      </patternFill>
    </fill>
    <fill>
      <patternFill patternType="solid">
        <fgColor rgb="FF0070C0"/>
        <bgColor indexed="64"/>
      </patternFill>
    </fill>
    <fill>
      <patternFill patternType="solid">
        <fgColor theme="9" tint="0.39997558519241921"/>
        <bgColor indexed="64"/>
      </patternFill>
    </fill>
    <fill>
      <patternFill patternType="solid">
        <fgColor rgb="FFC6EFCE"/>
        <bgColor indexed="64"/>
      </patternFill>
    </fill>
    <fill>
      <patternFill patternType="solid">
        <fgColor theme="3" tint="0.39997558519241921"/>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C000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rgb="FF00B050"/>
        <bgColor indexed="64"/>
      </patternFill>
    </fill>
    <fill>
      <patternFill patternType="solid">
        <fgColor theme="4"/>
        <bgColor indexed="64"/>
      </patternFill>
    </fill>
    <fill>
      <patternFill patternType="solid">
        <fgColor rgb="FF92D05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s>
  <cellStyleXfs count="3">
    <xf numFmtId="0" fontId="0" fillId="0" borderId="0"/>
    <xf numFmtId="0" fontId="6" fillId="0" borderId="0"/>
    <xf numFmtId="0" fontId="8" fillId="7" borderId="0" applyNumberFormat="0" applyBorder="0" applyAlignment="0" applyProtection="0"/>
  </cellStyleXfs>
  <cellXfs count="262">
    <xf numFmtId="0" fontId="0" fillId="0" borderId="0" xfId="0"/>
    <xf numFmtId="0" fontId="3" fillId="0" borderId="0" xfId="0" applyFont="1"/>
    <xf numFmtId="0" fontId="3" fillId="0" borderId="1" xfId="0" applyFont="1" applyBorder="1"/>
    <xf numFmtId="0" fontId="0" fillId="0" borderId="1" xfId="0" applyBorder="1"/>
    <xf numFmtId="0" fontId="3" fillId="0" borderId="1" xfId="0" applyFont="1" applyFill="1" applyBorder="1"/>
    <xf numFmtId="0" fontId="0" fillId="0" borderId="0" xfId="0" applyBorder="1"/>
    <xf numFmtId="14" fontId="0" fillId="0" borderId="0" xfId="0" applyNumberFormat="1"/>
    <xf numFmtId="0" fontId="0" fillId="0" borderId="0" xfId="0" applyNumberFormat="1"/>
    <xf numFmtId="0" fontId="3" fillId="2" borderId="1" xfId="0" applyFont="1" applyFill="1" applyBorder="1" applyAlignment="1">
      <alignment horizontal="center" vertical="center" wrapText="1"/>
    </xf>
    <xf numFmtId="0" fontId="4" fillId="0" borderId="0" xfId="0" applyFont="1"/>
    <xf numFmtId="0" fontId="3"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1" xfId="0" applyBorder="1" applyAlignment="1">
      <alignment vertical="center" wrapText="1"/>
    </xf>
    <xf numFmtId="0" fontId="0" fillId="0" borderId="1" xfId="0" quotePrefix="1" applyBorder="1"/>
    <xf numFmtId="0" fontId="0" fillId="0" borderId="1" xfId="0" applyFont="1" applyBorder="1" applyAlignment="1">
      <alignment horizontal="left" vertical="top"/>
    </xf>
    <xf numFmtId="0" fontId="0" fillId="0" borderId="1" xfId="0" applyFont="1" applyFill="1" applyBorder="1" applyAlignment="1">
      <alignment horizontal="left" vertical="top"/>
    </xf>
    <xf numFmtId="0" fontId="0" fillId="0" borderId="1" xfId="0" quotePrefix="1" applyFont="1" applyBorder="1" applyAlignment="1">
      <alignment horizontal="left" vertical="top"/>
    </xf>
    <xf numFmtId="0" fontId="0" fillId="2" borderId="1" xfId="0" applyFont="1" applyFill="1" applyBorder="1" applyAlignment="1">
      <alignment horizontal="left" vertical="top"/>
    </xf>
    <xf numFmtId="164" fontId="0" fillId="0" borderId="1" xfId="0" applyNumberFormat="1" applyFont="1" applyBorder="1" applyAlignment="1">
      <alignment horizontal="left" vertical="top"/>
    </xf>
    <xf numFmtId="0" fontId="5" fillId="0" borderId="1" xfId="0" applyNumberFormat="1" applyFont="1" applyFill="1" applyBorder="1" applyAlignment="1" applyProtection="1">
      <alignment horizontal="left" vertical="top"/>
    </xf>
    <xf numFmtId="0" fontId="2" fillId="0" borderId="0" xfId="0" applyFont="1" applyAlignment="1">
      <alignment vertical="center"/>
    </xf>
    <xf numFmtId="0" fontId="2" fillId="0" borderId="0" xfId="0" quotePrefix="1" applyFont="1" applyAlignment="1">
      <alignment vertical="center"/>
    </xf>
    <xf numFmtId="0" fontId="0" fillId="0" borderId="0" xfId="0" applyAlignment="1">
      <alignment vertical="top"/>
    </xf>
    <xf numFmtId="0" fontId="7" fillId="2" borderId="1" xfId="0" applyFont="1" applyFill="1" applyBorder="1" applyAlignment="1">
      <alignment horizontal="center"/>
    </xf>
    <xf numFmtId="0" fontId="7" fillId="5" borderId="2" xfId="0" applyFont="1" applyFill="1" applyBorder="1" applyAlignment="1">
      <alignment horizontal="center" vertical="center"/>
    </xf>
    <xf numFmtId="0" fontId="7" fillId="5" borderId="3" xfId="0" applyFont="1" applyFill="1" applyBorder="1" applyAlignment="1">
      <alignment horizontal="center" vertical="center"/>
    </xf>
    <xf numFmtId="0" fontId="7" fillId="5" borderId="4" xfId="0" applyFont="1" applyFill="1" applyBorder="1" applyAlignment="1">
      <alignment horizontal="center" vertical="center"/>
    </xf>
    <xf numFmtId="0" fontId="0" fillId="0" borderId="1" xfId="0" applyFill="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10" fontId="0" fillId="0" borderId="1" xfId="0" applyNumberFormat="1" applyFont="1" applyBorder="1" applyAlignment="1">
      <alignment horizontal="left" vertical="top"/>
    </xf>
    <xf numFmtId="0" fontId="0" fillId="0" borderId="0" xfId="0" applyFill="1" applyBorder="1" applyAlignment="1">
      <alignment horizontal="right" vertical="center"/>
    </xf>
    <xf numFmtId="10" fontId="0" fillId="0" borderId="0" xfId="0" applyNumberFormat="1" applyFill="1" applyBorder="1" applyAlignment="1">
      <alignment horizontal="center" vertical="center"/>
    </xf>
    <xf numFmtId="164" fontId="0" fillId="0" borderId="0" xfId="0" applyNumberFormat="1"/>
    <xf numFmtId="0" fontId="0" fillId="0" borderId="0" xfId="0" quotePrefix="1"/>
    <xf numFmtId="0" fontId="0" fillId="6" borderId="5" xfId="0" quotePrefix="1" applyFill="1" applyBorder="1" applyAlignment="1">
      <alignment vertical="center"/>
    </xf>
    <xf numFmtId="0" fontId="0" fillId="6" borderId="6" xfId="0" applyFill="1" applyBorder="1" applyAlignment="1">
      <alignment vertical="center"/>
    </xf>
    <xf numFmtId="0" fontId="0" fillId="6" borderId="7" xfId="0" applyFill="1" applyBorder="1" applyAlignment="1">
      <alignment vertical="center"/>
    </xf>
    <xf numFmtId="0" fontId="0" fillId="0" borderId="1" xfId="0" applyBorder="1" applyAlignment="1">
      <alignment horizontal="center" vertical="center"/>
    </xf>
    <xf numFmtId="10" fontId="0" fillId="0" borderId="1" xfId="0" applyNumberFormat="1" applyBorder="1" applyAlignment="1">
      <alignment horizontal="center" vertical="center"/>
    </xf>
    <xf numFmtId="0" fontId="5" fillId="2" borderId="1" xfId="0" applyNumberFormat="1" applyFont="1" applyFill="1" applyBorder="1" applyAlignment="1" applyProtection="1">
      <alignment horizontal="left" vertical="top"/>
    </xf>
    <xf numFmtId="0" fontId="9" fillId="0" borderId="0" xfId="0" applyFont="1"/>
    <xf numFmtId="0" fontId="9" fillId="2" borderId="1" xfId="0" applyFont="1" applyFill="1" applyBorder="1" applyAlignment="1">
      <alignment horizontal="center" vertical="center"/>
    </xf>
    <xf numFmtId="0" fontId="9" fillId="2" borderId="1" xfId="0" applyFont="1" applyFill="1" applyBorder="1" applyAlignment="1">
      <alignment horizontal="center" vertical="center" wrapText="1"/>
    </xf>
    <xf numFmtId="0" fontId="0" fillId="0" borderId="1" xfId="0" applyBorder="1" applyAlignment="1">
      <alignment horizontal="right" vertical="center"/>
    </xf>
    <xf numFmtId="0" fontId="3"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3" fillId="2" borderId="5" xfId="0" applyFont="1" applyFill="1" applyBorder="1" applyAlignment="1">
      <alignment vertical="center"/>
    </xf>
    <xf numFmtId="0" fontId="3" fillId="2" borderId="6" xfId="0" applyFont="1" applyFill="1" applyBorder="1" applyAlignment="1">
      <alignment vertical="center"/>
    </xf>
    <xf numFmtId="0" fontId="3" fillId="2" borderId="7" xfId="0" applyFont="1" applyFill="1" applyBorder="1" applyAlignment="1">
      <alignment vertical="center"/>
    </xf>
    <xf numFmtId="0" fontId="0" fillId="8" borderId="1" xfId="0" quotePrefix="1" applyFont="1" applyFill="1" applyBorder="1" applyAlignment="1">
      <alignment horizontal="left" vertical="top"/>
    </xf>
    <xf numFmtId="0" fontId="3" fillId="2" borderId="1" xfId="0" applyFont="1" applyFill="1" applyBorder="1" applyAlignment="1">
      <alignment horizontal="left" vertical="top"/>
    </xf>
    <xf numFmtId="0" fontId="3" fillId="2" borderId="1" xfId="0" applyFont="1" applyFill="1" applyBorder="1" applyAlignment="1">
      <alignment horizontal="center" vertical="center"/>
    </xf>
    <xf numFmtId="0" fontId="0" fillId="0" borderId="1" xfId="0" applyFill="1" applyBorder="1" applyAlignment="1">
      <alignment horizontal="center" vertical="center"/>
    </xf>
    <xf numFmtId="0" fontId="3" fillId="0" borderId="1" xfId="0" applyFont="1" applyBorder="1" applyAlignment="1">
      <alignment horizontal="left" vertical="top"/>
    </xf>
    <xf numFmtId="0" fontId="3" fillId="0" borderId="1" xfId="0" applyFont="1" applyFill="1" applyBorder="1" applyAlignment="1">
      <alignment horizontal="left" vertical="top"/>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0" fillId="0" borderId="0" xfId="0" quotePrefix="1" applyFill="1" applyBorder="1" applyAlignment="1">
      <alignment horizontal="center" vertical="center"/>
    </xf>
    <xf numFmtId="0" fontId="3" fillId="0" borderId="1" xfId="0" applyFont="1" applyBorder="1" applyAlignment="1">
      <alignment vertical="top"/>
    </xf>
    <xf numFmtId="0" fontId="3" fillId="0" borderId="1" xfId="0" applyFont="1" applyFill="1" applyBorder="1" applyAlignment="1">
      <alignment vertical="top"/>
    </xf>
    <xf numFmtId="0" fontId="0" fillId="0" borderId="1" xfId="0" applyBorder="1" applyAlignment="1">
      <alignment vertical="top"/>
    </xf>
    <xf numFmtId="0" fontId="0" fillId="4" borderId="1" xfId="0" applyFill="1" applyBorder="1" applyAlignment="1">
      <alignment vertical="top"/>
    </xf>
    <xf numFmtId="0" fontId="0" fillId="0" borderId="1" xfId="0" applyBorder="1" applyAlignment="1">
      <alignment horizontal="center" vertical="top"/>
    </xf>
    <xf numFmtId="10" fontId="0" fillId="0" borderId="1" xfId="0" applyNumberFormat="1" applyBorder="1" applyAlignment="1">
      <alignment horizontal="center" vertical="top"/>
    </xf>
    <xf numFmtId="0" fontId="0" fillId="3" borderId="1" xfId="0" applyFill="1" applyBorder="1" applyAlignment="1">
      <alignment vertical="top"/>
    </xf>
    <xf numFmtId="0" fontId="3" fillId="0" borderId="0" xfId="0" applyFont="1" applyAlignment="1">
      <alignment vertical="top"/>
    </xf>
    <xf numFmtId="0" fontId="8" fillId="7" borderId="1" xfId="2" applyBorder="1" applyAlignment="1">
      <alignment horizontal="center" vertical="top"/>
    </xf>
    <xf numFmtId="164" fontId="0" fillId="0" borderId="0" xfId="0" applyNumberFormat="1" applyAlignment="1">
      <alignment vertical="top"/>
    </xf>
    <xf numFmtId="0" fontId="0" fillId="0" borderId="0" xfId="0" applyNumberFormat="1" applyAlignment="1">
      <alignment vertical="top"/>
    </xf>
    <xf numFmtId="16" fontId="0" fillId="0" borderId="0" xfId="0" quotePrefix="1" applyNumberFormat="1" applyAlignment="1">
      <alignment vertical="top"/>
    </xf>
    <xf numFmtId="0" fontId="3" fillId="4" borderId="1" xfId="0" applyFont="1" applyFill="1" applyBorder="1" applyAlignment="1">
      <alignment vertical="top"/>
    </xf>
    <xf numFmtId="0" fontId="10" fillId="2" borderId="0" xfId="0" applyFont="1" applyFill="1"/>
    <xf numFmtId="0" fontId="0" fillId="9" borderId="0" xfId="0" applyFill="1"/>
    <xf numFmtId="0" fontId="0" fillId="4" borderId="1" xfId="0" applyFont="1" applyFill="1" applyBorder="1" applyAlignment="1">
      <alignment vertical="top"/>
    </xf>
    <xf numFmtId="0" fontId="0" fillId="0" borderId="1" xfId="0" quotePrefix="1" applyBorder="1" applyAlignment="1">
      <alignment horizontal="left" vertical="top"/>
    </xf>
    <xf numFmtId="0" fontId="11" fillId="0" borderId="0" xfId="0" applyFont="1" applyAlignment="1">
      <alignment vertical="top"/>
    </xf>
    <xf numFmtId="10" fontId="0" fillId="0" borderId="1" xfId="0" quotePrefix="1" applyNumberFormat="1" applyFont="1" applyBorder="1" applyAlignment="1">
      <alignment horizontal="left" vertical="top"/>
    </xf>
    <xf numFmtId="0" fontId="0" fillId="0" borderId="1" xfId="0" applyBorder="1" applyAlignment="1">
      <alignment horizontal="left" vertical="top"/>
    </xf>
    <xf numFmtId="0" fontId="3" fillId="2" borderId="1" xfId="0" applyFont="1" applyFill="1" applyBorder="1" applyAlignment="1">
      <alignment vertical="top"/>
    </xf>
    <xf numFmtId="0" fontId="3" fillId="5" borderId="1" xfId="0" applyFont="1" applyFill="1" applyBorder="1" applyAlignment="1">
      <alignment vertical="top"/>
    </xf>
    <xf numFmtId="0" fontId="14" fillId="0" borderId="1" xfId="0" applyFont="1" applyBorder="1"/>
    <xf numFmtId="0" fontId="0" fillId="5" borderId="1" xfId="0" applyFont="1" applyFill="1" applyBorder="1" applyAlignment="1">
      <alignment horizontal="left" vertical="top"/>
    </xf>
    <xf numFmtId="164" fontId="0" fillId="0" borderId="1" xfId="0" applyNumberFormat="1" applyBorder="1" applyAlignment="1">
      <alignment horizontal="left" vertical="top"/>
    </xf>
    <xf numFmtId="0" fontId="5" fillId="10" borderId="1" xfId="0" applyNumberFormat="1" applyFont="1" applyFill="1" applyBorder="1" applyAlignment="1" applyProtection="1">
      <alignment horizontal="left" vertical="top"/>
    </xf>
    <xf numFmtId="0" fontId="0" fillId="2" borderId="0" xfId="0" applyFill="1"/>
    <xf numFmtId="0" fontId="15" fillId="0" borderId="1" xfId="0" applyFont="1" applyBorder="1" applyAlignment="1">
      <alignment horizontal="left" vertical="top"/>
    </xf>
    <xf numFmtId="0" fontId="0" fillId="0" borderId="0" xfId="0" applyFont="1" applyBorder="1" applyAlignment="1">
      <alignment horizontal="left" vertical="top"/>
    </xf>
    <xf numFmtId="0" fontId="0" fillId="0" borderId="0" xfId="0" quotePrefix="1" applyFont="1" applyBorder="1" applyAlignment="1">
      <alignment horizontal="left" vertical="top"/>
    </xf>
    <xf numFmtId="0" fontId="5" fillId="13" borderId="1" xfId="0" applyNumberFormat="1" applyFont="1" applyFill="1" applyBorder="1" applyAlignment="1" applyProtection="1">
      <alignment horizontal="left" vertical="top"/>
    </xf>
    <xf numFmtId="0" fontId="5" fillId="14" borderId="1" xfId="0" applyNumberFormat="1" applyFont="1" applyFill="1" applyBorder="1" applyAlignment="1" applyProtection="1">
      <alignment horizontal="left" vertical="top"/>
    </xf>
    <xf numFmtId="0" fontId="16" fillId="0" borderId="1" xfId="0" quotePrefix="1" applyFont="1" applyBorder="1" applyAlignment="1">
      <alignment horizontal="left" vertical="top"/>
    </xf>
    <xf numFmtId="0" fontId="5" fillId="15" borderId="1" xfId="0" applyNumberFormat="1" applyFont="1" applyFill="1" applyBorder="1" applyAlignment="1" applyProtection="1">
      <alignment horizontal="left" vertical="top"/>
    </xf>
    <xf numFmtId="0" fontId="5" fillId="16" borderId="1" xfId="0" applyNumberFormat="1" applyFont="1" applyFill="1" applyBorder="1" applyAlignment="1" applyProtection="1">
      <alignment horizontal="left" vertical="top"/>
    </xf>
    <xf numFmtId="0" fontId="17" fillId="0" borderId="1" xfId="0" applyFont="1" applyBorder="1" applyAlignment="1">
      <alignment horizontal="left" vertical="top"/>
    </xf>
    <xf numFmtId="0" fontId="0" fillId="12" borderId="1" xfId="0" applyFont="1" applyFill="1" applyBorder="1" applyAlignment="1">
      <alignment horizontal="left" vertical="top"/>
    </xf>
    <xf numFmtId="0" fontId="0" fillId="0" borderId="1" xfId="0" quotePrefix="1" applyFont="1" applyFill="1" applyBorder="1" applyAlignment="1">
      <alignment horizontal="left" vertical="top"/>
    </xf>
    <xf numFmtId="164" fontId="0" fillId="0" borderId="1" xfId="0" applyNumberFormat="1" applyFont="1" applyFill="1" applyBorder="1" applyAlignment="1">
      <alignment horizontal="left" vertical="top"/>
    </xf>
    <xf numFmtId="10" fontId="0" fillId="0" borderId="1" xfId="0" applyNumberFormat="1" applyFont="1" applyFill="1" applyBorder="1" applyAlignment="1">
      <alignment horizontal="left" vertical="top"/>
    </xf>
    <xf numFmtId="0" fontId="0" fillId="0" borderId="0" xfId="0" applyFill="1"/>
    <xf numFmtId="0" fontId="16" fillId="0" borderId="0" xfId="0" applyFont="1"/>
    <xf numFmtId="0" fontId="16" fillId="2" borderId="1" xfId="0" applyFont="1" applyFill="1" applyBorder="1" applyAlignment="1">
      <alignment horizontal="center" vertical="center"/>
    </xf>
    <xf numFmtId="0" fontId="16" fillId="2" borderId="1" xfId="0" applyFont="1" applyFill="1" applyBorder="1" applyAlignment="1">
      <alignment horizontal="center" vertical="center" wrapText="1"/>
    </xf>
    <xf numFmtId="0" fontId="18" fillId="0" borderId="0" xfId="0" quotePrefix="1" applyFont="1"/>
    <xf numFmtId="0" fontId="17" fillId="0" borderId="1" xfId="0" applyFont="1" applyFill="1" applyBorder="1" applyAlignment="1">
      <alignment horizontal="left" vertical="top"/>
    </xf>
    <xf numFmtId="0" fontId="17" fillId="0" borderId="1" xfId="0" quotePrefix="1" applyFont="1" applyFill="1" applyBorder="1" applyAlignment="1">
      <alignment horizontal="left" vertical="top"/>
    </xf>
    <xf numFmtId="0" fontId="17" fillId="11" borderId="1" xfId="0" quotePrefix="1" applyFont="1" applyFill="1" applyBorder="1" applyAlignment="1">
      <alignment horizontal="left" vertical="top"/>
    </xf>
    <xf numFmtId="0" fontId="17" fillId="0" borderId="1" xfId="0" quotePrefix="1" applyFont="1" applyBorder="1" applyAlignment="1">
      <alignment horizontal="left" vertical="top"/>
    </xf>
    <xf numFmtId="0" fontId="0" fillId="0" borderId="0" xfId="0" applyFont="1" applyFill="1"/>
    <xf numFmtId="164" fontId="19" fillId="0" borderId="1" xfId="0" applyNumberFormat="1" applyFont="1" applyFill="1" applyBorder="1" applyAlignment="1">
      <alignment horizontal="left" vertical="top"/>
    </xf>
    <xf numFmtId="10" fontId="19" fillId="0" borderId="1" xfId="0" applyNumberFormat="1" applyFont="1" applyFill="1" applyBorder="1" applyAlignment="1">
      <alignment horizontal="left" vertical="top"/>
    </xf>
    <xf numFmtId="0" fontId="19" fillId="0" borderId="0" xfId="0" applyFont="1" applyFill="1"/>
    <xf numFmtId="0" fontId="19" fillId="0" borderId="1" xfId="0" applyFont="1" applyFill="1" applyBorder="1" applyAlignment="1">
      <alignment horizontal="left" vertical="top"/>
    </xf>
    <xf numFmtId="0" fontId="19" fillId="0" borderId="1" xfId="0" quotePrefix="1" applyFont="1" applyFill="1" applyBorder="1" applyAlignment="1">
      <alignment horizontal="left" vertical="top"/>
    </xf>
    <xf numFmtId="0" fontId="19" fillId="0" borderId="1" xfId="0" applyFont="1" applyBorder="1" applyAlignment="1">
      <alignment horizontal="left" vertical="top"/>
    </xf>
    <xf numFmtId="0" fontId="20" fillId="0" borderId="0" xfId="0" applyFont="1"/>
    <xf numFmtId="0" fontId="20" fillId="2" borderId="1" xfId="0" applyFont="1" applyFill="1" applyBorder="1" applyAlignment="1">
      <alignment horizontal="center" vertical="center"/>
    </xf>
    <xf numFmtId="0" fontId="20" fillId="2" borderId="1" xfId="0" applyFont="1" applyFill="1" applyBorder="1" applyAlignment="1">
      <alignment horizontal="center" vertical="center" wrapText="1"/>
    </xf>
    <xf numFmtId="0" fontId="21" fillId="0" borderId="0" xfId="0" quotePrefix="1" applyFont="1"/>
    <xf numFmtId="0" fontId="23" fillId="15" borderId="1" xfId="0" applyNumberFormat="1" applyFont="1" applyFill="1" applyBorder="1" applyAlignment="1" applyProtection="1">
      <alignment horizontal="left" vertical="top"/>
    </xf>
    <xf numFmtId="0" fontId="24" fillId="8" borderId="1" xfId="0" quotePrefix="1" applyFont="1" applyFill="1" applyBorder="1" applyAlignment="1">
      <alignment horizontal="left" vertical="top"/>
    </xf>
    <xf numFmtId="0" fontId="24" fillId="11" borderId="1" xfId="0" quotePrefix="1" applyFont="1" applyFill="1" applyBorder="1" applyAlignment="1">
      <alignment horizontal="left" vertical="top"/>
    </xf>
    <xf numFmtId="0" fontId="24" fillId="0" borderId="1" xfId="0" applyFont="1" applyBorder="1" applyAlignment="1">
      <alignment horizontal="left" vertical="top"/>
    </xf>
    <xf numFmtId="0" fontId="22" fillId="2" borderId="1" xfId="0" applyFont="1" applyFill="1" applyBorder="1" applyAlignment="1">
      <alignment horizontal="center" vertical="center" wrapText="1"/>
    </xf>
    <xf numFmtId="0" fontId="24" fillId="0" borderId="1" xfId="0" applyFont="1" applyFill="1" applyBorder="1" applyAlignment="1">
      <alignment horizontal="left" vertical="top"/>
    </xf>
    <xf numFmtId="164" fontId="24" fillId="0" borderId="1" xfId="0" applyNumberFormat="1" applyFont="1" applyFill="1" applyBorder="1" applyAlignment="1">
      <alignment horizontal="left" vertical="top"/>
    </xf>
    <xf numFmtId="10" fontId="24" fillId="0" borderId="1" xfId="0" applyNumberFormat="1" applyFont="1" applyFill="1" applyBorder="1" applyAlignment="1">
      <alignment horizontal="left" vertical="top"/>
    </xf>
    <xf numFmtId="0" fontId="24" fillId="0" borderId="0" xfId="0" applyFont="1" applyFill="1"/>
    <xf numFmtId="0" fontId="24" fillId="0" borderId="1" xfId="0" quotePrefix="1" applyFont="1" applyFill="1" applyBorder="1" applyAlignment="1">
      <alignment horizontal="left" vertical="top"/>
    </xf>
    <xf numFmtId="16" fontId="0" fillId="0" borderId="1" xfId="0" quotePrefix="1" applyNumberFormat="1" applyFill="1" applyBorder="1" applyAlignment="1">
      <alignment horizontal="center" vertical="center"/>
    </xf>
    <xf numFmtId="0" fontId="5" fillId="17" borderId="1" xfId="0" applyNumberFormat="1" applyFont="1" applyFill="1" applyBorder="1" applyAlignment="1" applyProtection="1">
      <alignment horizontal="left" vertical="top"/>
    </xf>
    <xf numFmtId="0" fontId="5" fillId="18" borderId="1" xfId="0" applyNumberFormat="1" applyFont="1" applyFill="1" applyBorder="1" applyAlignment="1" applyProtection="1">
      <alignment horizontal="left" vertical="top"/>
    </xf>
    <xf numFmtId="0" fontId="0" fillId="0" borderId="1" xfId="0" quotePrefix="1" applyBorder="1" applyAlignment="1"/>
    <xf numFmtId="0" fontId="24" fillId="5" borderId="1" xfId="0" applyFont="1" applyFill="1" applyBorder="1" applyAlignment="1">
      <alignment horizontal="left" vertical="top"/>
    </xf>
    <xf numFmtId="0" fontId="24" fillId="0" borderId="1" xfId="0" quotePrefix="1" applyFont="1" applyBorder="1" applyAlignment="1">
      <alignment horizontal="left" vertical="top"/>
    </xf>
    <xf numFmtId="0" fontId="22" fillId="5" borderId="1" xfId="0" quotePrefix="1" applyFont="1" applyFill="1" applyBorder="1" applyAlignment="1">
      <alignment horizontal="left" vertical="top"/>
    </xf>
    <xf numFmtId="0" fontId="22" fillId="0" borderId="0" xfId="0" applyFont="1"/>
    <xf numFmtId="0" fontId="22" fillId="2" borderId="1" xfId="0" applyFont="1" applyFill="1" applyBorder="1" applyAlignment="1">
      <alignment horizontal="center" vertical="center"/>
    </xf>
    <xf numFmtId="0" fontId="23" fillId="0" borderId="0" xfId="0" quotePrefix="1" applyFont="1"/>
    <xf numFmtId="0" fontId="0" fillId="0" borderId="1" xfId="0" applyFill="1" applyBorder="1" applyAlignment="1">
      <alignment horizontal="left" vertical="top"/>
    </xf>
    <xf numFmtId="0" fontId="5" fillId="20" borderId="1" xfId="0" applyNumberFormat="1" applyFont="1" applyFill="1" applyBorder="1" applyAlignment="1" applyProtection="1">
      <alignment horizontal="left" vertical="top"/>
    </xf>
    <xf numFmtId="0" fontId="25" fillId="0" borderId="1" xfId="0" applyFont="1" applyFill="1" applyBorder="1" applyAlignment="1">
      <alignment horizontal="left" vertical="top"/>
    </xf>
    <xf numFmtId="164" fontId="25" fillId="0" borderId="1" xfId="0" applyNumberFormat="1" applyFont="1" applyFill="1" applyBorder="1" applyAlignment="1">
      <alignment horizontal="left" vertical="top"/>
    </xf>
    <xf numFmtId="0" fontId="25" fillId="0" borderId="0" xfId="0" applyFont="1" applyFill="1"/>
    <xf numFmtId="164" fontId="24" fillId="0" borderId="1" xfId="0" applyNumberFormat="1" applyFont="1" applyBorder="1" applyAlignment="1">
      <alignment horizontal="left" vertical="top"/>
    </xf>
    <xf numFmtId="10" fontId="24" fillId="0" borderId="1" xfId="0" applyNumberFormat="1" applyFont="1" applyBorder="1" applyAlignment="1">
      <alignment horizontal="left" vertical="top"/>
    </xf>
    <xf numFmtId="0" fontId="5" fillId="3" borderId="1" xfId="0" applyNumberFormat="1" applyFont="1" applyFill="1" applyBorder="1" applyAlignment="1" applyProtection="1">
      <alignment horizontal="left" vertical="top"/>
    </xf>
    <xf numFmtId="164" fontId="0" fillId="19" borderId="1" xfId="0" applyNumberFormat="1" applyFill="1" applyBorder="1" applyAlignment="1">
      <alignment horizontal="left" vertical="top"/>
    </xf>
    <xf numFmtId="0" fontId="26" fillId="14" borderId="1" xfId="0" applyNumberFormat="1" applyFont="1" applyFill="1" applyBorder="1" applyAlignment="1" applyProtection="1">
      <alignment horizontal="left" vertical="top"/>
    </xf>
    <xf numFmtId="0" fontId="24" fillId="2" borderId="1" xfId="0" applyFont="1" applyFill="1" applyBorder="1" applyAlignment="1">
      <alignment horizontal="left" vertical="top"/>
    </xf>
    <xf numFmtId="0" fontId="0" fillId="0" borderId="0" xfId="0" applyBorder="1" applyAlignment="1"/>
    <xf numFmtId="0" fontId="0" fillId="0" borderId="0" xfId="0" quotePrefix="1" applyBorder="1" applyAlignment="1"/>
    <xf numFmtId="0" fontId="0" fillId="0" borderId="0" xfId="0" applyFill="1" applyBorder="1" applyAlignment="1"/>
    <xf numFmtId="0" fontId="0" fillId="0" borderId="0" xfId="0" quotePrefix="1" applyFill="1" applyBorder="1" applyAlignment="1"/>
    <xf numFmtId="10" fontId="0" fillId="0" borderId="1" xfId="0" quotePrefix="1" applyNumberFormat="1" applyBorder="1" applyAlignment="1">
      <alignment horizontal="left" vertical="top"/>
    </xf>
    <xf numFmtId="0" fontId="0" fillId="0" borderId="1" xfId="0" quotePrefix="1" applyFill="1" applyBorder="1" applyAlignment="1"/>
    <xf numFmtId="0" fontId="5" fillId="12" borderId="1" xfId="0" applyNumberFormat="1" applyFont="1" applyFill="1" applyBorder="1" applyAlignment="1" applyProtection="1">
      <alignment horizontal="left" vertical="top"/>
    </xf>
    <xf numFmtId="0" fontId="22" fillId="2" borderId="1" xfId="0" quotePrefix="1" applyFont="1" applyFill="1" applyBorder="1" applyAlignment="1">
      <alignment horizontal="left" vertical="top"/>
    </xf>
    <xf numFmtId="0" fontId="22" fillId="2" borderId="1" xfId="0" applyFont="1" applyFill="1" applyBorder="1" applyAlignment="1">
      <alignment horizontal="left" vertical="top"/>
    </xf>
    <xf numFmtId="0" fontId="5" fillId="5" borderId="0" xfId="0" applyFont="1" applyFill="1"/>
    <xf numFmtId="0" fontId="0" fillId="5" borderId="0" xfId="0" applyFont="1" applyFill="1"/>
    <xf numFmtId="0" fontId="5" fillId="21" borderId="1" xfId="0" applyNumberFormat="1" applyFont="1" applyFill="1" applyBorder="1" applyAlignment="1" applyProtection="1">
      <alignment horizontal="left" vertical="top"/>
    </xf>
    <xf numFmtId="10" fontId="0" fillId="0" borderId="1" xfId="0" applyNumberFormat="1" applyBorder="1" applyAlignment="1">
      <alignment horizontal="left" vertical="top"/>
    </xf>
    <xf numFmtId="46" fontId="0" fillId="0" borderId="1" xfId="0" quotePrefix="1" applyNumberFormat="1" applyFill="1" applyBorder="1" applyAlignment="1">
      <alignment horizontal="center" vertical="center"/>
    </xf>
    <xf numFmtId="0" fontId="0" fillId="0" borderId="1" xfId="0" quotePrefix="1" applyNumberFormat="1" applyFill="1" applyBorder="1" applyAlignment="1">
      <alignment horizontal="center" vertical="center"/>
    </xf>
    <xf numFmtId="0" fontId="0" fillId="0" borderId="4" xfId="0" applyBorder="1"/>
    <xf numFmtId="164" fontId="27" fillId="0" borderId="1" xfId="0" applyNumberFormat="1" applyFont="1" applyFill="1" applyBorder="1" applyAlignment="1">
      <alignment horizontal="left" vertical="top"/>
    </xf>
    <xf numFmtId="0" fontId="27" fillId="0" borderId="1" xfId="0" quotePrefix="1" applyFont="1" applyBorder="1" applyAlignment="1">
      <alignment horizontal="left" vertical="top"/>
    </xf>
    <xf numFmtId="0" fontId="3" fillId="0" borderId="1" xfId="0" quotePrefix="1" applyFont="1" applyBorder="1" applyAlignment="1">
      <alignment horizontal="left" vertical="top"/>
    </xf>
    <xf numFmtId="0" fontId="3" fillId="5" borderId="1" xfId="0" quotePrefix="1" applyFont="1" applyFill="1" applyBorder="1" applyAlignment="1">
      <alignment horizontal="left" vertical="top"/>
    </xf>
    <xf numFmtId="0" fontId="5" fillId="22" borderId="1" xfId="0" applyNumberFormat="1" applyFont="1" applyFill="1" applyBorder="1" applyAlignment="1" applyProtection="1">
      <alignment horizontal="left" vertical="top"/>
    </xf>
    <xf numFmtId="164" fontId="0" fillId="5" borderId="1" xfId="0" applyNumberFormat="1" applyFont="1" applyFill="1" applyBorder="1" applyAlignment="1">
      <alignment horizontal="left" vertical="top"/>
    </xf>
    <xf numFmtId="0" fontId="28" fillId="2" borderId="1" xfId="0" applyFont="1" applyFill="1" applyBorder="1" applyAlignment="1">
      <alignment horizontal="left" vertical="top"/>
    </xf>
    <xf numFmtId="0" fontId="5" fillId="9" borderId="1" xfId="0" applyNumberFormat="1" applyFont="1" applyFill="1" applyBorder="1" applyAlignment="1" applyProtection="1">
      <alignment horizontal="left" vertical="top"/>
    </xf>
    <xf numFmtId="0" fontId="5" fillId="23" borderId="1" xfId="0" applyNumberFormat="1" applyFont="1" applyFill="1" applyBorder="1" applyAlignment="1" applyProtection="1">
      <alignment horizontal="left" vertical="top"/>
    </xf>
    <xf numFmtId="0" fontId="3" fillId="5" borderId="1" xfId="0" applyFont="1" applyFill="1" applyBorder="1" applyAlignment="1">
      <alignment horizontal="left" vertical="top"/>
    </xf>
    <xf numFmtId="0" fontId="28" fillId="5" borderId="1" xfId="0" applyFont="1" applyFill="1" applyBorder="1" applyAlignment="1">
      <alignment horizontal="left" vertical="top"/>
    </xf>
    <xf numFmtId="0" fontId="0" fillId="0" borderId="8" xfId="0" applyBorder="1"/>
    <xf numFmtId="0" fontId="28" fillId="0" borderId="0" xfId="0" applyFont="1"/>
    <xf numFmtId="0" fontId="28" fillId="2" borderId="1" xfId="0" applyFont="1" applyFill="1" applyBorder="1" applyAlignment="1">
      <alignment horizontal="center" vertical="center"/>
    </xf>
    <xf numFmtId="0" fontId="28" fillId="2" borderId="1" xfId="0" applyFont="1" applyFill="1" applyBorder="1" applyAlignment="1">
      <alignment horizontal="center" vertical="center" wrapText="1"/>
    </xf>
    <xf numFmtId="0" fontId="29" fillId="0" borderId="0" xfId="0" quotePrefix="1" applyFont="1"/>
    <xf numFmtId="0" fontId="27" fillId="0" borderId="1" xfId="0" applyFont="1" applyFill="1" applyBorder="1" applyAlignment="1">
      <alignment horizontal="left" vertical="top"/>
    </xf>
    <xf numFmtId="0" fontId="3" fillId="12" borderId="1" xfId="0" quotePrefix="1" applyFont="1" applyFill="1" applyBorder="1" applyAlignment="1">
      <alignment horizontal="left" vertical="top"/>
    </xf>
    <xf numFmtId="0" fontId="0" fillId="12" borderId="1" xfId="0" applyFill="1" applyBorder="1" applyAlignment="1">
      <alignment horizontal="left" vertical="top"/>
    </xf>
    <xf numFmtId="0" fontId="30" fillId="0" borderId="0" xfId="0" applyFont="1"/>
    <xf numFmtId="0" fontId="30" fillId="2" borderId="1" xfId="0" applyFont="1" applyFill="1" applyBorder="1" applyAlignment="1">
      <alignment horizontal="center" vertical="center"/>
    </xf>
    <xf numFmtId="0" fontId="30" fillId="2" borderId="1" xfId="0" applyFont="1" applyFill="1" applyBorder="1" applyAlignment="1">
      <alignment horizontal="center" vertical="center" wrapText="1"/>
    </xf>
    <xf numFmtId="0" fontId="32" fillId="0" borderId="0" xfId="0" applyFont="1" applyAlignment="1">
      <alignment horizontal="left" vertical="center" indent="5"/>
    </xf>
    <xf numFmtId="0" fontId="31" fillId="4" borderId="1" xfId="0" applyFont="1" applyFill="1" applyBorder="1" applyAlignment="1">
      <alignment vertical="top"/>
    </xf>
    <xf numFmtId="0" fontId="31" fillId="0" borderId="1" xfId="0" quotePrefix="1" applyFont="1" applyBorder="1" applyAlignment="1">
      <alignment horizontal="left" vertical="top"/>
    </xf>
    <xf numFmtId="0" fontId="0" fillId="0" borderId="1" xfId="0" applyFont="1" applyBorder="1" applyAlignment="1">
      <alignment horizontal="left" vertical="top" wrapText="1"/>
    </xf>
    <xf numFmtId="0" fontId="5" fillId="24" borderId="1" xfId="0" applyNumberFormat="1" applyFont="1" applyFill="1" applyBorder="1" applyAlignment="1" applyProtection="1">
      <alignment horizontal="left" vertical="top"/>
    </xf>
    <xf numFmtId="0" fontId="0" fillId="0" borderId="0" xfId="0" applyAlignment="1">
      <alignment vertical="center"/>
    </xf>
    <xf numFmtId="0" fontId="36" fillId="0" borderId="0" xfId="0" quotePrefix="1" applyFont="1"/>
    <xf numFmtId="0" fontId="5" fillId="25" borderId="1" xfId="0" applyNumberFormat="1" applyFont="1" applyFill="1" applyBorder="1" applyAlignment="1" applyProtection="1">
      <alignment horizontal="left" vertical="top"/>
    </xf>
    <xf numFmtId="0" fontId="37" fillId="0" borderId="1" xfId="0" quotePrefix="1" applyFont="1" applyBorder="1" applyAlignment="1">
      <alignment horizontal="left" vertical="top"/>
    </xf>
    <xf numFmtId="0" fontId="38" fillId="0" borderId="1" xfId="0" quotePrefix="1" applyFont="1" applyBorder="1" applyAlignment="1">
      <alignment horizontal="left" vertical="top"/>
    </xf>
    <xf numFmtId="0" fontId="3" fillId="0" borderId="1" xfId="0" quotePrefix="1" applyFont="1" applyFill="1" applyBorder="1" applyAlignment="1">
      <alignment horizontal="left" vertical="top"/>
    </xf>
    <xf numFmtId="0" fontId="5" fillId="26" borderId="1" xfId="0" applyNumberFormat="1" applyFont="1" applyFill="1" applyBorder="1" applyAlignment="1" applyProtection="1">
      <alignment horizontal="left" vertical="top"/>
    </xf>
    <xf numFmtId="0" fontId="39" fillId="0" borderId="0" xfId="0" applyFont="1"/>
    <xf numFmtId="0" fontId="39" fillId="2" borderId="1" xfId="0" applyFont="1" applyFill="1" applyBorder="1" applyAlignment="1">
      <alignment horizontal="center" vertical="center"/>
    </xf>
    <xf numFmtId="0" fontId="39" fillId="2" borderId="1" xfId="0" applyFont="1" applyFill="1" applyBorder="1" applyAlignment="1">
      <alignment horizontal="center" vertical="center" wrapText="1"/>
    </xf>
    <xf numFmtId="0" fontId="40" fillId="0" borderId="0" xfId="0" quotePrefix="1" applyFont="1"/>
    <xf numFmtId="0" fontId="5" fillId="5" borderId="1" xfId="0" applyFont="1" applyFill="1" applyBorder="1" applyAlignment="1">
      <alignment horizontal="left" vertical="top"/>
    </xf>
    <xf numFmtId="0" fontId="24" fillId="0" borderId="4" xfId="0" quotePrefix="1" applyFont="1" applyBorder="1" applyAlignment="1">
      <alignment horizontal="left" vertical="top"/>
    </xf>
    <xf numFmtId="0" fontId="35" fillId="0" borderId="1" xfId="0" quotePrefix="1" applyFont="1" applyBorder="1" applyAlignment="1">
      <alignment vertical="top"/>
    </xf>
    <xf numFmtId="0" fontId="31" fillId="0" borderId="1" xfId="0" quotePrefix="1" applyFont="1" applyBorder="1" applyAlignment="1">
      <alignment vertical="top"/>
    </xf>
    <xf numFmtId="0" fontId="5" fillId="4" borderId="1" xfId="0" applyNumberFormat="1" applyFont="1" applyFill="1" applyBorder="1" applyAlignment="1" applyProtection="1">
      <alignment horizontal="left" vertical="top"/>
    </xf>
    <xf numFmtId="0" fontId="0" fillId="0" borderId="0" xfId="0" applyFont="1" applyBorder="1" applyAlignment="1"/>
    <xf numFmtId="0" fontId="0" fillId="5" borderId="1" xfId="0" applyFont="1" applyFill="1" applyBorder="1" applyAlignment="1">
      <alignment horizontal="left"/>
    </xf>
    <xf numFmtId="0" fontId="0" fillId="0" borderId="1" xfId="0" applyFont="1" applyFill="1" applyBorder="1" applyAlignment="1">
      <alignment horizontal="left"/>
    </xf>
    <xf numFmtId="0" fontId="38" fillId="0" borderId="1" xfId="0" applyFont="1" applyFill="1" applyBorder="1" applyAlignment="1">
      <alignment horizontal="left" vertical="top"/>
    </xf>
    <xf numFmtId="0" fontId="0" fillId="0" borderId="1" xfId="0" quotePrefix="1" applyBorder="1" applyAlignment="1">
      <alignment horizontal="left"/>
    </xf>
    <xf numFmtId="0" fontId="5" fillId="27" borderId="1" xfId="0" applyNumberFormat="1" applyFont="1" applyFill="1" applyBorder="1" applyAlignment="1" applyProtection="1">
      <alignment horizontal="left" vertical="top"/>
    </xf>
    <xf numFmtId="0" fontId="41" fillId="0" borderId="1" xfId="0" quotePrefix="1" applyFont="1" applyBorder="1" applyAlignment="1">
      <alignment horizontal="left" vertical="top"/>
    </xf>
    <xf numFmtId="0" fontId="42" fillId="0" borderId="1" xfId="0" applyFont="1" applyBorder="1" applyAlignment="1">
      <alignment horizontal="left" vertical="top"/>
    </xf>
    <xf numFmtId="0" fontId="43" fillId="0" borderId="0" xfId="0" quotePrefix="1" applyFont="1"/>
    <xf numFmtId="0" fontId="0" fillId="2" borderId="1" xfId="0" applyFill="1" applyBorder="1" applyAlignment="1">
      <alignment horizontal="left" vertical="top"/>
    </xf>
    <xf numFmtId="0" fontId="0" fillId="0" borderId="9" xfId="0" applyBorder="1"/>
    <xf numFmtId="0" fontId="0" fillId="0" borderId="0" xfId="0" applyBorder="1" applyAlignment="1">
      <alignment vertical="top"/>
    </xf>
    <xf numFmtId="0" fontId="0" fillId="0" borderId="0" xfId="0" quotePrefix="1" applyBorder="1" applyAlignment="1">
      <alignment vertical="top"/>
    </xf>
    <xf numFmtId="0" fontId="6" fillId="0" borderId="1" xfId="1" applyFont="1" applyBorder="1" applyAlignment="1"/>
    <xf numFmtId="16" fontId="0" fillId="0" borderId="0" xfId="0" quotePrefix="1" applyNumberFormat="1"/>
    <xf numFmtId="0" fontId="0" fillId="0" borderId="1" xfId="0" applyBorder="1" applyAlignment="1">
      <alignment horizontal="left" vertical="center"/>
    </xf>
    <xf numFmtId="0" fontId="0" fillId="0" borderId="1" xfId="0" applyFont="1" applyFill="1" applyBorder="1" applyAlignment="1">
      <alignment horizontal="left" vertical="center"/>
    </xf>
    <xf numFmtId="0" fontId="41" fillId="0" borderId="0" xfId="0" applyFont="1"/>
    <xf numFmtId="0" fontId="41" fillId="2" borderId="1" xfId="0" applyFont="1" applyFill="1" applyBorder="1" applyAlignment="1">
      <alignment horizontal="center" vertical="center"/>
    </xf>
    <xf numFmtId="0" fontId="41" fillId="2" borderId="1" xfId="0" applyFont="1" applyFill="1" applyBorder="1" applyAlignment="1">
      <alignment horizontal="center" vertical="center" wrapText="1"/>
    </xf>
    <xf numFmtId="0" fontId="44" fillId="0" borderId="0" xfId="0" quotePrefix="1" applyFont="1"/>
    <xf numFmtId="0" fontId="45" fillId="0" borderId="0" xfId="0" applyFont="1"/>
    <xf numFmtId="0" fontId="5" fillId="28" borderId="1" xfId="0" applyNumberFormat="1" applyFont="1" applyFill="1" applyBorder="1" applyAlignment="1" applyProtection="1">
      <alignment horizontal="left" vertical="top"/>
    </xf>
    <xf numFmtId="0" fontId="0" fillId="12" borderId="1" xfId="0" quotePrefix="1" applyNumberFormat="1" applyFill="1" applyBorder="1" applyAlignment="1">
      <alignment horizontal="center" vertical="center"/>
    </xf>
    <xf numFmtId="0" fontId="28" fillId="5" borderId="1" xfId="0" applyFont="1" applyFill="1" applyBorder="1" applyAlignment="1">
      <alignment horizontal="left" vertical="top" wrapText="1"/>
    </xf>
    <xf numFmtId="0" fontId="5" fillId="0" borderId="1" xfId="0" applyFont="1" applyBorder="1" applyAlignment="1">
      <alignment horizontal="left" vertical="top"/>
    </xf>
    <xf numFmtId="0" fontId="0" fillId="0" borderId="1" xfId="0" quotePrefix="1" applyFont="1" applyBorder="1" applyAlignment="1">
      <alignment horizontal="left" vertical="top" wrapText="1"/>
    </xf>
    <xf numFmtId="164" fontId="47" fillId="0" borderId="1" xfId="0" applyNumberFormat="1" applyFont="1" applyFill="1" applyBorder="1" applyAlignment="1">
      <alignment horizontal="left" vertical="top"/>
    </xf>
    <xf numFmtId="164" fontId="0" fillId="12" borderId="1" xfId="0" applyNumberFormat="1" applyFont="1" applyFill="1" applyBorder="1" applyAlignment="1">
      <alignment horizontal="left" vertical="top"/>
    </xf>
    <xf numFmtId="0" fontId="47" fillId="0" borderId="10" xfId="0" applyFont="1" applyFill="1" applyBorder="1" applyAlignment="1">
      <alignment vertical="top"/>
    </xf>
    <xf numFmtId="0" fontId="47" fillId="0" borderId="0" xfId="0" applyFont="1" applyFill="1" applyBorder="1" applyAlignment="1">
      <alignment vertical="top"/>
    </xf>
    <xf numFmtId="0" fontId="0" fillId="0" borderId="6" xfId="0" applyFont="1" applyBorder="1" applyAlignment="1"/>
    <xf numFmtId="0" fontId="0" fillId="0" borderId="9" xfId="0" applyFont="1" applyBorder="1" applyAlignment="1"/>
    <xf numFmtId="0" fontId="0" fillId="29" borderId="1" xfId="0" applyFont="1" applyFill="1" applyBorder="1" applyAlignment="1">
      <alignment horizontal="left" vertical="top"/>
    </xf>
    <xf numFmtId="0" fontId="3" fillId="0" borderId="0" xfId="0" quotePrefix="1" applyFont="1" applyBorder="1" applyAlignment="1"/>
    <xf numFmtId="18" fontId="3" fillId="0" borderId="1" xfId="0" quotePrefix="1" applyNumberFormat="1" applyFont="1" applyBorder="1" applyAlignment="1">
      <alignment horizontal="left" vertical="top"/>
    </xf>
    <xf numFmtId="0" fontId="0" fillId="0" borderId="8" xfId="0" applyFont="1" applyBorder="1" applyAlignment="1">
      <alignment horizontal="left" vertical="top"/>
    </xf>
    <xf numFmtId="0" fontId="0" fillId="0" borderId="8" xfId="0" applyBorder="1" applyAlignment="1">
      <alignment horizontal="left" vertical="top"/>
    </xf>
    <xf numFmtId="0" fontId="0" fillId="5" borderId="1" xfId="0" applyFill="1" applyBorder="1" applyAlignment="1">
      <alignment horizontal="left" vertical="top"/>
    </xf>
    <xf numFmtId="0" fontId="48" fillId="0" borderId="0" xfId="0" applyFont="1" applyAlignment="1">
      <alignment horizontal="left" vertical="center" indent="5"/>
    </xf>
    <xf numFmtId="0" fontId="0" fillId="0" borderId="0" xfId="0" quotePrefix="1" applyFont="1" applyBorder="1" applyAlignment="1"/>
    <xf numFmtId="0" fontId="49" fillId="0" borderId="0" xfId="0" applyFont="1" applyAlignment="1">
      <alignment horizontal="left" vertical="center" indent="5"/>
    </xf>
    <xf numFmtId="0" fontId="50" fillId="0" borderId="0" xfId="0" applyFont="1"/>
    <xf numFmtId="0" fontId="50" fillId="2" borderId="1" xfId="0" applyFont="1" applyFill="1" applyBorder="1" applyAlignment="1">
      <alignment horizontal="center" vertical="center"/>
    </xf>
    <xf numFmtId="0" fontId="50" fillId="2" borderId="1" xfId="0" applyFont="1" applyFill="1" applyBorder="1" applyAlignment="1">
      <alignment horizontal="center" vertical="center" wrapText="1"/>
    </xf>
    <xf numFmtId="0" fontId="51" fillId="0" borderId="0" xfId="0" quotePrefix="1" applyFont="1"/>
    <xf numFmtId="0" fontId="0" fillId="0" borderId="0" xfId="0" quotePrefix="1" applyAlignment="1">
      <alignment vertical="top"/>
    </xf>
    <xf numFmtId="0" fontId="3" fillId="0" borderId="8" xfId="0" quotePrefix="1" applyFont="1" applyBorder="1" applyAlignment="1"/>
    <xf numFmtId="0" fontId="3" fillId="0" borderId="9" xfId="0" quotePrefix="1" applyFont="1" applyBorder="1" applyAlignment="1"/>
    <xf numFmtId="0" fontId="5" fillId="0" borderId="1" xfId="0" applyFont="1" applyFill="1" applyBorder="1" applyAlignment="1">
      <alignment horizontal="left" vertical="top"/>
    </xf>
    <xf numFmtId="0" fontId="47" fillId="5" borderId="1" xfId="0" applyFont="1" applyFill="1" applyBorder="1" applyAlignment="1">
      <alignment horizontal="left" vertical="top"/>
    </xf>
  </cellXfs>
  <cellStyles count="3">
    <cellStyle name="Bad" xfId="2" builtinId="27"/>
    <cellStyle name="Normal" xfId="0" builtinId="0"/>
    <cellStyle name="Normal 3" xfId="1"/>
  </cellStyles>
  <dxfs count="71">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font>
      <fill>
        <patternFill>
          <bgColor rgb="FFFFFF00"/>
        </patternFill>
      </fill>
    </dxf>
    <dxf>
      <font>
        <b/>
        <i val="0"/>
      </font>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ill>
        <patternFill>
          <bgColor theme="8" tint="0.39994506668294322"/>
        </patternFill>
      </fill>
    </dxf>
    <dxf>
      <font>
        <b/>
        <i val="0"/>
      </font>
      <fill>
        <patternFill>
          <bgColor rgb="FFFFC0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0066FF"/>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usernames" Target="revisions/userNames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revisionHeaders" Target="revisions/revisionHeader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18</xdr:row>
      <xdr:rowOff>142875</xdr:rowOff>
    </xdr:from>
    <xdr:to>
      <xdr:col>3</xdr:col>
      <xdr:colOff>322851</xdr:colOff>
      <xdr:row>36</xdr:row>
      <xdr:rowOff>113875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647700" y="3571875"/>
          <a:ext cx="7990476" cy="3400000"/>
        </a:xfrm>
        <a:prstGeom prst="rect">
          <a:avLst/>
        </a:prstGeom>
      </xdr:spPr>
    </xdr:pic>
    <xdr:clientData/>
  </xdr:twoCellAnchor>
</xdr:wsDr>
</file>

<file path=xl/revisions/_rels/revisionHeaders.xml.rels><?xml version="1.0" encoding="UTF-8" standalone="yes"?>
<Relationships xmlns="http://schemas.openxmlformats.org/package/2006/relationships"><Relationship Id="rId117" Type="http://schemas.openxmlformats.org/officeDocument/2006/relationships/revisionLog" Target="revisionLog117.xml"/><Relationship Id="rId671" Type="http://schemas.openxmlformats.org/officeDocument/2006/relationships/revisionLog" Target="revisionLog671.xml"/><Relationship Id="rId769" Type="http://schemas.openxmlformats.org/officeDocument/2006/relationships/revisionLog" Target="revisionLog769.xml"/><Relationship Id="rId976" Type="http://schemas.openxmlformats.org/officeDocument/2006/relationships/revisionLog" Target="revisionLog976.xml"/><Relationship Id="rId21" Type="http://schemas.openxmlformats.org/officeDocument/2006/relationships/revisionLog" Target="revisionLog21.xml"/><Relationship Id="rId324" Type="http://schemas.openxmlformats.org/officeDocument/2006/relationships/revisionLog" Target="revisionLog324.xml"/><Relationship Id="rId531" Type="http://schemas.openxmlformats.org/officeDocument/2006/relationships/revisionLog" Target="revisionLog531.xml"/><Relationship Id="rId629" Type="http://schemas.openxmlformats.org/officeDocument/2006/relationships/revisionLog" Target="revisionLog629.xml"/><Relationship Id="rId170" Type="http://schemas.openxmlformats.org/officeDocument/2006/relationships/revisionLog" Target="revisionLog170.xml"/><Relationship Id="rId836" Type="http://schemas.openxmlformats.org/officeDocument/2006/relationships/revisionLog" Target="revisionLog836.xml"/><Relationship Id="rId1021" Type="http://schemas.openxmlformats.org/officeDocument/2006/relationships/revisionLog" Target="revisionLog1021.xml"/><Relationship Id="rId268" Type="http://schemas.openxmlformats.org/officeDocument/2006/relationships/revisionLog" Target="revisionLog268.xml"/><Relationship Id="rId475" Type="http://schemas.openxmlformats.org/officeDocument/2006/relationships/revisionLog" Target="revisionLog475.xml"/><Relationship Id="rId682" Type="http://schemas.openxmlformats.org/officeDocument/2006/relationships/revisionLog" Target="revisionLog682.xml"/><Relationship Id="rId903" Type="http://schemas.openxmlformats.org/officeDocument/2006/relationships/revisionLog" Target="revisionLog903.xml"/><Relationship Id="rId32" Type="http://schemas.openxmlformats.org/officeDocument/2006/relationships/revisionLog" Target="revisionLog32.xml"/><Relationship Id="rId128" Type="http://schemas.openxmlformats.org/officeDocument/2006/relationships/revisionLog" Target="revisionLog128.xml"/><Relationship Id="rId335" Type="http://schemas.openxmlformats.org/officeDocument/2006/relationships/revisionLog" Target="revisionLog335.xml"/><Relationship Id="rId542" Type="http://schemas.openxmlformats.org/officeDocument/2006/relationships/revisionLog" Target="revisionLog542.xml"/><Relationship Id="rId987" Type="http://schemas.openxmlformats.org/officeDocument/2006/relationships/revisionLog" Target="revisionLog987.xml"/><Relationship Id="rId181" Type="http://schemas.openxmlformats.org/officeDocument/2006/relationships/revisionLog" Target="revisionLog181.xml"/><Relationship Id="rId402" Type="http://schemas.openxmlformats.org/officeDocument/2006/relationships/revisionLog" Target="revisionLog402.xml"/><Relationship Id="rId847" Type="http://schemas.openxmlformats.org/officeDocument/2006/relationships/revisionLog" Target="revisionLog847.xml"/><Relationship Id="rId1032" Type="http://schemas.openxmlformats.org/officeDocument/2006/relationships/revisionLog" Target="revisionLog1032.xml"/><Relationship Id="rId279" Type="http://schemas.openxmlformats.org/officeDocument/2006/relationships/revisionLog" Target="revisionLog279.xml"/><Relationship Id="rId486" Type="http://schemas.openxmlformats.org/officeDocument/2006/relationships/revisionLog" Target="revisionLog486.xml"/><Relationship Id="rId693" Type="http://schemas.openxmlformats.org/officeDocument/2006/relationships/revisionLog" Target="revisionLog693.xml"/><Relationship Id="rId707" Type="http://schemas.openxmlformats.org/officeDocument/2006/relationships/revisionLog" Target="revisionLog707.xml"/><Relationship Id="rId914" Type="http://schemas.openxmlformats.org/officeDocument/2006/relationships/revisionLog" Target="revisionLog914.xml"/><Relationship Id="rId43" Type="http://schemas.openxmlformats.org/officeDocument/2006/relationships/revisionLog" Target="revisionLog43.xml"/><Relationship Id="rId139" Type="http://schemas.openxmlformats.org/officeDocument/2006/relationships/revisionLog" Target="revisionLog139.xml"/><Relationship Id="rId346" Type="http://schemas.openxmlformats.org/officeDocument/2006/relationships/revisionLog" Target="revisionLog346.xml"/><Relationship Id="rId553" Type="http://schemas.openxmlformats.org/officeDocument/2006/relationships/revisionLog" Target="revisionLog553.xml"/><Relationship Id="rId760" Type="http://schemas.openxmlformats.org/officeDocument/2006/relationships/revisionLog" Target="revisionLog760.xml"/><Relationship Id="rId998" Type="http://schemas.openxmlformats.org/officeDocument/2006/relationships/revisionLog" Target="revisionLog998.xml"/><Relationship Id="rId192" Type="http://schemas.openxmlformats.org/officeDocument/2006/relationships/revisionLog" Target="revisionLog192.xml"/><Relationship Id="rId206" Type="http://schemas.openxmlformats.org/officeDocument/2006/relationships/revisionLog" Target="revisionLog206.xml"/><Relationship Id="rId413" Type="http://schemas.openxmlformats.org/officeDocument/2006/relationships/revisionLog" Target="revisionLog413.xml"/><Relationship Id="rId858" Type="http://schemas.openxmlformats.org/officeDocument/2006/relationships/revisionLog" Target="revisionLog858.xml"/><Relationship Id="rId1043" Type="http://schemas.openxmlformats.org/officeDocument/2006/relationships/revisionLog" Target="revisionLog1043.xml"/><Relationship Id="rId497" Type="http://schemas.openxmlformats.org/officeDocument/2006/relationships/revisionLog" Target="revisionLog497.xml"/><Relationship Id="rId620" Type="http://schemas.openxmlformats.org/officeDocument/2006/relationships/revisionLog" Target="revisionLog620.xml"/><Relationship Id="rId718" Type="http://schemas.openxmlformats.org/officeDocument/2006/relationships/revisionLog" Target="revisionLog718.xml"/><Relationship Id="rId925" Type="http://schemas.openxmlformats.org/officeDocument/2006/relationships/revisionLog" Target="revisionLog925.xml"/><Relationship Id="rId357" Type="http://schemas.openxmlformats.org/officeDocument/2006/relationships/revisionLog" Target="revisionLog357.xml"/><Relationship Id="rId54" Type="http://schemas.openxmlformats.org/officeDocument/2006/relationships/revisionLog" Target="revisionLog54.xml"/><Relationship Id="rId217" Type="http://schemas.openxmlformats.org/officeDocument/2006/relationships/revisionLog" Target="revisionLog217.xml"/><Relationship Id="rId564" Type="http://schemas.openxmlformats.org/officeDocument/2006/relationships/revisionLog" Target="revisionLog564.xml"/><Relationship Id="rId771" Type="http://schemas.openxmlformats.org/officeDocument/2006/relationships/revisionLog" Target="revisionLog771.xml"/><Relationship Id="rId869" Type="http://schemas.openxmlformats.org/officeDocument/2006/relationships/revisionLog" Target="revisionLog869.xml"/><Relationship Id="rId424" Type="http://schemas.openxmlformats.org/officeDocument/2006/relationships/revisionLog" Target="revisionLog424.xml"/><Relationship Id="rId631" Type="http://schemas.openxmlformats.org/officeDocument/2006/relationships/revisionLog" Target="revisionLog631.xml"/><Relationship Id="rId729" Type="http://schemas.openxmlformats.org/officeDocument/2006/relationships/revisionLog" Target="revisionLog729.xml"/><Relationship Id="rId1054" Type="http://schemas.openxmlformats.org/officeDocument/2006/relationships/revisionLog" Target="revisionLog1054.xml"/><Relationship Id="rId270" Type="http://schemas.openxmlformats.org/officeDocument/2006/relationships/revisionLog" Target="revisionLog270.xml"/><Relationship Id="rId936" Type="http://schemas.openxmlformats.org/officeDocument/2006/relationships/revisionLog" Target="revisionLog936.xml"/><Relationship Id="rId65" Type="http://schemas.openxmlformats.org/officeDocument/2006/relationships/revisionLog" Target="revisionLog65.xml"/><Relationship Id="rId130" Type="http://schemas.openxmlformats.org/officeDocument/2006/relationships/revisionLog" Target="revisionLog130.xml"/><Relationship Id="rId368" Type="http://schemas.openxmlformats.org/officeDocument/2006/relationships/revisionLog" Target="revisionLog368.xml"/><Relationship Id="rId575" Type="http://schemas.openxmlformats.org/officeDocument/2006/relationships/revisionLog" Target="revisionLog575.xml"/><Relationship Id="rId782" Type="http://schemas.openxmlformats.org/officeDocument/2006/relationships/revisionLog" Target="revisionLog782.xml"/><Relationship Id="rId228" Type="http://schemas.openxmlformats.org/officeDocument/2006/relationships/revisionLog" Target="revisionLog228.xml"/><Relationship Id="rId435" Type="http://schemas.openxmlformats.org/officeDocument/2006/relationships/revisionLog" Target="revisionLog435.xml"/><Relationship Id="rId642" Type="http://schemas.openxmlformats.org/officeDocument/2006/relationships/revisionLog" Target="revisionLog642.xml"/><Relationship Id="rId1065" Type="http://schemas.openxmlformats.org/officeDocument/2006/relationships/revisionLog" Target="revisionLog1065.xml"/><Relationship Id="rId281" Type="http://schemas.openxmlformats.org/officeDocument/2006/relationships/revisionLog" Target="revisionLog281.xml"/><Relationship Id="rId502" Type="http://schemas.openxmlformats.org/officeDocument/2006/relationships/revisionLog" Target="revisionLog502.xml"/><Relationship Id="rId947" Type="http://schemas.openxmlformats.org/officeDocument/2006/relationships/revisionLog" Target="revisionLog947.xml"/><Relationship Id="rId76" Type="http://schemas.openxmlformats.org/officeDocument/2006/relationships/revisionLog" Target="revisionLog76.xml"/><Relationship Id="rId141" Type="http://schemas.openxmlformats.org/officeDocument/2006/relationships/revisionLog" Target="revisionLog141.xml"/><Relationship Id="rId379" Type="http://schemas.openxmlformats.org/officeDocument/2006/relationships/revisionLog" Target="revisionLog379.xml"/><Relationship Id="rId586" Type="http://schemas.openxmlformats.org/officeDocument/2006/relationships/revisionLog" Target="revisionLog586.xml"/><Relationship Id="rId793" Type="http://schemas.openxmlformats.org/officeDocument/2006/relationships/revisionLog" Target="revisionLog793.xml"/><Relationship Id="rId807" Type="http://schemas.openxmlformats.org/officeDocument/2006/relationships/revisionLog" Target="revisionLog807.xml"/><Relationship Id="rId7" Type="http://schemas.openxmlformats.org/officeDocument/2006/relationships/revisionLog" Target="revisionLog7.xml"/><Relationship Id="rId239" Type="http://schemas.openxmlformats.org/officeDocument/2006/relationships/revisionLog" Target="revisionLog239.xml"/><Relationship Id="rId446" Type="http://schemas.openxmlformats.org/officeDocument/2006/relationships/revisionLog" Target="revisionLog446.xml"/><Relationship Id="rId653" Type="http://schemas.openxmlformats.org/officeDocument/2006/relationships/revisionLog" Target="revisionLog653.xml"/><Relationship Id="rId1076" Type="http://schemas.openxmlformats.org/officeDocument/2006/relationships/revisionLog" Target="revisionLog1076.xml"/><Relationship Id="rId292" Type="http://schemas.openxmlformats.org/officeDocument/2006/relationships/revisionLog" Target="revisionLog292.xml"/><Relationship Id="rId306" Type="http://schemas.openxmlformats.org/officeDocument/2006/relationships/revisionLog" Target="revisionLog306.xml"/><Relationship Id="rId860" Type="http://schemas.openxmlformats.org/officeDocument/2006/relationships/revisionLog" Target="revisionLog860.xml"/><Relationship Id="rId958" Type="http://schemas.openxmlformats.org/officeDocument/2006/relationships/revisionLog" Target="revisionLog958.xml"/><Relationship Id="rId87" Type="http://schemas.openxmlformats.org/officeDocument/2006/relationships/revisionLog" Target="revisionLog87.xml"/><Relationship Id="rId513" Type="http://schemas.openxmlformats.org/officeDocument/2006/relationships/revisionLog" Target="revisionLog513.xml"/><Relationship Id="rId597" Type="http://schemas.openxmlformats.org/officeDocument/2006/relationships/revisionLog" Target="revisionLog597.xml"/><Relationship Id="rId720" Type="http://schemas.openxmlformats.org/officeDocument/2006/relationships/revisionLog" Target="revisionLog720.xml"/><Relationship Id="rId818" Type="http://schemas.openxmlformats.org/officeDocument/2006/relationships/revisionLog" Target="revisionLog818.xml"/><Relationship Id="rId152" Type="http://schemas.openxmlformats.org/officeDocument/2006/relationships/revisionLog" Target="revisionLog152.xml"/><Relationship Id="rId457" Type="http://schemas.openxmlformats.org/officeDocument/2006/relationships/revisionLog" Target="revisionLog457.xml"/><Relationship Id="rId1003" Type="http://schemas.openxmlformats.org/officeDocument/2006/relationships/revisionLog" Target="revisionLog1003.xml"/><Relationship Id="rId664" Type="http://schemas.openxmlformats.org/officeDocument/2006/relationships/revisionLog" Target="revisionLog664.xml"/><Relationship Id="rId871" Type="http://schemas.openxmlformats.org/officeDocument/2006/relationships/revisionLog" Target="revisionLog871.xml"/><Relationship Id="rId969" Type="http://schemas.openxmlformats.org/officeDocument/2006/relationships/revisionLog" Target="revisionLog969.xml"/><Relationship Id="rId14" Type="http://schemas.openxmlformats.org/officeDocument/2006/relationships/revisionLog" Target="revisionLog14.xml"/><Relationship Id="rId317" Type="http://schemas.openxmlformats.org/officeDocument/2006/relationships/revisionLog" Target="revisionLog317.xml"/><Relationship Id="rId524" Type="http://schemas.openxmlformats.org/officeDocument/2006/relationships/revisionLog" Target="revisionLog524.xml"/><Relationship Id="rId731" Type="http://schemas.openxmlformats.org/officeDocument/2006/relationships/revisionLog" Target="revisionLog731.xml"/><Relationship Id="rId98" Type="http://schemas.openxmlformats.org/officeDocument/2006/relationships/revisionLog" Target="revisionLog98.xml"/><Relationship Id="rId163" Type="http://schemas.openxmlformats.org/officeDocument/2006/relationships/revisionLog" Target="revisionLog163.xml"/><Relationship Id="rId370" Type="http://schemas.openxmlformats.org/officeDocument/2006/relationships/revisionLog" Target="revisionLog370.xml"/><Relationship Id="rId829" Type="http://schemas.openxmlformats.org/officeDocument/2006/relationships/revisionLog" Target="revisionLog829.xml"/><Relationship Id="rId1014" Type="http://schemas.openxmlformats.org/officeDocument/2006/relationships/revisionLog" Target="revisionLog1014.xml"/><Relationship Id="rId230" Type="http://schemas.openxmlformats.org/officeDocument/2006/relationships/revisionLog" Target="revisionLog230.xml"/><Relationship Id="rId468" Type="http://schemas.openxmlformats.org/officeDocument/2006/relationships/revisionLog" Target="revisionLog468.xml"/><Relationship Id="rId675" Type="http://schemas.openxmlformats.org/officeDocument/2006/relationships/revisionLog" Target="revisionLog675.xml"/><Relationship Id="rId882" Type="http://schemas.openxmlformats.org/officeDocument/2006/relationships/revisionLog" Target="revisionLog882.xml"/><Relationship Id="rId25" Type="http://schemas.openxmlformats.org/officeDocument/2006/relationships/revisionLog" Target="revisionLog25.xml"/><Relationship Id="rId328" Type="http://schemas.openxmlformats.org/officeDocument/2006/relationships/revisionLog" Target="revisionLog328.xml"/><Relationship Id="rId535" Type="http://schemas.openxmlformats.org/officeDocument/2006/relationships/revisionLog" Target="revisionLog535.xml"/><Relationship Id="rId742" Type="http://schemas.openxmlformats.org/officeDocument/2006/relationships/revisionLog" Target="revisionLog742.xml"/><Relationship Id="rId174" Type="http://schemas.openxmlformats.org/officeDocument/2006/relationships/revisionLog" Target="revisionLog174.xml"/><Relationship Id="rId381" Type="http://schemas.openxmlformats.org/officeDocument/2006/relationships/revisionLog" Target="revisionLog381.xml"/><Relationship Id="rId602" Type="http://schemas.openxmlformats.org/officeDocument/2006/relationships/revisionLog" Target="revisionLog602.xml"/><Relationship Id="rId1025" Type="http://schemas.openxmlformats.org/officeDocument/2006/relationships/revisionLog" Target="revisionLog1025.xml"/><Relationship Id="rId241" Type="http://schemas.openxmlformats.org/officeDocument/2006/relationships/revisionLog" Target="revisionLog241.xml"/><Relationship Id="rId479" Type="http://schemas.openxmlformats.org/officeDocument/2006/relationships/revisionLog" Target="revisionLog479.xml"/><Relationship Id="rId686" Type="http://schemas.openxmlformats.org/officeDocument/2006/relationships/revisionLog" Target="revisionLog686.xml"/><Relationship Id="rId893" Type="http://schemas.openxmlformats.org/officeDocument/2006/relationships/revisionLog" Target="revisionLog893.xml"/><Relationship Id="rId907" Type="http://schemas.openxmlformats.org/officeDocument/2006/relationships/revisionLog" Target="revisionLog907.xml"/><Relationship Id="rId36" Type="http://schemas.openxmlformats.org/officeDocument/2006/relationships/revisionLog" Target="revisionLog36.xml"/><Relationship Id="rId339" Type="http://schemas.openxmlformats.org/officeDocument/2006/relationships/revisionLog" Target="revisionLog339.xml"/><Relationship Id="rId546" Type="http://schemas.openxmlformats.org/officeDocument/2006/relationships/revisionLog" Target="revisionLog546.xml"/><Relationship Id="rId753" Type="http://schemas.openxmlformats.org/officeDocument/2006/relationships/revisionLog" Target="revisionLog753.xml"/><Relationship Id="rId101" Type="http://schemas.openxmlformats.org/officeDocument/2006/relationships/revisionLog" Target="revisionLog101.xml"/><Relationship Id="rId185" Type="http://schemas.openxmlformats.org/officeDocument/2006/relationships/revisionLog" Target="revisionLog185.xml"/><Relationship Id="rId406" Type="http://schemas.openxmlformats.org/officeDocument/2006/relationships/revisionLog" Target="revisionLog406.xml"/><Relationship Id="rId960" Type="http://schemas.openxmlformats.org/officeDocument/2006/relationships/revisionLog" Target="revisionLog960.xml"/><Relationship Id="rId1036" Type="http://schemas.openxmlformats.org/officeDocument/2006/relationships/revisionLog" Target="revisionLog1036.xml"/><Relationship Id="rId392" Type="http://schemas.openxmlformats.org/officeDocument/2006/relationships/revisionLog" Target="revisionLog392.xml"/><Relationship Id="rId613" Type="http://schemas.openxmlformats.org/officeDocument/2006/relationships/revisionLog" Target="revisionLog613.xml"/><Relationship Id="rId697" Type="http://schemas.openxmlformats.org/officeDocument/2006/relationships/revisionLog" Target="revisionLog697.xml"/><Relationship Id="rId820" Type="http://schemas.openxmlformats.org/officeDocument/2006/relationships/revisionLog" Target="revisionLog820.xml"/><Relationship Id="rId918" Type="http://schemas.openxmlformats.org/officeDocument/2006/relationships/revisionLog" Target="revisionLog918.xml"/><Relationship Id="rId252" Type="http://schemas.openxmlformats.org/officeDocument/2006/relationships/revisionLog" Target="revisionLog252.xml"/><Relationship Id="rId47" Type="http://schemas.openxmlformats.org/officeDocument/2006/relationships/revisionLog" Target="revisionLog47.xml"/><Relationship Id="rId112" Type="http://schemas.openxmlformats.org/officeDocument/2006/relationships/revisionLog" Target="revisionLog112.xml"/><Relationship Id="rId557" Type="http://schemas.openxmlformats.org/officeDocument/2006/relationships/revisionLog" Target="revisionLog557.xml"/><Relationship Id="rId764" Type="http://schemas.openxmlformats.org/officeDocument/2006/relationships/revisionLog" Target="revisionLog764.xml"/><Relationship Id="rId971" Type="http://schemas.openxmlformats.org/officeDocument/2006/relationships/revisionLog" Target="revisionLog971.xml"/><Relationship Id="rId196" Type="http://schemas.openxmlformats.org/officeDocument/2006/relationships/revisionLog" Target="revisionLog196.xml"/><Relationship Id="rId417" Type="http://schemas.openxmlformats.org/officeDocument/2006/relationships/revisionLog" Target="revisionLog417.xml"/><Relationship Id="rId624" Type="http://schemas.openxmlformats.org/officeDocument/2006/relationships/revisionLog" Target="revisionLog624.xml"/><Relationship Id="rId831" Type="http://schemas.openxmlformats.org/officeDocument/2006/relationships/revisionLog" Target="revisionLog831.xml"/><Relationship Id="rId1047" Type="http://schemas.openxmlformats.org/officeDocument/2006/relationships/revisionLog" Target="revisionLog1047.xml"/><Relationship Id="rId263" Type="http://schemas.openxmlformats.org/officeDocument/2006/relationships/revisionLog" Target="revisionLog263.xml"/><Relationship Id="rId470" Type="http://schemas.openxmlformats.org/officeDocument/2006/relationships/revisionLog" Target="revisionLog470.xml"/><Relationship Id="rId929" Type="http://schemas.openxmlformats.org/officeDocument/2006/relationships/revisionLog" Target="revisionLog929.xml"/><Relationship Id="rId58" Type="http://schemas.openxmlformats.org/officeDocument/2006/relationships/revisionLog" Target="revisionLog58.xml"/><Relationship Id="rId123" Type="http://schemas.openxmlformats.org/officeDocument/2006/relationships/revisionLog" Target="revisionLog123.xml"/><Relationship Id="rId330" Type="http://schemas.openxmlformats.org/officeDocument/2006/relationships/revisionLog" Target="revisionLog330.xml"/><Relationship Id="rId568" Type="http://schemas.openxmlformats.org/officeDocument/2006/relationships/revisionLog" Target="revisionLog568.xml"/><Relationship Id="rId775" Type="http://schemas.openxmlformats.org/officeDocument/2006/relationships/revisionLog" Target="revisionLog775.xml"/><Relationship Id="rId982" Type="http://schemas.openxmlformats.org/officeDocument/2006/relationships/revisionLog" Target="revisionLog982.xml"/><Relationship Id="rId428" Type="http://schemas.openxmlformats.org/officeDocument/2006/relationships/revisionLog" Target="revisionLog428.xml"/><Relationship Id="rId635" Type="http://schemas.openxmlformats.org/officeDocument/2006/relationships/revisionLog" Target="revisionLog635.xml"/><Relationship Id="rId842" Type="http://schemas.openxmlformats.org/officeDocument/2006/relationships/revisionLog" Target="revisionLog842.xml"/><Relationship Id="rId1058" Type="http://schemas.openxmlformats.org/officeDocument/2006/relationships/revisionLog" Target="revisionLog1058.xml"/><Relationship Id="rId274" Type="http://schemas.openxmlformats.org/officeDocument/2006/relationships/revisionLog" Target="revisionLog274.xml"/><Relationship Id="rId481" Type="http://schemas.openxmlformats.org/officeDocument/2006/relationships/revisionLog" Target="revisionLog481.xml"/><Relationship Id="rId702" Type="http://schemas.openxmlformats.org/officeDocument/2006/relationships/revisionLog" Target="revisionLog702.xml"/><Relationship Id="rId69" Type="http://schemas.openxmlformats.org/officeDocument/2006/relationships/revisionLog" Target="revisionLog69.xml"/><Relationship Id="rId134" Type="http://schemas.openxmlformats.org/officeDocument/2006/relationships/revisionLog" Target="revisionLog134.xml"/><Relationship Id="rId579" Type="http://schemas.openxmlformats.org/officeDocument/2006/relationships/revisionLog" Target="revisionLog579.xml"/><Relationship Id="rId786" Type="http://schemas.openxmlformats.org/officeDocument/2006/relationships/revisionLog" Target="revisionLog786.xml"/><Relationship Id="rId993" Type="http://schemas.openxmlformats.org/officeDocument/2006/relationships/revisionLog" Target="revisionLog993.xml"/><Relationship Id="rId341" Type="http://schemas.openxmlformats.org/officeDocument/2006/relationships/revisionLog" Target="revisionLog341.xml"/><Relationship Id="rId439" Type="http://schemas.openxmlformats.org/officeDocument/2006/relationships/revisionLog" Target="revisionLog439.xml"/><Relationship Id="rId646" Type="http://schemas.openxmlformats.org/officeDocument/2006/relationships/revisionLog" Target="revisionLog646.xml"/><Relationship Id="rId1069" Type="http://schemas.openxmlformats.org/officeDocument/2006/relationships/revisionLog" Target="revisionLog1069.xml"/><Relationship Id="rId201" Type="http://schemas.openxmlformats.org/officeDocument/2006/relationships/revisionLog" Target="revisionLog201.xml"/><Relationship Id="rId285" Type="http://schemas.openxmlformats.org/officeDocument/2006/relationships/revisionLog" Target="revisionLog285.xml"/><Relationship Id="rId506" Type="http://schemas.openxmlformats.org/officeDocument/2006/relationships/revisionLog" Target="revisionLog506.xml"/><Relationship Id="rId853" Type="http://schemas.openxmlformats.org/officeDocument/2006/relationships/revisionLog" Target="revisionLog853.xml"/><Relationship Id="rId492" Type="http://schemas.openxmlformats.org/officeDocument/2006/relationships/revisionLog" Target="revisionLog492.xml"/><Relationship Id="rId713" Type="http://schemas.openxmlformats.org/officeDocument/2006/relationships/revisionLog" Target="revisionLog713.xml"/><Relationship Id="rId797" Type="http://schemas.openxmlformats.org/officeDocument/2006/relationships/revisionLog" Target="revisionLog797.xml"/><Relationship Id="rId920" Type="http://schemas.openxmlformats.org/officeDocument/2006/relationships/revisionLog" Target="revisionLog920.xml"/><Relationship Id="rId145" Type="http://schemas.openxmlformats.org/officeDocument/2006/relationships/revisionLog" Target="revisionLog145.xml"/><Relationship Id="rId352" Type="http://schemas.openxmlformats.org/officeDocument/2006/relationships/revisionLog" Target="revisionLog352.xml"/><Relationship Id="rId212" Type="http://schemas.openxmlformats.org/officeDocument/2006/relationships/revisionLog" Target="revisionLog212.xml"/><Relationship Id="rId657" Type="http://schemas.openxmlformats.org/officeDocument/2006/relationships/revisionLog" Target="revisionLog657.xml"/><Relationship Id="rId864" Type="http://schemas.openxmlformats.org/officeDocument/2006/relationships/revisionLog" Target="revisionLog864.xml"/><Relationship Id="rId296" Type="http://schemas.openxmlformats.org/officeDocument/2006/relationships/revisionLog" Target="revisionLog296.xml"/><Relationship Id="rId517" Type="http://schemas.openxmlformats.org/officeDocument/2006/relationships/revisionLog" Target="revisionLog517.xml"/><Relationship Id="rId724" Type="http://schemas.openxmlformats.org/officeDocument/2006/relationships/revisionLog" Target="revisionLog724.xml"/><Relationship Id="rId931" Type="http://schemas.openxmlformats.org/officeDocument/2006/relationships/revisionLog" Target="revisionLog931.xml"/><Relationship Id="rId60" Type="http://schemas.openxmlformats.org/officeDocument/2006/relationships/revisionLog" Target="revisionLog60.xml"/><Relationship Id="rId156" Type="http://schemas.openxmlformats.org/officeDocument/2006/relationships/revisionLog" Target="revisionLog156.xml"/><Relationship Id="rId363" Type="http://schemas.openxmlformats.org/officeDocument/2006/relationships/revisionLog" Target="revisionLog363.xml"/><Relationship Id="rId570" Type="http://schemas.openxmlformats.org/officeDocument/2006/relationships/revisionLog" Target="revisionLog570.xml"/><Relationship Id="rId1007" Type="http://schemas.openxmlformats.org/officeDocument/2006/relationships/revisionLog" Target="revisionLog1007.xml"/><Relationship Id="rId223" Type="http://schemas.openxmlformats.org/officeDocument/2006/relationships/revisionLog" Target="revisionLog223.xml"/><Relationship Id="rId430" Type="http://schemas.openxmlformats.org/officeDocument/2006/relationships/revisionLog" Target="revisionLog430.xml"/><Relationship Id="rId668" Type="http://schemas.openxmlformats.org/officeDocument/2006/relationships/revisionLog" Target="revisionLog668.xml"/><Relationship Id="rId875" Type="http://schemas.openxmlformats.org/officeDocument/2006/relationships/revisionLog" Target="revisionLog875.xml"/><Relationship Id="rId1060" Type="http://schemas.openxmlformats.org/officeDocument/2006/relationships/revisionLog" Target="revisionLog1060.xml"/><Relationship Id="rId18" Type="http://schemas.openxmlformats.org/officeDocument/2006/relationships/revisionLog" Target="revisionLog18.xml"/><Relationship Id="rId528" Type="http://schemas.openxmlformats.org/officeDocument/2006/relationships/revisionLog" Target="revisionLog528.xml"/><Relationship Id="rId735" Type="http://schemas.openxmlformats.org/officeDocument/2006/relationships/revisionLog" Target="revisionLog735.xml"/><Relationship Id="rId942" Type="http://schemas.openxmlformats.org/officeDocument/2006/relationships/revisionLog" Target="revisionLog942.xml"/><Relationship Id="rId167" Type="http://schemas.openxmlformats.org/officeDocument/2006/relationships/revisionLog" Target="revisionLog167.xml"/><Relationship Id="rId374" Type="http://schemas.openxmlformats.org/officeDocument/2006/relationships/revisionLog" Target="revisionLog374.xml"/><Relationship Id="rId581" Type="http://schemas.openxmlformats.org/officeDocument/2006/relationships/revisionLog" Target="revisionLog581.xml"/><Relationship Id="rId1018" Type="http://schemas.openxmlformats.org/officeDocument/2006/relationships/revisionLog" Target="revisionLog1018.xml"/><Relationship Id="rId71" Type="http://schemas.openxmlformats.org/officeDocument/2006/relationships/revisionLog" Target="revisionLog71.xml"/><Relationship Id="rId234" Type="http://schemas.openxmlformats.org/officeDocument/2006/relationships/revisionLog" Target="revisionLog234.xml"/><Relationship Id="rId679" Type="http://schemas.openxmlformats.org/officeDocument/2006/relationships/revisionLog" Target="revisionLog679.xml"/><Relationship Id="rId802" Type="http://schemas.openxmlformats.org/officeDocument/2006/relationships/revisionLog" Target="revisionLog802.xml"/><Relationship Id="rId886" Type="http://schemas.openxmlformats.org/officeDocument/2006/relationships/revisionLog" Target="revisionLog886.xml"/><Relationship Id="rId2" Type="http://schemas.openxmlformats.org/officeDocument/2006/relationships/revisionLog" Target="revisionLog2.xml"/><Relationship Id="rId29" Type="http://schemas.openxmlformats.org/officeDocument/2006/relationships/revisionLog" Target="revisionLog29.xml"/><Relationship Id="rId441" Type="http://schemas.openxmlformats.org/officeDocument/2006/relationships/revisionLog" Target="revisionLog441.xml"/><Relationship Id="rId539" Type="http://schemas.openxmlformats.org/officeDocument/2006/relationships/revisionLog" Target="revisionLog539.xml"/><Relationship Id="rId746" Type="http://schemas.openxmlformats.org/officeDocument/2006/relationships/revisionLog" Target="revisionLog746.xml"/><Relationship Id="rId1071" Type="http://schemas.openxmlformats.org/officeDocument/2006/relationships/revisionLog" Target="revisionLog1071.xml"/><Relationship Id="rId178" Type="http://schemas.openxmlformats.org/officeDocument/2006/relationships/revisionLog" Target="revisionLog178.xml"/><Relationship Id="rId301" Type="http://schemas.openxmlformats.org/officeDocument/2006/relationships/revisionLog" Target="revisionLog301.xml"/><Relationship Id="rId953" Type="http://schemas.openxmlformats.org/officeDocument/2006/relationships/revisionLog" Target="revisionLog953.xml"/><Relationship Id="rId1029" Type="http://schemas.openxmlformats.org/officeDocument/2006/relationships/revisionLog" Target="revisionLog1029.xml"/><Relationship Id="rId82" Type="http://schemas.openxmlformats.org/officeDocument/2006/relationships/revisionLog" Target="revisionLog82.xml"/><Relationship Id="rId203" Type="http://schemas.openxmlformats.org/officeDocument/2006/relationships/revisionLog" Target="revisionLog203.xml"/><Relationship Id="rId385" Type="http://schemas.openxmlformats.org/officeDocument/2006/relationships/revisionLog" Target="revisionLog385.xml"/><Relationship Id="rId592" Type="http://schemas.openxmlformats.org/officeDocument/2006/relationships/revisionLog" Target="revisionLog592.xml"/><Relationship Id="rId606" Type="http://schemas.openxmlformats.org/officeDocument/2006/relationships/revisionLog" Target="revisionLog606.xml"/><Relationship Id="rId648" Type="http://schemas.openxmlformats.org/officeDocument/2006/relationships/revisionLog" Target="revisionLog648.xml"/><Relationship Id="rId813" Type="http://schemas.openxmlformats.org/officeDocument/2006/relationships/revisionLog" Target="revisionLog813.xml"/><Relationship Id="rId855" Type="http://schemas.openxmlformats.org/officeDocument/2006/relationships/revisionLog" Target="revisionLog855.xml"/><Relationship Id="rId1040" Type="http://schemas.openxmlformats.org/officeDocument/2006/relationships/revisionLog" Target="revisionLog1040.xml"/><Relationship Id="rId245" Type="http://schemas.openxmlformats.org/officeDocument/2006/relationships/revisionLog" Target="revisionLog245.xml"/><Relationship Id="rId287" Type="http://schemas.openxmlformats.org/officeDocument/2006/relationships/revisionLog" Target="revisionLog287.xml"/><Relationship Id="rId410" Type="http://schemas.openxmlformats.org/officeDocument/2006/relationships/revisionLog" Target="revisionLog410.xml"/><Relationship Id="rId452" Type="http://schemas.openxmlformats.org/officeDocument/2006/relationships/revisionLog" Target="revisionLog452.xml"/><Relationship Id="rId494" Type="http://schemas.openxmlformats.org/officeDocument/2006/relationships/revisionLog" Target="revisionLog494.xml"/><Relationship Id="rId508" Type="http://schemas.openxmlformats.org/officeDocument/2006/relationships/revisionLog" Target="revisionLog508.xml"/><Relationship Id="rId715" Type="http://schemas.openxmlformats.org/officeDocument/2006/relationships/revisionLog" Target="revisionLog715.xml"/><Relationship Id="rId897" Type="http://schemas.openxmlformats.org/officeDocument/2006/relationships/revisionLog" Target="revisionLog897.xml"/><Relationship Id="rId922" Type="http://schemas.openxmlformats.org/officeDocument/2006/relationships/revisionLog" Target="revisionLog922.xml"/><Relationship Id="rId1082" Type="http://schemas.openxmlformats.org/officeDocument/2006/relationships/revisionLog" Target="revisionLog1082.xml"/><Relationship Id="rId105" Type="http://schemas.openxmlformats.org/officeDocument/2006/relationships/revisionLog" Target="revisionLog105.xml"/><Relationship Id="rId147" Type="http://schemas.openxmlformats.org/officeDocument/2006/relationships/revisionLog" Target="revisionLog147.xml"/><Relationship Id="rId312" Type="http://schemas.openxmlformats.org/officeDocument/2006/relationships/revisionLog" Target="revisionLog312.xml"/><Relationship Id="rId354" Type="http://schemas.openxmlformats.org/officeDocument/2006/relationships/revisionLog" Target="revisionLog354.xml"/><Relationship Id="rId757" Type="http://schemas.openxmlformats.org/officeDocument/2006/relationships/revisionLog" Target="revisionLog757.xml"/><Relationship Id="rId799" Type="http://schemas.openxmlformats.org/officeDocument/2006/relationships/revisionLog" Target="revisionLog799.xml"/><Relationship Id="rId964" Type="http://schemas.openxmlformats.org/officeDocument/2006/relationships/revisionLog" Target="revisionLog964.xml"/><Relationship Id="rId51" Type="http://schemas.openxmlformats.org/officeDocument/2006/relationships/revisionLog" Target="revisionLog51.xml"/><Relationship Id="rId93" Type="http://schemas.openxmlformats.org/officeDocument/2006/relationships/revisionLog" Target="revisionLog93.xml"/><Relationship Id="rId189" Type="http://schemas.openxmlformats.org/officeDocument/2006/relationships/revisionLog" Target="revisionLog189.xml"/><Relationship Id="rId396" Type="http://schemas.openxmlformats.org/officeDocument/2006/relationships/revisionLog" Target="revisionLog396.xml"/><Relationship Id="rId561" Type="http://schemas.openxmlformats.org/officeDocument/2006/relationships/revisionLog" Target="revisionLog561.xml"/><Relationship Id="rId617" Type="http://schemas.openxmlformats.org/officeDocument/2006/relationships/revisionLog" Target="revisionLog617.xml"/><Relationship Id="rId659" Type="http://schemas.openxmlformats.org/officeDocument/2006/relationships/revisionLog" Target="revisionLog659.xml"/><Relationship Id="rId824" Type="http://schemas.openxmlformats.org/officeDocument/2006/relationships/revisionLog" Target="revisionLog824.xml"/><Relationship Id="rId866" Type="http://schemas.openxmlformats.org/officeDocument/2006/relationships/revisionLog" Target="revisionLog866.xml"/><Relationship Id="rId214" Type="http://schemas.openxmlformats.org/officeDocument/2006/relationships/revisionLog" Target="revisionLog214.xml"/><Relationship Id="rId256" Type="http://schemas.openxmlformats.org/officeDocument/2006/relationships/revisionLog" Target="revisionLog256.xml"/><Relationship Id="rId298" Type="http://schemas.openxmlformats.org/officeDocument/2006/relationships/revisionLog" Target="revisionLog298.xml"/><Relationship Id="rId421" Type="http://schemas.openxmlformats.org/officeDocument/2006/relationships/revisionLog" Target="revisionLog421.xml"/><Relationship Id="rId463" Type="http://schemas.openxmlformats.org/officeDocument/2006/relationships/revisionLog" Target="revisionLog463.xml"/><Relationship Id="rId519" Type="http://schemas.openxmlformats.org/officeDocument/2006/relationships/revisionLog" Target="revisionLog519.xml"/><Relationship Id="rId670" Type="http://schemas.openxmlformats.org/officeDocument/2006/relationships/revisionLog" Target="revisionLog670.xml"/><Relationship Id="rId1051" Type="http://schemas.openxmlformats.org/officeDocument/2006/relationships/revisionLog" Target="revisionLog1051.xml"/><Relationship Id="rId116" Type="http://schemas.openxmlformats.org/officeDocument/2006/relationships/revisionLog" Target="revisionLog116.xml"/><Relationship Id="rId158" Type="http://schemas.openxmlformats.org/officeDocument/2006/relationships/revisionLog" Target="revisionLog158.xml"/><Relationship Id="rId323" Type="http://schemas.openxmlformats.org/officeDocument/2006/relationships/revisionLog" Target="revisionLog323.xml"/><Relationship Id="rId530" Type="http://schemas.openxmlformats.org/officeDocument/2006/relationships/revisionLog" Target="revisionLog530.xml"/><Relationship Id="rId726" Type="http://schemas.openxmlformats.org/officeDocument/2006/relationships/revisionLog" Target="revisionLog726.xml"/><Relationship Id="rId768" Type="http://schemas.openxmlformats.org/officeDocument/2006/relationships/revisionLog" Target="revisionLog768.xml"/><Relationship Id="rId933" Type="http://schemas.openxmlformats.org/officeDocument/2006/relationships/revisionLog" Target="revisionLog933.xml"/><Relationship Id="rId975" Type="http://schemas.openxmlformats.org/officeDocument/2006/relationships/revisionLog" Target="revisionLog975.xml"/><Relationship Id="rId1009" Type="http://schemas.openxmlformats.org/officeDocument/2006/relationships/revisionLog" Target="revisionLog1009.xml"/><Relationship Id="rId20" Type="http://schemas.openxmlformats.org/officeDocument/2006/relationships/revisionLog" Target="revisionLog20.xml"/><Relationship Id="rId62" Type="http://schemas.openxmlformats.org/officeDocument/2006/relationships/revisionLog" Target="revisionLog62.xml"/><Relationship Id="rId365" Type="http://schemas.openxmlformats.org/officeDocument/2006/relationships/revisionLog" Target="revisionLog365.xml"/><Relationship Id="rId572" Type="http://schemas.openxmlformats.org/officeDocument/2006/relationships/revisionLog" Target="revisionLog572.xml"/><Relationship Id="rId628" Type="http://schemas.openxmlformats.org/officeDocument/2006/relationships/revisionLog" Target="revisionLog628.xml"/><Relationship Id="rId835" Type="http://schemas.openxmlformats.org/officeDocument/2006/relationships/revisionLog" Target="revisionLog835.xml"/><Relationship Id="rId225" Type="http://schemas.openxmlformats.org/officeDocument/2006/relationships/revisionLog" Target="revisionLog225.xml"/><Relationship Id="rId267" Type="http://schemas.openxmlformats.org/officeDocument/2006/relationships/revisionLog" Target="revisionLog267.xml"/><Relationship Id="rId432" Type="http://schemas.openxmlformats.org/officeDocument/2006/relationships/revisionLog" Target="revisionLog432.xml"/><Relationship Id="rId474" Type="http://schemas.openxmlformats.org/officeDocument/2006/relationships/revisionLog" Target="revisionLog474.xml"/><Relationship Id="rId877" Type="http://schemas.openxmlformats.org/officeDocument/2006/relationships/revisionLog" Target="revisionLog877.xml"/><Relationship Id="rId1020" Type="http://schemas.openxmlformats.org/officeDocument/2006/relationships/revisionLog" Target="revisionLog1020.xml"/><Relationship Id="rId1062" Type="http://schemas.openxmlformats.org/officeDocument/2006/relationships/revisionLog" Target="revisionLog1062.xml"/><Relationship Id="rId127" Type="http://schemas.openxmlformats.org/officeDocument/2006/relationships/revisionLog" Target="revisionLog127.xml"/><Relationship Id="rId681" Type="http://schemas.openxmlformats.org/officeDocument/2006/relationships/revisionLog" Target="revisionLog681.xml"/><Relationship Id="rId737" Type="http://schemas.openxmlformats.org/officeDocument/2006/relationships/revisionLog" Target="revisionLog737.xml"/><Relationship Id="rId779" Type="http://schemas.openxmlformats.org/officeDocument/2006/relationships/revisionLog" Target="revisionLog779.xml"/><Relationship Id="rId902" Type="http://schemas.openxmlformats.org/officeDocument/2006/relationships/revisionLog" Target="revisionLog902.xml"/><Relationship Id="rId944" Type="http://schemas.openxmlformats.org/officeDocument/2006/relationships/revisionLog" Target="revisionLog944.xml"/><Relationship Id="rId986" Type="http://schemas.openxmlformats.org/officeDocument/2006/relationships/revisionLog" Target="revisionLog986.xml"/><Relationship Id="rId31" Type="http://schemas.openxmlformats.org/officeDocument/2006/relationships/revisionLog" Target="revisionLog31.xml"/><Relationship Id="rId73" Type="http://schemas.openxmlformats.org/officeDocument/2006/relationships/revisionLog" Target="revisionLog73.xml"/><Relationship Id="rId169" Type="http://schemas.openxmlformats.org/officeDocument/2006/relationships/revisionLog" Target="revisionLog169.xml"/><Relationship Id="rId334" Type="http://schemas.openxmlformats.org/officeDocument/2006/relationships/revisionLog" Target="revisionLog334.xml"/><Relationship Id="rId376" Type="http://schemas.openxmlformats.org/officeDocument/2006/relationships/revisionLog" Target="revisionLog376.xml"/><Relationship Id="rId541" Type="http://schemas.openxmlformats.org/officeDocument/2006/relationships/revisionLog" Target="revisionLog541.xml"/><Relationship Id="rId583" Type="http://schemas.openxmlformats.org/officeDocument/2006/relationships/revisionLog" Target="revisionLog583.xml"/><Relationship Id="rId639" Type="http://schemas.openxmlformats.org/officeDocument/2006/relationships/revisionLog" Target="revisionLog639.xml"/><Relationship Id="rId790" Type="http://schemas.openxmlformats.org/officeDocument/2006/relationships/revisionLog" Target="revisionLog790.xml"/><Relationship Id="rId804" Type="http://schemas.openxmlformats.org/officeDocument/2006/relationships/revisionLog" Target="revisionLog804.xml"/><Relationship Id="rId4" Type="http://schemas.openxmlformats.org/officeDocument/2006/relationships/revisionLog" Target="revisionLog4.xml"/><Relationship Id="rId180" Type="http://schemas.openxmlformats.org/officeDocument/2006/relationships/revisionLog" Target="revisionLog180.xml"/><Relationship Id="rId236" Type="http://schemas.openxmlformats.org/officeDocument/2006/relationships/revisionLog" Target="revisionLog236.xml"/><Relationship Id="rId278" Type="http://schemas.openxmlformats.org/officeDocument/2006/relationships/revisionLog" Target="revisionLog278.xml"/><Relationship Id="rId401" Type="http://schemas.openxmlformats.org/officeDocument/2006/relationships/revisionLog" Target="revisionLog401.xml"/><Relationship Id="rId443" Type="http://schemas.openxmlformats.org/officeDocument/2006/relationships/revisionLog" Target="revisionLog443.xml"/><Relationship Id="rId650" Type="http://schemas.openxmlformats.org/officeDocument/2006/relationships/revisionLog" Target="revisionLog650.xml"/><Relationship Id="rId846" Type="http://schemas.openxmlformats.org/officeDocument/2006/relationships/revisionLog" Target="revisionLog846.xml"/><Relationship Id="rId888" Type="http://schemas.openxmlformats.org/officeDocument/2006/relationships/revisionLog" Target="revisionLog888.xml"/><Relationship Id="rId1031" Type="http://schemas.openxmlformats.org/officeDocument/2006/relationships/revisionLog" Target="revisionLog1031.xml"/><Relationship Id="rId1073" Type="http://schemas.openxmlformats.org/officeDocument/2006/relationships/revisionLog" Target="revisionLog1073.xml"/><Relationship Id="rId303" Type="http://schemas.openxmlformats.org/officeDocument/2006/relationships/revisionLog" Target="revisionLog303.xml"/><Relationship Id="rId485" Type="http://schemas.openxmlformats.org/officeDocument/2006/relationships/revisionLog" Target="revisionLog485.xml"/><Relationship Id="rId692" Type="http://schemas.openxmlformats.org/officeDocument/2006/relationships/revisionLog" Target="revisionLog692.xml"/><Relationship Id="rId706" Type="http://schemas.openxmlformats.org/officeDocument/2006/relationships/revisionLog" Target="revisionLog706.xml"/><Relationship Id="rId748" Type="http://schemas.openxmlformats.org/officeDocument/2006/relationships/revisionLog" Target="revisionLog748.xml"/><Relationship Id="rId913" Type="http://schemas.openxmlformats.org/officeDocument/2006/relationships/revisionLog" Target="revisionLog913.xml"/><Relationship Id="rId955" Type="http://schemas.openxmlformats.org/officeDocument/2006/relationships/revisionLog" Target="revisionLog955.xml"/><Relationship Id="rId42" Type="http://schemas.openxmlformats.org/officeDocument/2006/relationships/revisionLog" Target="revisionLog42.xml"/><Relationship Id="rId84" Type="http://schemas.openxmlformats.org/officeDocument/2006/relationships/revisionLog" Target="revisionLog84.xml"/><Relationship Id="rId138" Type="http://schemas.openxmlformats.org/officeDocument/2006/relationships/revisionLog" Target="revisionLog138.xml"/><Relationship Id="rId345" Type="http://schemas.openxmlformats.org/officeDocument/2006/relationships/revisionLog" Target="revisionLog345.xml"/><Relationship Id="rId387" Type="http://schemas.openxmlformats.org/officeDocument/2006/relationships/revisionLog" Target="revisionLog387.xml"/><Relationship Id="rId510" Type="http://schemas.openxmlformats.org/officeDocument/2006/relationships/revisionLog" Target="revisionLog510.xml"/><Relationship Id="rId552" Type="http://schemas.openxmlformats.org/officeDocument/2006/relationships/revisionLog" Target="revisionLog552.xml"/><Relationship Id="rId594" Type="http://schemas.openxmlformats.org/officeDocument/2006/relationships/revisionLog" Target="revisionLog594.xml"/><Relationship Id="rId608" Type="http://schemas.openxmlformats.org/officeDocument/2006/relationships/revisionLog" Target="revisionLog608.xml"/><Relationship Id="rId815" Type="http://schemas.openxmlformats.org/officeDocument/2006/relationships/revisionLog" Target="revisionLog815.xml"/><Relationship Id="rId997" Type="http://schemas.openxmlformats.org/officeDocument/2006/relationships/revisionLog" Target="revisionLog997.xml"/><Relationship Id="rId191" Type="http://schemas.openxmlformats.org/officeDocument/2006/relationships/revisionLog" Target="revisionLog191.xml"/><Relationship Id="rId205" Type="http://schemas.openxmlformats.org/officeDocument/2006/relationships/revisionLog" Target="revisionLog205.xml"/><Relationship Id="rId247" Type="http://schemas.openxmlformats.org/officeDocument/2006/relationships/revisionLog" Target="revisionLog247.xml"/><Relationship Id="rId412" Type="http://schemas.openxmlformats.org/officeDocument/2006/relationships/revisionLog" Target="revisionLog412.xml"/><Relationship Id="rId857" Type="http://schemas.openxmlformats.org/officeDocument/2006/relationships/revisionLog" Target="revisionLog857.xml"/><Relationship Id="rId899" Type="http://schemas.openxmlformats.org/officeDocument/2006/relationships/revisionLog" Target="revisionLog899.xml"/><Relationship Id="rId1000" Type="http://schemas.openxmlformats.org/officeDocument/2006/relationships/revisionLog" Target="revisionLog1000.xml"/><Relationship Id="rId1042" Type="http://schemas.openxmlformats.org/officeDocument/2006/relationships/revisionLog" Target="revisionLog1042.xml"/><Relationship Id="rId1084" Type="http://schemas.openxmlformats.org/officeDocument/2006/relationships/revisionLog" Target="revisionLog1084.xml"/><Relationship Id="rId107" Type="http://schemas.openxmlformats.org/officeDocument/2006/relationships/revisionLog" Target="revisionLog107.xml"/><Relationship Id="rId289" Type="http://schemas.openxmlformats.org/officeDocument/2006/relationships/revisionLog" Target="revisionLog289.xml"/><Relationship Id="rId454" Type="http://schemas.openxmlformats.org/officeDocument/2006/relationships/revisionLog" Target="revisionLog454.xml"/><Relationship Id="rId496" Type="http://schemas.openxmlformats.org/officeDocument/2006/relationships/revisionLog" Target="revisionLog496.xml"/><Relationship Id="rId661" Type="http://schemas.openxmlformats.org/officeDocument/2006/relationships/revisionLog" Target="revisionLog661.xml"/><Relationship Id="rId717" Type="http://schemas.openxmlformats.org/officeDocument/2006/relationships/revisionLog" Target="revisionLog717.xml"/><Relationship Id="rId759" Type="http://schemas.openxmlformats.org/officeDocument/2006/relationships/revisionLog" Target="revisionLog759.xml"/><Relationship Id="rId924" Type="http://schemas.openxmlformats.org/officeDocument/2006/relationships/revisionLog" Target="revisionLog924.xml"/><Relationship Id="rId966" Type="http://schemas.openxmlformats.org/officeDocument/2006/relationships/revisionLog" Target="revisionLog966.xml"/><Relationship Id="rId11" Type="http://schemas.openxmlformats.org/officeDocument/2006/relationships/revisionLog" Target="revisionLog11.xml"/><Relationship Id="rId53" Type="http://schemas.openxmlformats.org/officeDocument/2006/relationships/revisionLog" Target="revisionLog53.xml"/><Relationship Id="rId149" Type="http://schemas.openxmlformats.org/officeDocument/2006/relationships/revisionLog" Target="revisionLog149.xml"/><Relationship Id="rId314" Type="http://schemas.openxmlformats.org/officeDocument/2006/relationships/revisionLog" Target="revisionLog314.xml"/><Relationship Id="rId356" Type="http://schemas.openxmlformats.org/officeDocument/2006/relationships/revisionLog" Target="revisionLog356.xml"/><Relationship Id="rId398" Type="http://schemas.openxmlformats.org/officeDocument/2006/relationships/revisionLog" Target="revisionLog398.xml"/><Relationship Id="rId521" Type="http://schemas.openxmlformats.org/officeDocument/2006/relationships/revisionLog" Target="revisionLog521.xml"/><Relationship Id="rId563" Type="http://schemas.openxmlformats.org/officeDocument/2006/relationships/revisionLog" Target="revisionLog563.xml"/><Relationship Id="rId619" Type="http://schemas.openxmlformats.org/officeDocument/2006/relationships/revisionLog" Target="revisionLog619.xml"/><Relationship Id="rId770" Type="http://schemas.openxmlformats.org/officeDocument/2006/relationships/revisionLog" Target="revisionLog770.xml"/><Relationship Id="rId95" Type="http://schemas.openxmlformats.org/officeDocument/2006/relationships/revisionLog" Target="revisionLog95.xml"/><Relationship Id="rId160" Type="http://schemas.openxmlformats.org/officeDocument/2006/relationships/revisionLog" Target="revisionLog160.xml"/><Relationship Id="rId216" Type="http://schemas.openxmlformats.org/officeDocument/2006/relationships/revisionLog" Target="revisionLog216.xml"/><Relationship Id="rId423" Type="http://schemas.openxmlformats.org/officeDocument/2006/relationships/revisionLog" Target="revisionLog423.xml"/><Relationship Id="rId826" Type="http://schemas.openxmlformats.org/officeDocument/2006/relationships/revisionLog" Target="revisionLog826.xml"/><Relationship Id="rId868" Type="http://schemas.openxmlformats.org/officeDocument/2006/relationships/revisionLog" Target="revisionLog868.xml"/><Relationship Id="rId1011" Type="http://schemas.openxmlformats.org/officeDocument/2006/relationships/revisionLog" Target="revisionLog1011.xml"/><Relationship Id="rId1053" Type="http://schemas.openxmlformats.org/officeDocument/2006/relationships/revisionLog" Target="revisionLog1053.xml"/><Relationship Id="rId258" Type="http://schemas.openxmlformats.org/officeDocument/2006/relationships/revisionLog" Target="revisionLog258.xml"/><Relationship Id="rId465" Type="http://schemas.openxmlformats.org/officeDocument/2006/relationships/revisionLog" Target="revisionLog465.xml"/><Relationship Id="rId630" Type="http://schemas.openxmlformats.org/officeDocument/2006/relationships/revisionLog" Target="revisionLog630.xml"/><Relationship Id="rId672" Type="http://schemas.openxmlformats.org/officeDocument/2006/relationships/revisionLog" Target="revisionLog672.xml"/><Relationship Id="rId728" Type="http://schemas.openxmlformats.org/officeDocument/2006/relationships/revisionLog" Target="revisionLog728.xml"/><Relationship Id="rId935" Type="http://schemas.openxmlformats.org/officeDocument/2006/relationships/revisionLog" Target="revisionLog935.xml"/><Relationship Id="rId22" Type="http://schemas.openxmlformats.org/officeDocument/2006/relationships/revisionLog" Target="revisionLog22.xml"/><Relationship Id="rId64" Type="http://schemas.openxmlformats.org/officeDocument/2006/relationships/revisionLog" Target="revisionLog64.xml"/><Relationship Id="rId118" Type="http://schemas.openxmlformats.org/officeDocument/2006/relationships/revisionLog" Target="revisionLog118.xml"/><Relationship Id="rId325" Type="http://schemas.openxmlformats.org/officeDocument/2006/relationships/revisionLog" Target="revisionLog325.xml"/><Relationship Id="rId367" Type="http://schemas.openxmlformats.org/officeDocument/2006/relationships/revisionLog" Target="revisionLog367.xml"/><Relationship Id="rId532" Type="http://schemas.openxmlformats.org/officeDocument/2006/relationships/revisionLog" Target="revisionLog532.xml"/><Relationship Id="rId574" Type="http://schemas.openxmlformats.org/officeDocument/2006/relationships/revisionLog" Target="revisionLog574.xml"/><Relationship Id="rId977" Type="http://schemas.openxmlformats.org/officeDocument/2006/relationships/revisionLog" Target="revisionLog977.xml"/><Relationship Id="rId171" Type="http://schemas.openxmlformats.org/officeDocument/2006/relationships/revisionLog" Target="revisionLog171.xml"/><Relationship Id="rId227" Type="http://schemas.openxmlformats.org/officeDocument/2006/relationships/revisionLog" Target="revisionLog227.xml"/><Relationship Id="rId781" Type="http://schemas.openxmlformats.org/officeDocument/2006/relationships/revisionLog" Target="revisionLog781.xml"/><Relationship Id="rId837" Type="http://schemas.openxmlformats.org/officeDocument/2006/relationships/revisionLog" Target="revisionLog837.xml"/><Relationship Id="rId879" Type="http://schemas.openxmlformats.org/officeDocument/2006/relationships/revisionLog" Target="revisionLog879.xml"/><Relationship Id="rId1022" Type="http://schemas.openxmlformats.org/officeDocument/2006/relationships/revisionLog" Target="revisionLog1022.xml"/><Relationship Id="rId269" Type="http://schemas.openxmlformats.org/officeDocument/2006/relationships/revisionLog" Target="revisionLog269.xml"/><Relationship Id="rId434" Type="http://schemas.openxmlformats.org/officeDocument/2006/relationships/revisionLog" Target="revisionLog434.xml"/><Relationship Id="rId476" Type="http://schemas.openxmlformats.org/officeDocument/2006/relationships/revisionLog" Target="revisionLog476.xml"/><Relationship Id="rId641" Type="http://schemas.openxmlformats.org/officeDocument/2006/relationships/revisionLog" Target="revisionLog641.xml"/><Relationship Id="rId683" Type="http://schemas.openxmlformats.org/officeDocument/2006/relationships/revisionLog" Target="revisionLog683.xml"/><Relationship Id="rId739" Type="http://schemas.openxmlformats.org/officeDocument/2006/relationships/revisionLog" Target="revisionLog739.xml"/><Relationship Id="rId890" Type="http://schemas.openxmlformats.org/officeDocument/2006/relationships/revisionLog" Target="revisionLog890.xml"/><Relationship Id="rId904" Type="http://schemas.openxmlformats.org/officeDocument/2006/relationships/revisionLog" Target="revisionLog904.xml"/><Relationship Id="rId1064" Type="http://schemas.openxmlformats.org/officeDocument/2006/relationships/revisionLog" Target="revisionLog1064.xml"/><Relationship Id="rId33" Type="http://schemas.openxmlformats.org/officeDocument/2006/relationships/revisionLog" Target="revisionLog33.xml"/><Relationship Id="rId129" Type="http://schemas.openxmlformats.org/officeDocument/2006/relationships/revisionLog" Target="revisionLog129.xml"/><Relationship Id="rId280" Type="http://schemas.openxmlformats.org/officeDocument/2006/relationships/revisionLog" Target="revisionLog280.xml"/><Relationship Id="rId336" Type="http://schemas.openxmlformats.org/officeDocument/2006/relationships/revisionLog" Target="revisionLog336.xml"/><Relationship Id="rId501" Type="http://schemas.openxmlformats.org/officeDocument/2006/relationships/revisionLog" Target="revisionLog501.xml"/><Relationship Id="rId543" Type="http://schemas.openxmlformats.org/officeDocument/2006/relationships/revisionLog" Target="revisionLog543.xml"/><Relationship Id="rId946" Type="http://schemas.openxmlformats.org/officeDocument/2006/relationships/revisionLog" Target="revisionLog946.xml"/><Relationship Id="rId988" Type="http://schemas.openxmlformats.org/officeDocument/2006/relationships/revisionLog" Target="revisionLog988.xml"/><Relationship Id="rId75" Type="http://schemas.openxmlformats.org/officeDocument/2006/relationships/revisionLog" Target="revisionLog75.xml"/><Relationship Id="rId140" Type="http://schemas.openxmlformats.org/officeDocument/2006/relationships/revisionLog" Target="revisionLog140.xml"/><Relationship Id="rId182" Type="http://schemas.openxmlformats.org/officeDocument/2006/relationships/revisionLog" Target="revisionLog182.xml"/><Relationship Id="rId378" Type="http://schemas.openxmlformats.org/officeDocument/2006/relationships/revisionLog" Target="revisionLog378.xml"/><Relationship Id="rId403" Type="http://schemas.openxmlformats.org/officeDocument/2006/relationships/revisionLog" Target="revisionLog403.xml"/><Relationship Id="rId585" Type="http://schemas.openxmlformats.org/officeDocument/2006/relationships/revisionLog" Target="revisionLog585.xml"/><Relationship Id="rId750" Type="http://schemas.openxmlformats.org/officeDocument/2006/relationships/revisionLog" Target="revisionLog750.xml"/><Relationship Id="rId792" Type="http://schemas.openxmlformats.org/officeDocument/2006/relationships/revisionLog" Target="revisionLog792.xml"/><Relationship Id="rId806" Type="http://schemas.openxmlformats.org/officeDocument/2006/relationships/revisionLog" Target="revisionLog806.xml"/><Relationship Id="rId848" Type="http://schemas.openxmlformats.org/officeDocument/2006/relationships/revisionLog" Target="revisionLog848.xml"/><Relationship Id="rId1033" Type="http://schemas.openxmlformats.org/officeDocument/2006/relationships/revisionLog" Target="revisionLog1033.xml"/><Relationship Id="rId6" Type="http://schemas.openxmlformats.org/officeDocument/2006/relationships/revisionLog" Target="revisionLog6.xml"/><Relationship Id="rId238" Type="http://schemas.openxmlformats.org/officeDocument/2006/relationships/revisionLog" Target="revisionLog238.xml"/><Relationship Id="rId445" Type="http://schemas.openxmlformats.org/officeDocument/2006/relationships/revisionLog" Target="revisionLog445.xml"/><Relationship Id="rId487" Type="http://schemas.openxmlformats.org/officeDocument/2006/relationships/revisionLog" Target="revisionLog487.xml"/><Relationship Id="rId610" Type="http://schemas.openxmlformats.org/officeDocument/2006/relationships/revisionLog" Target="revisionLog610.xml"/><Relationship Id="rId652" Type="http://schemas.openxmlformats.org/officeDocument/2006/relationships/revisionLog" Target="revisionLog652.xml"/><Relationship Id="rId694" Type="http://schemas.openxmlformats.org/officeDocument/2006/relationships/revisionLog" Target="revisionLog694.xml"/><Relationship Id="rId708" Type="http://schemas.openxmlformats.org/officeDocument/2006/relationships/revisionLog" Target="revisionLog708.xml"/><Relationship Id="rId915" Type="http://schemas.openxmlformats.org/officeDocument/2006/relationships/revisionLog" Target="revisionLog915.xml"/><Relationship Id="rId1075" Type="http://schemas.openxmlformats.org/officeDocument/2006/relationships/revisionLog" Target="revisionLog1075.xml"/><Relationship Id="rId291" Type="http://schemas.openxmlformats.org/officeDocument/2006/relationships/revisionLog" Target="revisionLog291.xml"/><Relationship Id="rId305" Type="http://schemas.openxmlformats.org/officeDocument/2006/relationships/revisionLog" Target="revisionLog305.xml"/><Relationship Id="rId347" Type="http://schemas.openxmlformats.org/officeDocument/2006/relationships/revisionLog" Target="revisionLog347.xml"/><Relationship Id="rId512" Type="http://schemas.openxmlformats.org/officeDocument/2006/relationships/revisionLog" Target="revisionLog512.xml"/><Relationship Id="rId957" Type="http://schemas.openxmlformats.org/officeDocument/2006/relationships/revisionLog" Target="revisionLog957.xml"/><Relationship Id="rId999" Type="http://schemas.openxmlformats.org/officeDocument/2006/relationships/revisionLog" Target="revisionLog999.xml"/><Relationship Id="rId44" Type="http://schemas.openxmlformats.org/officeDocument/2006/relationships/revisionLog" Target="revisionLog44.xml"/><Relationship Id="rId86" Type="http://schemas.openxmlformats.org/officeDocument/2006/relationships/revisionLog" Target="revisionLog86.xml"/><Relationship Id="rId151" Type="http://schemas.openxmlformats.org/officeDocument/2006/relationships/revisionLog" Target="revisionLog151.xml"/><Relationship Id="rId389" Type="http://schemas.openxmlformats.org/officeDocument/2006/relationships/revisionLog" Target="revisionLog389.xml"/><Relationship Id="rId554" Type="http://schemas.openxmlformats.org/officeDocument/2006/relationships/revisionLog" Target="revisionLog554.xml"/><Relationship Id="rId596" Type="http://schemas.openxmlformats.org/officeDocument/2006/relationships/revisionLog" Target="revisionLog596.xml"/><Relationship Id="rId761" Type="http://schemas.openxmlformats.org/officeDocument/2006/relationships/revisionLog" Target="revisionLog761.xml"/><Relationship Id="rId817" Type="http://schemas.openxmlformats.org/officeDocument/2006/relationships/revisionLog" Target="revisionLog817.xml"/><Relationship Id="rId859" Type="http://schemas.openxmlformats.org/officeDocument/2006/relationships/revisionLog" Target="revisionLog859.xml"/><Relationship Id="rId1002" Type="http://schemas.openxmlformats.org/officeDocument/2006/relationships/revisionLog" Target="revisionLog1002.xml"/><Relationship Id="rId193" Type="http://schemas.openxmlformats.org/officeDocument/2006/relationships/revisionLog" Target="revisionLog193.xml"/><Relationship Id="rId207" Type="http://schemas.openxmlformats.org/officeDocument/2006/relationships/revisionLog" Target="revisionLog207.xml"/><Relationship Id="rId249" Type="http://schemas.openxmlformats.org/officeDocument/2006/relationships/revisionLog" Target="revisionLog249.xml"/><Relationship Id="rId414" Type="http://schemas.openxmlformats.org/officeDocument/2006/relationships/revisionLog" Target="revisionLog414.xml"/><Relationship Id="rId456" Type="http://schemas.openxmlformats.org/officeDocument/2006/relationships/revisionLog" Target="revisionLog456.xml"/><Relationship Id="rId498" Type="http://schemas.openxmlformats.org/officeDocument/2006/relationships/revisionLog" Target="revisionLog498.xml"/><Relationship Id="rId621" Type="http://schemas.openxmlformats.org/officeDocument/2006/relationships/revisionLog" Target="revisionLog621.xml"/><Relationship Id="rId663" Type="http://schemas.openxmlformats.org/officeDocument/2006/relationships/revisionLog" Target="revisionLog663.xml"/><Relationship Id="rId870" Type="http://schemas.openxmlformats.org/officeDocument/2006/relationships/revisionLog" Target="revisionLog870.xml"/><Relationship Id="rId1044" Type="http://schemas.openxmlformats.org/officeDocument/2006/relationships/revisionLog" Target="revisionLog1044.xml"/><Relationship Id="rId1086" Type="http://schemas.openxmlformats.org/officeDocument/2006/relationships/revisionLog" Target="revisionLog1086.xml"/><Relationship Id="rId13" Type="http://schemas.openxmlformats.org/officeDocument/2006/relationships/revisionLog" Target="revisionLog13.xml"/><Relationship Id="rId109" Type="http://schemas.openxmlformats.org/officeDocument/2006/relationships/revisionLog" Target="revisionLog109.xml"/><Relationship Id="rId260" Type="http://schemas.openxmlformats.org/officeDocument/2006/relationships/revisionLog" Target="revisionLog260.xml"/><Relationship Id="rId316" Type="http://schemas.openxmlformats.org/officeDocument/2006/relationships/revisionLog" Target="revisionLog316.xml"/><Relationship Id="rId523" Type="http://schemas.openxmlformats.org/officeDocument/2006/relationships/revisionLog" Target="revisionLog523.xml"/><Relationship Id="rId719" Type="http://schemas.openxmlformats.org/officeDocument/2006/relationships/revisionLog" Target="revisionLog719.xml"/><Relationship Id="rId926" Type="http://schemas.openxmlformats.org/officeDocument/2006/relationships/revisionLog" Target="revisionLog926.xml"/><Relationship Id="rId968" Type="http://schemas.openxmlformats.org/officeDocument/2006/relationships/revisionLog" Target="revisionLog968.xml"/><Relationship Id="rId55" Type="http://schemas.openxmlformats.org/officeDocument/2006/relationships/revisionLog" Target="revisionLog55.xml"/><Relationship Id="rId97" Type="http://schemas.openxmlformats.org/officeDocument/2006/relationships/revisionLog" Target="revisionLog97.xml"/><Relationship Id="rId120" Type="http://schemas.openxmlformats.org/officeDocument/2006/relationships/revisionLog" Target="revisionLog120.xml"/><Relationship Id="rId358" Type="http://schemas.openxmlformats.org/officeDocument/2006/relationships/revisionLog" Target="revisionLog358.xml"/><Relationship Id="rId565" Type="http://schemas.openxmlformats.org/officeDocument/2006/relationships/revisionLog" Target="revisionLog565.xml"/><Relationship Id="rId730" Type="http://schemas.openxmlformats.org/officeDocument/2006/relationships/revisionLog" Target="revisionLog730.xml"/><Relationship Id="rId772" Type="http://schemas.openxmlformats.org/officeDocument/2006/relationships/revisionLog" Target="revisionLog772.xml"/><Relationship Id="rId828" Type="http://schemas.openxmlformats.org/officeDocument/2006/relationships/revisionLog" Target="revisionLog828.xml"/><Relationship Id="rId1013" Type="http://schemas.openxmlformats.org/officeDocument/2006/relationships/revisionLog" Target="revisionLog1013.xml"/><Relationship Id="rId162" Type="http://schemas.openxmlformats.org/officeDocument/2006/relationships/revisionLog" Target="revisionLog162.xml"/><Relationship Id="rId218" Type="http://schemas.openxmlformats.org/officeDocument/2006/relationships/revisionLog" Target="revisionLog218.xml"/><Relationship Id="rId425" Type="http://schemas.openxmlformats.org/officeDocument/2006/relationships/revisionLog" Target="revisionLog425.xml"/><Relationship Id="rId467" Type="http://schemas.openxmlformats.org/officeDocument/2006/relationships/revisionLog" Target="revisionLog467.xml"/><Relationship Id="rId632" Type="http://schemas.openxmlformats.org/officeDocument/2006/relationships/revisionLog" Target="revisionLog632.xml"/><Relationship Id="rId1055" Type="http://schemas.openxmlformats.org/officeDocument/2006/relationships/revisionLog" Target="revisionLog1055.xml"/><Relationship Id="rId271" Type="http://schemas.openxmlformats.org/officeDocument/2006/relationships/revisionLog" Target="revisionLog271.xml"/><Relationship Id="rId674" Type="http://schemas.openxmlformats.org/officeDocument/2006/relationships/revisionLog" Target="revisionLog674.xml"/><Relationship Id="rId881" Type="http://schemas.openxmlformats.org/officeDocument/2006/relationships/revisionLog" Target="revisionLog881.xml"/><Relationship Id="rId937" Type="http://schemas.openxmlformats.org/officeDocument/2006/relationships/revisionLog" Target="revisionLog937.xml"/><Relationship Id="rId979" Type="http://schemas.openxmlformats.org/officeDocument/2006/relationships/revisionLog" Target="revisionLog979.xml"/><Relationship Id="rId24" Type="http://schemas.openxmlformats.org/officeDocument/2006/relationships/revisionLog" Target="revisionLog24.xml"/><Relationship Id="rId66" Type="http://schemas.openxmlformats.org/officeDocument/2006/relationships/revisionLog" Target="revisionLog66.xml"/><Relationship Id="rId131" Type="http://schemas.openxmlformats.org/officeDocument/2006/relationships/revisionLog" Target="revisionLog131.xml"/><Relationship Id="rId327" Type="http://schemas.openxmlformats.org/officeDocument/2006/relationships/revisionLog" Target="revisionLog327.xml"/><Relationship Id="rId369" Type="http://schemas.openxmlformats.org/officeDocument/2006/relationships/revisionLog" Target="revisionLog369.xml"/><Relationship Id="rId534" Type="http://schemas.openxmlformats.org/officeDocument/2006/relationships/revisionLog" Target="revisionLog534.xml"/><Relationship Id="rId576" Type="http://schemas.openxmlformats.org/officeDocument/2006/relationships/revisionLog" Target="revisionLog576.xml"/><Relationship Id="rId741" Type="http://schemas.openxmlformats.org/officeDocument/2006/relationships/revisionLog" Target="revisionLog741.xml"/><Relationship Id="rId783" Type="http://schemas.openxmlformats.org/officeDocument/2006/relationships/revisionLog" Target="revisionLog783.xml"/><Relationship Id="rId839" Type="http://schemas.openxmlformats.org/officeDocument/2006/relationships/revisionLog" Target="revisionLog839.xml"/><Relationship Id="rId990" Type="http://schemas.openxmlformats.org/officeDocument/2006/relationships/revisionLog" Target="revisionLog990.xml"/><Relationship Id="rId173" Type="http://schemas.openxmlformats.org/officeDocument/2006/relationships/revisionLog" Target="revisionLog173.xml"/><Relationship Id="rId229" Type="http://schemas.openxmlformats.org/officeDocument/2006/relationships/revisionLog" Target="revisionLog229.xml"/><Relationship Id="rId380" Type="http://schemas.openxmlformats.org/officeDocument/2006/relationships/revisionLog" Target="revisionLog380.xml"/><Relationship Id="rId436" Type="http://schemas.openxmlformats.org/officeDocument/2006/relationships/revisionLog" Target="revisionLog436.xml"/><Relationship Id="rId601" Type="http://schemas.openxmlformats.org/officeDocument/2006/relationships/revisionLog" Target="revisionLog601.xml"/><Relationship Id="rId643" Type="http://schemas.openxmlformats.org/officeDocument/2006/relationships/revisionLog" Target="revisionLog643.xml"/><Relationship Id="rId1024" Type="http://schemas.openxmlformats.org/officeDocument/2006/relationships/revisionLog" Target="revisionLog1024.xml"/><Relationship Id="rId1066" Type="http://schemas.openxmlformats.org/officeDocument/2006/relationships/revisionLog" Target="revisionLog1066.xml"/><Relationship Id="rId240" Type="http://schemas.openxmlformats.org/officeDocument/2006/relationships/revisionLog" Target="revisionLog240.xml"/><Relationship Id="rId478" Type="http://schemas.openxmlformats.org/officeDocument/2006/relationships/revisionLog" Target="revisionLog478.xml"/><Relationship Id="rId685" Type="http://schemas.openxmlformats.org/officeDocument/2006/relationships/revisionLog" Target="revisionLog685.xml"/><Relationship Id="rId850" Type="http://schemas.openxmlformats.org/officeDocument/2006/relationships/revisionLog" Target="revisionLog850.xml"/><Relationship Id="rId892" Type="http://schemas.openxmlformats.org/officeDocument/2006/relationships/revisionLog" Target="revisionLog892.xml"/><Relationship Id="rId906" Type="http://schemas.openxmlformats.org/officeDocument/2006/relationships/revisionLog" Target="revisionLog906.xml"/><Relationship Id="rId948" Type="http://schemas.openxmlformats.org/officeDocument/2006/relationships/revisionLog" Target="revisionLog948.xml"/><Relationship Id="rId35" Type="http://schemas.openxmlformats.org/officeDocument/2006/relationships/revisionLog" Target="revisionLog35.xml"/><Relationship Id="rId77" Type="http://schemas.openxmlformats.org/officeDocument/2006/relationships/revisionLog" Target="revisionLog77.xml"/><Relationship Id="rId100" Type="http://schemas.openxmlformats.org/officeDocument/2006/relationships/revisionLog" Target="revisionLog100.xml"/><Relationship Id="rId282" Type="http://schemas.openxmlformats.org/officeDocument/2006/relationships/revisionLog" Target="revisionLog282.xml"/><Relationship Id="rId338" Type="http://schemas.openxmlformats.org/officeDocument/2006/relationships/revisionLog" Target="revisionLog338.xml"/><Relationship Id="rId503" Type="http://schemas.openxmlformats.org/officeDocument/2006/relationships/revisionLog" Target="revisionLog503.xml"/><Relationship Id="rId545" Type="http://schemas.openxmlformats.org/officeDocument/2006/relationships/revisionLog" Target="revisionLog545.xml"/><Relationship Id="rId587" Type="http://schemas.openxmlformats.org/officeDocument/2006/relationships/revisionLog" Target="revisionLog587.xml"/><Relationship Id="rId710" Type="http://schemas.openxmlformats.org/officeDocument/2006/relationships/revisionLog" Target="revisionLog710.xml"/><Relationship Id="rId752" Type="http://schemas.openxmlformats.org/officeDocument/2006/relationships/revisionLog" Target="revisionLog752.xml"/><Relationship Id="rId808" Type="http://schemas.openxmlformats.org/officeDocument/2006/relationships/revisionLog" Target="revisionLog808.xml"/><Relationship Id="rId8" Type="http://schemas.openxmlformats.org/officeDocument/2006/relationships/revisionLog" Target="revisionLog8.xml"/><Relationship Id="rId142" Type="http://schemas.openxmlformats.org/officeDocument/2006/relationships/revisionLog" Target="revisionLog142.xml"/><Relationship Id="rId184" Type="http://schemas.openxmlformats.org/officeDocument/2006/relationships/revisionLog" Target="revisionLog184.xml"/><Relationship Id="rId391" Type="http://schemas.openxmlformats.org/officeDocument/2006/relationships/revisionLog" Target="revisionLog391.xml"/><Relationship Id="rId405" Type="http://schemas.openxmlformats.org/officeDocument/2006/relationships/revisionLog" Target="revisionLog405.xml"/><Relationship Id="rId447" Type="http://schemas.openxmlformats.org/officeDocument/2006/relationships/revisionLog" Target="revisionLog447.xml"/><Relationship Id="rId612" Type="http://schemas.openxmlformats.org/officeDocument/2006/relationships/revisionLog" Target="revisionLog612.xml"/><Relationship Id="rId794" Type="http://schemas.openxmlformats.org/officeDocument/2006/relationships/revisionLog" Target="revisionLog794.xml"/><Relationship Id="rId1035" Type="http://schemas.openxmlformats.org/officeDocument/2006/relationships/revisionLog" Target="revisionLog1035.xml"/><Relationship Id="rId1077" Type="http://schemas.openxmlformats.org/officeDocument/2006/relationships/revisionLog" Target="revisionLog1077.xml"/><Relationship Id="rId251" Type="http://schemas.openxmlformats.org/officeDocument/2006/relationships/revisionLog" Target="revisionLog251.xml"/><Relationship Id="rId489" Type="http://schemas.openxmlformats.org/officeDocument/2006/relationships/revisionLog" Target="revisionLog489.xml"/><Relationship Id="rId654" Type="http://schemas.openxmlformats.org/officeDocument/2006/relationships/revisionLog" Target="revisionLog654.xml"/><Relationship Id="rId696" Type="http://schemas.openxmlformats.org/officeDocument/2006/relationships/revisionLog" Target="revisionLog696.xml"/><Relationship Id="rId861" Type="http://schemas.openxmlformats.org/officeDocument/2006/relationships/revisionLog" Target="revisionLog861.xml"/><Relationship Id="rId917" Type="http://schemas.openxmlformats.org/officeDocument/2006/relationships/revisionLog" Target="revisionLog917.xml"/><Relationship Id="rId959" Type="http://schemas.openxmlformats.org/officeDocument/2006/relationships/revisionLog" Target="revisionLog959.xml"/><Relationship Id="rId46" Type="http://schemas.openxmlformats.org/officeDocument/2006/relationships/revisionLog" Target="revisionLog46.xml"/><Relationship Id="rId293" Type="http://schemas.openxmlformats.org/officeDocument/2006/relationships/revisionLog" Target="revisionLog293.xml"/><Relationship Id="rId307" Type="http://schemas.openxmlformats.org/officeDocument/2006/relationships/revisionLog" Target="revisionLog307.xml"/><Relationship Id="rId349" Type="http://schemas.openxmlformats.org/officeDocument/2006/relationships/revisionLog" Target="revisionLog349.xml"/><Relationship Id="rId514" Type="http://schemas.openxmlformats.org/officeDocument/2006/relationships/revisionLog" Target="revisionLog514.xml"/><Relationship Id="rId556" Type="http://schemas.openxmlformats.org/officeDocument/2006/relationships/revisionLog" Target="revisionLog556.xml"/><Relationship Id="rId721" Type="http://schemas.openxmlformats.org/officeDocument/2006/relationships/revisionLog" Target="revisionLog721.xml"/><Relationship Id="rId763" Type="http://schemas.openxmlformats.org/officeDocument/2006/relationships/revisionLog" Target="revisionLog763.xml"/><Relationship Id="rId88" Type="http://schemas.openxmlformats.org/officeDocument/2006/relationships/revisionLog" Target="revisionLog88.xml"/><Relationship Id="rId111" Type="http://schemas.openxmlformats.org/officeDocument/2006/relationships/revisionLog" Target="revisionLog111.xml"/><Relationship Id="rId153" Type="http://schemas.openxmlformats.org/officeDocument/2006/relationships/revisionLog" Target="revisionLog153.xml"/><Relationship Id="rId195" Type="http://schemas.openxmlformats.org/officeDocument/2006/relationships/revisionLog" Target="revisionLog195.xml"/><Relationship Id="rId209" Type="http://schemas.openxmlformats.org/officeDocument/2006/relationships/revisionLog" Target="revisionLog209.xml"/><Relationship Id="rId360" Type="http://schemas.openxmlformats.org/officeDocument/2006/relationships/revisionLog" Target="revisionLog360.xml"/><Relationship Id="rId416" Type="http://schemas.openxmlformats.org/officeDocument/2006/relationships/revisionLog" Target="revisionLog416.xml"/><Relationship Id="rId598" Type="http://schemas.openxmlformats.org/officeDocument/2006/relationships/revisionLog" Target="revisionLog598.xml"/><Relationship Id="rId819" Type="http://schemas.openxmlformats.org/officeDocument/2006/relationships/revisionLog" Target="revisionLog819.xml"/><Relationship Id="rId970" Type="http://schemas.openxmlformats.org/officeDocument/2006/relationships/revisionLog" Target="revisionLog970.xml"/><Relationship Id="rId1004" Type="http://schemas.openxmlformats.org/officeDocument/2006/relationships/revisionLog" Target="revisionLog1004.xml"/><Relationship Id="rId1046" Type="http://schemas.openxmlformats.org/officeDocument/2006/relationships/revisionLog" Target="revisionLog1046.xml"/><Relationship Id="rId220" Type="http://schemas.openxmlformats.org/officeDocument/2006/relationships/revisionLog" Target="revisionLog220.xml"/><Relationship Id="rId458" Type="http://schemas.openxmlformats.org/officeDocument/2006/relationships/revisionLog" Target="revisionLog458.xml"/><Relationship Id="rId623" Type="http://schemas.openxmlformats.org/officeDocument/2006/relationships/revisionLog" Target="revisionLog623.xml"/><Relationship Id="rId665" Type="http://schemas.openxmlformats.org/officeDocument/2006/relationships/revisionLog" Target="revisionLog665.xml"/><Relationship Id="rId830" Type="http://schemas.openxmlformats.org/officeDocument/2006/relationships/revisionLog" Target="revisionLog830.xml"/><Relationship Id="rId872" Type="http://schemas.openxmlformats.org/officeDocument/2006/relationships/revisionLog" Target="revisionLog872.xml"/><Relationship Id="rId928" Type="http://schemas.openxmlformats.org/officeDocument/2006/relationships/revisionLog" Target="revisionLog928.xml"/><Relationship Id="rId15" Type="http://schemas.openxmlformats.org/officeDocument/2006/relationships/revisionLog" Target="revisionLog15.xml"/><Relationship Id="rId57" Type="http://schemas.openxmlformats.org/officeDocument/2006/relationships/revisionLog" Target="revisionLog57.xml"/><Relationship Id="rId262" Type="http://schemas.openxmlformats.org/officeDocument/2006/relationships/revisionLog" Target="revisionLog262.xml"/><Relationship Id="rId318" Type="http://schemas.openxmlformats.org/officeDocument/2006/relationships/revisionLog" Target="revisionLog318.xml"/><Relationship Id="rId525" Type="http://schemas.openxmlformats.org/officeDocument/2006/relationships/revisionLog" Target="revisionLog525.xml"/><Relationship Id="rId567" Type="http://schemas.openxmlformats.org/officeDocument/2006/relationships/revisionLog" Target="revisionLog567.xml"/><Relationship Id="rId732" Type="http://schemas.openxmlformats.org/officeDocument/2006/relationships/revisionLog" Target="revisionLog732.xml"/><Relationship Id="rId99" Type="http://schemas.openxmlformats.org/officeDocument/2006/relationships/revisionLog" Target="revisionLog99.xml"/><Relationship Id="rId122" Type="http://schemas.openxmlformats.org/officeDocument/2006/relationships/revisionLog" Target="revisionLog122.xml"/><Relationship Id="rId164" Type="http://schemas.openxmlformats.org/officeDocument/2006/relationships/revisionLog" Target="revisionLog164.xml"/><Relationship Id="rId371" Type="http://schemas.openxmlformats.org/officeDocument/2006/relationships/revisionLog" Target="revisionLog371.xml"/><Relationship Id="rId774" Type="http://schemas.openxmlformats.org/officeDocument/2006/relationships/revisionLog" Target="revisionLog774.xml"/><Relationship Id="rId981" Type="http://schemas.openxmlformats.org/officeDocument/2006/relationships/revisionLog" Target="revisionLog981.xml"/><Relationship Id="rId1015" Type="http://schemas.openxmlformats.org/officeDocument/2006/relationships/revisionLog" Target="revisionLog1015.xml"/><Relationship Id="rId1057" Type="http://schemas.openxmlformats.org/officeDocument/2006/relationships/revisionLog" Target="revisionLog1057.xml"/><Relationship Id="rId427" Type="http://schemas.openxmlformats.org/officeDocument/2006/relationships/revisionLog" Target="revisionLog427.xml"/><Relationship Id="rId469" Type="http://schemas.openxmlformats.org/officeDocument/2006/relationships/revisionLog" Target="revisionLog469.xml"/><Relationship Id="rId634" Type="http://schemas.openxmlformats.org/officeDocument/2006/relationships/revisionLog" Target="revisionLog634.xml"/><Relationship Id="rId676" Type="http://schemas.openxmlformats.org/officeDocument/2006/relationships/revisionLog" Target="revisionLog676.xml"/><Relationship Id="rId841" Type="http://schemas.openxmlformats.org/officeDocument/2006/relationships/revisionLog" Target="revisionLog841.xml"/><Relationship Id="rId883" Type="http://schemas.openxmlformats.org/officeDocument/2006/relationships/revisionLog" Target="revisionLog883.xml"/><Relationship Id="rId26" Type="http://schemas.openxmlformats.org/officeDocument/2006/relationships/revisionLog" Target="revisionLog26.xml"/><Relationship Id="rId231" Type="http://schemas.openxmlformats.org/officeDocument/2006/relationships/revisionLog" Target="revisionLog231.xml"/><Relationship Id="rId273" Type="http://schemas.openxmlformats.org/officeDocument/2006/relationships/revisionLog" Target="revisionLog273.xml"/><Relationship Id="rId329" Type="http://schemas.openxmlformats.org/officeDocument/2006/relationships/revisionLog" Target="revisionLog329.xml"/><Relationship Id="rId480" Type="http://schemas.openxmlformats.org/officeDocument/2006/relationships/revisionLog" Target="revisionLog480.xml"/><Relationship Id="rId536" Type="http://schemas.openxmlformats.org/officeDocument/2006/relationships/revisionLog" Target="revisionLog536.xml"/><Relationship Id="rId701" Type="http://schemas.openxmlformats.org/officeDocument/2006/relationships/revisionLog" Target="revisionLog701.xml"/><Relationship Id="rId939" Type="http://schemas.openxmlformats.org/officeDocument/2006/relationships/revisionLog" Target="revisionLog939.xml"/><Relationship Id="rId68" Type="http://schemas.openxmlformats.org/officeDocument/2006/relationships/revisionLog" Target="revisionLog68.xml"/><Relationship Id="rId133" Type="http://schemas.openxmlformats.org/officeDocument/2006/relationships/revisionLog" Target="revisionLog133.xml"/><Relationship Id="rId175" Type="http://schemas.openxmlformats.org/officeDocument/2006/relationships/revisionLog" Target="revisionLog175.xml"/><Relationship Id="rId340" Type="http://schemas.openxmlformats.org/officeDocument/2006/relationships/revisionLog" Target="revisionLog340.xml"/><Relationship Id="rId578" Type="http://schemas.openxmlformats.org/officeDocument/2006/relationships/revisionLog" Target="revisionLog578.xml"/><Relationship Id="rId743" Type="http://schemas.openxmlformats.org/officeDocument/2006/relationships/revisionLog" Target="revisionLog743.xml"/><Relationship Id="rId785" Type="http://schemas.openxmlformats.org/officeDocument/2006/relationships/revisionLog" Target="revisionLog785.xml"/><Relationship Id="rId950" Type="http://schemas.openxmlformats.org/officeDocument/2006/relationships/revisionLog" Target="revisionLog950.xml"/><Relationship Id="rId992" Type="http://schemas.openxmlformats.org/officeDocument/2006/relationships/revisionLog" Target="revisionLog992.xml"/><Relationship Id="rId1026" Type="http://schemas.openxmlformats.org/officeDocument/2006/relationships/revisionLog" Target="revisionLog1026.xml"/><Relationship Id="rId200" Type="http://schemas.openxmlformats.org/officeDocument/2006/relationships/revisionLog" Target="revisionLog200.xml"/><Relationship Id="rId382" Type="http://schemas.openxmlformats.org/officeDocument/2006/relationships/revisionLog" Target="revisionLog382.xml"/><Relationship Id="rId438" Type="http://schemas.openxmlformats.org/officeDocument/2006/relationships/revisionLog" Target="revisionLog438.xml"/><Relationship Id="rId603" Type="http://schemas.openxmlformats.org/officeDocument/2006/relationships/revisionLog" Target="revisionLog603.xml"/><Relationship Id="rId645" Type="http://schemas.openxmlformats.org/officeDocument/2006/relationships/revisionLog" Target="revisionLog645.xml"/><Relationship Id="rId687" Type="http://schemas.openxmlformats.org/officeDocument/2006/relationships/revisionLog" Target="revisionLog687.xml"/><Relationship Id="rId810" Type="http://schemas.openxmlformats.org/officeDocument/2006/relationships/revisionLog" Target="revisionLog810.xml"/><Relationship Id="rId852" Type="http://schemas.openxmlformats.org/officeDocument/2006/relationships/revisionLog" Target="revisionLog852.xml"/><Relationship Id="rId908" Type="http://schemas.openxmlformats.org/officeDocument/2006/relationships/revisionLog" Target="revisionLog908.xml"/><Relationship Id="rId1068" Type="http://schemas.openxmlformats.org/officeDocument/2006/relationships/revisionLog" Target="revisionLog1068.xml"/><Relationship Id="rId242" Type="http://schemas.openxmlformats.org/officeDocument/2006/relationships/revisionLog" Target="revisionLog242.xml"/><Relationship Id="rId284" Type="http://schemas.openxmlformats.org/officeDocument/2006/relationships/revisionLog" Target="revisionLog284.xml"/><Relationship Id="rId491" Type="http://schemas.openxmlformats.org/officeDocument/2006/relationships/revisionLog" Target="revisionLog491.xml"/><Relationship Id="rId505" Type="http://schemas.openxmlformats.org/officeDocument/2006/relationships/revisionLog" Target="revisionLog505.xml"/><Relationship Id="rId712" Type="http://schemas.openxmlformats.org/officeDocument/2006/relationships/revisionLog" Target="revisionLog712.xml"/><Relationship Id="rId894" Type="http://schemas.openxmlformats.org/officeDocument/2006/relationships/revisionLog" Target="revisionLog894.xml"/><Relationship Id="rId37" Type="http://schemas.openxmlformats.org/officeDocument/2006/relationships/revisionLog" Target="revisionLog37.xml"/><Relationship Id="rId79" Type="http://schemas.openxmlformats.org/officeDocument/2006/relationships/revisionLog" Target="revisionLog79.xml"/><Relationship Id="rId102" Type="http://schemas.openxmlformats.org/officeDocument/2006/relationships/revisionLog" Target="revisionLog102.xml"/><Relationship Id="rId144" Type="http://schemas.openxmlformats.org/officeDocument/2006/relationships/revisionLog" Target="revisionLog144.xml"/><Relationship Id="rId547" Type="http://schemas.openxmlformats.org/officeDocument/2006/relationships/revisionLog" Target="revisionLog547.xml"/><Relationship Id="rId589" Type="http://schemas.openxmlformats.org/officeDocument/2006/relationships/revisionLog" Target="revisionLog589.xml"/><Relationship Id="rId754" Type="http://schemas.openxmlformats.org/officeDocument/2006/relationships/revisionLog" Target="revisionLog754.xml"/><Relationship Id="rId796" Type="http://schemas.openxmlformats.org/officeDocument/2006/relationships/revisionLog" Target="revisionLog796.xml"/><Relationship Id="rId961" Type="http://schemas.openxmlformats.org/officeDocument/2006/relationships/revisionLog" Target="revisionLog961.xml"/><Relationship Id="rId90" Type="http://schemas.openxmlformats.org/officeDocument/2006/relationships/revisionLog" Target="revisionLog90.xml"/><Relationship Id="rId186" Type="http://schemas.openxmlformats.org/officeDocument/2006/relationships/revisionLog" Target="revisionLog186.xml"/><Relationship Id="rId351" Type="http://schemas.openxmlformats.org/officeDocument/2006/relationships/revisionLog" Target="revisionLog351.xml"/><Relationship Id="rId393" Type="http://schemas.openxmlformats.org/officeDocument/2006/relationships/revisionLog" Target="revisionLog393.xml"/><Relationship Id="rId407" Type="http://schemas.openxmlformats.org/officeDocument/2006/relationships/revisionLog" Target="revisionLog407.xml"/><Relationship Id="rId449" Type="http://schemas.openxmlformats.org/officeDocument/2006/relationships/revisionLog" Target="revisionLog449.xml"/><Relationship Id="rId614" Type="http://schemas.openxmlformats.org/officeDocument/2006/relationships/revisionLog" Target="revisionLog614.xml"/><Relationship Id="rId656" Type="http://schemas.openxmlformats.org/officeDocument/2006/relationships/revisionLog" Target="revisionLog656.xml"/><Relationship Id="rId821" Type="http://schemas.openxmlformats.org/officeDocument/2006/relationships/revisionLog" Target="revisionLog821.xml"/><Relationship Id="rId863" Type="http://schemas.openxmlformats.org/officeDocument/2006/relationships/revisionLog" Target="revisionLog863.xml"/><Relationship Id="rId1037" Type="http://schemas.openxmlformats.org/officeDocument/2006/relationships/revisionLog" Target="revisionLog1037.xml"/><Relationship Id="rId1079" Type="http://schemas.openxmlformats.org/officeDocument/2006/relationships/revisionLog" Target="revisionLog1079.xml"/><Relationship Id="rId211" Type="http://schemas.openxmlformats.org/officeDocument/2006/relationships/revisionLog" Target="revisionLog211.xml"/><Relationship Id="rId253" Type="http://schemas.openxmlformats.org/officeDocument/2006/relationships/revisionLog" Target="revisionLog253.xml"/><Relationship Id="rId295" Type="http://schemas.openxmlformats.org/officeDocument/2006/relationships/revisionLog" Target="revisionLog295.xml"/><Relationship Id="rId309" Type="http://schemas.openxmlformats.org/officeDocument/2006/relationships/revisionLog" Target="revisionLog309.xml"/><Relationship Id="rId460" Type="http://schemas.openxmlformats.org/officeDocument/2006/relationships/revisionLog" Target="revisionLog460.xml"/><Relationship Id="rId516" Type="http://schemas.openxmlformats.org/officeDocument/2006/relationships/revisionLog" Target="revisionLog516.xml"/><Relationship Id="rId698" Type="http://schemas.openxmlformats.org/officeDocument/2006/relationships/revisionLog" Target="revisionLog698.xml"/><Relationship Id="rId919" Type="http://schemas.openxmlformats.org/officeDocument/2006/relationships/revisionLog" Target="revisionLog919.xml"/><Relationship Id="rId48" Type="http://schemas.openxmlformats.org/officeDocument/2006/relationships/revisionLog" Target="revisionLog48.xml"/><Relationship Id="rId113" Type="http://schemas.openxmlformats.org/officeDocument/2006/relationships/revisionLog" Target="revisionLog113.xml"/><Relationship Id="rId320" Type="http://schemas.openxmlformats.org/officeDocument/2006/relationships/revisionLog" Target="revisionLog320.xml"/><Relationship Id="rId558" Type="http://schemas.openxmlformats.org/officeDocument/2006/relationships/revisionLog" Target="revisionLog558.xml"/><Relationship Id="rId723" Type="http://schemas.openxmlformats.org/officeDocument/2006/relationships/revisionLog" Target="revisionLog723.xml"/><Relationship Id="rId765" Type="http://schemas.openxmlformats.org/officeDocument/2006/relationships/revisionLog" Target="revisionLog765.xml"/><Relationship Id="rId930" Type="http://schemas.openxmlformats.org/officeDocument/2006/relationships/revisionLog" Target="revisionLog930.xml"/><Relationship Id="rId972" Type="http://schemas.openxmlformats.org/officeDocument/2006/relationships/revisionLog" Target="revisionLog972.xml"/><Relationship Id="rId1006" Type="http://schemas.openxmlformats.org/officeDocument/2006/relationships/revisionLog" Target="revisionLog1006.xml"/><Relationship Id="rId155" Type="http://schemas.openxmlformats.org/officeDocument/2006/relationships/revisionLog" Target="revisionLog155.xml"/><Relationship Id="rId197" Type="http://schemas.openxmlformats.org/officeDocument/2006/relationships/revisionLog" Target="revisionLog197.xml"/><Relationship Id="rId362" Type="http://schemas.openxmlformats.org/officeDocument/2006/relationships/revisionLog" Target="revisionLog362.xml"/><Relationship Id="rId418" Type="http://schemas.openxmlformats.org/officeDocument/2006/relationships/revisionLog" Target="revisionLog418.xml"/><Relationship Id="rId625" Type="http://schemas.openxmlformats.org/officeDocument/2006/relationships/revisionLog" Target="revisionLog625.xml"/><Relationship Id="rId832" Type="http://schemas.openxmlformats.org/officeDocument/2006/relationships/revisionLog" Target="revisionLog832.xml"/><Relationship Id="rId1048" Type="http://schemas.openxmlformats.org/officeDocument/2006/relationships/revisionLog" Target="revisionLog1048.xml"/><Relationship Id="rId222" Type="http://schemas.openxmlformats.org/officeDocument/2006/relationships/revisionLog" Target="revisionLog222.xml"/><Relationship Id="rId264" Type="http://schemas.openxmlformats.org/officeDocument/2006/relationships/revisionLog" Target="revisionLog264.xml"/><Relationship Id="rId471" Type="http://schemas.openxmlformats.org/officeDocument/2006/relationships/revisionLog" Target="revisionLog471.xml"/><Relationship Id="rId667" Type="http://schemas.openxmlformats.org/officeDocument/2006/relationships/revisionLog" Target="revisionLog667.xml"/><Relationship Id="rId874" Type="http://schemas.openxmlformats.org/officeDocument/2006/relationships/revisionLog" Target="revisionLog874.xml"/><Relationship Id="rId17" Type="http://schemas.openxmlformats.org/officeDocument/2006/relationships/revisionLog" Target="revisionLog17.xml"/><Relationship Id="rId59" Type="http://schemas.openxmlformats.org/officeDocument/2006/relationships/revisionLog" Target="revisionLog59.xml"/><Relationship Id="rId124" Type="http://schemas.openxmlformats.org/officeDocument/2006/relationships/revisionLog" Target="revisionLog124.xml"/><Relationship Id="rId527" Type="http://schemas.openxmlformats.org/officeDocument/2006/relationships/revisionLog" Target="revisionLog527.xml"/><Relationship Id="rId569" Type="http://schemas.openxmlformats.org/officeDocument/2006/relationships/revisionLog" Target="revisionLog569.xml"/><Relationship Id="rId734" Type="http://schemas.openxmlformats.org/officeDocument/2006/relationships/revisionLog" Target="revisionLog734.xml"/><Relationship Id="rId776" Type="http://schemas.openxmlformats.org/officeDocument/2006/relationships/revisionLog" Target="revisionLog776.xml"/><Relationship Id="rId941" Type="http://schemas.openxmlformats.org/officeDocument/2006/relationships/revisionLog" Target="revisionLog941.xml"/><Relationship Id="rId983" Type="http://schemas.openxmlformats.org/officeDocument/2006/relationships/revisionLog" Target="revisionLog983.xml"/><Relationship Id="rId70" Type="http://schemas.openxmlformats.org/officeDocument/2006/relationships/revisionLog" Target="revisionLog70.xml"/><Relationship Id="rId166" Type="http://schemas.openxmlformats.org/officeDocument/2006/relationships/revisionLog" Target="revisionLog166.xml"/><Relationship Id="rId331" Type="http://schemas.openxmlformats.org/officeDocument/2006/relationships/revisionLog" Target="revisionLog331.xml"/><Relationship Id="rId373" Type="http://schemas.openxmlformats.org/officeDocument/2006/relationships/revisionLog" Target="revisionLog373.xml"/><Relationship Id="rId429" Type="http://schemas.openxmlformats.org/officeDocument/2006/relationships/revisionLog" Target="revisionLog429.xml"/><Relationship Id="rId580" Type="http://schemas.openxmlformats.org/officeDocument/2006/relationships/revisionLog" Target="revisionLog580.xml"/><Relationship Id="rId636" Type="http://schemas.openxmlformats.org/officeDocument/2006/relationships/revisionLog" Target="revisionLog636.xml"/><Relationship Id="rId801" Type="http://schemas.openxmlformats.org/officeDocument/2006/relationships/revisionLog" Target="revisionLog801.xml"/><Relationship Id="rId1017" Type="http://schemas.openxmlformats.org/officeDocument/2006/relationships/revisionLog" Target="revisionLog1017.xml"/><Relationship Id="rId1059" Type="http://schemas.openxmlformats.org/officeDocument/2006/relationships/revisionLog" Target="revisionLog1059.xml"/><Relationship Id="rId1" Type="http://schemas.openxmlformats.org/officeDocument/2006/relationships/revisionLog" Target="revisionLog1.xml"/><Relationship Id="rId233" Type="http://schemas.openxmlformats.org/officeDocument/2006/relationships/revisionLog" Target="revisionLog233.xml"/><Relationship Id="rId440" Type="http://schemas.openxmlformats.org/officeDocument/2006/relationships/revisionLog" Target="revisionLog440.xml"/><Relationship Id="rId678" Type="http://schemas.openxmlformats.org/officeDocument/2006/relationships/revisionLog" Target="revisionLog678.xml"/><Relationship Id="rId843" Type="http://schemas.openxmlformats.org/officeDocument/2006/relationships/revisionLog" Target="revisionLog843.xml"/><Relationship Id="rId885" Type="http://schemas.openxmlformats.org/officeDocument/2006/relationships/revisionLog" Target="revisionLog885.xml"/><Relationship Id="rId1070" Type="http://schemas.openxmlformats.org/officeDocument/2006/relationships/revisionLog" Target="revisionLog1070.xml"/><Relationship Id="rId28" Type="http://schemas.openxmlformats.org/officeDocument/2006/relationships/revisionLog" Target="revisionLog28.xml"/><Relationship Id="rId275" Type="http://schemas.openxmlformats.org/officeDocument/2006/relationships/revisionLog" Target="revisionLog275.xml"/><Relationship Id="rId300" Type="http://schemas.openxmlformats.org/officeDocument/2006/relationships/revisionLog" Target="revisionLog300.xml"/><Relationship Id="rId482" Type="http://schemas.openxmlformats.org/officeDocument/2006/relationships/revisionLog" Target="revisionLog482.xml"/><Relationship Id="rId538" Type="http://schemas.openxmlformats.org/officeDocument/2006/relationships/revisionLog" Target="revisionLog538.xml"/><Relationship Id="rId703" Type="http://schemas.openxmlformats.org/officeDocument/2006/relationships/revisionLog" Target="revisionLog703.xml"/><Relationship Id="rId745" Type="http://schemas.openxmlformats.org/officeDocument/2006/relationships/revisionLog" Target="revisionLog745.xml"/><Relationship Id="rId910" Type="http://schemas.openxmlformats.org/officeDocument/2006/relationships/revisionLog" Target="revisionLog910.xml"/><Relationship Id="rId952" Type="http://schemas.openxmlformats.org/officeDocument/2006/relationships/revisionLog" Target="revisionLog952.xml"/><Relationship Id="rId81" Type="http://schemas.openxmlformats.org/officeDocument/2006/relationships/revisionLog" Target="revisionLog81.xml"/><Relationship Id="rId135" Type="http://schemas.openxmlformats.org/officeDocument/2006/relationships/revisionLog" Target="revisionLog135.xml"/><Relationship Id="rId177" Type="http://schemas.openxmlformats.org/officeDocument/2006/relationships/revisionLog" Target="revisionLog177.xml"/><Relationship Id="rId342" Type="http://schemas.openxmlformats.org/officeDocument/2006/relationships/revisionLog" Target="revisionLog342.xml"/><Relationship Id="rId384" Type="http://schemas.openxmlformats.org/officeDocument/2006/relationships/revisionLog" Target="revisionLog384.xml"/><Relationship Id="rId591" Type="http://schemas.openxmlformats.org/officeDocument/2006/relationships/revisionLog" Target="revisionLog591.xml"/><Relationship Id="rId605" Type="http://schemas.openxmlformats.org/officeDocument/2006/relationships/revisionLog" Target="revisionLog605.xml"/><Relationship Id="rId787" Type="http://schemas.openxmlformats.org/officeDocument/2006/relationships/revisionLog" Target="revisionLog787.xml"/><Relationship Id="rId812" Type="http://schemas.openxmlformats.org/officeDocument/2006/relationships/revisionLog" Target="revisionLog812.xml"/><Relationship Id="rId994" Type="http://schemas.openxmlformats.org/officeDocument/2006/relationships/revisionLog" Target="revisionLog994.xml"/><Relationship Id="rId1028" Type="http://schemas.openxmlformats.org/officeDocument/2006/relationships/revisionLog" Target="revisionLog1028.xml"/><Relationship Id="rId202" Type="http://schemas.openxmlformats.org/officeDocument/2006/relationships/revisionLog" Target="revisionLog202.xml"/><Relationship Id="rId244" Type="http://schemas.openxmlformats.org/officeDocument/2006/relationships/revisionLog" Target="revisionLog244.xml"/><Relationship Id="rId647" Type="http://schemas.openxmlformats.org/officeDocument/2006/relationships/revisionLog" Target="revisionLog647.xml"/><Relationship Id="rId689" Type="http://schemas.openxmlformats.org/officeDocument/2006/relationships/revisionLog" Target="revisionLog689.xml"/><Relationship Id="rId854" Type="http://schemas.openxmlformats.org/officeDocument/2006/relationships/revisionLog" Target="revisionLog854.xml"/><Relationship Id="rId896" Type="http://schemas.openxmlformats.org/officeDocument/2006/relationships/revisionLog" Target="revisionLog896.xml"/><Relationship Id="rId1081" Type="http://schemas.openxmlformats.org/officeDocument/2006/relationships/revisionLog" Target="revisionLog1081.xml"/><Relationship Id="rId39" Type="http://schemas.openxmlformats.org/officeDocument/2006/relationships/revisionLog" Target="revisionLog39.xml"/><Relationship Id="rId286" Type="http://schemas.openxmlformats.org/officeDocument/2006/relationships/revisionLog" Target="revisionLog286.xml"/><Relationship Id="rId451" Type="http://schemas.openxmlformats.org/officeDocument/2006/relationships/revisionLog" Target="revisionLog451.xml"/><Relationship Id="rId493" Type="http://schemas.openxmlformats.org/officeDocument/2006/relationships/revisionLog" Target="revisionLog493.xml"/><Relationship Id="rId507" Type="http://schemas.openxmlformats.org/officeDocument/2006/relationships/revisionLog" Target="revisionLog507.xml"/><Relationship Id="rId549" Type="http://schemas.openxmlformats.org/officeDocument/2006/relationships/revisionLog" Target="revisionLog549.xml"/><Relationship Id="rId714" Type="http://schemas.openxmlformats.org/officeDocument/2006/relationships/revisionLog" Target="revisionLog714.xml"/><Relationship Id="rId756" Type="http://schemas.openxmlformats.org/officeDocument/2006/relationships/revisionLog" Target="revisionLog756.xml"/><Relationship Id="rId921" Type="http://schemas.openxmlformats.org/officeDocument/2006/relationships/revisionLog" Target="revisionLog921.xml"/><Relationship Id="rId50" Type="http://schemas.openxmlformats.org/officeDocument/2006/relationships/revisionLog" Target="revisionLog50.xml"/><Relationship Id="rId104" Type="http://schemas.openxmlformats.org/officeDocument/2006/relationships/revisionLog" Target="revisionLog104.xml"/><Relationship Id="rId146" Type="http://schemas.openxmlformats.org/officeDocument/2006/relationships/revisionLog" Target="revisionLog146.xml"/><Relationship Id="rId188" Type="http://schemas.openxmlformats.org/officeDocument/2006/relationships/revisionLog" Target="revisionLog188.xml"/><Relationship Id="rId311" Type="http://schemas.openxmlformats.org/officeDocument/2006/relationships/revisionLog" Target="revisionLog311.xml"/><Relationship Id="rId353" Type="http://schemas.openxmlformats.org/officeDocument/2006/relationships/revisionLog" Target="revisionLog353.xml"/><Relationship Id="rId395" Type="http://schemas.openxmlformats.org/officeDocument/2006/relationships/revisionLog" Target="revisionLog395.xml"/><Relationship Id="rId409" Type="http://schemas.openxmlformats.org/officeDocument/2006/relationships/revisionLog" Target="revisionLog409.xml"/><Relationship Id="rId560" Type="http://schemas.openxmlformats.org/officeDocument/2006/relationships/revisionLog" Target="revisionLog560.xml"/><Relationship Id="rId798" Type="http://schemas.openxmlformats.org/officeDocument/2006/relationships/revisionLog" Target="revisionLog798.xml"/><Relationship Id="rId963" Type="http://schemas.openxmlformats.org/officeDocument/2006/relationships/revisionLog" Target="revisionLog963.xml"/><Relationship Id="rId1039" Type="http://schemas.openxmlformats.org/officeDocument/2006/relationships/revisionLog" Target="revisionLog1039.xml"/><Relationship Id="rId92" Type="http://schemas.openxmlformats.org/officeDocument/2006/relationships/revisionLog" Target="revisionLog92.xml"/><Relationship Id="rId213" Type="http://schemas.openxmlformats.org/officeDocument/2006/relationships/revisionLog" Target="revisionLog213.xml"/><Relationship Id="rId420" Type="http://schemas.openxmlformats.org/officeDocument/2006/relationships/revisionLog" Target="revisionLog420.xml"/><Relationship Id="rId616" Type="http://schemas.openxmlformats.org/officeDocument/2006/relationships/revisionLog" Target="revisionLog616.xml"/><Relationship Id="rId658" Type="http://schemas.openxmlformats.org/officeDocument/2006/relationships/revisionLog" Target="revisionLog658.xml"/><Relationship Id="rId823" Type="http://schemas.openxmlformats.org/officeDocument/2006/relationships/revisionLog" Target="revisionLog823.xml"/><Relationship Id="rId865" Type="http://schemas.openxmlformats.org/officeDocument/2006/relationships/revisionLog" Target="revisionLog865.xml"/><Relationship Id="rId1050" Type="http://schemas.openxmlformats.org/officeDocument/2006/relationships/revisionLog" Target="revisionLog1050.xml"/><Relationship Id="rId255" Type="http://schemas.openxmlformats.org/officeDocument/2006/relationships/revisionLog" Target="revisionLog255.xml"/><Relationship Id="rId297" Type="http://schemas.openxmlformats.org/officeDocument/2006/relationships/revisionLog" Target="revisionLog297.xml"/><Relationship Id="rId462" Type="http://schemas.openxmlformats.org/officeDocument/2006/relationships/revisionLog" Target="revisionLog462.xml"/><Relationship Id="rId518" Type="http://schemas.openxmlformats.org/officeDocument/2006/relationships/revisionLog" Target="revisionLog518.xml"/><Relationship Id="rId725" Type="http://schemas.openxmlformats.org/officeDocument/2006/relationships/revisionLog" Target="revisionLog725.xml"/><Relationship Id="rId932" Type="http://schemas.openxmlformats.org/officeDocument/2006/relationships/revisionLog" Target="revisionLog932.xml"/><Relationship Id="rId115" Type="http://schemas.openxmlformats.org/officeDocument/2006/relationships/revisionLog" Target="revisionLog115.xml"/><Relationship Id="rId157" Type="http://schemas.openxmlformats.org/officeDocument/2006/relationships/revisionLog" Target="revisionLog157.xml"/><Relationship Id="rId322" Type="http://schemas.openxmlformats.org/officeDocument/2006/relationships/revisionLog" Target="revisionLog322.xml"/><Relationship Id="rId364" Type="http://schemas.openxmlformats.org/officeDocument/2006/relationships/revisionLog" Target="revisionLog364.xml"/><Relationship Id="rId767" Type="http://schemas.openxmlformats.org/officeDocument/2006/relationships/revisionLog" Target="revisionLog767.xml"/><Relationship Id="rId974" Type="http://schemas.openxmlformats.org/officeDocument/2006/relationships/revisionLog" Target="revisionLog974.xml"/><Relationship Id="rId1008" Type="http://schemas.openxmlformats.org/officeDocument/2006/relationships/revisionLog" Target="revisionLog1008.xml"/><Relationship Id="rId61" Type="http://schemas.openxmlformats.org/officeDocument/2006/relationships/revisionLog" Target="revisionLog61.xml"/><Relationship Id="rId199" Type="http://schemas.openxmlformats.org/officeDocument/2006/relationships/revisionLog" Target="revisionLog199.xml"/><Relationship Id="rId571" Type="http://schemas.openxmlformats.org/officeDocument/2006/relationships/revisionLog" Target="revisionLog571.xml"/><Relationship Id="rId627" Type="http://schemas.openxmlformats.org/officeDocument/2006/relationships/revisionLog" Target="revisionLog627.xml"/><Relationship Id="rId669" Type="http://schemas.openxmlformats.org/officeDocument/2006/relationships/revisionLog" Target="revisionLog669.xml"/><Relationship Id="rId834" Type="http://schemas.openxmlformats.org/officeDocument/2006/relationships/revisionLog" Target="revisionLog834.xml"/><Relationship Id="rId876" Type="http://schemas.openxmlformats.org/officeDocument/2006/relationships/revisionLog" Target="revisionLog876.xml"/><Relationship Id="rId19" Type="http://schemas.openxmlformats.org/officeDocument/2006/relationships/revisionLog" Target="revisionLog19.xml"/><Relationship Id="rId224" Type="http://schemas.openxmlformats.org/officeDocument/2006/relationships/revisionLog" Target="revisionLog224.xml"/><Relationship Id="rId266" Type="http://schemas.openxmlformats.org/officeDocument/2006/relationships/revisionLog" Target="revisionLog266.xml"/><Relationship Id="rId431" Type="http://schemas.openxmlformats.org/officeDocument/2006/relationships/revisionLog" Target="revisionLog431.xml"/><Relationship Id="rId473" Type="http://schemas.openxmlformats.org/officeDocument/2006/relationships/revisionLog" Target="revisionLog473.xml"/><Relationship Id="rId529" Type="http://schemas.openxmlformats.org/officeDocument/2006/relationships/revisionLog" Target="revisionLog529.xml"/><Relationship Id="rId680" Type="http://schemas.openxmlformats.org/officeDocument/2006/relationships/revisionLog" Target="revisionLog680.xml"/><Relationship Id="rId736" Type="http://schemas.openxmlformats.org/officeDocument/2006/relationships/revisionLog" Target="revisionLog736.xml"/><Relationship Id="rId901" Type="http://schemas.openxmlformats.org/officeDocument/2006/relationships/revisionLog" Target="revisionLog901.xml"/><Relationship Id="rId1061" Type="http://schemas.openxmlformats.org/officeDocument/2006/relationships/revisionLog" Target="revisionLog1061.xml"/><Relationship Id="rId30" Type="http://schemas.openxmlformats.org/officeDocument/2006/relationships/revisionLog" Target="revisionLog30.xml"/><Relationship Id="rId126" Type="http://schemas.openxmlformats.org/officeDocument/2006/relationships/revisionLog" Target="revisionLog126.xml"/><Relationship Id="rId168" Type="http://schemas.openxmlformats.org/officeDocument/2006/relationships/revisionLog" Target="revisionLog168.xml"/><Relationship Id="rId333" Type="http://schemas.openxmlformats.org/officeDocument/2006/relationships/revisionLog" Target="revisionLog333.xml"/><Relationship Id="rId540" Type="http://schemas.openxmlformats.org/officeDocument/2006/relationships/revisionLog" Target="revisionLog540.xml"/><Relationship Id="rId778" Type="http://schemas.openxmlformats.org/officeDocument/2006/relationships/revisionLog" Target="revisionLog778.xml"/><Relationship Id="rId943" Type="http://schemas.openxmlformats.org/officeDocument/2006/relationships/revisionLog" Target="revisionLog943.xml"/><Relationship Id="rId985" Type="http://schemas.openxmlformats.org/officeDocument/2006/relationships/revisionLog" Target="revisionLog985.xml"/><Relationship Id="rId1019" Type="http://schemas.openxmlformats.org/officeDocument/2006/relationships/revisionLog" Target="revisionLog1019.xml"/><Relationship Id="rId72" Type="http://schemas.openxmlformats.org/officeDocument/2006/relationships/revisionLog" Target="revisionLog72.xml"/><Relationship Id="rId375" Type="http://schemas.openxmlformats.org/officeDocument/2006/relationships/revisionLog" Target="revisionLog375.xml"/><Relationship Id="rId582" Type="http://schemas.openxmlformats.org/officeDocument/2006/relationships/revisionLog" Target="revisionLog582.xml"/><Relationship Id="rId638" Type="http://schemas.openxmlformats.org/officeDocument/2006/relationships/revisionLog" Target="revisionLog638.xml"/><Relationship Id="rId803" Type="http://schemas.openxmlformats.org/officeDocument/2006/relationships/revisionLog" Target="revisionLog803.xml"/><Relationship Id="rId845" Type="http://schemas.openxmlformats.org/officeDocument/2006/relationships/revisionLog" Target="revisionLog845.xml"/><Relationship Id="rId1030" Type="http://schemas.openxmlformats.org/officeDocument/2006/relationships/revisionLog" Target="revisionLog1030.xml"/><Relationship Id="rId3" Type="http://schemas.openxmlformats.org/officeDocument/2006/relationships/revisionLog" Target="revisionLog3.xml"/><Relationship Id="rId235" Type="http://schemas.openxmlformats.org/officeDocument/2006/relationships/revisionLog" Target="revisionLog235.xml"/><Relationship Id="rId277" Type="http://schemas.openxmlformats.org/officeDocument/2006/relationships/revisionLog" Target="revisionLog277.xml"/><Relationship Id="rId400" Type="http://schemas.openxmlformats.org/officeDocument/2006/relationships/revisionLog" Target="revisionLog400.xml"/><Relationship Id="rId442" Type="http://schemas.openxmlformats.org/officeDocument/2006/relationships/revisionLog" Target="revisionLog442.xml"/><Relationship Id="rId484" Type="http://schemas.openxmlformats.org/officeDocument/2006/relationships/revisionLog" Target="revisionLog484.xml"/><Relationship Id="rId705" Type="http://schemas.openxmlformats.org/officeDocument/2006/relationships/revisionLog" Target="revisionLog705.xml"/><Relationship Id="rId887" Type="http://schemas.openxmlformats.org/officeDocument/2006/relationships/revisionLog" Target="revisionLog887.xml"/><Relationship Id="rId1072" Type="http://schemas.openxmlformats.org/officeDocument/2006/relationships/revisionLog" Target="revisionLog1072.xml"/><Relationship Id="rId137" Type="http://schemas.openxmlformats.org/officeDocument/2006/relationships/revisionLog" Target="revisionLog137.xml"/><Relationship Id="rId302" Type="http://schemas.openxmlformats.org/officeDocument/2006/relationships/revisionLog" Target="revisionLog302.xml"/><Relationship Id="rId344" Type="http://schemas.openxmlformats.org/officeDocument/2006/relationships/revisionLog" Target="revisionLog344.xml"/><Relationship Id="rId691" Type="http://schemas.openxmlformats.org/officeDocument/2006/relationships/revisionLog" Target="revisionLog691.xml"/><Relationship Id="rId747" Type="http://schemas.openxmlformats.org/officeDocument/2006/relationships/revisionLog" Target="revisionLog747.xml"/><Relationship Id="rId789" Type="http://schemas.openxmlformats.org/officeDocument/2006/relationships/revisionLog" Target="revisionLog789.xml"/><Relationship Id="rId912" Type="http://schemas.openxmlformats.org/officeDocument/2006/relationships/revisionLog" Target="revisionLog912.xml"/><Relationship Id="rId954" Type="http://schemas.openxmlformats.org/officeDocument/2006/relationships/revisionLog" Target="revisionLog954.xml"/><Relationship Id="rId996" Type="http://schemas.openxmlformats.org/officeDocument/2006/relationships/revisionLog" Target="revisionLog996.xml"/><Relationship Id="rId41" Type="http://schemas.openxmlformats.org/officeDocument/2006/relationships/revisionLog" Target="revisionLog41.xml"/><Relationship Id="rId83" Type="http://schemas.openxmlformats.org/officeDocument/2006/relationships/revisionLog" Target="revisionLog83.xml"/><Relationship Id="rId179" Type="http://schemas.openxmlformats.org/officeDocument/2006/relationships/revisionLog" Target="revisionLog179.xml"/><Relationship Id="rId386" Type="http://schemas.openxmlformats.org/officeDocument/2006/relationships/revisionLog" Target="revisionLog386.xml"/><Relationship Id="rId551" Type="http://schemas.openxmlformats.org/officeDocument/2006/relationships/revisionLog" Target="revisionLog551.xml"/><Relationship Id="rId593" Type="http://schemas.openxmlformats.org/officeDocument/2006/relationships/revisionLog" Target="revisionLog593.xml"/><Relationship Id="rId607" Type="http://schemas.openxmlformats.org/officeDocument/2006/relationships/revisionLog" Target="revisionLog607.xml"/><Relationship Id="rId649" Type="http://schemas.openxmlformats.org/officeDocument/2006/relationships/revisionLog" Target="revisionLog649.xml"/><Relationship Id="rId814" Type="http://schemas.openxmlformats.org/officeDocument/2006/relationships/revisionLog" Target="revisionLog814.xml"/><Relationship Id="rId856" Type="http://schemas.openxmlformats.org/officeDocument/2006/relationships/revisionLog" Target="revisionLog856.xml"/><Relationship Id="rId190" Type="http://schemas.openxmlformats.org/officeDocument/2006/relationships/revisionLog" Target="revisionLog190.xml"/><Relationship Id="rId204" Type="http://schemas.openxmlformats.org/officeDocument/2006/relationships/revisionLog" Target="revisionLog204.xml"/><Relationship Id="rId246" Type="http://schemas.openxmlformats.org/officeDocument/2006/relationships/revisionLog" Target="revisionLog246.xml"/><Relationship Id="rId288" Type="http://schemas.openxmlformats.org/officeDocument/2006/relationships/revisionLog" Target="revisionLog288.xml"/><Relationship Id="rId411" Type="http://schemas.openxmlformats.org/officeDocument/2006/relationships/revisionLog" Target="revisionLog411.xml"/><Relationship Id="rId453" Type="http://schemas.openxmlformats.org/officeDocument/2006/relationships/revisionLog" Target="revisionLog453.xml"/><Relationship Id="rId509" Type="http://schemas.openxmlformats.org/officeDocument/2006/relationships/revisionLog" Target="revisionLog509.xml"/><Relationship Id="rId660" Type="http://schemas.openxmlformats.org/officeDocument/2006/relationships/revisionLog" Target="revisionLog660.xml"/><Relationship Id="rId898" Type="http://schemas.openxmlformats.org/officeDocument/2006/relationships/revisionLog" Target="revisionLog898.xml"/><Relationship Id="rId1041" Type="http://schemas.openxmlformats.org/officeDocument/2006/relationships/revisionLog" Target="revisionLog1041.xml"/><Relationship Id="rId1083" Type="http://schemas.openxmlformats.org/officeDocument/2006/relationships/revisionLog" Target="revisionLog1083.xml"/><Relationship Id="rId106" Type="http://schemas.openxmlformats.org/officeDocument/2006/relationships/revisionLog" Target="revisionLog106.xml"/><Relationship Id="rId313" Type="http://schemas.openxmlformats.org/officeDocument/2006/relationships/revisionLog" Target="revisionLog313.xml"/><Relationship Id="rId495" Type="http://schemas.openxmlformats.org/officeDocument/2006/relationships/revisionLog" Target="revisionLog495.xml"/><Relationship Id="rId716" Type="http://schemas.openxmlformats.org/officeDocument/2006/relationships/revisionLog" Target="revisionLog716.xml"/><Relationship Id="rId758" Type="http://schemas.openxmlformats.org/officeDocument/2006/relationships/revisionLog" Target="revisionLog758.xml"/><Relationship Id="rId923" Type="http://schemas.openxmlformats.org/officeDocument/2006/relationships/revisionLog" Target="revisionLog923.xml"/><Relationship Id="rId965" Type="http://schemas.openxmlformats.org/officeDocument/2006/relationships/revisionLog" Target="revisionLog965.xml"/><Relationship Id="rId10" Type="http://schemas.openxmlformats.org/officeDocument/2006/relationships/revisionLog" Target="revisionLog10.xml"/><Relationship Id="rId52" Type="http://schemas.openxmlformats.org/officeDocument/2006/relationships/revisionLog" Target="revisionLog52.xml"/><Relationship Id="rId94" Type="http://schemas.openxmlformats.org/officeDocument/2006/relationships/revisionLog" Target="revisionLog94.xml"/><Relationship Id="rId148" Type="http://schemas.openxmlformats.org/officeDocument/2006/relationships/revisionLog" Target="revisionLog148.xml"/><Relationship Id="rId355" Type="http://schemas.openxmlformats.org/officeDocument/2006/relationships/revisionLog" Target="revisionLog355.xml"/><Relationship Id="rId397" Type="http://schemas.openxmlformats.org/officeDocument/2006/relationships/revisionLog" Target="revisionLog397.xml"/><Relationship Id="rId520" Type="http://schemas.openxmlformats.org/officeDocument/2006/relationships/revisionLog" Target="revisionLog520.xml"/><Relationship Id="rId562" Type="http://schemas.openxmlformats.org/officeDocument/2006/relationships/revisionLog" Target="revisionLog562.xml"/><Relationship Id="rId618" Type="http://schemas.openxmlformats.org/officeDocument/2006/relationships/revisionLog" Target="revisionLog618.xml"/><Relationship Id="rId825" Type="http://schemas.openxmlformats.org/officeDocument/2006/relationships/revisionLog" Target="revisionLog825.xml"/><Relationship Id="rId215" Type="http://schemas.openxmlformats.org/officeDocument/2006/relationships/revisionLog" Target="revisionLog215.xml"/><Relationship Id="rId257" Type="http://schemas.openxmlformats.org/officeDocument/2006/relationships/revisionLog" Target="revisionLog257.xml"/><Relationship Id="rId422" Type="http://schemas.openxmlformats.org/officeDocument/2006/relationships/revisionLog" Target="revisionLog422.xml"/><Relationship Id="rId464" Type="http://schemas.openxmlformats.org/officeDocument/2006/relationships/revisionLog" Target="revisionLog464.xml"/><Relationship Id="rId867" Type="http://schemas.openxmlformats.org/officeDocument/2006/relationships/revisionLog" Target="revisionLog867.xml"/><Relationship Id="rId1010" Type="http://schemas.openxmlformats.org/officeDocument/2006/relationships/revisionLog" Target="revisionLog1010.xml"/><Relationship Id="rId1052" Type="http://schemas.openxmlformats.org/officeDocument/2006/relationships/revisionLog" Target="revisionLog1052.xml"/><Relationship Id="rId299" Type="http://schemas.openxmlformats.org/officeDocument/2006/relationships/revisionLog" Target="revisionLog299.xml"/><Relationship Id="rId727" Type="http://schemas.openxmlformats.org/officeDocument/2006/relationships/revisionLog" Target="revisionLog727.xml"/><Relationship Id="rId934" Type="http://schemas.openxmlformats.org/officeDocument/2006/relationships/revisionLog" Target="revisionLog934.xml"/><Relationship Id="rId63" Type="http://schemas.openxmlformats.org/officeDocument/2006/relationships/revisionLog" Target="revisionLog63.xml"/><Relationship Id="rId159" Type="http://schemas.openxmlformats.org/officeDocument/2006/relationships/revisionLog" Target="revisionLog159.xml"/><Relationship Id="rId366" Type="http://schemas.openxmlformats.org/officeDocument/2006/relationships/revisionLog" Target="revisionLog366.xml"/><Relationship Id="rId573" Type="http://schemas.openxmlformats.org/officeDocument/2006/relationships/revisionLog" Target="revisionLog573.xml"/><Relationship Id="rId780" Type="http://schemas.openxmlformats.org/officeDocument/2006/relationships/revisionLog" Target="revisionLog780.xml"/><Relationship Id="rId226" Type="http://schemas.openxmlformats.org/officeDocument/2006/relationships/revisionLog" Target="revisionLog226.xml"/><Relationship Id="rId433" Type="http://schemas.openxmlformats.org/officeDocument/2006/relationships/revisionLog" Target="revisionLog433.xml"/><Relationship Id="rId878" Type="http://schemas.openxmlformats.org/officeDocument/2006/relationships/revisionLog" Target="revisionLog878.xml"/><Relationship Id="rId1063" Type="http://schemas.openxmlformats.org/officeDocument/2006/relationships/revisionLog" Target="revisionLog1063.xml"/><Relationship Id="rId640" Type="http://schemas.openxmlformats.org/officeDocument/2006/relationships/revisionLog" Target="revisionLog640.xml"/><Relationship Id="rId738" Type="http://schemas.openxmlformats.org/officeDocument/2006/relationships/revisionLog" Target="revisionLog738.xml"/><Relationship Id="rId945" Type="http://schemas.openxmlformats.org/officeDocument/2006/relationships/revisionLog" Target="revisionLog945.xml"/><Relationship Id="rId74" Type="http://schemas.openxmlformats.org/officeDocument/2006/relationships/revisionLog" Target="revisionLog74.xml"/><Relationship Id="rId377" Type="http://schemas.openxmlformats.org/officeDocument/2006/relationships/revisionLog" Target="revisionLog377.xml"/><Relationship Id="rId500" Type="http://schemas.openxmlformats.org/officeDocument/2006/relationships/revisionLog" Target="revisionLog500.xml"/><Relationship Id="rId584" Type="http://schemas.openxmlformats.org/officeDocument/2006/relationships/revisionLog" Target="revisionLog584.xml"/><Relationship Id="rId805" Type="http://schemas.openxmlformats.org/officeDocument/2006/relationships/revisionLog" Target="revisionLog805.xml"/><Relationship Id="rId5" Type="http://schemas.openxmlformats.org/officeDocument/2006/relationships/revisionLog" Target="revisionLog5.xml"/><Relationship Id="rId237" Type="http://schemas.openxmlformats.org/officeDocument/2006/relationships/revisionLog" Target="revisionLog237.xml"/><Relationship Id="rId791" Type="http://schemas.openxmlformats.org/officeDocument/2006/relationships/revisionLog" Target="revisionLog791.xml"/><Relationship Id="rId889" Type="http://schemas.openxmlformats.org/officeDocument/2006/relationships/revisionLog" Target="revisionLog889.xml"/><Relationship Id="rId1074" Type="http://schemas.openxmlformats.org/officeDocument/2006/relationships/revisionLog" Target="revisionLog1074.xml"/><Relationship Id="rId444" Type="http://schemas.openxmlformats.org/officeDocument/2006/relationships/revisionLog" Target="revisionLog444.xml"/><Relationship Id="rId651" Type="http://schemas.openxmlformats.org/officeDocument/2006/relationships/revisionLog" Target="revisionLog651.xml"/><Relationship Id="rId749" Type="http://schemas.openxmlformats.org/officeDocument/2006/relationships/revisionLog" Target="revisionLog749.xml"/><Relationship Id="rId290" Type="http://schemas.openxmlformats.org/officeDocument/2006/relationships/revisionLog" Target="revisionLog290.xml"/><Relationship Id="rId304" Type="http://schemas.openxmlformats.org/officeDocument/2006/relationships/revisionLog" Target="revisionLog304.xml"/><Relationship Id="rId388" Type="http://schemas.openxmlformats.org/officeDocument/2006/relationships/revisionLog" Target="revisionLog388.xml"/><Relationship Id="rId511" Type="http://schemas.openxmlformats.org/officeDocument/2006/relationships/revisionLog" Target="revisionLog511.xml"/><Relationship Id="rId609" Type="http://schemas.openxmlformats.org/officeDocument/2006/relationships/revisionLog" Target="revisionLog609.xml"/><Relationship Id="rId956" Type="http://schemas.openxmlformats.org/officeDocument/2006/relationships/revisionLog" Target="revisionLog956.xml"/><Relationship Id="rId85" Type="http://schemas.openxmlformats.org/officeDocument/2006/relationships/revisionLog" Target="revisionLog85.xml"/><Relationship Id="rId150" Type="http://schemas.openxmlformats.org/officeDocument/2006/relationships/revisionLog" Target="revisionLog150.xml"/><Relationship Id="rId595" Type="http://schemas.openxmlformats.org/officeDocument/2006/relationships/revisionLog" Target="revisionLog595.xml"/><Relationship Id="rId816" Type="http://schemas.openxmlformats.org/officeDocument/2006/relationships/revisionLog" Target="revisionLog816.xml"/><Relationship Id="rId1001" Type="http://schemas.openxmlformats.org/officeDocument/2006/relationships/revisionLog" Target="revisionLog1001.xml"/><Relationship Id="rId248" Type="http://schemas.openxmlformats.org/officeDocument/2006/relationships/revisionLog" Target="revisionLog248.xml"/><Relationship Id="rId455" Type="http://schemas.openxmlformats.org/officeDocument/2006/relationships/revisionLog" Target="revisionLog455.xml"/><Relationship Id="rId662" Type="http://schemas.openxmlformats.org/officeDocument/2006/relationships/revisionLog" Target="revisionLog662.xml"/><Relationship Id="rId1085" Type="http://schemas.openxmlformats.org/officeDocument/2006/relationships/revisionLog" Target="revisionLog1085.xml"/><Relationship Id="rId12" Type="http://schemas.openxmlformats.org/officeDocument/2006/relationships/revisionLog" Target="revisionLog12.xml"/><Relationship Id="rId108" Type="http://schemas.openxmlformats.org/officeDocument/2006/relationships/revisionLog" Target="revisionLog108.xml"/><Relationship Id="rId315" Type="http://schemas.openxmlformats.org/officeDocument/2006/relationships/revisionLog" Target="revisionLog315.xml"/><Relationship Id="rId522" Type="http://schemas.openxmlformats.org/officeDocument/2006/relationships/revisionLog" Target="revisionLog522.xml"/><Relationship Id="rId967" Type="http://schemas.openxmlformats.org/officeDocument/2006/relationships/revisionLog" Target="revisionLog967.xml"/><Relationship Id="rId96" Type="http://schemas.openxmlformats.org/officeDocument/2006/relationships/revisionLog" Target="revisionLog96.xml"/><Relationship Id="rId161" Type="http://schemas.openxmlformats.org/officeDocument/2006/relationships/revisionLog" Target="revisionLog161.xml"/><Relationship Id="rId399" Type="http://schemas.openxmlformats.org/officeDocument/2006/relationships/revisionLog" Target="revisionLog399.xml"/><Relationship Id="rId827" Type="http://schemas.openxmlformats.org/officeDocument/2006/relationships/revisionLog" Target="revisionLog827.xml"/><Relationship Id="rId1012" Type="http://schemas.openxmlformats.org/officeDocument/2006/relationships/revisionLog" Target="revisionLog1012.xml"/><Relationship Id="rId259" Type="http://schemas.openxmlformats.org/officeDocument/2006/relationships/revisionLog" Target="revisionLog259.xml"/><Relationship Id="rId466" Type="http://schemas.openxmlformats.org/officeDocument/2006/relationships/revisionLog" Target="revisionLog466.xml"/><Relationship Id="rId673" Type="http://schemas.openxmlformats.org/officeDocument/2006/relationships/revisionLog" Target="revisionLog673.xml"/><Relationship Id="rId880" Type="http://schemas.openxmlformats.org/officeDocument/2006/relationships/revisionLog" Target="revisionLog880.xml"/><Relationship Id="rId23" Type="http://schemas.openxmlformats.org/officeDocument/2006/relationships/revisionLog" Target="revisionLog23.xml"/><Relationship Id="rId119" Type="http://schemas.openxmlformats.org/officeDocument/2006/relationships/revisionLog" Target="revisionLog119.xml"/><Relationship Id="rId326" Type="http://schemas.openxmlformats.org/officeDocument/2006/relationships/revisionLog" Target="revisionLog326.xml"/><Relationship Id="rId533" Type="http://schemas.openxmlformats.org/officeDocument/2006/relationships/revisionLog" Target="revisionLog533.xml"/><Relationship Id="rId978" Type="http://schemas.openxmlformats.org/officeDocument/2006/relationships/revisionLog" Target="revisionLog978.xml"/><Relationship Id="rId740" Type="http://schemas.openxmlformats.org/officeDocument/2006/relationships/revisionLog" Target="revisionLog740.xml"/><Relationship Id="rId838" Type="http://schemas.openxmlformats.org/officeDocument/2006/relationships/revisionLog" Target="revisionLog838.xml"/><Relationship Id="rId1023" Type="http://schemas.openxmlformats.org/officeDocument/2006/relationships/revisionLog" Target="revisionLog1023.xml"/><Relationship Id="rId172" Type="http://schemas.openxmlformats.org/officeDocument/2006/relationships/revisionLog" Target="revisionLog172.xml"/><Relationship Id="rId477" Type="http://schemas.openxmlformats.org/officeDocument/2006/relationships/revisionLog" Target="revisionLog477.xml"/><Relationship Id="rId600" Type="http://schemas.openxmlformats.org/officeDocument/2006/relationships/revisionLog" Target="revisionLog600.xml"/><Relationship Id="rId684" Type="http://schemas.openxmlformats.org/officeDocument/2006/relationships/revisionLog" Target="revisionLog684.xml"/><Relationship Id="rId337" Type="http://schemas.openxmlformats.org/officeDocument/2006/relationships/revisionLog" Target="revisionLog337.xml"/><Relationship Id="rId891" Type="http://schemas.openxmlformats.org/officeDocument/2006/relationships/revisionLog" Target="revisionLog891.xml"/><Relationship Id="rId905" Type="http://schemas.openxmlformats.org/officeDocument/2006/relationships/revisionLog" Target="revisionLog905.xml"/><Relationship Id="rId989" Type="http://schemas.openxmlformats.org/officeDocument/2006/relationships/revisionLog" Target="revisionLog989.xml"/><Relationship Id="rId34" Type="http://schemas.openxmlformats.org/officeDocument/2006/relationships/revisionLog" Target="revisionLog34.xml"/><Relationship Id="rId544" Type="http://schemas.openxmlformats.org/officeDocument/2006/relationships/revisionLog" Target="revisionLog544.xml"/><Relationship Id="rId751" Type="http://schemas.openxmlformats.org/officeDocument/2006/relationships/revisionLog" Target="revisionLog751.xml"/><Relationship Id="rId849" Type="http://schemas.openxmlformats.org/officeDocument/2006/relationships/revisionLog" Target="revisionLog849.xml"/><Relationship Id="rId183" Type="http://schemas.openxmlformats.org/officeDocument/2006/relationships/revisionLog" Target="revisionLog183.xml"/><Relationship Id="rId390" Type="http://schemas.openxmlformats.org/officeDocument/2006/relationships/revisionLog" Target="revisionLog390.xml"/><Relationship Id="rId404" Type="http://schemas.openxmlformats.org/officeDocument/2006/relationships/revisionLog" Target="revisionLog404.xml"/><Relationship Id="rId611" Type="http://schemas.openxmlformats.org/officeDocument/2006/relationships/revisionLog" Target="revisionLog611.xml"/><Relationship Id="rId1034" Type="http://schemas.openxmlformats.org/officeDocument/2006/relationships/revisionLog" Target="revisionLog1034.xml"/><Relationship Id="rId250" Type="http://schemas.openxmlformats.org/officeDocument/2006/relationships/revisionLog" Target="revisionLog250.xml"/><Relationship Id="rId488" Type="http://schemas.openxmlformats.org/officeDocument/2006/relationships/revisionLog" Target="revisionLog488.xml"/><Relationship Id="rId695" Type="http://schemas.openxmlformats.org/officeDocument/2006/relationships/revisionLog" Target="revisionLog695.xml"/><Relationship Id="rId709" Type="http://schemas.openxmlformats.org/officeDocument/2006/relationships/revisionLog" Target="revisionLog709.xml"/><Relationship Id="rId916" Type="http://schemas.openxmlformats.org/officeDocument/2006/relationships/revisionLog" Target="revisionLog916.xml"/><Relationship Id="rId45" Type="http://schemas.openxmlformats.org/officeDocument/2006/relationships/revisionLog" Target="revisionLog45.xml"/><Relationship Id="rId110" Type="http://schemas.openxmlformats.org/officeDocument/2006/relationships/revisionLog" Target="revisionLog110.xml"/><Relationship Id="rId348" Type="http://schemas.openxmlformats.org/officeDocument/2006/relationships/revisionLog" Target="revisionLog348.xml"/><Relationship Id="rId555" Type="http://schemas.openxmlformats.org/officeDocument/2006/relationships/revisionLog" Target="revisionLog555.xml"/><Relationship Id="rId762" Type="http://schemas.openxmlformats.org/officeDocument/2006/relationships/revisionLog" Target="revisionLog762.xml"/><Relationship Id="rId194" Type="http://schemas.openxmlformats.org/officeDocument/2006/relationships/revisionLog" Target="revisionLog194.xml"/><Relationship Id="rId208" Type="http://schemas.openxmlformats.org/officeDocument/2006/relationships/revisionLog" Target="revisionLog208.xml"/><Relationship Id="rId415" Type="http://schemas.openxmlformats.org/officeDocument/2006/relationships/revisionLog" Target="revisionLog415.xml"/><Relationship Id="rId622" Type="http://schemas.openxmlformats.org/officeDocument/2006/relationships/revisionLog" Target="revisionLog622.xml"/><Relationship Id="rId1045" Type="http://schemas.openxmlformats.org/officeDocument/2006/relationships/revisionLog" Target="revisionLog1045.xml"/><Relationship Id="rId261" Type="http://schemas.openxmlformats.org/officeDocument/2006/relationships/revisionLog" Target="revisionLog261.xml"/><Relationship Id="rId499" Type="http://schemas.openxmlformats.org/officeDocument/2006/relationships/revisionLog" Target="revisionLog499.xml"/><Relationship Id="rId927" Type="http://schemas.openxmlformats.org/officeDocument/2006/relationships/revisionLog" Target="revisionLog927.xml"/><Relationship Id="rId56" Type="http://schemas.openxmlformats.org/officeDocument/2006/relationships/revisionLog" Target="revisionLog56.xml"/><Relationship Id="rId359" Type="http://schemas.openxmlformats.org/officeDocument/2006/relationships/revisionLog" Target="revisionLog359.xml"/><Relationship Id="rId566" Type="http://schemas.openxmlformats.org/officeDocument/2006/relationships/revisionLog" Target="revisionLog566.xml"/><Relationship Id="rId773" Type="http://schemas.openxmlformats.org/officeDocument/2006/relationships/revisionLog" Target="revisionLog773.xml"/><Relationship Id="rId121" Type="http://schemas.openxmlformats.org/officeDocument/2006/relationships/revisionLog" Target="revisionLog121.xml"/><Relationship Id="rId219" Type="http://schemas.openxmlformats.org/officeDocument/2006/relationships/revisionLog" Target="revisionLog219.xml"/><Relationship Id="rId426" Type="http://schemas.openxmlformats.org/officeDocument/2006/relationships/revisionLog" Target="revisionLog426.xml"/><Relationship Id="rId633" Type="http://schemas.openxmlformats.org/officeDocument/2006/relationships/revisionLog" Target="revisionLog633.xml"/><Relationship Id="rId980" Type="http://schemas.openxmlformats.org/officeDocument/2006/relationships/revisionLog" Target="revisionLog980.xml"/><Relationship Id="rId1056" Type="http://schemas.openxmlformats.org/officeDocument/2006/relationships/revisionLog" Target="revisionLog1056.xml"/><Relationship Id="rId840" Type="http://schemas.openxmlformats.org/officeDocument/2006/relationships/revisionLog" Target="revisionLog840.xml"/><Relationship Id="rId938" Type="http://schemas.openxmlformats.org/officeDocument/2006/relationships/revisionLog" Target="revisionLog938.xml"/><Relationship Id="rId67" Type="http://schemas.openxmlformats.org/officeDocument/2006/relationships/revisionLog" Target="revisionLog67.xml"/><Relationship Id="rId272" Type="http://schemas.openxmlformats.org/officeDocument/2006/relationships/revisionLog" Target="revisionLog272.xml"/><Relationship Id="rId577" Type="http://schemas.openxmlformats.org/officeDocument/2006/relationships/revisionLog" Target="revisionLog577.xml"/><Relationship Id="rId700" Type="http://schemas.openxmlformats.org/officeDocument/2006/relationships/revisionLog" Target="revisionLog700.xml"/><Relationship Id="rId132" Type="http://schemas.openxmlformats.org/officeDocument/2006/relationships/revisionLog" Target="revisionLog132.xml"/><Relationship Id="rId784" Type="http://schemas.openxmlformats.org/officeDocument/2006/relationships/revisionLog" Target="revisionLog784.xml"/><Relationship Id="rId991" Type="http://schemas.openxmlformats.org/officeDocument/2006/relationships/revisionLog" Target="revisionLog991.xml"/><Relationship Id="rId1067" Type="http://schemas.openxmlformats.org/officeDocument/2006/relationships/revisionLog" Target="revisionLog1067.xml"/><Relationship Id="rId437" Type="http://schemas.openxmlformats.org/officeDocument/2006/relationships/revisionLog" Target="revisionLog437.xml"/><Relationship Id="rId644" Type="http://schemas.openxmlformats.org/officeDocument/2006/relationships/revisionLog" Target="revisionLog644.xml"/><Relationship Id="rId851" Type="http://schemas.openxmlformats.org/officeDocument/2006/relationships/revisionLog" Target="revisionLog851.xml"/><Relationship Id="rId283" Type="http://schemas.openxmlformats.org/officeDocument/2006/relationships/revisionLog" Target="revisionLog283.xml"/><Relationship Id="rId490" Type="http://schemas.openxmlformats.org/officeDocument/2006/relationships/revisionLog" Target="revisionLog490.xml"/><Relationship Id="rId504" Type="http://schemas.openxmlformats.org/officeDocument/2006/relationships/revisionLog" Target="revisionLog504.xml"/><Relationship Id="rId711" Type="http://schemas.openxmlformats.org/officeDocument/2006/relationships/revisionLog" Target="revisionLog711.xml"/><Relationship Id="rId949" Type="http://schemas.openxmlformats.org/officeDocument/2006/relationships/revisionLog" Target="revisionLog949.xml"/><Relationship Id="rId78" Type="http://schemas.openxmlformats.org/officeDocument/2006/relationships/revisionLog" Target="revisionLog78.xml"/><Relationship Id="rId143" Type="http://schemas.openxmlformats.org/officeDocument/2006/relationships/revisionLog" Target="revisionLog143.xml"/><Relationship Id="rId350" Type="http://schemas.openxmlformats.org/officeDocument/2006/relationships/revisionLog" Target="revisionLog350.xml"/><Relationship Id="rId588" Type="http://schemas.openxmlformats.org/officeDocument/2006/relationships/revisionLog" Target="revisionLog588.xml"/><Relationship Id="rId795" Type="http://schemas.openxmlformats.org/officeDocument/2006/relationships/revisionLog" Target="revisionLog795.xml"/><Relationship Id="rId809" Type="http://schemas.openxmlformats.org/officeDocument/2006/relationships/revisionLog" Target="revisionLog809.xml"/><Relationship Id="rId9" Type="http://schemas.openxmlformats.org/officeDocument/2006/relationships/revisionLog" Target="revisionLog9.xml"/><Relationship Id="rId210" Type="http://schemas.openxmlformats.org/officeDocument/2006/relationships/revisionLog" Target="revisionLog210.xml"/><Relationship Id="rId448" Type="http://schemas.openxmlformats.org/officeDocument/2006/relationships/revisionLog" Target="revisionLog448.xml"/><Relationship Id="rId655" Type="http://schemas.openxmlformats.org/officeDocument/2006/relationships/revisionLog" Target="revisionLog655.xml"/><Relationship Id="rId862" Type="http://schemas.openxmlformats.org/officeDocument/2006/relationships/revisionLog" Target="revisionLog862.xml"/><Relationship Id="rId1078" Type="http://schemas.openxmlformats.org/officeDocument/2006/relationships/revisionLog" Target="revisionLog1078.xml"/><Relationship Id="rId294" Type="http://schemas.openxmlformats.org/officeDocument/2006/relationships/revisionLog" Target="revisionLog294.xml"/><Relationship Id="rId308" Type="http://schemas.openxmlformats.org/officeDocument/2006/relationships/revisionLog" Target="revisionLog308.xml"/><Relationship Id="rId515" Type="http://schemas.openxmlformats.org/officeDocument/2006/relationships/revisionLog" Target="revisionLog515.xml"/><Relationship Id="rId722" Type="http://schemas.openxmlformats.org/officeDocument/2006/relationships/revisionLog" Target="revisionLog722.xml"/><Relationship Id="rId89" Type="http://schemas.openxmlformats.org/officeDocument/2006/relationships/revisionLog" Target="revisionLog89.xml"/><Relationship Id="rId154" Type="http://schemas.openxmlformats.org/officeDocument/2006/relationships/revisionLog" Target="revisionLog154.xml"/><Relationship Id="rId361" Type="http://schemas.openxmlformats.org/officeDocument/2006/relationships/revisionLog" Target="revisionLog361.xml"/><Relationship Id="rId599" Type="http://schemas.openxmlformats.org/officeDocument/2006/relationships/revisionLog" Target="revisionLog599.xml"/><Relationship Id="rId1005" Type="http://schemas.openxmlformats.org/officeDocument/2006/relationships/revisionLog" Target="revisionLog1005.xml"/><Relationship Id="rId459" Type="http://schemas.openxmlformats.org/officeDocument/2006/relationships/revisionLog" Target="revisionLog459.xml"/><Relationship Id="rId666" Type="http://schemas.openxmlformats.org/officeDocument/2006/relationships/revisionLog" Target="revisionLog666.xml"/><Relationship Id="rId873" Type="http://schemas.openxmlformats.org/officeDocument/2006/relationships/revisionLog" Target="revisionLog873.xml"/><Relationship Id="rId16" Type="http://schemas.openxmlformats.org/officeDocument/2006/relationships/revisionLog" Target="revisionLog16.xml"/><Relationship Id="rId221" Type="http://schemas.openxmlformats.org/officeDocument/2006/relationships/revisionLog" Target="revisionLog221.xml"/><Relationship Id="rId319" Type="http://schemas.openxmlformats.org/officeDocument/2006/relationships/revisionLog" Target="revisionLog319.xml"/><Relationship Id="rId526" Type="http://schemas.openxmlformats.org/officeDocument/2006/relationships/revisionLog" Target="revisionLog526.xml"/><Relationship Id="rId733" Type="http://schemas.openxmlformats.org/officeDocument/2006/relationships/revisionLog" Target="revisionLog733.xml"/><Relationship Id="rId940" Type="http://schemas.openxmlformats.org/officeDocument/2006/relationships/revisionLog" Target="revisionLog940.xml"/><Relationship Id="rId1016" Type="http://schemas.openxmlformats.org/officeDocument/2006/relationships/revisionLog" Target="revisionLog1016.xml"/><Relationship Id="rId165" Type="http://schemas.openxmlformats.org/officeDocument/2006/relationships/revisionLog" Target="revisionLog165.xml"/><Relationship Id="rId372" Type="http://schemas.openxmlformats.org/officeDocument/2006/relationships/revisionLog" Target="revisionLog372.xml"/><Relationship Id="rId677" Type="http://schemas.openxmlformats.org/officeDocument/2006/relationships/revisionLog" Target="revisionLog677.xml"/><Relationship Id="rId800" Type="http://schemas.openxmlformats.org/officeDocument/2006/relationships/revisionLog" Target="revisionLog800.xml"/><Relationship Id="rId232" Type="http://schemas.openxmlformats.org/officeDocument/2006/relationships/revisionLog" Target="revisionLog232.xml"/><Relationship Id="rId884" Type="http://schemas.openxmlformats.org/officeDocument/2006/relationships/revisionLog" Target="revisionLog884.xml"/><Relationship Id="rId27" Type="http://schemas.openxmlformats.org/officeDocument/2006/relationships/revisionLog" Target="revisionLog27.xml"/><Relationship Id="rId537" Type="http://schemas.openxmlformats.org/officeDocument/2006/relationships/revisionLog" Target="revisionLog537.xml"/><Relationship Id="rId744" Type="http://schemas.openxmlformats.org/officeDocument/2006/relationships/revisionLog" Target="revisionLog744.xml"/><Relationship Id="rId951" Type="http://schemas.openxmlformats.org/officeDocument/2006/relationships/revisionLog" Target="revisionLog951.xml"/><Relationship Id="rId80" Type="http://schemas.openxmlformats.org/officeDocument/2006/relationships/revisionLog" Target="revisionLog80.xml"/><Relationship Id="rId176" Type="http://schemas.openxmlformats.org/officeDocument/2006/relationships/revisionLog" Target="revisionLog176.xml"/><Relationship Id="rId383" Type="http://schemas.openxmlformats.org/officeDocument/2006/relationships/revisionLog" Target="revisionLog383.xml"/><Relationship Id="rId590" Type="http://schemas.openxmlformats.org/officeDocument/2006/relationships/revisionLog" Target="revisionLog590.xml"/><Relationship Id="rId604" Type="http://schemas.openxmlformats.org/officeDocument/2006/relationships/revisionLog" Target="revisionLog604.xml"/><Relationship Id="rId811" Type="http://schemas.openxmlformats.org/officeDocument/2006/relationships/revisionLog" Target="revisionLog811.xml"/><Relationship Id="rId1027" Type="http://schemas.openxmlformats.org/officeDocument/2006/relationships/revisionLog" Target="revisionLog1027.xml"/><Relationship Id="rId243" Type="http://schemas.openxmlformats.org/officeDocument/2006/relationships/revisionLog" Target="revisionLog243.xml"/><Relationship Id="rId450" Type="http://schemas.openxmlformats.org/officeDocument/2006/relationships/revisionLog" Target="revisionLog450.xml"/><Relationship Id="rId688" Type="http://schemas.openxmlformats.org/officeDocument/2006/relationships/revisionLog" Target="revisionLog688.xml"/><Relationship Id="rId895" Type="http://schemas.openxmlformats.org/officeDocument/2006/relationships/revisionLog" Target="revisionLog895.xml"/><Relationship Id="rId909" Type="http://schemas.openxmlformats.org/officeDocument/2006/relationships/revisionLog" Target="revisionLog909.xml"/><Relationship Id="rId1080" Type="http://schemas.openxmlformats.org/officeDocument/2006/relationships/revisionLog" Target="revisionLog1080.xml"/><Relationship Id="rId38" Type="http://schemas.openxmlformats.org/officeDocument/2006/relationships/revisionLog" Target="revisionLog38.xml"/><Relationship Id="rId103" Type="http://schemas.openxmlformats.org/officeDocument/2006/relationships/revisionLog" Target="revisionLog103.xml"/><Relationship Id="rId310" Type="http://schemas.openxmlformats.org/officeDocument/2006/relationships/revisionLog" Target="revisionLog310.xml"/><Relationship Id="rId548" Type="http://schemas.openxmlformats.org/officeDocument/2006/relationships/revisionLog" Target="revisionLog548.xml"/><Relationship Id="rId755" Type="http://schemas.openxmlformats.org/officeDocument/2006/relationships/revisionLog" Target="revisionLog755.xml"/><Relationship Id="rId962" Type="http://schemas.openxmlformats.org/officeDocument/2006/relationships/revisionLog" Target="revisionLog962.xml"/><Relationship Id="rId91" Type="http://schemas.openxmlformats.org/officeDocument/2006/relationships/revisionLog" Target="revisionLog91.xml"/><Relationship Id="rId187" Type="http://schemas.openxmlformats.org/officeDocument/2006/relationships/revisionLog" Target="revisionLog187.xml"/><Relationship Id="rId394" Type="http://schemas.openxmlformats.org/officeDocument/2006/relationships/revisionLog" Target="revisionLog394.xml"/><Relationship Id="rId408" Type="http://schemas.openxmlformats.org/officeDocument/2006/relationships/revisionLog" Target="revisionLog408.xml"/><Relationship Id="rId615" Type="http://schemas.openxmlformats.org/officeDocument/2006/relationships/revisionLog" Target="revisionLog615.xml"/><Relationship Id="rId822" Type="http://schemas.openxmlformats.org/officeDocument/2006/relationships/revisionLog" Target="revisionLog822.xml"/><Relationship Id="rId1038" Type="http://schemas.openxmlformats.org/officeDocument/2006/relationships/revisionLog" Target="revisionLog1038.xml"/><Relationship Id="rId254" Type="http://schemas.openxmlformats.org/officeDocument/2006/relationships/revisionLog" Target="revisionLog254.xml"/><Relationship Id="rId699" Type="http://schemas.openxmlformats.org/officeDocument/2006/relationships/revisionLog" Target="revisionLog699.xml"/><Relationship Id="rId49" Type="http://schemas.openxmlformats.org/officeDocument/2006/relationships/revisionLog" Target="revisionLog49.xml"/><Relationship Id="rId114" Type="http://schemas.openxmlformats.org/officeDocument/2006/relationships/revisionLog" Target="revisionLog114.xml"/><Relationship Id="rId461" Type="http://schemas.openxmlformats.org/officeDocument/2006/relationships/revisionLog" Target="revisionLog461.xml"/><Relationship Id="rId559" Type="http://schemas.openxmlformats.org/officeDocument/2006/relationships/revisionLog" Target="revisionLog559.xml"/><Relationship Id="rId766" Type="http://schemas.openxmlformats.org/officeDocument/2006/relationships/revisionLog" Target="revisionLog766.xml"/><Relationship Id="rId198" Type="http://schemas.openxmlformats.org/officeDocument/2006/relationships/revisionLog" Target="revisionLog198.xml"/><Relationship Id="rId321" Type="http://schemas.openxmlformats.org/officeDocument/2006/relationships/revisionLog" Target="revisionLog321.xml"/><Relationship Id="rId419" Type="http://schemas.openxmlformats.org/officeDocument/2006/relationships/revisionLog" Target="revisionLog419.xml"/><Relationship Id="rId626" Type="http://schemas.openxmlformats.org/officeDocument/2006/relationships/revisionLog" Target="revisionLog626.xml"/><Relationship Id="rId973" Type="http://schemas.openxmlformats.org/officeDocument/2006/relationships/revisionLog" Target="revisionLog973.xml"/><Relationship Id="rId1049" Type="http://schemas.openxmlformats.org/officeDocument/2006/relationships/revisionLog" Target="revisionLog1049.xml"/><Relationship Id="rId833" Type="http://schemas.openxmlformats.org/officeDocument/2006/relationships/revisionLog" Target="revisionLog833.xml"/><Relationship Id="rId265" Type="http://schemas.openxmlformats.org/officeDocument/2006/relationships/revisionLog" Target="revisionLog265.xml"/><Relationship Id="rId472" Type="http://schemas.openxmlformats.org/officeDocument/2006/relationships/revisionLog" Target="revisionLog472.xml"/><Relationship Id="rId900" Type="http://schemas.openxmlformats.org/officeDocument/2006/relationships/revisionLog" Target="revisionLog900.xml"/><Relationship Id="rId125" Type="http://schemas.openxmlformats.org/officeDocument/2006/relationships/revisionLog" Target="revisionLog125.xml"/><Relationship Id="rId332" Type="http://schemas.openxmlformats.org/officeDocument/2006/relationships/revisionLog" Target="revisionLog332.xml"/><Relationship Id="rId777" Type="http://schemas.openxmlformats.org/officeDocument/2006/relationships/revisionLog" Target="revisionLog777.xml"/><Relationship Id="rId984" Type="http://schemas.openxmlformats.org/officeDocument/2006/relationships/revisionLog" Target="revisionLog984.xml"/><Relationship Id="rId637" Type="http://schemas.openxmlformats.org/officeDocument/2006/relationships/revisionLog" Target="revisionLog637.xml"/><Relationship Id="rId844" Type="http://schemas.openxmlformats.org/officeDocument/2006/relationships/revisionLog" Target="revisionLog844.xml"/><Relationship Id="rId276" Type="http://schemas.openxmlformats.org/officeDocument/2006/relationships/revisionLog" Target="revisionLog276.xml"/><Relationship Id="rId483" Type="http://schemas.openxmlformats.org/officeDocument/2006/relationships/revisionLog" Target="revisionLog483.xml"/><Relationship Id="rId690" Type="http://schemas.openxmlformats.org/officeDocument/2006/relationships/revisionLog" Target="revisionLog690.xml"/><Relationship Id="rId704" Type="http://schemas.openxmlformats.org/officeDocument/2006/relationships/revisionLog" Target="revisionLog704.xml"/><Relationship Id="rId911" Type="http://schemas.openxmlformats.org/officeDocument/2006/relationships/revisionLog" Target="revisionLog911.xml"/><Relationship Id="rId40" Type="http://schemas.openxmlformats.org/officeDocument/2006/relationships/revisionLog" Target="revisionLog40.xml"/><Relationship Id="rId136" Type="http://schemas.openxmlformats.org/officeDocument/2006/relationships/revisionLog" Target="revisionLog136.xml"/><Relationship Id="rId343" Type="http://schemas.openxmlformats.org/officeDocument/2006/relationships/revisionLog" Target="revisionLog343.xml"/><Relationship Id="rId550" Type="http://schemas.openxmlformats.org/officeDocument/2006/relationships/revisionLog" Target="revisionLog550.xml"/><Relationship Id="rId788" Type="http://schemas.openxmlformats.org/officeDocument/2006/relationships/revisionLog" Target="revisionLog788.xml"/><Relationship Id="rId995" Type="http://schemas.openxmlformats.org/officeDocument/2006/relationships/revisionLog" Target="revisionLog995.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A7371328-5554-4B64-8365-F0357F645A22}" diskRevisions="1" revisionId="17362" version="1086">
  <header guid="{B58CA9B9-F54F-4238-B7EF-B78730B6DFDC}" dateTime="2020-06-02T11:50:02" maxSheetId="11" userName="EXTERNAL Do Phu Loc (Ban Vien, RBVH/EPS45)" r:id="rId1">
    <sheetIdMap count="10">
      <sheetId val="1"/>
      <sheetId val="2"/>
      <sheetId val="3"/>
      <sheetId val="4"/>
      <sheetId val="5"/>
      <sheetId val="6"/>
      <sheetId val="7"/>
      <sheetId val="8"/>
      <sheetId val="9"/>
      <sheetId val="10"/>
    </sheetIdMap>
  </header>
  <header guid="{65A038BE-D2AE-4C20-A710-336CFB75AC02}" dateTime="2020-06-02T11:50:05" maxSheetId="11" userName="EXTERNAL Do Phu Loc (Ban Vien, RBVH/EPS45)" r:id="rId2">
    <sheetIdMap count="10">
      <sheetId val="1"/>
      <sheetId val="2"/>
      <sheetId val="3"/>
      <sheetId val="4"/>
      <sheetId val="5"/>
      <sheetId val="6"/>
      <sheetId val="7"/>
      <sheetId val="8"/>
      <sheetId val="9"/>
      <sheetId val="10"/>
    </sheetIdMap>
  </header>
  <header guid="{B89E7B66-86D2-435C-A061-B8A435650A39}" dateTime="2020-06-02T11:50:30" maxSheetId="11" userName="EXTERNAL Do Phu Loc (Ban Vien, RBVH/EPS45)" r:id="rId3" minRId="3">
    <sheetIdMap count="10">
      <sheetId val="1"/>
      <sheetId val="2"/>
      <sheetId val="3"/>
      <sheetId val="4"/>
      <sheetId val="5"/>
      <sheetId val="6"/>
      <sheetId val="7"/>
      <sheetId val="8"/>
      <sheetId val="9"/>
      <sheetId val="10"/>
    </sheetIdMap>
  </header>
  <header guid="{91C9F875-4E6D-4C5F-9EF2-A60F39A6ED3F}" dateTime="2020-06-02T13:19:02" maxSheetId="11" userName="EXTERNAL Nguyen Tuan Duong (Ban Vien, RBVH/EPS45)" r:id="rId4" minRId="6">
    <sheetIdMap count="10">
      <sheetId val="1"/>
      <sheetId val="2"/>
      <sheetId val="3"/>
      <sheetId val="4"/>
      <sheetId val="5"/>
      <sheetId val="6"/>
      <sheetId val="7"/>
      <sheetId val="8"/>
      <sheetId val="9"/>
      <sheetId val="10"/>
    </sheetIdMap>
  </header>
  <header guid="{A6120F41-9A1E-4A75-9701-ECA59AE72142}" dateTime="2020-06-02T13:25:35" maxSheetId="11" userName="EXTERNAL Nguyen Kim Thanh (Ban Vien, RBVH/EPS45)" r:id="rId5" minRId="9" maxRId="18">
    <sheetIdMap count="10">
      <sheetId val="1"/>
      <sheetId val="2"/>
      <sheetId val="3"/>
      <sheetId val="4"/>
      <sheetId val="5"/>
      <sheetId val="6"/>
      <sheetId val="7"/>
      <sheetId val="8"/>
      <sheetId val="9"/>
      <sheetId val="10"/>
    </sheetIdMap>
  </header>
  <header guid="{66AAA86C-EADD-47FD-90DF-5358F1AC508F}" dateTime="2020-06-02T13:35:30" maxSheetId="11" userName="EXTERNAL Nguyen Trung Hieu (Ban Vien, RBVH/EPS45)" r:id="rId6">
    <sheetIdMap count="10">
      <sheetId val="1"/>
      <sheetId val="2"/>
      <sheetId val="3"/>
      <sheetId val="4"/>
      <sheetId val="5"/>
      <sheetId val="6"/>
      <sheetId val="7"/>
      <sheetId val="8"/>
      <sheetId val="9"/>
      <sheetId val="10"/>
    </sheetIdMap>
  </header>
  <header guid="{FEE5E077-5EE1-451B-A13E-C84BB7414B1F}" dateTime="2020-06-02T13:36:02" maxSheetId="11" userName="EXTERNAL Do Phu Loc (Ban Vien, RBVH/EPS45)" r:id="rId7" minRId="23" maxRId="32">
    <sheetIdMap count="10">
      <sheetId val="1"/>
      <sheetId val="2"/>
      <sheetId val="3"/>
      <sheetId val="4"/>
      <sheetId val="5"/>
      <sheetId val="6"/>
      <sheetId val="7"/>
      <sheetId val="8"/>
      <sheetId val="9"/>
      <sheetId val="10"/>
    </sheetIdMap>
  </header>
  <header guid="{4B91268A-694D-402C-AAF0-FFE6B6C09038}" dateTime="2020-06-02T13:36:29" maxSheetId="11" userName="EXTERNAL Nguyen Kim Thanh (Ban Vien, RBVH/EPS45)" r:id="rId8" minRId="35" maxRId="44">
    <sheetIdMap count="10">
      <sheetId val="1"/>
      <sheetId val="2"/>
      <sheetId val="3"/>
      <sheetId val="4"/>
      <sheetId val="5"/>
      <sheetId val="6"/>
      <sheetId val="7"/>
      <sheetId val="8"/>
      <sheetId val="9"/>
      <sheetId val="10"/>
    </sheetIdMap>
  </header>
  <header guid="{99F12362-AA9C-468C-A0A3-8C9159CA0656}" dateTime="2020-06-02T13:41:25" maxSheetId="11" userName="EXTERNAL Nguyen Kim Thanh (Ban Vien, RBVH/EPS45)" r:id="rId9" minRId="47" maxRId="56">
    <sheetIdMap count="10">
      <sheetId val="1"/>
      <sheetId val="2"/>
      <sheetId val="3"/>
      <sheetId val="4"/>
      <sheetId val="5"/>
      <sheetId val="6"/>
      <sheetId val="7"/>
      <sheetId val="8"/>
      <sheetId val="9"/>
      <sheetId val="10"/>
    </sheetIdMap>
  </header>
  <header guid="{854B3CFF-2B74-4F8D-9922-D56BC4A64D21}" dateTime="2020-06-02T13:42:30" maxSheetId="11" userName="EXTERNAL Ly Chung (Ban Vien, RBVH/EPS45)" r:id="rId10" minRId="59" maxRId="70">
    <sheetIdMap count="10">
      <sheetId val="1"/>
      <sheetId val="2"/>
      <sheetId val="3"/>
      <sheetId val="4"/>
      <sheetId val="5"/>
      <sheetId val="6"/>
      <sheetId val="7"/>
      <sheetId val="8"/>
      <sheetId val="9"/>
      <sheetId val="10"/>
    </sheetIdMap>
  </header>
  <header guid="{C4FB5EB6-D93F-48A2-A832-58AA76D671EE}" dateTime="2020-06-02T14:05:59" maxSheetId="11" userName="EXTERNAL Nguyen Trung Hieu (Ban Vien, RBVH/EPS45)" r:id="rId11">
    <sheetIdMap count="10">
      <sheetId val="1"/>
      <sheetId val="2"/>
      <sheetId val="3"/>
      <sheetId val="4"/>
      <sheetId val="5"/>
      <sheetId val="6"/>
      <sheetId val="7"/>
      <sheetId val="8"/>
      <sheetId val="9"/>
      <sheetId val="10"/>
    </sheetIdMap>
  </header>
  <header guid="{64392707-FF31-432C-8F88-C5F66F5E23A9}" dateTime="2020-06-02T14:09:50" maxSheetId="11" userName="EXTERNAL Nguyen Duy Bang (Ban Vien, RBVH/EPS45)" r:id="rId12" minRId="75" maxRId="83">
    <sheetIdMap count="10">
      <sheetId val="1"/>
      <sheetId val="2"/>
      <sheetId val="3"/>
      <sheetId val="4"/>
      <sheetId val="5"/>
      <sheetId val="6"/>
      <sheetId val="7"/>
      <sheetId val="8"/>
      <sheetId val="9"/>
      <sheetId val="10"/>
    </sheetIdMap>
  </header>
  <header guid="{4E78C7CD-C170-4CBE-985E-ED5C54601815}" dateTime="2020-06-02T14:15:56" maxSheetId="11" userName="EXTERNAL Nguyen Trung Hieu (Ban Vien, RBVH/EPS45)" r:id="rId13" minRId="86" maxRId="96">
    <sheetIdMap count="10">
      <sheetId val="1"/>
      <sheetId val="2"/>
      <sheetId val="3"/>
      <sheetId val="4"/>
      <sheetId val="5"/>
      <sheetId val="6"/>
      <sheetId val="7"/>
      <sheetId val="8"/>
      <sheetId val="9"/>
      <sheetId val="10"/>
    </sheetIdMap>
  </header>
  <header guid="{2885CEA6-AC6B-4B0A-AB24-0379C1DA66BD}" dateTime="2020-06-02T14:16:18" maxSheetId="11" userName="EXTERNAL Nguyen Trung Hieu (Ban Vien, RBVH/EPS45)" r:id="rId14" minRId="99" maxRId="108">
    <sheetIdMap count="10">
      <sheetId val="1"/>
      <sheetId val="2"/>
      <sheetId val="3"/>
      <sheetId val="4"/>
      <sheetId val="5"/>
      <sheetId val="6"/>
      <sheetId val="7"/>
      <sheetId val="8"/>
      <sheetId val="9"/>
      <sheetId val="10"/>
    </sheetIdMap>
  </header>
  <header guid="{46F7F77C-8903-4824-8CEC-5F63CA02046B}" dateTime="2020-06-02T14:16:27" maxSheetId="11" userName="EXTERNAL Nguyen Trung Hieu (Ban Vien, RBVH/EPS45)" r:id="rId15" minRId="111">
    <sheetIdMap count="10">
      <sheetId val="1"/>
      <sheetId val="2"/>
      <sheetId val="3"/>
      <sheetId val="4"/>
      <sheetId val="5"/>
      <sheetId val="6"/>
      <sheetId val="7"/>
      <sheetId val="8"/>
      <sheetId val="9"/>
      <sheetId val="10"/>
    </sheetIdMap>
  </header>
  <header guid="{9F604C1B-BD14-40E8-97E2-5DDB3FD319AA}" dateTime="2020-06-02T14:16:53" maxSheetId="11" userName="EXTERNAL Ly Chung (Ban Vien, RBVH/EPS45)" r:id="rId16" minRId="114" maxRId="125">
    <sheetIdMap count="10">
      <sheetId val="1"/>
      <sheetId val="2"/>
      <sheetId val="3"/>
      <sheetId val="4"/>
      <sheetId val="5"/>
      <sheetId val="6"/>
      <sheetId val="7"/>
      <sheetId val="8"/>
      <sheetId val="9"/>
      <sheetId val="10"/>
    </sheetIdMap>
  </header>
  <header guid="{4A462CC4-8C80-449C-B948-903EC22B366A}" dateTime="2020-06-02T14:17:10" maxSheetId="11" userName="EXTERNAL Nguyen Trung Hieu (Ban Vien, RBVH/EPS45)" r:id="rId17" minRId="128" maxRId="137">
    <sheetIdMap count="10">
      <sheetId val="1"/>
      <sheetId val="2"/>
      <sheetId val="3"/>
      <sheetId val="4"/>
      <sheetId val="5"/>
      <sheetId val="6"/>
      <sheetId val="7"/>
      <sheetId val="8"/>
      <sheetId val="9"/>
      <sheetId val="10"/>
    </sheetIdMap>
  </header>
  <header guid="{95324A76-56B8-4780-A104-5FCBB2A25758}" dateTime="2020-06-02T14:29:14" maxSheetId="11" userName="EXTERNAL Nguyen Trung Hieu (Ban Vien, RBVH/EPS45)" r:id="rId18" minRId="140" maxRId="143">
    <sheetIdMap count="10">
      <sheetId val="1"/>
      <sheetId val="2"/>
      <sheetId val="3"/>
      <sheetId val="4"/>
      <sheetId val="5"/>
      <sheetId val="6"/>
      <sheetId val="7"/>
      <sheetId val="8"/>
      <sheetId val="9"/>
      <sheetId val="10"/>
    </sheetIdMap>
  </header>
  <header guid="{F4E8CD5E-DA7F-415C-AA70-C5E379CDF2EC}" dateTime="2020-06-02T14:33:24" maxSheetId="11" userName="EXTERNAL Nguyen Trung Hieu (Ban Vien, RBVH/EPS45)" r:id="rId19" minRId="144">
    <sheetIdMap count="10">
      <sheetId val="1"/>
      <sheetId val="2"/>
      <sheetId val="3"/>
      <sheetId val="4"/>
      <sheetId val="5"/>
      <sheetId val="6"/>
      <sheetId val="7"/>
      <sheetId val="8"/>
      <sheetId val="9"/>
      <sheetId val="10"/>
    </sheetIdMap>
  </header>
  <header guid="{9F857A35-49B6-4507-9C93-66E5C674B54E}" dateTime="2020-06-02T14:41:41" maxSheetId="11" userName="EXTERNAL Nguyen Trung Hieu (Ban Vien, RBVH/EPS45)" r:id="rId20" minRId="145">
    <sheetIdMap count="10">
      <sheetId val="1"/>
      <sheetId val="2"/>
      <sheetId val="3"/>
      <sheetId val="4"/>
      <sheetId val="5"/>
      <sheetId val="6"/>
      <sheetId val="7"/>
      <sheetId val="8"/>
      <sheetId val="9"/>
      <sheetId val="10"/>
    </sheetIdMap>
  </header>
  <header guid="{276BF40F-9CB8-4444-9A64-F703CD9C1CC6}" dateTime="2020-06-02T14:41:54" maxSheetId="11" userName="EXTERNAL Nguyen Trung Hieu (Ban Vien, RBVH/EPS45)" r:id="rId21" minRId="146">
    <sheetIdMap count="10">
      <sheetId val="1"/>
      <sheetId val="2"/>
      <sheetId val="3"/>
      <sheetId val="4"/>
      <sheetId val="5"/>
      <sheetId val="6"/>
      <sheetId val="7"/>
      <sheetId val="8"/>
      <sheetId val="9"/>
      <sheetId val="10"/>
    </sheetIdMap>
  </header>
  <header guid="{DCEF29BF-FCFD-4B67-B974-20FD1D50068A}" dateTime="2020-06-02T14:43:47" maxSheetId="11" userName="EXTERNAL Nguyen Kim Thanh (Ban Vien, RBVH/EPS45)" r:id="rId22" minRId="147" maxRId="156">
    <sheetIdMap count="10">
      <sheetId val="1"/>
      <sheetId val="2"/>
      <sheetId val="3"/>
      <sheetId val="4"/>
      <sheetId val="5"/>
      <sheetId val="6"/>
      <sheetId val="7"/>
      <sheetId val="8"/>
      <sheetId val="9"/>
      <sheetId val="10"/>
    </sheetIdMap>
  </header>
  <header guid="{D67910D1-CE95-47CD-9CC1-931D54CEB93C}" dateTime="2020-06-02T14:43:48" maxSheetId="11" userName="EXTERNAL Ly Chung (Ban Vien, RBVH/EPS45)" r:id="rId23" minRId="159" maxRId="170">
    <sheetIdMap count="10">
      <sheetId val="1"/>
      <sheetId val="2"/>
      <sheetId val="3"/>
      <sheetId val="4"/>
      <sheetId val="5"/>
      <sheetId val="6"/>
      <sheetId val="7"/>
      <sheetId val="8"/>
      <sheetId val="9"/>
      <sheetId val="10"/>
    </sheetIdMap>
  </header>
  <header guid="{9BCA0608-EC8E-4DBF-A852-CACF7B9C4D08}" dateTime="2020-06-02T14:46:05" maxSheetId="11" userName="EXTERNAL Nguyen Trung Hieu (Ban Vien, RBVH/EPS45)" r:id="rId24">
    <sheetIdMap count="10">
      <sheetId val="1"/>
      <sheetId val="2"/>
      <sheetId val="3"/>
      <sheetId val="4"/>
      <sheetId val="5"/>
      <sheetId val="6"/>
      <sheetId val="7"/>
      <sheetId val="8"/>
      <sheetId val="9"/>
      <sheetId val="10"/>
    </sheetIdMap>
  </header>
  <header guid="{361966FB-EDCA-4BF0-939E-44112EF91E41}" dateTime="2020-06-02T14:46:22" maxSheetId="11" userName="EXTERNAL Nguyen Trung Hieu (Ban Vien, RBVH/EPS45)" r:id="rId25">
    <sheetIdMap count="10">
      <sheetId val="1"/>
      <sheetId val="2"/>
      <sheetId val="3"/>
      <sheetId val="4"/>
      <sheetId val="5"/>
      <sheetId val="6"/>
      <sheetId val="7"/>
      <sheetId val="8"/>
      <sheetId val="9"/>
      <sheetId val="10"/>
    </sheetIdMap>
  </header>
  <header guid="{CD368D4F-C698-4F37-BB3F-0F0790758193}" dateTime="2020-06-02T16:15:50" maxSheetId="11" userName="EXTERNAL Do Phu Loc (Ban Vien, RBVH/EPS45)" r:id="rId26" minRId="177">
    <sheetIdMap count="10">
      <sheetId val="1"/>
      <sheetId val="2"/>
      <sheetId val="3"/>
      <sheetId val="4"/>
      <sheetId val="5"/>
      <sheetId val="6"/>
      <sheetId val="7"/>
      <sheetId val="8"/>
      <sheetId val="9"/>
      <sheetId val="10"/>
    </sheetIdMap>
  </header>
  <header guid="{4EBFED4B-9480-4CF2-8DE1-3CDBD5029FA5}" dateTime="2020-06-02T16:16:23" maxSheetId="11" userName="EXTERNAL Do Phu Loc (Ban Vien, RBVH/EPS45)" r:id="rId27" minRId="180">
    <sheetIdMap count="10">
      <sheetId val="1"/>
      <sheetId val="2"/>
      <sheetId val="3"/>
      <sheetId val="4"/>
      <sheetId val="5"/>
      <sheetId val="6"/>
      <sheetId val="7"/>
      <sheetId val="8"/>
      <sheetId val="9"/>
      <sheetId val="10"/>
    </sheetIdMap>
  </header>
  <header guid="{2389DF2A-35EF-4BC9-AEDC-E75F8984EF0E}" dateTime="2020-06-02T16:17:50" maxSheetId="11" userName="EXTERNAL Do Phu Loc (Ban Vien, RBVH/EPS45)" r:id="rId28">
    <sheetIdMap count="10">
      <sheetId val="1"/>
      <sheetId val="2"/>
      <sheetId val="3"/>
      <sheetId val="4"/>
      <sheetId val="5"/>
      <sheetId val="6"/>
      <sheetId val="7"/>
      <sheetId val="8"/>
      <sheetId val="9"/>
      <sheetId val="10"/>
    </sheetIdMap>
  </header>
  <header guid="{7A7779DC-DE5B-4FE2-8F13-89421BFE6FE0}" dateTime="2020-06-02T16:18:07" maxSheetId="11" userName="EXTERNAL Nguyen Trung Hieu (Ban Vien, RBVH/EPS45)" r:id="rId29" minRId="183" maxRId="194">
    <sheetIdMap count="10">
      <sheetId val="1"/>
      <sheetId val="2"/>
      <sheetId val="3"/>
      <sheetId val="4"/>
      <sheetId val="5"/>
      <sheetId val="6"/>
      <sheetId val="7"/>
      <sheetId val="8"/>
      <sheetId val="9"/>
      <sheetId val="10"/>
    </sheetIdMap>
  </header>
  <header guid="{97AF6D12-161C-4E9A-AB24-CC383DD6A5B5}" dateTime="2020-06-02T16:39:14" maxSheetId="11" userName="gup7hc" r:id="rId30" minRId="197" maxRId="206">
    <sheetIdMap count="10">
      <sheetId val="1"/>
      <sheetId val="2"/>
      <sheetId val="3"/>
      <sheetId val="4"/>
      <sheetId val="5"/>
      <sheetId val="6"/>
      <sheetId val="7"/>
      <sheetId val="8"/>
      <sheetId val="9"/>
      <sheetId val="10"/>
    </sheetIdMap>
  </header>
  <header guid="{D4EE29A1-7CFE-4F28-9443-6D406D5D0A63}" dateTime="2020-06-02T16:39:20" maxSheetId="11" userName="gup7hc" r:id="rId31">
    <sheetIdMap count="10">
      <sheetId val="1"/>
      <sheetId val="2"/>
      <sheetId val="3"/>
      <sheetId val="4"/>
      <sheetId val="5"/>
      <sheetId val="6"/>
      <sheetId val="7"/>
      <sheetId val="8"/>
      <sheetId val="9"/>
      <sheetId val="10"/>
    </sheetIdMap>
  </header>
  <header guid="{4F8BF721-ADC5-4C3A-AA30-9C197821E2AE}" dateTime="2020-06-02T16:39:26" maxSheetId="11" userName="gup7hc" r:id="rId32" minRId="211">
    <sheetIdMap count="10">
      <sheetId val="1"/>
      <sheetId val="2"/>
      <sheetId val="3"/>
      <sheetId val="4"/>
      <sheetId val="5"/>
      <sheetId val="6"/>
      <sheetId val="7"/>
      <sheetId val="8"/>
      <sheetId val="9"/>
      <sheetId val="10"/>
    </sheetIdMap>
  </header>
  <header guid="{9CFA5220-AC8C-40FB-B308-D244E410DAE9}" dateTime="2020-06-02T16:40:13" maxSheetId="11" userName="gup7hc" r:id="rId33">
    <sheetIdMap count="10">
      <sheetId val="1"/>
      <sheetId val="2"/>
      <sheetId val="3"/>
      <sheetId val="4"/>
      <sheetId val="5"/>
      <sheetId val="6"/>
      <sheetId val="7"/>
      <sheetId val="8"/>
      <sheetId val="9"/>
      <sheetId val="10"/>
    </sheetIdMap>
  </header>
  <header guid="{9B00637C-7FCB-4668-B7EE-E5C1F58E3F2E}" dateTime="2020-06-02T16:41:37" maxSheetId="11" userName="gup7hc" r:id="rId34">
    <sheetIdMap count="10">
      <sheetId val="1"/>
      <sheetId val="2"/>
      <sheetId val="3"/>
      <sheetId val="4"/>
      <sheetId val="5"/>
      <sheetId val="6"/>
      <sheetId val="7"/>
      <sheetId val="8"/>
      <sheetId val="9"/>
      <sheetId val="10"/>
    </sheetIdMap>
  </header>
  <header guid="{0A79F499-A6A4-4CB8-B9F9-7A40E7976C14}" dateTime="2020-06-02T17:59:07" maxSheetId="11" userName="EXTERNAL Nguyen Trung Hieu (Ban Vien, RBVH/EPS45)" r:id="rId35">
    <sheetIdMap count="10">
      <sheetId val="1"/>
      <sheetId val="2"/>
      <sheetId val="3"/>
      <sheetId val="4"/>
      <sheetId val="5"/>
      <sheetId val="6"/>
      <sheetId val="7"/>
      <sheetId val="8"/>
      <sheetId val="9"/>
      <sheetId val="10"/>
    </sheetIdMap>
  </header>
  <header guid="{C56488B4-9A12-4B26-9AFB-5AFD2B1A4D21}" dateTime="2020-06-02T17:59:19" maxSheetId="11" userName="EXTERNAL Nguyen Trung Hieu (Ban Vien, RBVH/EPS45)" r:id="rId36" minRId="220" maxRId="221">
    <sheetIdMap count="10">
      <sheetId val="1"/>
      <sheetId val="2"/>
      <sheetId val="3"/>
      <sheetId val="4"/>
      <sheetId val="5"/>
      <sheetId val="6"/>
      <sheetId val="7"/>
      <sheetId val="8"/>
      <sheetId val="9"/>
      <sheetId val="10"/>
    </sheetIdMap>
  </header>
  <header guid="{68C16048-741B-4133-9AF3-DB361611663B}" dateTime="2020-06-02T18:00:21" maxSheetId="11" userName="EXTERNAL Nguyen Trung Hieu (Ban Vien, RBVH/EPS45)" r:id="rId37" minRId="222" maxRId="230">
    <sheetIdMap count="10">
      <sheetId val="1"/>
      <sheetId val="2"/>
      <sheetId val="3"/>
      <sheetId val="4"/>
      <sheetId val="5"/>
      <sheetId val="6"/>
      <sheetId val="7"/>
      <sheetId val="8"/>
      <sheetId val="9"/>
      <sheetId val="10"/>
    </sheetIdMap>
  </header>
  <header guid="{18F7AD87-5BED-4894-A26A-762E5B9F158E}" dateTime="2020-06-02T18:00:48" maxSheetId="11" userName="EXTERNAL Nguyen Trung Hieu (Ban Vien, RBVH/EPS45)" r:id="rId38" minRId="233" maxRId="253">
    <sheetIdMap count="10">
      <sheetId val="1"/>
      <sheetId val="2"/>
      <sheetId val="3"/>
      <sheetId val="4"/>
      <sheetId val="5"/>
      <sheetId val="6"/>
      <sheetId val="7"/>
      <sheetId val="8"/>
      <sheetId val="9"/>
      <sheetId val="10"/>
    </sheetIdMap>
  </header>
  <header guid="{DC20898F-28F5-4137-A8A4-3E5F253A7133}" dateTime="2020-06-02T18:00:50" maxSheetId="11" userName="EXTERNAL Nguyen Trung Hieu (Ban Vien, RBVH/EPS45)" r:id="rId39">
    <sheetIdMap count="10">
      <sheetId val="1"/>
      <sheetId val="2"/>
      <sheetId val="3"/>
      <sheetId val="4"/>
      <sheetId val="5"/>
      <sheetId val="6"/>
      <sheetId val="7"/>
      <sheetId val="8"/>
      <sheetId val="9"/>
      <sheetId val="10"/>
    </sheetIdMap>
  </header>
  <header guid="{3E6A5591-D610-455D-A733-41F005C27A9F}" dateTime="2020-06-02T18:27:59" maxSheetId="11" userName="EXTERNAL Nguyen Tuan Duong (Ban Vien, RBVH/EPS45)" r:id="rId40" minRId="258" maxRId="261">
    <sheetIdMap count="10">
      <sheetId val="1"/>
      <sheetId val="2"/>
      <sheetId val="3"/>
      <sheetId val="4"/>
      <sheetId val="5"/>
      <sheetId val="6"/>
      <sheetId val="7"/>
      <sheetId val="8"/>
      <sheetId val="9"/>
      <sheetId val="10"/>
    </sheetIdMap>
  </header>
  <header guid="{4D0111B3-526C-45B2-B762-DBA1EDBC9D9C}" dateTime="2020-06-02T18:41:23" maxSheetId="11" userName="EXTERNAL Nguyen Tuan Duong (Ban Vien, RBVH/EPS45)" r:id="rId41" minRId="264" maxRId="268">
    <sheetIdMap count="10">
      <sheetId val="1"/>
      <sheetId val="2"/>
      <sheetId val="3"/>
      <sheetId val="4"/>
      <sheetId val="5"/>
      <sheetId val="6"/>
      <sheetId val="7"/>
      <sheetId val="8"/>
      <sheetId val="9"/>
      <sheetId val="10"/>
    </sheetIdMap>
  </header>
  <header guid="{842704E1-3BBA-47F8-BF1E-76E040B88401}" dateTime="2020-06-03T07:59:13" maxSheetId="11" userName="EXTERNAL Do Phu Loc (Ban Vien, RBVH/EPS45)" r:id="rId42" minRId="271">
    <sheetIdMap count="10">
      <sheetId val="1"/>
      <sheetId val="2"/>
      <sheetId val="3"/>
      <sheetId val="4"/>
      <sheetId val="5"/>
      <sheetId val="6"/>
      <sheetId val="7"/>
      <sheetId val="8"/>
      <sheetId val="9"/>
      <sheetId val="10"/>
    </sheetIdMap>
  </header>
  <header guid="{E2DC4C65-9ED5-4A87-8DED-75C551834F0A}" dateTime="2020-06-03T08:31:21" maxSheetId="11" userName="EXTERNAL Do Phu Loc (Ban Vien, RBVH/EPS45)" r:id="rId43" minRId="274">
    <sheetIdMap count="10">
      <sheetId val="1"/>
      <sheetId val="2"/>
      <sheetId val="3"/>
      <sheetId val="4"/>
      <sheetId val="5"/>
      <sheetId val="6"/>
      <sheetId val="7"/>
      <sheetId val="8"/>
      <sheetId val="9"/>
      <sheetId val="10"/>
    </sheetIdMap>
  </header>
  <header guid="{993BD9CA-C7B2-437F-8E6E-561EA08C2906}" dateTime="2020-06-03T08:55:35" maxSheetId="11" userName="EXTERNAL Nguyen Trung Hieu (Ban Vien, RBVH/EPS45)" r:id="rId44" minRId="277" maxRId="278">
    <sheetIdMap count="10">
      <sheetId val="1"/>
      <sheetId val="2"/>
      <sheetId val="3"/>
      <sheetId val="4"/>
      <sheetId val="5"/>
      <sheetId val="6"/>
      <sheetId val="7"/>
      <sheetId val="8"/>
      <sheetId val="9"/>
      <sheetId val="10"/>
    </sheetIdMap>
  </header>
  <header guid="{F65E1754-5D4E-4FF4-B001-B7852D59405B}" dateTime="2020-06-03T09:05:31" maxSheetId="11" userName="EXTERNAL Nguyen Trung Hieu (Ban Vien, RBVH/EPS45)" r:id="rId45">
    <sheetIdMap count="10">
      <sheetId val="1"/>
      <sheetId val="2"/>
      <sheetId val="3"/>
      <sheetId val="4"/>
      <sheetId val="5"/>
      <sheetId val="6"/>
      <sheetId val="7"/>
      <sheetId val="8"/>
      <sheetId val="9"/>
      <sheetId val="10"/>
    </sheetIdMap>
  </header>
  <header guid="{77B42769-AA49-4D32-B018-192106460193}" dateTime="2020-06-03T09:14:22" maxSheetId="11" userName="EXTERNAL Do Phu Loc (Ban Vien, RBVH/EPS45)" r:id="rId46" minRId="283" maxRId="292">
    <sheetIdMap count="10">
      <sheetId val="1"/>
      <sheetId val="2"/>
      <sheetId val="3"/>
      <sheetId val="4"/>
      <sheetId val="5"/>
      <sheetId val="6"/>
      <sheetId val="7"/>
      <sheetId val="8"/>
      <sheetId val="9"/>
      <sheetId val="10"/>
    </sheetIdMap>
  </header>
  <header guid="{AD73B135-C194-46C3-9400-267EB0D07EBD}" dateTime="2020-06-03T09:28:52" maxSheetId="11" userName="EXTERNAL Do Phu Loc (Ban Vien, RBVH/EPS45)" r:id="rId47" minRId="295" maxRId="304">
    <sheetIdMap count="10">
      <sheetId val="1"/>
      <sheetId val="2"/>
      <sheetId val="3"/>
      <sheetId val="4"/>
      <sheetId val="5"/>
      <sheetId val="6"/>
      <sheetId val="7"/>
      <sheetId val="8"/>
      <sheetId val="9"/>
      <sheetId val="10"/>
    </sheetIdMap>
  </header>
  <header guid="{1FC550E9-1CA1-4311-BD5C-9B995DC79D30}" dateTime="2020-06-03T09:54:18" maxSheetId="11" userName="EXTERNAL Ly Chung (Ban Vien, RBVH/EPS45)" r:id="rId48" minRId="307" maxRId="318">
    <sheetIdMap count="10">
      <sheetId val="1"/>
      <sheetId val="2"/>
      <sheetId val="3"/>
      <sheetId val="4"/>
      <sheetId val="5"/>
      <sheetId val="6"/>
      <sheetId val="7"/>
      <sheetId val="8"/>
      <sheetId val="9"/>
      <sheetId val="10"/>
    </sheetIdMap>
  </header>
  <header guid="{FDF06295-DD65-449F-8F9F-FE1C5E99A850}" dateTime="2020-06-03T10:00:34" maxSheetId="11" userName="EXTERNAL Do Phu Loc (Ban Vien, RBVH/EPS45)" r:id="rId49" minRId="321" maxRId="330">
    <sheetIdMap count="10">
      <sheetId val="1"/>
      <sheetId val="2"/>
      <sheetId val="3"/>
      <sheetId val="4"/>
      <sheetId val="5"/>
      <sheetId val="6"/>
      <sheetId val="7"/>
      <sheetId val="8"/>
      <sheetId val="9"/>
      <sheetId val="10"/>
    </sheetIdMap>
  </header>
  <header guid="{02D82482-8827-40F4-B5A4-8A983BCA4270}" dateTime="2020-06-03T10:02:02" maxSheetId="11" userName="EXTERNAL Nguyen Kim Thanh (Ban Vien, RBVH/EPS45)" r:id="rId50" minRId="333" maxRId="342">
    <sheetIdMap count="10">
      <sheetId val="1"/>
      <sheetId val="2"/>
      <sheetId val="3"/>
      <sheetId val="4"/>
      <sheetId val="5"/>
      <sheetId val="6"/>
      <sheetId val="7"/>
      <sheetId val="8"/>
      <sheetId val="9"/>
      <sheetId val="10"/>
    </sheetIdMap>
  </header>
  <header guid="{B8AD8BA6-0AEA-4498-AFDE-1BF4EF75535E}" dateTime="2020-06-03T10:04:10" maxSheetId="11" userName="EXTERNAL Nguyen Trung Hieu (Ban Vien, RBVH/EPS45)" r:id="rId51" minRId="345" maxRId="349">
    <sheetIdMap count="10">
      <sheetId val="1"/>
      <sheetId val="2"/>
      <sheetId val="3"/>
      <sheetId val="4"/>
      <sheetId val="5"/>
      <sheetId val="6"/>
      <sheetId val="7"/>
      <sheetId val="8"/>
      <sheetId val="9"/>
      <sheetId val="10"/>
    </sheetIdMap>
  </header>
  <header guid="{E1BC6D9A-65F3-4695-BC4C-A0C8E88191BF}" dateTime="2020-06-03T10:06:13" maxSheetId="11" userName="EXTERNAL Nguyen Trung Hieu (Ban Vien, RBVH/EPS45)" r:id="rId52">
    <sheetIdMap count="10">
      <sheetId val="1"/>
      <sheetId val="2"/>
      <sheetId val="3"/>
      <sheetId val="4"/>
      <sheetId val="5"/>
      <sheetId val="6"/>
      <sheetId val="7"/>
      <sheetId val="8"/>
      <sheetId val="9"/>
      <sheetId val="10"/>
    </sheetIdMap>
  </header>
  <header guid="{558D6391-0A3D-4FE8-8283-0710B5B9678A}" dateTime="2020-06-03T10:07:54" maxSheetId="11" userName="EXTERNAL Nguyen Tuan Duong (Ban Vien, RBVH/EPS45)" r:id="rId53" minRId="354" maxRId="377">
    <sheetIdMap count="10">
      <sheetId val="1"/>
      <sheetId val="2"/>
      <sheetId val="3"/>
      <sheetId val="4"/>
      <sheetId val="5"/>
      <sheetId val="6"/>
      <sheetId val="7"/>
      <sheetId val="8"/>
      <sheetId val="9"/>
      <sheetId val="10"/>
    </sheetIdMap>
  </header>
  <header guid="{FFFB608D-5876-479B-829C-BE20570FD753}" dateTime="2020-06-03T10:08:21" maxSheetId="11" userName="EXTERNAL Nguyen Kim Thanh (Ban Vien, RBVH/EPS45)" r:id="rId54">
    <sheetIdMap count="10">
      <sheetId val="1"/>
      <sheetId val="2"/>
      <sheetId val="3"/>
      <sheetId val="4"/>
      <sheetId val="5"/>
      <sheetId val="6"/>
      <sheetId val="7"/>
      <sheetId val="8"/>
      <sheetId val="9"/>
      <sheetId val="10"/>
    </sheetIdMap>
  </header>
  <header guid="{B2B09F6C-1634-4147-84BF-A22DF76C684F}" dateTime="2020-06-03T10:12:38" maxSheetId="11" userName="EXTERNAL Nguyen Tuan Duong (Ban Vien, RBVH/EPS45)" r:id="rId55" minRId="382" maxRId="427">
    <sheetIdMap count="10">
      <sheetId val="1"/>
      <sheetId val="2"/>
      <sheetId val="3"/>
      <sheetId val="4"/>
      <sheetId val="5"/>
      <sheetId val="6"/>
      <sheetId val="7"/>
      <sheetId val="8"/>
      <sheetId val="9"/>
      <sheetId val="10"/>
    </sheetIdMap>
  </header>
  <header guid="{480F3165-89CD-45C9-AD55-52144D07D8EF}" dateTime="2020-06-03T10:12:43" maxSheetId="11" userName="EXTERNAL Nguyen Tuan Duong (Ban Vien, RBVH/EPS45)" r:id="rId56" minRId="430" maxRId="432">
    <sheetIdMap count="10">
      <sheetId val="1"/>
      <sheetId val="2"/>
      <sheetId val="3"/>
      <sheetId val="4"/>
      <sheetId val="5"/>
      <sheetId val="6"/>
      <sheetId val="7"/>
      <sheetId val="8"/>
      <sheetId val="9"/>
      <sheetId val="10"/>
    </sheetIdMap>
  </header>
  <header guid="{CFB7CA2F-4EFB-43FB-A837-1BBF60664C94}" dateTime="2020-06-03T10:13:55" maxSheetId="11" userName="EXTERNAL Nguyen Tuan Duong (Ban Vien, RBVH/EPS45)" r:id="rId57" minRId="435" maxRId="455">
    <sheetIdMap count="10">
      <sheetId val="1"/>
      <sheetId val="2"/>
      <sheetId val="3"/>
      <sheetId val="4"/>
      <sheetId val="5"/>
      <sheetId val="6"/>
      <sheetId val="7"/>
      <sheetId val="8"/>
      <sheetId val="9"/>
      <sheetId val="10"/>
    </sheetIdMap>
  </header>
  <header guid="{27DA52CD-A465-4BD8-9836-3C65168F80CD}" dateTime="2020-06-03T10:14:58" maxSheetId="11" userName="EXTERNAL Nguyen Tuan Duong (Ban Vien, RBVH/EPS45)" r:id="rId58">
    <sheetIdMap count="10">
      <sheetId val="1"/>
      <sheetId val="2"/>
      <sheetId val="3"/>
      <sheetId val="4"/>
      <sheetId val="5"/>
      <sheetId val="6"/>
      <sheetId val="7"/>
      <sheetId val="8"/>
      <sheetId val="9"/>
      <sheetId val="10"/>
    </sheetIdMap>
  </header>
  <header guid="{42C832CC-F042-44E1-BAE9-4203C39DC0B0}" dateTime="2020-06-03T10:23:34" maxSheetId="11" userName="EXTERNAL Nguyen Tuan Duong (Ban Vien, RBVH/EPS45)" r:id="rId59" minRId="460" maxRId="461">
    <sheetIdMap count="10">
      <sheetId val="1"/>
      <sheetId val="2"/>
      <sheetId val="3"/>
      <sheetId val="4"/>
      <sheetId val="5"/>
      <sheetId val="6"/>
      <sheetId val="7"/>
      <sheetId val="8"/>
      <sheetId val="9"/>
      <sheetId val="10"/>
    </sheetIdMap>
  </header>
  <header guid="{07B20B48-0BC1-4AE1-B8C6-8F667042022C}" dateTime="2020-06-03T10:24:19" maxSheetId="11" userName="EXTERNAL Nguyen Trung Hieu (Ban Vien, RBVH/EPS45)" r:id="rId60">
    <sheetIdMap count="10">
      <sheetId val="1"/>
      <sheetId val="2"/>
      <sheetId val="3"/>
      <sheetId val="4"/>
      <sheetId val="5"/>
      <sheetId val="6"/>
      <sheetId val="7"/>
      <sheetId val="8"/>
      <sheetId val="9"/>
      <sheetId val="10"/>
    </sheetIdMap>
  </header>
  <header guid="{B21825CE-CC0E-4517-A492-CB26E8F2E3FB}" dateTime="2020-06-03T10:24:29" maxSheetId="11" userName="EXTERNAL Nguyen Trung Hieu (Ban Vien, RBVH/EPS45)" r:id="rId61" minRId="466" maxRId="470">
    <sheetIdMap count="10">
      <sheetId val="1"/>
      <sheetId val="2"/>
      <sheetId val="3"/>
      <sheetId val="4"/>
      <sheetId val="5"/>
      <sheetId val="6"/>
      <sheetId val="7"/>
      <sheetId val="8"/>
      <sheetId val="9"/>
      <sheetId val="10"/>
    </sheetIdMap>
  </header>
  <header guid="{078F0E7A-BDBA-40E1-8680-E5F02244559B}" dateTime="2020-06-03T10:26:32" maxSheetId="11" userName="EXTERNAL Nguyen Trung Hieu (Ban Vien, RBVH/EPS45)" r:id="rId62">
    <sheetIdMap count="10">
      <sheetId val="1"/>
      <sheetId val="2"/>
      <sheetId val="3"/>
      <sheetId val="4"/>
      <sheetId val="5"/>
      <sheetId val="6"/>
      <sheetId val="7"/>
      <sheetId val="8"/>
      <sheetId val="9"/>
      <sheetId val="10"/>
    </sheetIdMap>
  </header>
  <header guid="{E12E4742-D1F4-4E92-992B-51D18AC2E534}" dateTime="2020-06-03T10:32:07" maxSheetId="11" userName="EXTERNAL Nguyen Tuan Duong (Ban Vien, RBVH/EPS45)" r:id="rId63" minRId="475">
    <sheetIdMap count="10">
      <sheetId val="1"/>
      <sheetId val="2"/>
      <sheetId val="3"/>
      <sheetId val="4"/>
      <sheetId val="5"/>
      <sheetId val="6"/>
      <sheetId val="7"/>
      <sheetId val="8"/>
      <sheetId val="9"/>
      <sheetId val="10"/>
    </sheetIdMap>
  </header>
  <header guid="{CD71A459-EA33-4CD1-A685-0A968A7CFAC7}" dateTime="2020-06-03T10:32:40" maxSheetId="11" userName="EXTERNAL Nguyen Tuan Duong (Ban Vien, RBVH/EPS45)" r:id="rId64" minRId="476">
    <sheetIdMap count="10">
      <sheetId val="1"/>
      <sheetId val="2"/>
      <sheetId val="3"/>
      <sheetId val="4"/>
      <sheetId val="5"/>
      <sheetId val="6"/>
      <sheetId val="7"/>
      <sheetId val="8"/>
      <sheetId val="9"/>
      <sheetId val="10"/>
    </sheetIdMap>
  </header>
  <header guid="{978538BB-E9D2-4029-BA3C-BC1321A473BC}" dateTime="2020-06-03T10:32:47" maxSheetId="11" userName="EXTERNAL Ly Chung (Ban Vien, RBVH/EPS45)" r:id="rId65">
    <sheetIdMap count="10">
      <sheetId val="1"/>
      <sheetId val="2"/>
      <sheetId val="3"/>
      <sheetId val="4"/>
      <sheetId val="5"/>
      <sheetId val="6"/>
      <sheetId val="7"/>
      <sheetId val="8"/>
      <sheetId val="9"/>
      <sheetId val="10"/>
    </sheetIdMap>
  </header>
  <header guid="{E93228B6-F32C-4F1C-8315-5224217B964F}" dateTime="2020-06-03T10:33:42" maxSheetId="11" userName="EXTERNAL Nguyen Tuan Duong (Ban Vien, RBVH/EPS45)" r:id="rId66" minRId="477">
    <sheetIdMap count="10">
      <sheetId val="1"/>
      <sheetId val="2"/>
      <sheetId val="3"/>
      <sheetId val="4"/>
      <sheetId val="5"/>
      <sheetId val="6"/>
      <sheetId val="7"/>
      <sheetId val="8"/>
      <sheetId val="9"/>
      <sheetId val="10"/>
    </sheetIdMap>
  </header>
  <header guid="{2850FC43-C445-4EE1-A552-C029A60C4A8D}" dateTime="2020-06-03T10:36:14" maxSheetId="11" userName="EXTERNAL Nguyen Kim Thanh (Ban Vien, RBVH/EPS45)" r:id="rId67" minRId="480" maxRId="489">
    <sheetIdMap count="10">
      <sheetId val="1"/>
      <sheetId val="2"/>
      <sheetId val="3"/>
      <sheetId val="4"/>
      <sheetId val="5"/>
      <sheetId val="6"/>
      <sheetId val="7"/>
      <sheetId val="8"/>
      <sheetId val="9"/>
      <sheetId val="10"/>
    </sheetIdMap>
  </header>
  <header guid="{944A519B-E120-4C8F-89F7-8F5B216BFE54}" dateTime="2020-06-03T10:39:23" maxSheetId="11" userName="EXTERNAL Nguyen Tuan Duong (Ban Vien, RBVH/EPS45)" r:id="rId68" minRId="492" maxRId="499">
    <sheetIdMap count="10">
      <sheetId val="1"/>
      <sheetId val="2"/>
      <sheetId val="3"/>
      <sheetId val="4"/>
      <sheetId val="5"/>
      <sheetId val="6"/>
      <sheetId val="7"/>
      <sheetId val="8"/>
      <sheetId val="9"/>
      <sheetId val="10"/>
    </sheetIdMap>
  </header>
  <header guid="{324550E6-D012-43EB-A60A-62E6677A0ED8}" dateTime="2020-06-03T10:39:29" maxSheetId="11" userName="EXTERNAL Nguyen Tuan Duong (Ban Vien, RBVH/EPS45)" r:id="rId69" minRId="502" maxRId="503">
    <sheetIdMap count="10">
      <sheetId val="1"/>
      <sheetId val="2"/>
      <sheetId val="3"/>
      <sheetId val="4"/>
      <sheetId val="5"/>
      <sheetId val="6"/>
      <sheetId val="7"/>
      <sheetId val="8"/>
      <sheetId val="9"/>
      <sheetId val="10"/>
    </sheetIdMap>
  </header>
  <header guid="{DFD440AC-8318-41C7-A532-B526FEC90C8E}" dateTime="2020-06-03T10:40:52" maxSheetId="11" userName="EXTERNAL Nguyen Duy Bang (Ban Vien, RBVH/EPS45)" r:id="rId70" minRId="504" maxRId="512">
    <sheetIdMap count="10">
      <sheetId val="1"/>
      <sheetId val="2"/>
      <sheetId val="3"/>
      <sheetId val="4"/>
      <sheetId val="5"/>
      <sheetId val="6"/>
      <sheetId val="7"/>
      <sheetId val="8"/>
      <sheetId val="9"/>
      <sheetId val="10"/>
    </sheetIdMap>
  </header>
  <header guid="{AFDEEAC0-612E-42FA-BA97-4B3533C78EFF}" dateTime="2020-06-03T10:41:08" maxSheetId="11" userName="EXTERNAL Nguyen Tuan Duong (Ban Vien, RBVH/EPS45)" r:id="rId71" minRId="515" maxRId="529">
    <sheetIdMap count="10">
      <sheetId val="1"/>
      <sheetId val="2"/>
      <sheetId val="3"/>
      <sheetId val="4"/>
      <sheetId val="5"/>
      <sheetId val="6"/>
      <sheetId val="7"/>
      <sheetId val="8"/>
      <sheetId val="9"/>
      <sheetId val="10"/>
    </sheetIdMap>
  </header>
  <header guid="{C935721F-3293-4D70-8943-91BB15598C24}" dateTime="2020-06-03T10:41:10" maxSheetId="11" userName="EXTERNAL Nguyen Kim Thanh (Ban Vien, RBVH/EPS45)" r:id="rId72" minRId="532" maxRId="541">
    <sheetIdMap count="10">
      <sheetId val="1"/>
      <sheetId val="2"/>
      <sheetId val="3"/>
      <sheetId val="4"/>
      <sheetId val="5"/>
      <sheetId val="6"/>
      <sheetId val="7"/>
      <sheetId val="8"/>
      <sheetId val="9"/>
      <sheetId val="10"/>
    </sheetIdMap>
  </header>
  <header guid="{74184310-D4B5-4B55-BA1C-E79847B5524D}" dateTime="2020-06-03T10:42:27" maxSheetId="11" userName="EXTERNAL Nguyen Tuan Duong (Ban Vien, RBVH/EPS45)" r:id="rId73" minRId="544" maxRId="549">
    <sheetIdMap count="10">
      <sheetId val="1"/>
      <sheetId val="2"/>
      <sheetId val="3"/>
      <sheetId val="4"/>
      <sheetId val="5"/>
      <sheetId val="6"/>
      <sheetId val="7"/>
      <sheetId val="8"/>
      <sheetId val="9"/>
      <sheetId val="10"/>
    </sheetIdMap>
  </header>
  <header guid="{CCA4D21A-0799-4096-823D-81AD99485727}" dateTime="2020-06-03T10:43:13" maxSheetId="11" userName="EXTERNAL Nguyen Tuan Duong (Ban Vien, RBVH/EPS45)" r:id="rId74" minRId="552" maxRId="555">
    <sheetIdMap count="10">
      <sheetId val="1"/>
      <sheetId val="2"/>
      <sheetId val="3"/>
      <sheetId val="4"/>
      <sheetId val="5"/>
      <sheetId val="6"/>
      <sheetId val="7"/>
      <sheetId val="8"/>
      <sheetId val="9"/>
      <sheetId val="10"/>
    </sheetIdMap>
  </header>
  <header guid="{298053D3-7C49-4438-9F6A-0A0D7EC68D83}" dateTime="2020-06-03T10:43:24" maxSheetId="11" userName="EXTERNAL Nguyen Tuan Duong (Ban Vien, RBVH/EPS45)" r:id="rId75">
    <sheetIdMap count="10">
      <sheetId val="1"/>
      <sheetId val="2"/>
      <sheetId val="3"/>
      <sheetId val="4"/>
      <sheetId val="5"/>
      <sheetId val="6"/>
      <sheetId val="7"/>
      <sheetId val="8"/>
      <sheetId val="9"/>
      <sheetId val="10"/>
    </sheetIdMap>
  </header>
  <header guid="{5E378E9F-6D6B-4FAB-870E-AC135DAA970D}" dateTime="2020-06-03T10:46:47" maxSheetId="11" userName="EXTERNAL Nguyen Trung Hieu (Ban Vien, RBVH/EPS45)" r:id="rId76" minRId="560">
    <sheetIdMap count="10">
      <sheetId val="1"/>
      <sheetId val="2"/>
      <sheetId val="3"/>
      <sheetId val="4"/>
      <sheetId val="5"/>
      <sheetId val="6"/>
      <sheetId val="7"/>
      <sheetId val="8"/>
      <sheetId val="9"/>
      <sheetId val="10"/>
    </sheetIdMap>
  </header>
  <header guid="{649A8613-9E37-42D2-B88E-53AF166F7F16}" dateTime="2020-06-03T10:46:50" maxSheetId="11" userName="EXTERNAL Nguyen Trung Hieu (Ban Vien, RBVH/EPS45)" r:id="rId77">
    <sheetIdMap count="10">
      <sheetId val="1"/>
      <sheetId val="2"/>
      <sheetId val="3"/>
      <sheetId val="4"/>
      <sheetId val="5"/>
      <sheetId val="6"/>
      <sheetId val="7"/>
      <sheetId val="8"/>
      <sheetId val="9"/>
      <sheetId val="10"/>
    </sheetIdMap>
  </header>
  <header guid="{532396A0-F967-4E71-9D19-612DB687DC2D}" dateTime="2020-06-03T10:47:49" maxSheetId="11" userName="EXTERNAL Nguyen Kim Thanh (Ban Vien, RBVH/EPS45)" r:id="rId78" minRId="565" maxRId="574">
    <sheetIdMap count="10">
      <sheetId val="1"/>
      <sheetId val="2"/>
      <sheetId val="3"/>
      <sheetId val="4"/>
      <sheetId val="5"/>
      <sheetId val="6"/>
      <sheetId val="7"/>
      <sheetId val="8"/>
      <sheetId val="9"/>
      <sheetId val="10"/>
    </sheetIdMap>
  </header>
  <header guid="{5C302264-C0DA-40C1-8939-EA828D9217F7}" dateTime="2020-06-03T10:59:01" maxSheetId="11" userName="EXTERNAL Ly Chung (Ban Vien, RBVH/EPS45)" r:id="rId79" minRId="577" maxRId="600">
    <sheetIdMap count="10">
      <sheetId val="1"/>
      <sheetId val="2"/>
      <sheetId val="3"/>
      <sheetId val="4"/>
      <sheetId val="5"/>
      <sheetId val="6"/>
      <sheetId val="7"/>
      <sheetId val="8"/>
      <sheetId val="9"/>
      <sheetId val="10"/>
    </sheetIdMap>
  </header>
  <header guid="{1BFE3D6D-0ED3-43B6-8DC7-1D690C1C8F51}" dateTime="2020-06-03T11:05:38" maxSheetId="11" userName="EXTERNAL Ly Chung (Ban Vien, RBVH/EPS45)" r:id="rId80" minRId="603" maxRId="614">
    <sheetIdMap count="10">
      <sheetId val="1"/>
      <sheetId val="2"/>
      <sheetId val="3"/>
      <sheetId val="4"/>
      <sheetId val="5"/>
      <sheetId val="6"/>
      <sheetId val="7"/>
      <sheetId val="8"/>
      <sheetId val="9"/>
      <sheetId val="10"/>
    </sheetIdMap>
  </header>
  <header guid="{0C9B9406-D63A-4E8D-83C4-F31E656F6653}" dateTime="2020-06-03T11:08:48" maxSheetId="11" userName="EXTERNAL Ly Chung (Ban Vien, RBVH/EPS45)" r:id="rId81" minRId="617" maxRId="628">
    <sheetIdMap count="10">
      <sheetId val="1"/>
      <sheetId val="2"/>
      <sheetId val="3"/>
      <sheetId val="4"/>
      <sheetId val="5"/>
      <sheetId val="6"/>
      <sheetId val="7"/>
      <sheetId val="8"/>
      <sheetId val="9"/>
      <sheetId val="10"/>
    </sheetIdMap>
  </header>
  <header guid="{4BB50574-B32E-47E4-8731-E97D792DA93C}" dateTime="2020-06-03T11:13:51" maxSheetId="11" userName="EXTERNAL Ly Chung (Ban Vien, RBVH/EPS45)" r:id="rId82">
    <sheetIdMap count="10">
      <sheetId val="1"/>
      <sheetId val="2"/>
      <sheetId val="3"/>
      <sheetId val="4"/>
      <sheetId val="5"/>
      <sheetId val="6"/>
      <sheetId val="7"/>
      <sheetId val="8"/>
      <sheetId val="9"/>
      <sheetId val="10"/>
    </sheetIdMap>
  </header>
  <header guid="{A888549F-475B-43FB-A813-5F3BA3660B31}" dateTime="2020-06-03T11:14:06" maxSheetId="11" userName="EXTERNAL Nguyen Tuan Duong (Ban Vien, RBVH/EPS45)" r:id="rId83" minRId="633">
    <sheetIdMap count="10">
      <sheetId val="1"/>
      <sheetId val="2"/>
      <sheetId val="3"/>
      <sheetId val="4"/>
      <sheetId val="5"/>
      <sheetId val="6"/>
      <sheetId val="7"/>
      <sheetId val="8"/>
      <sheetId val="9"/>
      <sheetId val="10"/>
    </sheetIdMap>
  </header>
  <header guid="{FD746758-3490-4A26-9A3B-C3D6B5D1756C}" dateTime="2020-06-03T11:15:34" maxSheetId="11" userName="EXTERNAL Ly Chung (Ban Vien, RBVH/EPS45)" r:id="rId84">
    <sheetIdMap count="10">
      <sheetId val="1"/>
      <sheetId val="2"/>
      <sheetId val="3"/>
      <sheetId val="4"/>
      <sheetId val="5"/>
      <sheetId val="6"/>
      <sheetId val="7"/>
      <sheetId val="8"/>
      <sheetId val="9"/>
      <sheetId val="10"/>
    </sheetIdMap>
  </header>
  <header guid="{B483CCDA-A7DA-4273-AB6E-8A52E63FF2A9}" dateTime="2020-06-03T11:18:35" maxSheetId="11" userName="gup7hc" r:id="rId85">
    <sheetIdMap count="10">
      <sheetId val="1"/>
      <sheetId val="2"/>
      <sheetId val="3"/>
      <sheetId val="4"/>
      <sheetId val="5"/>
      <sheetId val="6"/>
      <sheetId val="7"/>
      <sheetId val="8"/>
      <sheetId val="9"/>
      <sheetId val="10"/>
    </sheetIdMap>
  </header>
  <header guid="{737FE6EB-849D-4312-AEA7-D83FE7D1BD71}" dateTime="2020-06-03T11:19:48" maxSheetId="11" userName="EXTERNAL Nguyen Tuan Duong (Ban Vien, RBVH/EPS45)" r:id="rId86">
    <sheetIdMap count="10">
      <sheetId val="1"/>
      <sheetId val="2"/>
      <sheetId val="3"/>
      <sheetId val="4"/>
      <sheetId val="5"/>
      <sheetId val="6"/>
      <sheetId val="7"/>
      <sheetId val="8"/>
      <sheetId val="9"/>
      <sheetId val="10"/>
    </sheetIdMap>
  </header>
  <header guid="{DFABCC2E-C23D-4CA0-9133-38D15804F4C3}" dateTime="2020-06-03T11:19:52" maxSheetId="11" userName="EXTERNAL Nguyen Tuan Duong (Ban Vien, RBVH/EPS45)" r:id="rId87">
    <sheetIdMap count="10">
      <sheetId val="1"/>
      <sheetId val="2"/>
      <sheetId val="3"/>
      <sheetId val="4"/>
      <sheetId val="5"/>
      <sheetId val="6"/>
      <sheetId val="7"/>
      <sheetId val="8"/>
      <sheetId val="9"/>
      <sheetId val="10"/>
    </sheetIdMap>
  </header>
  <header guid="{DE835DC2-69B2-4060-B079-9FE1F1C5E2BB}" dateTime="2020-06-03T11:50:38" maxSheetId="11" userName="EXTERNAL Nguyen Trung Hieu (Ban Vien, RBVH/EPS45)" r:id="rId88">
    <sheetIdMap count="10">
      <sheetId val="1"/>
      <sheetId val="2"/>
      <sheetId val="3"/>
      <sheetId val="4"/>
      <sheetId val="5"/>
      <sheetId val="6"/>
      <sheetId val="7"/>
      <sheetId val="8"/>
      <sheetId val="9"/>
      <sheetId val="10"/>
    </sheetIdMap>
  </header>
  <header guid="{8E1DA8F6-864D-4510-BA10-18C135D989F8}" dateTime="2020-06-03T11:50:47" maxSheetId="11" userName="EXTERNAL Nguyen Trung Hieu (Ban Vien, RBVH/EPS45)" r:id="rId89" minRId="646" maxRId="766">
    <sheetIdMap count="10">
      <sheetId val="1"/>
      <sheetId val="2"/>
      <sheetId val="3"/>
      <sheetId val="4"/>
      <sheetId val="5"/>
      <sheetId val="6"/>
      <sheetId val="7"/>
      <sheetId val="8"/>
      <sheetId val="9"/>
      <sheetId val="10"/>
    </sheetIdMap>
  </header>
  <header guid="{15DDD303-668F-45D5-B496-E634ECBD70A1}" dateTime="2020-06-03T11:51:00" maxSheetId="11" userName="EXTERNAL Nguyen Trung Hieu (Ban Vien, RBVH/EPS45)" r:id="rId90" minRId="769" maxRId="1020">
    <sheetIdMap count="10">
      <sheetId val="1"/>
      <sheetId val="2"/>
      <sheetId val="3"/>
      <sheetId val="4"/>
      <sheetId val="5"/>
      <sheetId val="6"/>
      <sheetId val="7"/>
      <sheetId val="8"/>
      <sheetId val="9"/>
      <sheetId val="10"/>
    </sheetIdMap>
  </header>
  <header guid="{A182556E-CFCF-44CC-96B4-7D61A3AEBE47}" dateTime="2020-06-03T12:01:43" maxSheetId="11" userName="EXTERNAL Nguyen Trung Hieu (Ban Vien, RBVH/EPS45)" r:id="rId91">
    <sheetIdMap count="10">
      <sheetId val="1"/>
      <sheetId val="2"/>
      <sheetId val="3"/>
      <sheetId val="4"/>
      <sheetId val="5"/>
      <sheetId val="6"/>
      <sheetId val="7"/>
      <sheetId val="8"/>
      <sheetId val="9"/>
      <sheetId val="10"/>
    </sheetIdMap>
  </header>
  <header guid="{2065CF01-72A2-4FAB-AAA3-0C4E33252AB9}" dateTime="2020-06-03T12:02:14" maxSheetId="11" userName="EXTERNAL Nguyen Trung Hieu (Ban Vien, RBVH/EPS45)" r:id="rId92" minRId="1025" maxRId="1029">
    <sheetIdMap count="10">
      <sheetId val="1"/>
      <sheetId val="2"/>
      <sheetId val="3"/>
      <sheetId val="4"/>
      <sheetId val="5"/>
      <sheetId val="6"/>
      <sheetId val="7"/>
      <sheetId val="8"/>
      <sheetId val="9"/>
      <sheetId val="10"/>
    </sheetIdMap>
  </header>
  <header guid="{63BE4D5C-EC48-4235-82CD-FAB3AEB9009C}" dateTime="2020-06-03T12:02:16" maxSheetId="11" userName="EXTERNAL Nguyen Trung Hieu (Ban Vien, RBVH/EPS45)" r:id="rId93">
    <sheetIdMap count="10">
      <sheetId val="1"/>
      <sheetId val="2"/>
      <sheetId val="3"/>
      <sheetId val="4"/>
      <sheetId val="5"/>
      <sheetId val="6"/>
      <sheetId val="7"/>
      <sheetId val="8"/>
      <sheetId val="9"/>
      <sheetId val="10"/>
    </sheetIdMap>
  </header>
  <header guid="{857406CF-1C8E-490D-9FEE-2AFE1184D398}" dateTime="2020-06-03T12:11:18" maxSheetId="11" userName="EXTERNAL Nguyen Trung Hieu (Ban Vien, RBVH/EPS45)" r:id="rId94">
    <sheetIdMap count="10">
      <sheetId val="1"/>
      <sheetId val="2"/>
      <sheetId val="3"/>
      <sheetId val="4"/>
      <sheetId val="5"/>
      <sheetId val="6"/>
      <sheetId val="7"/>
      <sheetId val="8"/>
      <sheetId val="9"/>
      <sheetId val="10"/>
    </sheetIdMap>
  </header>
  <header guid="{85963E16-FEC2-4F0F-9985-05F76337822A}" dateTime="2020-06-03T12:11:48" maxSheetId="11" userName="EXTERNAL Nguyen Trung Hieu (Ban Vien, RBVH/EPS45)" r:id="rId95">
    <sheetIdMap count="10">
      <sheetId val="1"/>
      <sheetId val="2"/>
      <sheetId val="3"/>
      <sheetId val="4"/>
      <sheetId val="5"/>
      <sheetId val="6"/>
      <sheetId val="7"/>
      <sheetId val="8"/>
      <sheetId val="9"/>
      <sheetId val="10"/>
    </sheetIdMap>
  </header>
  <header guid="{67E445E9-7966-48F7-A184-11A024E03DA5}" dateTime="2020-06-03T12:11:56" maxSheetId="11" userName="EXTERNAL Nguyen Trung Hieu (Ban Vien, RBVH/EPS45)" r:id="rId96">
    <sheetIdMap count="10">
      <sheetId val="1"/>
      <sheetId val="2"/>
      <sheetId val="3"/>
      <sheetId val="4"/>
      <sheetId val="5"/>
      <sheetId val="6"/>
      <sheetId val="7"/>
      <sheetId val="8"/>
      <sheetId val="9"/>
      <sheetId val="10"/>
    </sheetIdMap>
  </header>
  <header guid="{636BF0FC-F780-4306-8180-1A14985F6CEF}" dateTime="2020-06-03T13:08:56" maxSheetId="11" userName="EXTERNAL Nguyen Tai Hau (Ban Vien, RBVH/EPS45)" r:id="rId97">
    <sheetIdMap count="10">
      <sheetId val="1"/>
      <sheetId val="2"/>
      <sheetId val="3"/>
      <sheetId val="4"/>
      <sheetId val="5"/>
      <sheetId val="6"/>
      <sheetId val="7"/>
      <sheetId val="8"/>
      <sheetId val="9"/>
      <sheetId val="10"/>
    </sheetIdMap>
  </header>
  <header guid="{A3064961-974F-48FA-806A-FEF06B8A583B}" dateTime="2020-06-03T13:09:54" maxSheetId="11" userName="EXTERNAL Luu Cong Dac (Ban Vien, RBVH/EPS45)" r:id="rId98">
    <sheetIdMap count="10">
      <sheetId val="1"/>
      <sheetId val="2"/>
      <sheetId val="3"/>
      <sheetId val="4"/>
      <sheetId val="5"/>
      <sheetId val="6"/>
      <sheetId val="7"/>
      <sheetId val="8"/>
      <sheetId val="9"/>
      <sheetId val="10"/>
    </sheetIdMap>
  </header>
  <header guid="{D77AC6FF-CD2D-44B7-BBB6-9604F2A82E8C}" dateTime="2020-06-03T13:12:02" maxSheetId="11" userName="EXTERNAL Luu Cong Dac (Ban Vien, RBVH/EPS45)" r:id="rId99" minRId="1042" maxRId="1093">
    <sheetIdMap count="10">
      <sheetId val="1"/>
      <sheetId val="2"/>
      <sheetId val="3"/>
      <sheetId val="4"/>
      <sheetId val="5"/>
      <sheetId val="6"/>
      <sheetId val="7"/>
      <sheetId val="8"/>
      <sheetId val="9"/>
      <sheetId val="10"/>
    </sheetIdMap>
  </header>
  <header guid="{E61D64F8-024C-4F3E-8939-4E024CD0C1B4}" dateTime="2020-06-03T13:12:11" maxSheetId="11" userName="EXTERNAL Luu Cong Dac (Ban Vien, RBVH/EPS45)" r:id="rId100">
    <sheetIdMap count="10">
      <sheetId val="1"/>
      <sheetId val="2"/>
      <sheetId val="3"/>
      <sheetId val="4"/>
      <sheetId val="5"/>
      <sheetId val="6"/>
      <sheetId val="7"/>
      <sheetId val="8"/>
      <sheetId val="9"/>
      <sheetId val="10"/>
    </sheetIdMap>
  </header>
  <header guid="{8EC18B44-A9D8-4083-B281-F2932EE09EBA}" dateTime="2020-06-03T13:12:35" maxSheetId="11" userName="EXTERNAL Nguyen Tai Hau (Ban Vien, RBVH/EPS45)" r:id="rId101">
    <sheetIdMap count="10">
      <sheetId val="1"/>
      <sheetId val="2"/>
      <sheetId val="3"/>
      <sheetId val="4"/>
      <sheetId val="5"/>
      <sheetId val="6"/>
      <sheetId val="7"/>
      <sheetId val="8"/>
      <sheetId val="9"/>
      <sheetId val="10"/>
    </sheetIdMap>
  </header>
  <header guid="{66E169CC-17D8-40AD-B8B7-832675E8651D}" dateTime="2020-06-03T13:16:07" maxSheetId="11" userName="EXTERNAL Nguyen Tai Hau (Ban Vien, RBVH/EPS45)" r:id="rId102" minRId="1100" maxRId="1119">
    <sheetIdMap count="10">
      <sheetId val="1"/>
      <sheetId val="2"/>
      <sheetId val="3"/>
      <sheetId val="4"/>
      <sheetId val="5"/>
      <sheetId val="6"/>
      <sheetId val="7"/>
      <sheetId val="8"/>
      <sheetId val="9"/>
      <sheetId val="10"/>
    </sheetIdMap>
  </header>
  <header guid="{D6946E3C-A5F6-4EFA-B618-47DF003A8617}" dateTime="2020-06-03T13:27:53" maxSheetId="11" userName="EXTERNAL Nguyen Tuan Duong (Ban Vien, RBVH/EPS45)" r:id="rId103" minRId="1122">
    <sheetIdMap count="10">
      <sheetId val="1"/>
      <sheetId val="2"/>
      <sheetId val="3"/>
      <sheetId val="4"/>
      <sheetId val="5"/>
      <sheetId val="6"/>
      <sheetId val="7"/>
      <sheetId val="8"/>
      <sheetId val="9"/>
      <sheetId val="10"/>
    </sheetIdMap>
  </header>
  <header guid="{0BBE71B1-8E7F-4517-AE19-8EC9A07958AD}" dateTime="2020-06-03T13:28:36" maxSheetId="11" userName="EXTERNAL Nguyen Trung Hieu (Ban Vien, RBVH/EPS45)" r:id="rId104" minRId="1125" maxRId="1134">
    <sheetIdMap count="10">
      <sheetId val="1"/>
      <sheetId val="2"/>
      <sheetId val="3"/>
      <sheetId val="4"/>
      <sheetId val="5"/>
      <sheetId val="6"/>
      <sheetId val="7"/>
      <sheetId val="8"/>
      <sheetId val="9"/>
      <sheetId val="10"/>
    </sheetIdMap>
  </header>
  <header guid="{A729C974-A8E5-4ED3-A407-219AF856892F}" dateTime="2020-06-03T13:28:39" maxSheetId="11" userName="EXTERNAL Nguyen Trung Hieu (Ban Vien, RBVH/EPS45)" r:id="rId105">
    <sheetIdMap count="10">
      <sheetId val="1"/>
      <sheetId val="2"/>
      <sheetId val="3"/>
      <sheetId val="4"/>
      <sheetId val="5"/>
      <sheetId val="6"/>
      <sheetId val="7"/>
      <sheetId val="8"/>
      <sheetId val="9"/>
      <sheetId val="10"/>
    </sheetIdMap>
  </header>
  <header guid="{21128DCB-1B72-4E0A-A04B-79B4652599FA}" dateTime="2020-06-03T13:34:48" maxSheetId="11" userName="EXTERNAL Do Phu Loc (Ban Vien, RBVH/EPS45)" r:id="rId106" minRId="1139" maxRId="1148">
    <sheetIdMap count="10">
      <sheetId val="1"/>
      <sheetId val="2"/>
      <sheetId val="3"/>
      <sheetId val="4"/>
      <sheetId val="5"/>
      <sheetId val="6"/>
      <sheetId val="7"/>
      <sheetId val="8"/>
      <sheetId val="9"/>
      <sheetId val="10"/>
    </sheetIdMap>
  </header>
  <header guid="{DBCC8085-E057-4EF0-ACB7-3EB82853126F}" dateTime="2020-06-03T13:38:19" maxSheetId="11" userName="EXTERNAL Nguyen Tuan Duong (Ban Vien, RBVH/EPS45)" r:id="rId107" minRId="1151" maxRId="1154">
    <sheetIdMap count="10">
      <sheetId val="1"/>
      <sheetId val="2"/>
      <sheetId val="3"/>
      <sheetId val="4"/>
      <sheetId val="5"/>
      <sheetId val="6"/>
      <sheetId val="7"/>
      <sheetId val="8"/>
      <sheetId val="9"/>
      <sheetId val="10"/>
    </sheetIdMap>
  </header>
  <header guid="{A6D0ED3D-E6D3-4063-BE1E-B9406B3D39AD}" dateTime="2020-06-03T13:38:40" maxSheetId="11" userName="EXTERNAL Nguyen Tuan Duong (Ban Vien, RBVH/EPS45)" r:id="rId108" minRId="1157" maxRId="1160">
    <sheetIdMap count="10">
      <sheetId val="1"/>
      <sheetId val="2"/>
      <sheetId val="3"/>
      <sheetId val="4"/>
      <sheetId val="5"/>
      <sheetId val="6"/>
      <sheetId val="7"/>
      <sheetId val="8"/>
      <sheetId val="9"/>
      <sheetId val="10"/>
    </sheetIdMap>
  </header>
  <header guid="{06C55C75-493F-4B70-977C-30AA93796FB7}" dateTime="2020-06-03T13:44:19" maxSheetId="11" userName="EXTERNAL Nguyen Tuan Duong (Ban Vien, RBVH/EPS45)" r:id="rId109" minRId="1163" maxRId="1164">
    <sheetIdMap count="10">
      <sheetId val="1"/>
      <sheetId val="2"/>
      <sheetId val="3"/>
      <sheetId val="4"/>
      <sheetId val="5"/>
      <sheetId val="6"/>
      <sheetId val="7"/>
      <sheetId val="8"/>
      <sheetId val="9"/>
      <sheetId val="10"/>
    </sheetIdMap>
  </header>
  <header guid="{8E55EE6E-EE8E-4B2C-966F-F08686D8E099}" dateTime="2020-06-03T14:05:06" maxSheetId="11" userName="EXTERNAL Nguyen Tuan Duong (Ban Vien, RBVH/EPS45)" r:id="rId110" minRId="1167" maxRId="1248">
    <sheetIdMap count="10">
      <sheetId val="1"/>
      <sheetId val="2"/>
      <sheetId val="3"/>
      <sheetId val="4"/>
      <sheetId val="5"/>
      <sheetId val="6"/>
      <sheetId val="7"/>
      <sheetId val="8"/>
      <sheetId val="9"/>
      <sheetId val="10"/>
    </sheetIdMap>
  </header>
  <header guid="{0F869A67-7D70-43D4-BD6A-319A5123B824}" dateTime="2020-06-03T14:07:13" maxSheetId="11" userName="EXTERNAL Nguyen Tuan Duong (Ban Vien, RBVH/EPS45)" r:id="rId111" minRId="1251" maxRId="1457">
    <sheetIdMap count="10">
      <sheetId val="1"/>
      <sheetId val="2"/>
      <sheetId val="3"/>
      <sheetId val="4"/>
      <sheetId val="5"/>
      <sheetId val="6"/>
      <sheetId val="7"/>
      <sheetId val="8"/>
      <sheetId val="9"/>
      <sheetId val="10"/>
    </sheetIdMap>
  </header>
  <header guid="{98476397-1014-4800-BE28-4D38BA3EA4A0}" dateTime="2020-06-03T14:07:52" maxSheetId="11" userName="EXTERNAL Nguyen Tuan Duong (Ban Vien, RBVH/EPS45)" r:id="rId112" minRId="1460" maxRId="1586">
    <sheetIdMap count="10">
      <sheetId val="1"/>
      <sheetId val="2"/>
      <sheetId val="3"/>
      <sheetId val="4"/>
      <sheetId val="5"/>
      <sheetId val="6"/>
      <sheetId val="7"/>
      <sheetId val="8"/>
      <sheetId val="9"/>
      <sheetId val="10"/>
    </sheetIdMap>
  </header>
  <header guid="{1A36FF0D-5AAB-4163-BDEC-91C99C82CF9E}" dateTime="2020-06-03T14:08:10" maxSheetId="11" userName="EXTERNAL Nguyen Tuan Duong (Ban Vien, RBVH/EPS45)" r:id="rId113" minRId="1589" maxRId="1628">
    <sheetIdMap count="10">
      <sheetId val="1"/>
      <sheetId val="2"/>
      <sheetId val="3"/>
      <sheetId val="4"/>
      <sheetId val="5"/>
      <sheetId val="6"/>
      <sheetId val="7"/>
      <sheetId val="8"/>
      <sheetId val="9"/>
      <sheetId val="10"/>
    </sheetIdMap>
  </header>
  <header guid="{D7C02FA2-1F75-4EFA-9F45-B93425212669}" dateTime="2020-06-03T14:10:03" maxSheetId="11" userName="EXTERNAL Nguyen Tuan Duong (Ban Vien, RBVH/EPS45)" r:id="rId114" minRId="1631" maxRId="1641">
    <sheetIdMap count="10">
      <sheetId val="1"/>
      <sheetId val="2"/>
      <sheetId val="3"/>
      <sheetId val="4"/>
      <sheetId val="5"/>
      <sheetId val="6"/>
      <sheetId val="7"/>
      <sheetId val="8"/>
      <sheetId val="9"/>
      <sheetId val="10"/>
    </sheetIdMap>
  </header>
  <header guid="{BADE0D68-A184-47AD-AD72-250F8F0078EB}" dateTime="2020-06-03T14:10:18" maxSheetId="11" userName="EXTERNAL Nguyen Tuan Duong (Ban Vien, RBVH/EPS45)" r:id="rId115" minRId="1644">
    <sheetIdMap count="10">
      <sheetId val="1"/>
      <sheetId val="2"/>
      <sheetId val="3"/>
      <sheetId val="4"/>
      <sheetId val="5"/>
      <sheetId val="6"/>
      <sheetId val="7"/>
      <sheetId val="8"/>
      <sheetId val="9"/>
      <sheetId val="10"/>
    </sheetIdMap>
  </header>
  <header guid="{4E6CF32C-B190-46CD-8681-75162357E23B}" dateTime="2020-06-03T14:10:32" maxSheetId="11" userName="EXTERNAL Nguyen Tuan Duong (Ban Vien, RBVH/EPS45)" r:id="rId116">
    <sheetIdMap count="10">
      <sheetId val="1"/>
      <sheetId val="2"/>
      <sheetId val="3"/>
      <sheetId val="4"/>
      <sheetId val="5"/>
      <sheetId val="6"/>
      <sheetId val="7"/>
      <sheetId val="8"/>
      <sheetId val="9"/>
      <sheetId val="10"/>
    </sheetIdMap>
  </header>
  <header guid="{5BE090C5-84CE-4C6A-9BC4-B9BA045DE9BA}" dateTime="2020-06-03T14:12:06" maxSheetId="11" userName="EXTERNAL Nguyen Tuan Duong (Ban Vien, RBVH/EPS45)" r:id="rId117" minRId="1647" maxRId="1741">
    <sheetIdMap count="10">
      <sheetId val="1"/>
      <sheetId val="2"/>
      <sheetId val="3"/>
      <sheetId val="4"/>
      <sheetId val="5"/>
      <sheetId val="6"/>
      <sheetId val="7"/>
      <sheetId val="8"/>
      <sheetId val="9"/>
      <sheetId val="10"/>
    </sheetIdMap>
  </header>
  <header guid="{5D7815D5-EB36-4975-BA5A-137BC5241B36}" dateTime="2020-06-03T14:12:32" maxSheetId="11" userName="EXTERNAL Nguyen Tuan Duong (Ban Vien, RBVH/EPS45)" r:id="rId118" minRId="1744" maxRId="1830">
    <sheetIdMap count="10">
      <sheetId val="1"/>
      <sheetId val="2"/>
      <sheetId val="3"/>
      <sheetId val="4"/>
      <sheetId val="5"/>
      <sheetId val="6"/>
      <sheetId val="7"/>
      <sheetId val="8"/>
      <sheetId val="9"/>
      <sheetId val="10"/>
    </sheetIdMap>
  </header>
  <header guid="{05C4D685-550F-4F87-9D13-E1CEECC61BCC}" dateTime="2020-06-03T14:13:46" maxSheetId="11" userName="EXTERNAL Nguyen Tuan Duong (Ban Vien, RBVH/EPS45)" r:id="rId119" minRId="1831" maxRId="1947">
    <sheetIdMap count="10">
      <sheetId val="1"/>
      <sheetId val="2"/>
      <sheetId val="3"/>
      <sheetId val="4"/>
      <sheetId val="5"/>
      <sheetId val="6"/>
      <sheetId val="7"/>
      <sheetId val="8"/>
      <sheetId val="9"/>
      <sheetId val="10"/>
    </sheetIdMap>
  </header>
  <header guid="{D3381ABD-7525-4D3C-9CA7-D22518D17A29}" dateTime="2020-06-03T14:15:01" maxSheetId="11" userName="EXTERNAL Nguyen Kim Thanh (Ban Vien, RBVH/EPS45)" r:id="rId120" minRId="1950" maxRId="1952">
    <sheetIdMap count="10">
      <sheetId val="1"/>
      <sheetId val="2"/>
      <sheetId val="3"/>
      <sheetId val="4"/>
      <sheetId val="5"/>
      <sheetId val="6"/>
      <sheetId val="7"/>
      <sheetId val="8"/>
      <sheetId val="9"/>
      <sheetId val="10"/>
    </sheetIdMap>
  </header>
  <header guid="{AFB10D00-CEDA-4ADF-BD61-AADDD5DDCC52}" dateTime="2020-06-03T14:15:10" maxSheetId="11" userName="EXTERNAL Nguyen Kim Thanh (Ban Vien, RBVH/EPS45)" r:id="rId121" minRId="1955" maxRId="1961">
    <sheetIdMap count="10">
      <sheetId val="1"/>
      <sheetId val="2"/>
      <sheetId val="3"/>
      <sheetId val="4"/>
      <sheetId val="5"/>
      <sheetId val="6"/>
      <sheetId val="7"/>
      <sheetId val="8"/>
      <sheetId val="9"/>
      <sheetId val="10"/>
    </sheetIdMap>
  </header>
  <header guid="{0AADB02D-1E63-4D28-88F9-ABD7BDABE3A0}" dateTime="2020-06-03T14:20:30" maxSheetId="11" userName="EXTERNAL Nguyen Tuan Duong (Ban Vien, RBVH/EPS45)" r:id="rId122" minRId="1964" maxRId="1987">
    <sheetIdMap count="10">
      <sheetId val="1"/>
      <sheetId val="2"/>
      <sheetId val="3"/>
      <sheetId val="4"/>
      <sheetId val="5"/>
      <sheetId val="6"/>
      <sheetId val="7"/>
      <sheetId val="8"/>
      <sheetId val="9"/>
      <sheetId val="10"/>
    </sheetIdMap>
  </header>
  <header guid="{A32518DA-9563-43F6-8600-7965C3435791}" dateTime="2020-06-03T14:25:40" maxSheetId="11" userName="EXTERNAL Nguyen Tuan Duong (Ban Vien, RBVH/EPS45)" r:id="rId123" minRId="1990" maxRId="2013">
    <sheetIdMap count="10">
      <sheetId val="1"/>
      <sheetId val="2"/>
      <sheetId val="3"/>
      <sheetId val="4"/>
      <sheetId val="5"/>
      <sheetId val="6"/>
      <sheetId val="7"/>
      <sheetId val="8"/>
      <sheetId val="9"/>
      <sheetId val="10"/>
    </sheetIdMap>
  </header>
  <header guid="{B0C0867D-C15B-472A-A118-A8FB8CC269C2}" dateTime="2020-06-03T14:26:38" maxSheetId="11" userName="EXTERNAL Nguyen Tuan Duong (Ban Vien, RBVH/EPS45)" r:id="rId124" minRId="2016" maxRId="2029">
    <sheetIdMap count="10">
      <sheetId val="1"/>
      <sheetId val="2"/>
      <sheetId val="3"/>
      <sheetId val="4"/>
      <sheetId val="5"/>
      <sheetId val="6"/>
      <sheetId val="7"/>
      <sheetId val="8"/>
      <sheetId val="9"/>
      <sheetId val="10"/>
    </sheetIdMap>
  </header>
  <header guid="{EC80E584-832C-4625-9E0C-006F019C95D3}" dateTime="2020-06-03T14:27:07" maxSheetId="11" userName="EXTERNAL Nguyen Tuan Duong (Ban Vien, RBVH/EPS45)" r:id="rId125" minRId="2032" maxRId="2033">
    <sheetIdMap count="10">
      <sheetId val="1"/>
      <sheetId val="2"/>
      <sheetId val="3"/>
      <sheetId val="4"/>
      <sheetId val="5"/>
      <sheetId val="6"/>
      <sheetId val="7"/>
      <sheetId val="8"/>
      <sheetId val="9"/>
      <sheetId val="10"/>
    </sheetIdMap>
  </header>
  <header guid="{0A11C584-6A90-4106-A5D4-EA452436BCDB}" dateTime="2020-06-03T14:29:01" maxSheetId="11" userName="EXTERNAL Nguyen Kim Thanh (Ban Vien, RBVH/EPS45)" r:id="rId126" minRId="2036" maxRId="2042">
    <sheetIdMap count="10">
      <sheetId val="1"/>
      <sheetId val="2"/>
      <sheetId val="3"/>
      <sheetId val="4"/>
      <sheetId val="5"/>
      <sheetId val="6"/>
      <sheetId val="7"/>
      <sheetId val="8"/>
      <sheetId val="9"/>
      <sheetId val="10"/>
    </sheetIdMap>
  </header>
  <header guid="{C388CE59-1794-47FE-89CA-ED238034640E}" dateTime="2020-06-03T14:29:16" maxSheetId="11" userName="EXTERNAL Nguyen Kim Thanh (Ban Vien, RBVH/EPS45)" r:id="rId127" minRId="2045" maxRId="2047">
    <sheetIdMap count="10">
      <sheetId val="1"/>
      <sheetId val="2"/>
      <sheetId val="3"/>
      <sheetId val="4"/>
      <sheetId val="5"/>
      <sheetId val="6"/>
      <sheetId val="7"/>
      <sheetId val="8"/>
      <sheetId val="9"/>
      <sheetId val="10"/>
    </sheetIdMap>
  </header>
  <header guid="{9B00898F-283C-4C4D-AAEE-436AF6F68867}" dateTime="2020-06-03T14:29:28" maxSheetId="11" userName="EXTERNAL Nguyen Kim Thanh (Ban Vien, RBVH/EPS45)" r:id="rId128" minRId="2050" maxRId="2051">
    <sheetIdMap count="10">
      <sheetId val="1"/>
      <sheetId val="2"/>
      <sheetId val="3"/>
      <sheetId val="4"/>
      <sheetId val="5"/>
      <sheetId val="6"/>
      <sheetId val="7"/>
      <sheetId val="8"/>
      <sheetId val="9"/>
      <sheetId val="10"/>
    </sheetIdMap>
  </header>
  <header guid="{94E2BAE4-B01A-4B6C-BD6C-BFB3D559A389}" dateTime="2020-06-03T14:30:27" maxSheetId="11" userName="EXTERNAL Nguyen Tuan Duong (Ban Vien, RBVH/EPS45)" r:id="rId129" minRId="2054" maxRId="2072">
    <sheetIdMap count="10">
      <sheetId val="1"/>
      <sheetId val="2"/>
      <sheetId val="3"/>
      <sheetId val="4"/>
      <sheetId val="5"/>
      <sheetId val="6"/>
      <sheetId val="7"/>
      <sheetId val="8"/>
      <sheetId val="9"/>
      <sheetId val="10"/>
    </sheetIdMap>
  </header>
  <header guid="{1412CD80-0D19-455C-8C31-49EF2764603B}" dateTime="2020-06-03T14:32:46" maxSheetId="11" userName="EXTERNAL Nguyen Tuan Duong (Ban Vien, RBVH/EPS45)" r:id="rId130" minRId="2073" maxRId="2087">
    <sheetIdMap count="10">
      <sheetId val="1"/>
      <sheetId val="2"/>
      <sheetId val="3"/>
      <sheetId val="4"/>
      <sheetId val="5"/>
      <sheetId val="6"/>
      <sheetId val="7"/>
      <sheetId val="8"/>
      <sheetId val="9"/>
      <sheetId val="10"/>
    </sheetIdMap>
  </header>
  <header guid="{ADFB9CA4-D654-4F1C-AC6D-C08281ACA101}" dateTime="2020-06-03T14:33:55" maxSheetId="11" userName="EXTERNAL Nguyen Tuan Duong (Ban Vien, RBVH/EPS45)" r:id="rId131" minRId="2088" maxRId="2104">
    <sheetIdMap count="10">
      <sheetId val="1"/>
      <sheetId val="2"/>
      <sheetId val="3"/>
      <sheetId val="4"/>
      <sheetId val="5"/>
      <sheetId val="6"/>
      <sheetId val="7"/>
      <sheetId val="8"/>
      <sheetId val="9"/>
      <sheetId val="10"/>
    </sheetIdMap>
  </header>
  <header guid="{BD3D9747-8A39-46A1-BC6C-72412BE059E2}" dateTime="2020-06-03T14:34:19" maxSheetId="11" userName="EXTERNAL Nguyen Tuan Duong (Ban Vien, RBVH/EPS45)" r:id="rId132" minRId="2105" maxRId="2109">
    <sheetIdMap count="10">
      <sheetId val="1"/>
      <sheetId val="2"/>
      <sheetId val="3"/>
      <sheetId val="4"/>
      <sheetId val="5"/>
      <sheetId val="6"/>
      <sheetId val="7"/>
      <sheetId val="8"/>
      <sheetId val="9"/>
      <sheetId val="10"/>
    </sheetIdMap>
  </header>
  <header guid="{0106D119-7ACB-418E-AFA2-4B1EF9F84BB6}" dateTime="2020-06-03T14:34:51" maxSheetId="11" userName="EXTERNAL Nguyen Tuan Duong (Ban Vien, RBVH/EPS45)" r:id="rId133" minRId="2112" maxRId="2114">
    <sheetIdMap count="10">
      <sheetId val="1"/>
      <sheetId val="2"/>
      <sheetId val="3"/>
      <sheetId val="4"/>
      <sheetId val="5"/>
      <sheetId val="6"/>
      <sheetId val="7"/>
      <sheetId val="8"/>
      <sheetId val="9"/>
      <sheetId val="10"/>
    </sheetIdMap>
  </header>
  <header guid="{29F52B8C-E4A6-40B3-9A5E-A8966B19713A}" dateTime="2020-06-03T14:35:00" maxSheetId="11" userName="EXTERNAL Nguyen Tuan Duong (Ban Vien, RBVH/EPS45)" r:id="rId134">
    <sheetIdMap count="10">
      <sheetId val="1"/>
      <sheetId val="2"/>
      <sheetId val="3"/>
      <sheetId val="4"/>
      <sheetId val="5"/>
      <sheetId val="6"/>
      <sheetId val="7"/>
      <sheetId val="8"/>
      <sheetId val="9"/>
      <sheetId val="10"/>
    </sheetIdMap>
  </header>
  <header guid="{A466AAAE-82F9-41F3-B8AE-87CD9BEC8843}" dateTime="2020-06-03T14:37:33" maxSheetId="11" userName="EXTERNAL Nguyen Tuan Duong (Ban Vien, RBVH/EPS45)" r:id="rId135" minRId="2119" maxRId="2120">
    <sheetIdMap count="10">
      <sheetId val="1"/>
      <sheetId val="2"/>
      <sheetId val="3"/>
      <sheetId val="4"/>
      <sheetId val="5"/>
      <sheetId val="6"/>
      <sheetId val="7"/>
      <sheetId val="8"/>
      <sheetId val="9"/>
      <sheetId val="10"/>
    </sheetIdMap>
  </header>
  <header guid="{248EBE01-5A76-48D3-96D0-C18403F6703E}" dateTime="2020-06-03T14:38:57" maxSheetId="11" userName="EXTERNAL Nguyen Trung Hieu (Ban Vien, RBVH/EPS45)" r:id="rId136" minRId="2123">
    <sheetIdMap count="10">
      <sheetId val="1"/>
      <sheetId val="2"/>
      <sheetId val="3"/>
      <sheetId val="4"/>
      <sheetId val="5"/>
      <sheetId val="6"/>
      <sheetId val="7"/>
      <sheetId val="8"/>
      <sheetId val="9"/>
      <sheetId val="10"/>
    </sheetIdMap>
  </header>
  <header guid="{3A233892-A43C-4536-A371-BA67DD6FD820}" dateTime="2020-06-03T14:39:32" maxSheetId="11" userName="EXTERNAL Nguyen Trung Hieu (Ban Vien, RBVH/EPS45)" r:id="rId137" minRId="2126" maxRId="2128">
    <sheetIdMap count="10">
      <sheetId val="1"/>
      <sheetId val="2"/>
      <sheetId val="3"/>
      <sheetId val="4"/>
      <sheetId val="5"/>
      <sheetId val="6"/>
      <sheetId val="7"/>
      <sheetId val="8"/>
      <sheetId val="9"/>
      <sheetId val="10"/>
    </sheetIdMap>
  </header>
  <header guid="{8485E050-0CA9-469C-8200-8F21D93C62EF}" dateTime="2020-06-03T14:39:51" maxSheetId="11" userName="EXTERNAL Nguyen Trung Hieu (Ban Vien, RBVH/EPS45)" r:id="rId138" minRId="2129">
    <sheetIdMap count="10">
      <sheetId val="1"/>
      <sheetId val="2"/>
      <sheetId val="3"/>
      <sheetId val="4"/>
      <sheetId val="5"/>
      <sheetId val="6"/>
      <sheetId val="7"/>
      <sheetId val="8"/>
      <sheetId val="9"/>
      <sheetId val="10"/>
    </sheetIdMap>
  </header>
  <header guid="{3AB1D75C-C265-490D-8838-A4DC53B1E7C3}" dateTime="2020-06-03T14:40:35" maxSheetId="11" userName="EXTERNAL Nguyen Trung Hieu (Ban Vien, RBVH/EPS45)" r:id="rId139">
    <sheetIdMap count="10">
      <sheetId val="1"/>
      <sheetId val="2"/>
      <sheetId val="3"/>
      <sheetId val="4"/>
      <sheetId val="5"/>
      <sheetId val="6"/>
      <sheetId val="7"/>
      <sheetId val="8"/>
      <sheetId val="9"/>
      <sheetId val="10"/>
    </sheetIdMap>
  </header>
  <header guid="{1B0AEDE3-2572-466E-AB7A-F66847A16B9F}" dateTime="2020-06-03T14:40:54" maxSheetId="11" userName="EXTERNAL Nguyen Tuan Duong (Ban Vien, RBVH/EPS45)" r:id="rId140">
    <sheetIdMap count="10">
      <sheetId val="1"/>
      <sheetId val="2"/>
      <sheetId val="3"/>
      <sheetId val="4"/>
      <sheetId val="5"/>
      <sheetId val="6"/>
      <sheetId val="7"/>
      <sheetId val="8"/>
      <sheetId val="9"/>
      <sheetId val="10"/>
    </sheetIdMap>
  </header>
  <header guid="{914E02C5-8505-4745-A693-AB53C4715DF8}" dateTime="2020-06-03T14:41:24" maxSheetId="11" userName="EXTERNAL Nguyen Tuan Duong (Ban Vien, RBVH/EPS45)" r:id="rId141">
    <sheetIdMap count="10">
      <sheetId val="1"/>
      <sheetId val="2"/>
      <sheetId val="3"/>
      <sheetId val="4"/>
      <sheetId val="5"/>
      <sheetId val="6"/>
      <sheetId val="7"/>
      <sheetId val="8"/>
      <sheetId val="9"/>
      <sheetId val="10"/>
    </sheetIdMap>
  </header>
  <header guid="{2A91623C-2A5A-46EB-92BE-6D33EC42E18F}" dateTime="2020-06-03T14:41:33" maxSheetId="11" userName="EXTERNAL Nguyen Trung Hieu (Ban Vien, RBVH/EPS45)" r:id="rId142">
    <sheetIdMap count="10">
      <sheetId val="1"/>
      <sheetId val="2"/>
      <sheetId val="3"/>
      <sheetId val="4"/>
      <sheetId val="5"/>
      <sheetId val="6"/>
      <sheetId val="7"/>
      <sheetId val="8"/>
      <sheetId val="9"/>
      <sheetId val="10"/>
    </sheetIdMap>
  </header>
  <header guid="{5DBCDF19-10F3-4EB1-9BA3-EF5B97D900E4}" dateTime="2020-06-03T14:41:45" maxSheetId="11" userName="EXTERNAL Nguyen Trung Hieu (Ban Vien, RBVH/EPS45)" r:id="rId143" minRId="2138" maxRId="2140">
    <sheetIdMap count="10">
      <sheetId val="1"/>
      <sheetId val="2"/>
      <sheetId val="3"/>
      <sheetId val="4"/>
      <sheetId val="5"/>
      <sheetId val="6"/>
      <sheetId val="7"/>
      <sheetId val="8"/>
      <sheetId val="9"/>
      <sheetId val="10"/>
    </sheetIdMap>
  </header>
  <header guid="{81F86B82-BFCD-47CA-ABE0-BC975550653B}" dateTime="2020-06-03T14:42:08" maxSheetId="11" userName="EXTERNAL Nguyen Trung Hieu (Ban Vien, RBVH/EPS45)" r:id="rId144" minRId="2143" maxRId="2144">
    <sheetIdMap count="10">
      <sheetId val="1"/>
      <sheetId val="2"/>
      <sheetId val="3"/>
      <sheetId val="4"/>
      <sheetId val="5"/>
      <sheetId val="6"/>
      <sheetId val="7"/>
      <sheetId val="8"/>
      <sheetId val="9"/>
      <sheetId val="10"/>
    </sheetIdMap>
  </header>
  <header guid="{E83D205E-2042-4F95-A991-E20C6EB42A2A}" dateTime="2020-06-03T14:43:08" maxSheetId="11" userName="EXTERNAL Nguyen Tuan Duong (Ban Vien, RBVH/EPS45)" r:id="rId145" minRId="2147" maxRId="2170">
    <sheetIdMap count="10">
      <sheetId val="1"/>
      <sheetId val="2"/>
      <sheetId val="3"/>
      <sheetId val="4"/>
      <sheetId val="5"/>
      <sheetId val="6"/>
      <sheetId val="7"/>
      <sheetId val="8"/>
      <sheetId val="9"/>
      <sheetId val="10"/>
    </sheetIdMap>
  </header>
  <header guid="{CD931C47-E866-4296-BC8C-A82CC1B14AEA}" dateTime="2020-06-03T14:43:11" maxSheetId="11" userName="EXTERNAL Nguyen Trung Hieu (Ban Vien, RBVH/EPS45)" r:id="rId146" minRId="2173" maxRId="2179">
    <sheetIdMap count="10">
      <sheetId val="1"/>
      <sheetId val="2"/>
      <sheetId val="3"/>
      <sheetId val="4"/>
      <sheetId val="5"/>
      <sheetId val="6"/>
      <sheetId val="7"/>
      <sheetId val="8"/>
      <sheetId val="9"/>
      <sheetId val="10"/>
    </sheetIdMap>
  </header>
  <header guid="{0A1CA6CE-8283-4E11-8211-FBFBB8FB8C24}" dateTime="2020-06-03T14:43:13" maxSheetId="11" userName="EXTERNAL Nguyen Trung Hieu (Ban Vien, RBVH/EPS45)" r:id="rId147">
    <sheetIdMap count="10">
      <sheetId val="1"/>
      <sheetId val="2"/>
      <sheetId val="3"/>
      <sheetId val="4"/>
      <sheetId val="5"/>
      <sheetId val="6"/>
      <sheetId val="7"/>
      <sheetId val="8"/>
      <sheetId val="9"/>
      <sheetId val="10"/>
    </sheetIdMap>
  </header>
  <header guid="{A0BF10CB-9F60-49C5-9914-4AB774E83153}" dateTime="2020-06-03T14:43:22" maxSheetId="11" userName="EXTERNAL Nguyen Tuan Duong (Ban Vien, RBVH/EPS45)" r:id="rId148">
    <sheetIdMap count="10">
      <sheetId val="1"/>
      <sheetId val="2"/>
      <sheetId val="3"/>
      <sheetId val="4"/>
      <sheetId val="5"/>
      <sheetId val="6"/>
      <sheetId val="7"/>
      <sheetId val="8"/>
      <sheetId val="9"/>
      <sheetId val="10"/>
    </sheetIdMap>
  </header>
  <header guid="{FD8888D0-234D-4E8D-BFF7-23D52E73442F}" dateTime="2020-06-03T14:43:23" maxSheetId="11" userName="EXTERNAL Nguyen Trung Hieu (Ban Vien, RBVH/EPS45)" r:id="rId149">
    <sheetIdMap count="10">
      <sheetId val="1"/>
      <sheetId val="2"/>
      <sheetId val="3"/>
      <sheetId val="4"/>
      <sheetId val="5"/>
      <sheetId val="6"/>
      <sheetId val="7"/>
      <sheetId val="8"/>
      <sheetId val="9"/>
      <sheetId val="10"/>
    </sheetIdMap>
  </header>
  <header guid="{05DF44E7-E45A-4F92-A2C0-5A089FCEFC8E}" dateTime="2020-06-03T14:43:34" maxSheetId="11" userName="EXTERNAL Nguyen Tuan Duong (Ban Vien, RBVH/EPS45)" r:id="rId150">
    <sheetIdMap count="10">
      <sheetId val="1"/>
      <sheetId val="2"/>
      <sheetId val="3"/>
      <sheetId val="4"/>
      <sheetId val="5"/>
      <sheetId val="6"/>
      <sheetId val="7"/>
      <sheetId val="8"/>
      <sheetId val="9"/>
      <sheetId val="10"/>
    </sheetIdMap>
  </header>
  <header guid="{541CE3BD-F1D0-4288-81E4-494578F427CA}" dateTime="2020-06-03T14:44:04" maxSheetId="11" userName="EXTERNAL Nguyen Trung Hieu (Ban Vien, RBVH/EPS45)" r:id="rId151">
    <sheetIdMap count="10">
      <sheetId val="1"/>
      <sheetId val="2"/>
      <sheetId val="3"/>
      <sheetId val="4"/>
      <sheetId val="5"/>
      <sheetId val="6"/>
      <sheetId val="7"/>
      <sheetId val="8"/>
      <sheetId val="9"/>
      <sheetId val="10"/>
    </sheetIdMap>
  </header>
  <header guid="{8AB2C333-7380-409C-8778-1006DFAA9A4A}" dateTime="2020-06-03T14:44:22" maxSheetId="11" userName="EXTERNAL Nguyen Trung Hieu (Ban Vien, RBVH/EPS45)" r:id="rId152">
    <sheetIdMap count="10">
      <sheetId val="1"/>
      <sheetId val="2"/>
      <sheetId val="3"/>
      <sheetId val="4"/>
      <sheetId val="5"/>
      <sheetId val="6"/>
      <sheetId val="7"/>
      <sheetId val="8"/>
      <sheetId val="9"/>
      <sheetId val="10"/>
    </sheetIdMap>
  </header>
  <header guid="{D56BA927-B691-495C-B682-ED6CA7272C18}" dateTime="2020-06-03T14:44:35" maxSheetId="11" userName="EXTERNAL Nguyen Trung Hieu (Ban Vien, RBVH/EPS45)" r:id="rId153" minRId="2194" maxRId="2196">
    <sheetIdMap count="10">
      <sheetId val="1"/>
      <sheetId val="2"/>
      <sheetId val="3"/>
      <sheetId val="4"/>
      <sheetId val="5"/>
      <sheetId val="6"/>
      <sheetId val="7"/>
      <sheetId val="8"/>
      <sheetId val="9"/>
      <sheetId val="10"/>
    </sheetIdMap>
  </header>
  <header guid="{316F4C5E-601C-4EB2-AA76-8A8D22284B44}" dateTime="2020-06-03T14:44:37" maxSheetId="11" userName="EXTERNAL Nguyen Trung Hieu (Ban Vien, RBVH/EPS45)" r:id="rId154">
    <sheetIdMap count="10">
      <sheetId val="1"/>
      <sheetId val="2"/>
      <sheetId val="3"/>
      <sheetId val="4"/>
      <sheetId val="5"/>
      <sheetId val="6"/>
      <sheetId val="7"/>
      <sheetId val="8"/>
      <sheetId val="9"/>
      <sheetId val="10"/>
    </sheetIdMap>
  </header>
  <header guid="{E147D762-2E0D-421D-ACED-FB8F096BBA46}" dateTime="2020-06-03T14:44:39" maxSheetId="11" userName="EXTERNAL Nguyen Tuan Duong (Ban Vien, RBVH/EPS45)" r:id="rId155" minRId="2201" maxRId="2203">
    <sheetIdMap count="10">
      <sheetId val="1"/>
      <sheetId val="2"/>
      <sheetId val="3"/>
      <sheetId val="4"/>
      <sheetId val="5"/>
      <sheetId val="6"/>
      <sheetId val="7"/>
      <sheetId val="8"/>
      <sheetId val="9"/>
      <sheetId val="10"/>
    </sheetIdMap>
  </header>
  <header guid="{0BAA84FC-12D6-4F6E-AFD9-201B55B2AD01}" dateTime="2020-06-03T14:44:46" maxSheetId="11" userName="EXTERNAL Nguyen Tuan Duong (Ban Vien, RBVH/EPS45)" r:id="rId156">
    <sheetIdMap count="10">
      <sheetId val="1"/>
      <sheetId val="2"/>
      <sheetId val="3"/>
      <sheetId val="4"/>
      <sheetId val="5"/>
      <sheetId val="6"/>
      <sheetId val="7"/>
      <sheetId val="8"/>
      <sheetId val="9"/>
      <sheetId val="10"/>
    </sheetIdMap>
  </header>
  <header guid="{F75EC14D-4E8E-496B-BB77-270EC9985781}" dateTime="2020-06-03T14:44:48" maxSheetId="11" userName="EXTERNAL Nguyen Tuan Duong (Ban Vien, RBVH/EPS45)" r:id="rId157">
    <sheetIdMap count="10">
      <sheetId val="1"/>
      <sheetId val="2"/>
      <sheetId val="3"/>
      <sheetId val="4"/>
      <sheetId val="5"/>
      <sheetId val="6"/>
      <sheetId val="7"/>
      <sheetId val="8"/>
      <sheetId val="9"/>
      <sheetId val="10"/>
    </sheetIdMap>
  </header>
  <header guid="{13120CE5-0027-4E1F-82B9-D632D8851858}" dateTime="2020-06-03T14:44:50" maxSheetId="11" userName="EXTERNAL Nguyen Trung Hieu (Ban Vien, RBVH/EPS45)" r:id="rId158">
    <sheetIdMap count="10">
      <sheetId val="1"/>
      <sheetId val="2"/>
      <sheetId val="3"/>
      <sheetId val="4"/>
      <sheetId val="5"/>
      <sheetId val="6"/>
      <sheetId val="7"/>
      <sheetId val="8"/>
      <sheetId val="9"/>
      <sheetId val="10"/>
    </sheetIdMap>
  </header>
  <header guid="{9E22F0BF-24EC-47C5-A710-93D051836F0F}" dateTime="2020-06-03T14:44:52" maxSheetId="11" userName="gup7hc" r:id="rId159" minRId="2212" maxRId="2221">
    <sheetIdMap count="10">
      <sheetId val="1"/>
      <sheetId val="2"/>
      <sheetId val="3"/>
      <sheetId val="4"/>
      <sheetId val="5"/>
      <sheetId val="6"/>
      <sheetId val="7"/>
      <sheetId val="8"/>
      <sheetId val="9"/>
      <sheetId val="10"/>
    </sheetIdMap>
  </header>
  <header guid="{A16AC8FB-1C19-4CA4-A784-5CEA8322F2BA}" dateTime="2020-06-03T14:44:53" maxSheetId="11" userName="EXTERNAL Nguyen Trung Hieu (Ban Vien, RBVH/EPS45)" r:id="rId160">
    <sheetIdMap count="10">
      <sheetId val="1"/>
      <sheetId val="2"/>
      <sheetId val="3"/>
      <sheetId val="4"/>
      <sheetId val="5"/>
      <sheetId val="6"/>
      <sheetId val="7"/>
      <sheetId val="8"/>
      <sheetId val="9"/>
      <sheetId val="10"/>
    </sheetIdMap>
  </header>
  <header guid="{4392E3CB-4105-4ACE-B739-52CCA103BFCA}" dateTime="2020-06-03T14:44:55" maxSheetId="11" userName="EXTERNAL Nguyen Trung Hieu (Ban Vien, RBVH/EPS45)" r:id="rId161">
    <sheetIdMap count="10">
      <sheetId val="1"/>
      <sheetId val="2"/>
      <sheetId val="3"/>
      <sheetId val="4"/>
      <sheetId val="5"/>
      <sheetId val="6"/>
      <sheetId val="7"/>
      <sheetId val="8"/>
      <sheetId val="9"/>
      <sheetId val="10"/>
    </sheetIdMap>
  </header>
  <header guid="{49634FB8-6B4F-4A15-9BED-7B65E57EF8E3}" dateTime="2020-06-03T14:44:56" maxSheetId="11" userName="gup7hc" r:id="rId162">
    <sheetIdMap count="10">
      <sheetId val="1"/>
      <sheetId val="2"/>
      <sheetId val="3"/>
      <sheetId val="4"/>
      <sheetId val="5"/>
      <sheetId val="6"/>
      <sheetId val="7"/>
      <sheetId val="8"/>
      <sheetId val="9"/>
      <sheetId val="10"/>
    </sheetIdMap>
  </header>
  <header guid="{CEF38A7D-C4E0-4F86-9616-46F4B470EB72}" dateTime="2020-06-03T14:45:17" maxSheetId="11" userName="EXTERNAL Nguyen Trung Hieu (Ban Vien, RBVH/EPS45)" r:id="rId163">
    <sheetIdMap count="10">
      <sheetId val="1"/>
      <sheetId val="2"/>
      <sheetId val="3"/>
      <sheetId val="4"/>
      <sheetId val="5"/>
      <sheetId val="6"/>
      <sheetId val="7"/>
      <sheetId val="8"/>
      <sheetId val="9"/>
      <sheetId val="10"/>
    </sheetIdMap>
  </header>
  <header guid="{5C20E309-F254-489D-BEEE-3650A62676CB}" dateTime="2020-06-03T14:45:32" maxSheetId="11" userName="EXTERNAL Nguyen Trung Hieu (Ban Vien, RBVH/EPS45)" r:id="rId164">
    <sheetIdMap count="10">
      <sheetId val="1"/>
      <sheetId val="2"/>
      <sheetId val="3"/>
      <sheetId val="4"/>
      <sheetId val="5"/>
      <sheetId val="6"/>
      <sheetId val="7"/>
      <sheetId val="8"/>
      <sheetId val="9"/>
      <sheetId val="10"/>
    </sheetIdMap>
  </header>
  <header guid="{350D1F4C-128C-449C-8C98-438318BE63F6}" dateTime="2020-06-03T14:47:05" maxSheetId="11" userName="EXTERNAL Nguyen Trung Hieu (Ban Vien, RBVH/EPS45)" r:id="rId165">
    <sheetIdMap count="10">
      <sheetId val="1"/>
      <sheetId val="2"/>
      <sheetId val="3"/>
      <sheetId val="4"/>
      <sheetId val="5"/>
      <sheetId val="6"/>
      <sheetId val="7"/>
      <sheetId val="8"/>
      <sheetId val="9"/>
      <sheetId val="10"/>
    </sheetIdMap>
  </header>
  <header guid="{05119281-6F95-4DDF-AA05-77AF59E0C50C}" dateTime="2020-06-03T14:47:10" maxSheetId="11" userName="EXTERNAL Nguyen Trung Hieu (Ban Vien, RBVH/EPS45)" r:id="rId166">
    <sheetIdMap count="10">
      <sheetId val="1"/>
      <sheetId val="2"/>
      <sheetId val="3"/>
      <sheetId val="4"/>
      <sheetId val="5"/>
      <sheetId val="6"/>
      <sheetId val="7"/>
      <sheetId val="8"/>
      <sheetId val="9"/>
      <sheetId val="10"/>
    </sheetIdMap>
  </header>
  <header guid="{F0558DE4-8C7B-446E-96F7-1977A59D8E73}" dateTime="2020-06-03T14:47:27" maxSheetId="11" userName="EXTERNAL Nguyen Trung Hieu (Ban Vien, RBVH/EPS45)" r:id="rId167">
    <sheetIdMap count="10">
      <sheetId val="1"/>
      <sheetId val="2"/>
      <sheetId val="3"/>
      <sheetId val="4"/>
      <sheetId val="5"/>
      <sheetId val="6"/>
      <sheetId val="7"/>
      <sheetId val="8"/>
      <sheetId val="9"/>
      <sheetId val="10"/>
    </sheetIdMap>
  </header>
  <header guid="{AC91A435-2599-432B-BE6D-02D76B693DFC}" dateTime="2020-06-03T14:49:32" maxSheetId="11" userName="EXTERNAL Nguyen Trung Hieu (Ban Vien, RBVH/EPS45)" r:id="rId168">
    <sheetIdMap count="10">
      <sheetId val="1"/>
      <sheetId val="2"/>
      <sheetId val="3"/>
      <sheetId val="4"/>
      <sheetId val="5"/>
      <sheetId val="6"/>
      <sheetId val="7"/>
      <sheetId val="8"/>
      <sheetId val="9"/>
      <sheetId val="10"/>
    </sheetIdMap>
  </header>
  <header guid="{F06174AA-3B04-4622-A912-A5CF072E55AC}" dateTime="2020-06-03T14:50:41" maxSheetId="11" userName="EXTERNAL Nguyen Trung Hieu (Ban Vien, RBVH/EPS45)" r:id="rId169">
    <sheetIdMap count="10">
      <sheetId val="1"/>
      <sheetId val="2"/>
      <sheetId val="3"/>
      <sheetId val="4"/>
      <sheetId val="5"/>
      <sheetId val="6"/>
      <sheetId val="7"/>
      <sheetId val="8"/>
      <sheetId val="9"/>
      <sheetId val="10"/>
    </sheetIdMap>
  </header>
  <header guid="{3294CFA5-4F01-4197-83D0-E21038EB1CDC}" dateTime="2020-06-03T14:52:33" maxSheetId="11" userName="EXTERNAL Nguyen Trung Hieu (Ban Vien, RBVH/EPS45)" r:id="rId170">
    <sheetIdMap count="10">
      <sheetId val="1"/>
      <sheetId val="2"/>
      <sheetId val="3"/>
      <sheetId val="4"/>
      <sheetId val="5"/>
      <sheetId val="6"/>
      <sheetId val="7"/>
      <sheetId val="8"/>
      <sheetId val="9"/>
      <sheetId val="10"/>
    </sheetIdMap>
  </header>
  <header guid="{7EDE2AD9-9ECA-469D-912C-47D1F70A3A8C}" dateTime="2020-06-03T14:54:37" maxSheetId="11" userName="gup7hc" r:id="rId171">
    <sheetIdMap count="10">
      <sheetId val="1"/>
      <sheetId val="2"/>
      <sheetId val="3"/>
      <sheetId val="4"/>
      <sheetId val="5"/>
      <sheetId val="6"/>
      <sheetId val="7"/>
      <sheetId val="8"/>
      <sheetId val="9"/>
      <sheetId val="10"/>
    </sheetIdMap>
  </header>
  <header guid="{F50FF456-E4ED-4E82-BE11-0BC1383B9E89}" dateTime="2020-06-03T14:55:55" maxSheetId="11" userName="EXTERNAL Nguyen Trung Hieu (Ban Vien, RBVH/EPS45)" r:id="rId172">
    <sheetIdMap count="10">
      <sheetId val="1"/>
      <sheetId val="2"/>
      <sheetId val="3"/>
      <sheetId val="4"/>
      <sheetId val="5"/>
      <sheetId val="6"/>
      <sheetId val="7"/>
      <sheetId val="8"/>
      <sheetId val="9"/>
      <sheetId val="10"/>
    </sheetIdMap>
  </header>
  <header guid="{FA437937-1EAA-4416-8AB6-1AC3CB80FA28}" dateTime="2020-06-03T14:56:42" maxSheetId="11" userName="EXTERNAL Nguyen Trung Hieu (Ban Vien, RBVH/EPS45)" r:id="rId173">
    <sheetIdMap count="10">
      <sheetId val="1"/>
      <sheetId val="2"/>
      <sheetId val="3"/>
      <sheetId val="4"/>
      <sheetId val="5"/>
      <sheetId val="6"/>
      <sheetId val="7"/>
      <sheetId val="8"/>
      <sheetId val="9"/>
      <sheetId val="10"/>
    </sheetIdMap>
  </header>
  <header guid="{38FED888-54DD-468F-AFE7-0936DB1DED40}" dateTime="2020-06-03T14:56:52" maxSheetId="11" userName="EXTERNAL Do Phu Loc (Ban Vien, RBVH/EPS45)" r:id="rId174" minRId="2252" maxRId="2261">
    <sheetIdMap count="10">
      <sheetId val="1"/>
      <sheetId val="2"/>
      <sheetId val="3"/>
      <sheetId val="4"/>
      <sheetId val="5"/>
      <sheetId val="6"/>
      <sheetId val="7"/>
      <sheetId val="8"/>
      <sheetId val="9"/>
      <sheetId val="10"/>
    </sheetIdMap>
  </header>
  <header guid="{0BAEB959-F90A-4637-91A9-1CBB201E9C75}" dateTime="2020-06-03T14:57:10" maxSheetId="11" userName="EXTERNAL Nguyen Trung Hieu (Ban Vien, RBVH/EPS45)" r:id="rId175" minRId="2264">
    <sheetIdMap count="10">
      <sheetId val="1"/>
      <sheetId val="2"/>
      <sheetId val="3"/>
      <sheetId val="4"/>
      <sheetId val="5"/>
      <sheetId val="6"/>
      <sheetId val="7"/>
      <sheetId val="8"/>
      <sheetId val="9"/>
      <sheetId val="10"/>
    </sheetIdMap>
  </header>
  <header guid="{1B9AFC11-5BBD-43E1-819B-CF42399942DC}" dateTime="2020-06-03T14:57:51" maxSheetId="11" userName="EXTERNAL Nguyen Trung Hieu (Ban Vien, RBVH/EPS45)" r:id="rId176" minRId="2267" maxRId="2274">
    <sheetIdMap count="10">
      <sheetId val="1"/>
      <sheetId val="2"/>
      <sheetId val="3"/>
      <sheetId val="4"/>
      <sheetId val="5"/>
      <sheetId val="6"/>
      <sheetId val="7"/>
      <sheetId val="8"/>
      <sheetId val="9"/>
      <sheetId val="10"/>
    </sheetIdMap>
  </header>
  <header guid="{220FAB78-6EAE-4C12-B26A-4B3EB823FE16}" dateTime="2020-06-03T14:58:01" maxSheetId="11" userName="EXTERNAL Nguyen Trung Hieu (Ban Vien, RBVH/EPS45)" r:id="rId177">
    <sheetIdMap count="10">
      <sheetId val="1"/>
      <sheetId val="2"/>
      <sheetId val="3"/>
      <sheetId val="4"/>
      <sheetId val="5"/>
      <sheetId val="6"/>
      <sheetId val="7"/>
      <sheetId val="8"/>
      <sheetId val="9"/>
      <sheetId val="10"/>
    </sheetIdMap>
  </header>
  <header guid="{EFEDDF44-BA68-4E3E-A456-EEEA708EBBA5}" dateTime="2020-06-03T14:58:43" maxSheetId="11" userName="EXTERNAL Do Phu Loc (Ban Vien, RBVH/EPS45)" r:id="rId178">
    <sheetIdMap count="10">
      <sheetId val="1"/>
      <sheetId val="2"/>
      <sheetId val="3"/>
      <sheetId val="4"/>
      <sheetId val="5"/>
      <sheetId val="6"/>
      <sheetId val="7"/>
      <sheetId val="8"/>
      <sheetId val="9"/>
      <sheetId val="10"/>
    </sheetIdMap>
  </header>
  <header guid="{88895960-9D72-403C-B86C-A8751B790D3E}" dateTime="2020-06-03T15:00:41" maxSheetId="11" userName="EXTERNAL Nguyen Trung Hieu (Ban Vien, RBVH/EPS45)" r:id="rId179">
    <sheetIdMap count="10">
      <sheetId val="1"/>
      <sheetId val="2"/>
      <sheetId val="3"/>
      <sheetId val="4"/>
      <sheetId val="5"/>
      <sheetId val="6"/>
      <sheetId val="7"/>
      <sheetId val="8"/>
      <sheetId val="9"/>
      <sheetId val="10"/>
    </sheetIdMap>
  </header>
  <header guid="{77883B30-A45A-4014-8CFF-27E36E6F163D}" dateTime="2020-06-03T15:04:32" maxSheetId="11" userName="EXTERNAL Nguyen Trung Hieu (Ban Vien, RBVH/EPS45)" r:id="rId180" minRId="2281" maxRId="2282">
    <sheetIdMap count="10">
      <sheetId val="1"/>
      <sheetId val="2"/>
      <sheetId val="3"/>
      <sheetId val="4"/>
      <sheetId val="5"/>
      <sheetId val="6"/>
      <sheetId val="7"/>
      <sheetId val="8"/>
      <sheetId val="9"/>
      <sheetId val="10"/>
    </sheetIdMap>
  </header>
  <header guid="{730958DD-A282-4C02-A64E-B73A82988D6C}" dateTime="2020-06-03T15:05:13" maxSheetId="11" userName="EXTERNAL Nguyen Trung Hieu (Ban Vien, RBVH/EPS45)" r:id="rId181">
    <sheetIdMap count="10">
      <sheetId val="1"/>
      <sheetId val="2"/>
      <sheetId val="3"/>
      <sheetId val="4"/>
      <sheetId val="5"/>
      <sheetId val="6"/>
      <sheetId val="7"/>
      <sheetId val="8"/>
      <sheetId val="9"/>
      <sheetId val="10"/>
    </sheetIdMap>
  </header>
  <header guid="{A1D1D4BA-EFEB-4CCB-8ED3-68BF7E6C75C5}" dateTime="2020-06-03T15:05:59" maxSheetId="11" userName="EXTERNAL Nguyen Trung Hieu (Ban Vien, RBVH/EPS45)" r:id="rId182">
    <sheetIdMap count="10">
      <sheetId val="1"/>
      <sheetId val="2"/>
      <sheetId val="3"/>
      <sheetId val="4"/>
      <sheetId val="5"/>
      <sheetId val="6"/>
      <sheetId val="7"/>
      <sheetId val="8"/>
      <sheetId val="9"/>
      <sheetId val="10"/>
    </sheetIdMap>
  </header>
  <header guid="{50AECAD7-A6CF-4937-8942-4280BAD8A65E}" dateTime="2020-06-03T15:06:09" maxSheetId="11" userName="EXTERNAL Nguyen Tuan Duong (Ban Vien, RBVH/EPS45)" r:id="rId183" minRId="2289" maxRId="2290">
    <sheetIdMap count="10">
      <sheetId val="1"/>
      <sheetId val="2"/>
      <sheetId val="3"/>
      <sheetId val="4"/>
      <sheetId val="5"/>
      <sheetId val="6"/>
      <sheetId val="7"/>
      <sheetId val="8"/>
      <sheetId val="9"/>
      <sheetId val="10"/>
    </sheetIdMap>
  </header>
  <header guid="{AE93CD4D-1AEF-471B-AD85-7E253F2201DB}" dateTime="2020-06-03T15:06:24" maxSheetId="11" userName="EXTERNAL Nguyen Tuan Duong (Ban Vien, RBVH/EPS45)" r:id="rId184">
    <sheetIdMap count="10">
      <sheetId val="1"/>
      <sheetId val="2"/>
      <sheetId val="3"/>
      <sheetId val="4"/>
      <sheetId val="5"/>
      <sheetId val="6"/>
      <sheetId val="7"/>
      <sheetId val="8"/>
      <sheetId val="9"/>
      <sheetId val="10"/>
    </sheetIdMap>
  </header>
  <header guid="{88F08E4C-0C86-4EF9-A3D6-552AC5EE9ECF}" dateTime="2020-06-03T15:06:45" maxSheetId="11" userName="EXTERNAL Ly Chung (Ban Vien, RBVH/EPS45)" r:id="rId185">
    <sheetIdMap count="10">
      <sheetId val="1"/>
      <sheetId val="2"/>
      <sheetId val="3"/>
      <sheetId val="4"/>
      <sheetId val="5"/>
      <sheetId val="6"/>
      <sheetId val="7"/>
      <sheetId val="8"/>
      <sheetId val="9"/>
      <sheetId val="10"/>
    </sheetIdMap>
  </header>
  <header guid="{12363885-7B19-46F5-8A01-BB3883B30466}" dateTime="2020-06-03T15:08:29" maxSheetId="11" userName="EXTERNAL Nguyen Trung Hieu (Ban Vien, RBVH/EPS45)" r:id="rId186">
    <sheetIdMap count="10">
      <sheetId val="1"/>
      <sheetId val="2"/>
      <sheetId val="3"/>
      <sheetId val="4"/>
      <sheetId val="5"/>
      <sheetId val="6"/>
      <sheetId val="7"/>
      <sheetId val="8"/>
      <sheetId val="9"/>
      <sheetId val="10"/>
    </sheetIdMap>
  </header>
  <header guid="{F346870C-F657-48F1-89AD-C50E97B41E49}" dateTime="2020-06-03T15:09:37" maxSheetId="11" userName="EXTERNAL Nguyen Trung Hieu (Ban Vien, RBVH/EPS45)" r:id="rId187">
    <sheetIdMap count="10">
      <sheetId val="1"/>
      <sheetId val="2"/>
      <sheetId val="3"/>
      <sheetId val="4"/>
      <sheetId val="5"/>
      <sheetId val="6"/>
      <sheetId val="7"/>
      <sheetId val="8"/>
      <sheetId val="9"/>
      <sheetId val="10"/>
    </sheetIdMap>
  </header>
  <header guid="{110F44E9-CD9B-41A2-8094-EFCAE029A915}" dateTime="2020-06-03T15:09:40" maxSheetId="11" userName="EXTERNAL Ly Chung (Ban Vien, RBVH/EPS45)" r:id="rId188" minRId="2301" maxRId="2302">
    <sheetIdMap count="10">
      <sheetId val="1"/>
      <sheetId val="2"/>
      <sheetId val="3"/>
      <sheetId val="4"/>
      <sheetId val="5"/>
      <sheetId val="6"/>
      <sheetId val="7"/>
      <sheetId val="8"/>
      <sheetId val="9"/>
      <sheetId val="10"/>
    </sheetIdMap>
  </header>
  <header guid="{EC2743B8-6D1B-4B25-A63E-868DE1056341}" dateTime="2020-06-03T15:10:13" maxSheetId="11" userName="EXTERNAL Nguyen Trung Hieu (Ban Vien, RBVH/EPS45)" r:id="rId189">
    <sheetIdMap count="10">
      <sheetId val="1"/>
      <sheetId val="2"/>
      <sheetId val="3"/>
      <sheetId val="4"/>
      <sheetId val="5"/>
      <sheetId val="6"/>
      <sheetId val="7"/>
      <sheetId val="8"/>
      <sheetId val="9"/>
      <sheetId val="10"/>
    </sheetIdMap>
  </header>
  <header guid="{C191178A-4B21-466C-8EF4-8CFA9DDA9446}" dateTime="2020-06-03T15:11:15" maxSheetId="11" userName="EXTERNAL Nguyen Trung Hieu (Ban Vien, RBVH/EPS45)" r:id="rId190" minRId="2307" maxRId="2308">
    <sheetIdMap count="10">
      <sheetId val="1"/>
      <sheetId val="2"/>
      <sheetId val="3"/>
      <sheetId val="4"/>
      <sheetId val="5"/>
      <sheetId val="6"/>
      <sheetId val="7"/>
      <sheetId val="8"/>
      <sheetId val="9"/>
      <sheetId val="10"/>
    </sheetIdMap>
  </header>
  <header guid="{E458904E-0A3E-4EFF-9DC8-08270C23BDE2}" dateTime="2020-06-03T15:11:20" maxSheetId="11" userName="EXTERNAL Nguyen Trung Hieu (Ban Vien, RBVH/EPS45)" r:id="rId191">
    <sheetIdMap count="10">
      <sheetId val="1"/>
      <sheetId val="2"/>
      <sheetId val="3"/>
      <sheetId val="4"/>
      <sheetId val="5"/>
      <sheetId val="6"/>
      <sheetId val="7"/>
      <sheetId val="8"/>
      <sheetId val="9"/>
      <sheetId val="10"/>
    </sheetIdMap>
  </header>
  <header guid="{614306DA-8C37-409A-AFAC-3304EE7B4D0A}" dateTime="2020-06-03T15:11:42" maxSheetId="11" userName="EXTERNAL Nguyen Trung Hieu (Ban Vien, RBVH/EPS45)" r:id="rId192">
    <sheetIdMap count="10">
      <sheetId val="1"/>
      <sheetId val="2"/>
      <sheetId val="3"/>
      <sheetId val="4"/>
      <sheetId val="5"/>
      <sheetId val="6"/>
      <sheetId val="7"/>
      <sheetId val="8"/>
      <sheetId val="9"/>
      <sheetId val="10"/>
    </sheetIdMap>
  </header>
  <header guid="{BC8B8CFD-88FF-48C0-A863-E621E1813807}" dateTime="2020-06-03T15:13:22" maxSheetId="11" userName="EXTERNAL Ly Chung (Ban Vien, RBVH/EPS45)" r:id="rId193">
    <sheetIdMap count="10">
      <sheetId val="1"/>
      <sheetId val="2"/>
      <sheetId val="3"/>
      <sheetId val="4"/>
      <sheetId val="5"/>
      <sheetId val="6"/>
      <sheetId val="7"/>
      <sheetId val="8"/>
      <sheetId val="9"/>
      <sheetId val="10"/>
    </sheetIdMap>
  </header>
  <header guid="{EC36C732-E3A7-42ED-8B5F-3AB5873EA0AC}" dateTime="2020-06-03T15:19:37" maxSheetId="11" userName="EXTERNAL Nguyen Tuan Duong (Ban Vien, RBVH/EPS45)" r:id="rId194" minRId="2317" maxRId="2338">
    <sheetIdMap count="10">
      <sheetId val="1"/>
      <sheetId val="2"/>
      <sheetId val="3"/>
      <sheetId val="4"/>
      <sheetId val="5"/>
      <sheetId val="6"/>
      <sheetId val="7"/>
      <sheetId val="8"/>
      <sheetId val="9"/>
      <sheetId val="10"/>
    </sheetIdMap>
  </header>
  <header guid="{C0DC93FB-388A-483F-BF8A-E23D2AD073E2}" dateTime="2020-06-03T15:37:54" maxSheetId="11" userName="EXTERNAL Do Phu Loc (Ban Vien, RBVH/EPS45)" r:id="rId195">
    <sheetIdMap count="10">
      <sheetId val="1"/>
      <sheetId val="2"/>
      <sheetId val="3"/>
      <sheetId val="4"/>
      <sheetId val="5"/>
      <sheetId val="6"/>
      <sheetId val="7"/>
      <sheetId val="8"/>
      <sheetId val="9"/>
      <sheetId val="10"/>
    </sheetIdMap>
  </header>
  <header guid="{058D5B73-BB1C-449B-ACB8-F5A73DC589DE}" dateTime="2020-06-03T16:27:14" maxSheetId="11" userName="EXTERNAL Nguyen Tuan Duong (Ban Vien, RBVH/EPS45)" r:id="rId196" minRId="2343" maxRId="2355">
    <sheetIdMap count="10">
      <sheetId val="1"/>
      <sheetId val="2"/>
      <sheetId val="3"/>
      <sheetId val="4"/>
      <sheetId val="5"/>
      <sheetId val="6"/>
      <sheetId val="7"/>
      <sheetId val="8"/>
      <sheetId val="9"/>
      <sheetId val="10"/>
    </sheetIdMap>
  </header>
  <header guid="{1AB4C67F-4D29-47B8-9946-5E30CA0DC2DA}" dateTime="2020-06-03T16:28:10" maxSheetId="11" userName="gup7hc" r:id="rId197">
    <sheetIdMap count="10">
      <sheetId val="1"/>
      <sheetId val="2"/>
      <sheetId val="3"/>
      <sheetId val="4"/>
      <sheetId val="5"/>
      <sheetId val="6"/>
      <sheetId val="7"/>
      <sheetId val="8"/>
      <sheetId val="9"/>
      <sheetId val="10"/>
    </sheetIdMap>
  </header>
  <header guid="{B7491A2B-9F3A-4986-AAF3-321E6900A39B}" dateTime="2020-06-03T16:50:59" maxSheetId="11" userName="EXTERNAL Nguyen Tuan Duong (Ban Vien, RBVH/EPS45)" r:id="rId198">
    <sheetIdMap count="10">
      <sheetId val="1"/>
      <sheetId val="2"/>
      <sheetId val="3"/>
      <sheetId val="4"/>
      <sheetId val="5"/>
      <sheetId val="6"/>
      <sheetId val="7"/>
      <sheetId val="8"/>
      <sheetId val="9"/>
      <sheetId val="10"/>
    </sheetIdMap>
  </header>
  <header guid="{667223EF-3220-449C-A7F5-1FA5BB6D0161}" dateTime="2020-06-03T18:22:21" maxSheetId="11" userName="EXTERNAL Nguyen Tai Hau (Ban Vien, RBVH/EPS45)" r:id="rId199" minRId="2362" maxRId="2368">
    <sheetIdMap count="10">
      <sheetId val="1"/>
      <sheetId val="2"/>
      <sheetId val="3"/>
      <sheetId val="4"/>
      <sheetId val="5"/>
      <sheetId val="6"/>
      <sheetId val="7"/>
      <sheetId val="8"/>
      <sheetId val="9"/>
      <sheetId val="10"/>
    </sheetIdMap>
  </header>
  <header guid="{CD54040B-6F46-4B7C-AD88-B32E28DFD49F}" dateTime="2020-06-03T19:31:22" maxSheetId="11" userName="EXTERNAL Nguyen Tai Hau (Ban Vien, RBVH/EPS45)" r:id="rId200" minRId="2371" maxRId="2376">
    <sheetIdMap count="10">
      <sheetId val="1"/>
      <sheetId val="2"/>
      <sheetId val="3"/>
      <sheetId val="4"/>
      <sheetId val="5"/>
      <sheetId val="6"/>
      <sheetId val="7"/>
      <sheetId val="8"/>
      <sheetId val="9"/>
      <sheetId val="10"/>
    </sheetIdMap>
  </header>
  <header guid="{FB4CEFC6-1B89-4116-8CEC-0706ED5E7F00}" dateTime="2020-06-03T19:31:27" maxSheetId="11" userName="EXTERNAL Nguyen Tai Hau (Ban Vien, RBVH/EPS45)" r:id="rId201" minRId="2379" maxRId="2380">
    <sheetIdMap count="10">
      <sheetId val="1"/>
      <sheetId val="2"/>
      <sheetId val="3"/>
      <sheetId val="4"/>
      <sheetId val="5"/>
      <sheetId val="6"/>
      <sheetId val="7"/>
      <sheetId val="8"/>
      <sheetId val="9"/>
      <sheetId val="10"/>
    </sheetIdMap>
  </header>
  <header guid="{B8A391DE-B3CD-4F41-8D11-9B43E276791B}" dateTime="2020-06-04T08:31:52" maxSheetId="11" userName="EXTERNAL Nguyen Tuan Duong (Ban Vien, RBVH/EPS45)" r:id="rId202" minRId="2383" maxRId="2401">
    <sheetIdMap count="10">
      <sheetId val="1"/>
      <sheetId val="2"/>
      <sheetId val="3"/>
      <sheetId val="4"/>
      <sheetId val="5"/>
      <sheetId val="6"/>
      <sheetId val="7"/>
      <sheetId val="8"/>
      <sheetId val="9"/>
      <sheetId val="10"/>
    </sheetIdMap>
  </header>
  <header guid="{10631A72-514E-419E-AAD3-9EDD26A7B78A}" dateTime="2020-06-04T09:24:29" maxSheetId="11" userName="EXTERNAL Ly Chung (Ban Vien, RBVH/EPS45)" r:id="rId203">
    <sheetIdMap count="10">
      <sheetId val="1"/>
      <sheetId val="2"/>
      <sheetId val="3"/>
      <sheetId val="4"/>
      <sheetId val="5"/>
      <sheetId val="6"/>
      <sheetId val="7"/>
      <sheetId val="8"/>
      <sheetId val="9"/>
      <sheetId val="10"/>
    </sheetIdMap>
  </header>
  <header guid="{D11A8DEA-DAD0-4CBD-BE19-699C5CE68BE5}" dateTime="2020-06-04T10:10:10" maxSheetId="11" userName="EXTERNAL Nguyen Trung Hieu (Ban Vien, RBVH/EPS45)" r:id="rId204">
    <sheetIdMap count="10">
      <sheetId val="1"/>
      <sheetId val="2"/>
      <sheetId val="3"/>
      <sheetId val="4"/>
      <sheetId val="5"/>
      <sheetId val="6"/>
      <sheetId val="7"/>
      <sheetId val="8"/>
      <sheetId val="9"/>
      <sheetId val="10"/>
    </sheetIdMap>
  </header>
  <header guid="{5F960882-F2EB-44D4-9C6B-88D38BA27647}" dateTime="2020-06-04T10:11:03" maxSheetId="11" userName="EXTERNAL Nguyen Trung Hieu (Ban Vien, RBVH/EPS45)" r:id="rId205" minRId="2408" maxRId="2420">
    <sheetIdMap count="10">
      <sheetId val="1"/>
      <sheetId val="2"/>
      <sheetId val="3"/>
      <sheetId val="4"/>
      <sheetId val="5"/>
      <sheetId val="6"/>
      <sheetId val="7"/>
      <sheetId val="8"/>
      <sheetId val="9"/>
      <sheetId val="10"/>
    </sheetIdMap>
  </header>
  <header guid="{4CC188C2-AEA7-4015-B921-E4059A055C02}" dateTime="2020-06-04T10:28:23" maxSheetId="11" userName="gup7hc" r:id="rId206" minRId="2423" maxRId="2434">
    <sheetIdMap count="10">
      <sheetId val="1"/>
      <sheetId val="2"/>
      <sheetId val="3"/>
      <sheetId val="4"/>
      <sheetId val="5"/>
      <sheetId val="6"/>
      <sheetId val="7"/>
      <sheetId val="8"/>
      <sheetId val="9"/>
      <sheetId val="10"/>
    </sheetIdMap>
  </header>
  <header guid="{58C108F4-DE9B-4470-9FF8-272C56727658}" dateTime="2020-06-04T10:32:21" maxSheetId="11" userName="gup7hc" r:id="rId207" minRId="2437" maxRId="2448">
    <sheetIdMap count="10">
      <sheetId val="1"/>
      <sheetId val="2"/>
      <sheetId val="3"/>
      <sheetId val="4"/>
      <sheetId val="5"/>
      <sheetId val="6"/>
      <sheetId val="7"/>
      <sheetId val="8"/>
      <sheetId val="9"/>
      <sheetId val="10"/>
    </sheetIdMap>
  </header>
  <header guid="{55E505F3-E278-439A-8B33-B344E1D6A3D2}" dateTime="2020-06-04T10:32:25" maxSheetId="11" userName="EXTERNAL Nguyen Kim Thanh (Ban Vien, RBVH/EPS45)" r:id="rId208" minRId="2451" maxRId="2461">
    <sheetIdMap count="10">
      <sheetId val="1"/>
      <sheetId val="2"/>
      <sheetId val="3"/>
      <sheetId val="4"/>
      <sheetId val="5"/>
      <sheetId val="6"/>
      <sheetId val="7"/>
      <sheetId val="8"/>
      <sheetId val="9"/>
      <sheetId val="10"/>
    </sheetIdMap>
  </header>
  <header guid="{FC784096-DD5E-4543-B574-EB9F2DBC724A}" dateTime="2020-06-04T10:32:28" maxSheetId="11" userName="gup7hc" r:id="rId209" minRId="2464" maxRId="2465">
    <sheetIdMap count="10">
      <sheetId val="1"/>
      <sheetId val="2"/>
      <sheetId val="3"/>
      <sheetId val="4"/>
      <sheetId val="5"/>
      <sheetId val="6"/>
      <sheetId val="7"/>
      <sheetId val="8"/>
      <sheetId val="9"/>
      <sheetId val="10"/>
    </sheetIdMap>
  </header>
  <header guid="{1AC56977-018F-4935-9D2D-53C2755DC9C3}" dateTime="2020-06-04T10:54:25" maxSheetId="11" userName="EXTERNAL Nguyen Kim Thanh (Ban Vien, RBVH/EPS45)" r:id="rId210" minRId="2468" maxRId="2477">
    <sheetIdMap count="10">
      <sheetId val="1"/>
      <sheetId val="2"/>
      <sheetId val="3"/>
      <sheetId val="4"/>
      <sheetId val="5"/>
      <sheetId val="6"/>
      <sheetId val="7"/>
      <sheetId val="8"/>
      <sheetId val="9"/>
      <sheetId val="10"/>
    </sheetIdMap>
  </header>
  <header guid="{9BEA0B1B-15F1-4EBE-9AC0-53BB3E4284EE}" dateTime="2020-06-04T11:06:47" maxSheetId="11" userName="EXTERNAL Nguyen Kim Thanh (Ban Vien, RBVH/EPS45)" r:id="rId211" minRId="2480" maxRId="2489">
    <sheetIdMap count="10">
      <sheetId val="1"/>
      <sheetId val="2"/>
      <sheetId val="3"/>
      <sheetId val="4"/>
      <sheetId val="5"/>
      <sheetId val="6"/>
      <sheetId val="7"/>
      <sheetId val="8"/>
      <sheetId val="9"/>
      <sheetId val="10"/>
    </sheetIdMap>
  </header>
  <header guid="{5249A71B-9418-4C5E-8312-4F3E32CF815E}" dateTime="2020-06-04T11:10:58" maxSheetId="11" userName="EXTERNAL Nguyen Kim Thanh (Ban Vien, RBVH/EPS45)" r:id="rId212" minRId="2492" maxRId="2501">
    <sheetIdMap count="10">
      <sheetId val="1"/>
      <sheetId val="2"/>
      <sheetId val="3"/>
      <sheetId val="4"/>
      <sheetId val="5"/>
      <sheetId val="6"/>
      <sheetId val="7"/>
      <sheetId val="8"/>
      <sheetId val="9"/>
      <sheetId val="10"/>
    </sheetIdMap>
  </header>
  <header guid="{D4CF64AD-B6AA-42CE-BB7F-306C366A2729}" dateTime="2020-06-04T11:17:12" maxSheetId="11" userName="EXTERNAL Nguyen Trung Hieu (Ban Vien, RBVH/EPS45)" r:id="rId213" minRId="2504" maxRId="2505">
    <sheetIdMap count="10">
      <sheetId val="1"/>
      <sheetId val="2"/>
      <sheetId val="3"/>
      <sheetId val="4"/>
      <sheetId val="5"/>
      <sheetId val="6"/>
      <sheetId val="7"/>
      <sheetId val="8"/>
      <sheetId val="9"/>
      <sheetId val="10"/>
    </sheetIdMap>
  </header>
  <header guid="{83565CFD-4240-44B0-9656-4641C1320FD3}" dateTime="2020-06-04T11:17:28" maxSheetId="11" userName="EXTERNAL Nguyen Trung Hieu (Ban Vien, RBVH/EPS45)" r:id="rId214" minRId="2506" maxRId="2521">
    <sheetIdMap count="10">
      <sheetId val="1"/>
      <sheetId val="2"/>
      <sheetId val="3"/>
      <sheetId val="4"/>
      <sheetId val="5"/>
      <sheetId val="6"/>
      <sheetId val="7"/>
      <sheetId val="8"/>
      <sheetId val="9"/>
      <sheetId val="10"/>
    </sheetIdMap>
  </header>
  <header guid="{A03F0CE7-AA03-4CF9-B633-D807F6AF225E}" dateTime="2020-06-04T11:18:54" maxSheetId="11" userName="EXTERNAL Nguyen Trung Hieu (Ban Vien, RBVH/EPS45)" r:id="rId215" minRId="2522" maxRId="2538">
    <sheetIdMap count="10">
      <sheetId val="1"/>
      <sheetId val="2"/>
      <sheetId val="3"/>
      <sheetId val="4"/>
      <sheetId val="5"/>
      <sheetId val="6"/>
      <sheetId val="7"/>
      <sheetId val="8"/>
      <sheetId val="9"/>
      <sheetId val="10"/>
    </sheetIdMap>
  </header>
  <header guid="{6BACBC10-FB57-423E-AFCB-B6D48C8822ED}" dateTime="2020-06-04T11:18:55" maxSheetId="11" userName="EXTERNAL Nguyen Trung Hieu (Ban Vien, RBVH/EPS45)" r:id="rId216">
    <sheetIdMap count="10">
      <sheetId val="1"/>
      <sheetId val="2"/>
      <sheetId val="3"/>
      <sheetId val="4"/>
      <sheetId val="5"/>
      <sheetId val="6"/>
      <sheetId val="7"/>
      <sheetId val="8"/>
      <sheetId val="9"/>
      <sheetId val="10"/>
    </sheetIdMap>
  </header>
  <header guid="{DB354778-A76E-43DF-AAB4-A5A08C8E9E7C}" dateTime="2020-06-04T11:19:26" maxSheetId="11" userName="EXTERNAL Nguyen Trung Hieu (Ban Vien, RBVH/EPS45)" r:id="rId217" minRId="2539">
    <sheetIdMap count="10">
      <sheetId val="1"/>
      <sheetId val="2"/>
      <sheetId val="3"/>
      <sheetId val="4"/>
      <sheetId val="5"/>
      <sheetId val="6"/>
      <sheetId val="7"/>
      <sheetId val="8"/>
      <sheetId val="9"/>
      <sheetId val="10"/>
    </sheetIdMap>
  </header>
  <header guid="{115B5F03-9536-4453-9886-4592DE87BD98}" dateTime="2020-06-04T11:20:07" maxSheetId="11" userName="EXTERNAL Nguyen Trung Hieu (Ban Vien, RBVH/EPS45)" r:id="rId218" minRId="2540" maxRId="2542">
    <sheetIdMap count="10">
      <sheetId val="1"/>
      <sheetId val="2"/>
      <sheetId val="3"/>
      <sheetId val="4"/>
      <sheetId val="5"/>
      <sheetId val="6"/>
      <sheetId val="7"/>
      <sheetId val="8"/>
      <sheetId val="9"/>
      <sheetId val="10"/>
    </sheetIdMap>
  </header>
  <header guid="{9373C905-D787-4F43-B7BE-6ECEDCB5B5C0}" dateTime="2020-06-04T11:20:26" maxSheetId="11" userName="EXTERNAL Nguyen Trung Hieu (Ban Vien, RBVH/EPS45)" r:id="rId219">
    <sheetIdMap count="10">
      <sheetId val="1"/>
      <sheetId val="2"/>
      <sheetId val="3"/>
      <sheetId val="4"/>
      <sheetId val="5"/>
      <sheetId val="6"/>
      <sheetId val="7"/>
      <sheetId val="8"/>
      <sheetId val="9"/>
      <sheetId val="10"/>
    </sheetIdMap>
  </header>
  <header guid="{A77824BB-D638-4B1A-8EF5-52CD6829FCA6}" dateTime="2020-06-04T11:21:30" maxSheetId="11" userName="EXTERNAL Nguyen Trung Hieu (Ban Vien, RBVH/EPS45)" r:id="rId220" minRId="2543" maxRId="2545">
    <sheetIdMap count="10">
      <sheetId val="1"/>
      <sheetId val="2"/>
      <sheetId val="3"/>
      <sheetId val="4"/>
      <sheetId val="5"/>
      <sheetId val="6"/>
      <sheetId val="7"/>
      <sheetId val="8"/>
      <sheetId val="9"/>
      <sheetId val="10"/>
    </sheetIdMap>
  </header>
  <header guid="{023D2B28-D58A-4DD5-80CB-E666542C324E}" dateTime="2020-06-04T11:22:52" maxSheetId="11" userName="EXTERNAL Nguyen Trung Hieu (Ban Vien, RBVH/EPS45)" r:id="rId221" minRId="2546" maxRId="2548">
    <sheetIdMap count="10">
      <sheetId val="1"/>
      <sheetId val="2"/>
      <sheetId val="3"/>
      <sheetId val="4"/>
      <sheetId val="5"/>
      <sheetId val="6"/>
      <sheetId val="7"/>
      <sheetId val="8"/>
      <sheetId val="9"/>
      <sheetId val="10"/>
    </sheetIdMap>
  </header>
  <header guid="{C93C5348-A050-4D29-B35E-AD1D41789946}" dateTime="2020-06-04T12:17:34" maxSheetId="11" userName="EXTERNAL Nguyen Tai Hau (Ban Vien, RBVH/EPS45)" r:id="rId222" minRId="2549" maxRId="2552">
    <sheetIdMap count="10">
      <sheetId val="1"/>
      <sheetId val="2"/>
      <sheetId val="3"/>
      <sheetId val="4"/>
      <sheetId val="5"/>
      <sheetId val="6"/>
      <sheetId val="7"/>
      <sheetId val="8"/>
      <sheetId val="9"/>
      <sheetId val="10"/>
    </sheetIdMap>
  </header>
  <header guid="{1803CFAA-E3A7-41D7-B749-33B81090B908}" dateTime="2020-06-04T12:29:15" maxSheetId="11" userName="EXTERNAL Nguyen Tuan Duong (Ban Vien, RBVH/EPS45)" r:id="rId223" minRId="2555" maxRId="2632">
    <sheetIdMap count="10">
      <sheetId val="1"/>
      <sheetId val="2"/>
      <sheetId val="3"/>
      <sheetId val="4"/>
      <sheetId val="5"/>
      <sheetId val="6"/>
      <sheetId val="7"/>
      <sheetId val="8"/>
      <sheetId val="9"/>
      <sheetId val="10"/>
    </sheetIdMap>
  </header>
  <header guid="{D20B51D2-612D-4F25-9F80-73E89DB08E91}" dateTime="2020-06-04T12:31:24" maxSheetId="11" userName="EXTERNAL Nguyen Tuan Duong (Ban Vien, RBVH/EPS45)" r:id="rId224" minRId="2635" maxRId="2658">
    <sheetIdMap count="10">
      <sheetId val="1"/>
      <sheetId val="2"/>
      <sheetId val="3"/>
      <sheetId val="4"/>
      <sheetId val="5"/>
      <sheetId val="6"/>
      <sheetId val="7"/>
      <sheetId val="8"/>
      <sheetId val="9"/>
      <sheetId val="10"/>
    </sheetIdMap>
  </header>
  <header guid="{854F2590-1766-459D-9C24-AE466A78DD51}" dateTime="2020-06-04T12:31:47" maxSheetId="11" userName="EXTERNAL Nguyen Tuan Duong (Ban Vien, RBVH/EPS45)" r:id="rId225" minRId="2661" maxRId="2666">
    <sheetIdMap count="10">
      <sheetId val="1"/>
      <sheetId val="2"/>
      <sheetId val="3"/>
      <sheetId val="4"/>
      <sheetId val="5"/>
      <sheetId val="6"/>
      <sheetId val="7"/>
      <sheetId val="8"/>
      <sheetId val="9"/>
      <sheetId val="10"/>
    </sheetIdMap>
  </header>
  <header guid="{30582B5F-1279-45E2-BA04-63379D686153}" dateTime="2020-06-04T12:31:58" maxSheetId="11" userName="EXTERNAL Nguyen Tuan Duong (Ban Vien, RBVH/EPS45)" r:id="rId226" minRId="2669" maxRId="2672">
    <sheetIdMap count="10">
      <sheetId val="1"/>
      <sheetId val="2"/>
      <sheetId val="3"/>
      <sheetId val="4"/>
      <sheetId val="5"/>
      <sheetId val="6"/>
      <sheetId val="7"/>
      <sheetId val="8"/>
      <sheetId val="9"/>
      <sheetId val="10"/>
    </sheetIdMap>
  </header>
  <header guid="{DC9D41F5-3B17-43A0-90F3-AE10FF7BB6DA}" dateTime="2020-06-04T12:32:07" maxSheetId="11" userName="EXTERNAL Nguyen Tuan Duong (Ban Vien, RBVH/EPS45)" r:id="rId227" minRId="2675">
    <sheetIdMap count="10">
      <sheetId val="1"/>
      <sheetId val="2"/>
      <sheetId val="3"/>
      <sheetId val="4"/>
      <sheetId val="5"/>
      <sheetId val="6"/>
      <sheetId val="7"/>
      <sheetId val="8"/>
      <sheetId val="9"/>
      <sheetId val="10"/>
    </sheetIdMap>
  </header>
  <header guid="{9117A83F-DA2B-4911-AFDD-BE4639799222}" dateTime="2020-06-04T12:32:34" maxSheetId="11" userName="EXTERNAL Nguyen Tuan Duong (Ban Vien, RBVH/EPS45)" r:id="rId228" minRId="2678">
    <sheetIdMap count="10">
      <sheetId val="1"/>
      <sheetId val="2"/>
      <sheetId val="3"/>
      <sheetId val="4"/>
      <sheetId val="5"/>
      <sheetId val="6"/>
      <sheetId val="7"/>
      <sheetId val="8"/>
      <sheetId val="9"/>
      <sheetId val="10"/>
    </sheetIdMap>
  </header>
  <header guid="{DD6BCE6B-3DB3-431C-97C6-E34C4B1B67C5}" dateTime="2020-06-04T12:33:09" maxSheetId="11" userName="EXTERNAL Nguyen Tuan Duong (Ban Vien, RBVH/EPS45)" r:id="rId229">
    <sheetIdMap count="10">
      <sheetId val="1"/>
      <sheetId val="2"/>
      <sheetId val="3"/>
      <sheetId val="4"/>
      <sheetId val="5"/>
      <sheetId val="6"/>
      <sheetId val="7"/>
      <sheetId val="8"/>
      <sheetId val="9"/>
      <sheetId val="10"/>
    </sheetIdMap>
  </header>
  <header guid="{D0E78106-5E0C-4D8E-9954-D1990E11B68E}" dateTime="2020-06-04T12:33:54" maxSheetId="11" userName="EXTERNAL Nguyen Tuan Duong (Ban Vien, RBVH/EPS45)" r:id="rId230" minRId="2683">
    <sheetIdMap count="10">
      <sheetId val="1"/>
      <sheetId val="2"/>
      <sheetId val="3"/>
      <sheetId val="4"/>
      <sheetId val="5"/>
      <sheetId val="6"/>
      <sheetId val="7"/>
      <sheetId val="8"/>
      <sheetId val="9"/>
      <sheetId val="10"/>
    </sheetIdMap>
  </header>
  <header guid="{71115698-26E0-4344-8B19-00BFAC13687F}" dateTime="2020-06-04T12:34:08" maxSheetId="11" userName="EXTERNAL Nguyen Tuan Duong (Ban Vien, RBVH/EPS45)" r:id="rId231" minRId="2686">
    <sheetIdMap count="10">
      <sheetId val="1"/>
      <sheetId val="2"/>
      <sheetId val="3"/>
      <sheetId val="4"/>
      <sheetId val="5"/>
      <sheetId val="6"/>
      <sheetId val="7"/>
      <sheetId val="8"/>
      <sheetId val="9"/>
      <sheetId val="10"/>
    </sheetIdMap>
  </header>
  <header guid="{08E0CE1F-4857-4F86-85A8-549DD00A48E9}" dateTime="2020-06-04T12:34:43" maxSheetId="11" userName="EXTERNAL Nguyen Tuan Duong (Ban Vien, RBVH/EPS45)" r:id="rId232" minRId="2689" maxRId="2690">
    <sheetIdMap count="10">
      <sheetId val="1"/>
      <sheetId val="2"/>
      <sheetId val="3"/>
      <sheetId val="4"/>
      <sheetId val="5"/>
      <sheetId val="6"/>
      <sheetId val="7"/>
      <sheetId val="8"/>
      <sheetId val="9"/>
      <sheetId val="10"/>
    </sheetIdMap>
  </header>
  <header guid="{524E17F9-5DAE-498C-AF3D-FF0335369228}" dateTime="2020-06-04T12:35:18" maxSheetId="11" userName="EXTERNAL Nguyen Tuan Duong (Ban Vien, RBVH/EPS45)" r:id="rId233">
    <sheetIdMap count="10">
      <sheetId val="1"/>
      <sheetId val="2"/>
      <sheetId val="3"/>
      <sheetId val="4"/>
      <sheetId val="5"/>
      <sheetId val="6"/>
      <sheetId val="7"/>
      <sheetId val="8"/>
      <sheetId val="9"/>
      <sheetId val="10"/>
    </sheetIdMap>
  </header>
  <header guid="{DE284226-311A-4376-B6E9-9A4A719D361F}" dateTime="2020-06-04T13:08:54" maxSheetId="11" userName="EXTERNAL Nguyen Kim Thanh (Ban Vien, RBVH/EPS45)" r:id="rId234" minRId="2695" maxRId="2704">
    <sheetIdMap count="10">
      <sheetId val="1"/>
      <sheetId val="2"/>
      <sheetId val="3"/>
      <sheetId val="4"/>
      <sheetId val="5"/>
      <sheetId val="6"/>
      <sheetId val="7"/>
      <sheetId val="8"/>
      <sheetId val="9"/>
      <sheetId val="10"/>
    </sheetIdMap>
  </header>
  <header guid="{4EAED35E-A8D1-48A0-BF64-A28D45ED88E3}" dateTime="2020-06-04T13:21:26" maxSheetId="11" userName="EXTERNAL Nguyen Kim Thanh (Ban Vien, RBVH/EPS45)" r:id="rId235" minRId="2707" maxRId="2717">
    <sheetIdMap count="10">
      <sheetId val="1"/>
      <sheetId val="2"/>
      <sheetId val="3"/>
      <sheetId val="4"/>
      <sheetId val="5"/>
      <sheetId val="6"/>
      <sheetId val="7"/>
      <sheetId val="8"/>
      <sheetId val="9"/>
      <sheetId val="10"/>
    </sheetIdMap>
  </header>
  <header guid="{05230AEA-21A6-4549-8A1F-6FB5CC2AD638}" dateTime="2020-06-04T13:28:56" maxSheetId="11" userName="EXTERNAL Nguyen Trung Hieu (Ban Vien, RBVH/EPS45)" r:id="rId236">
    <sheetIdMap count="10">
      <sheetId val="1"/>
      <sheetId val="2"/>
      <sheetId val="3"/>
      <sheetId val="4"/>
      <sheetId val="5"/>
      <sheetId val="6"/>
      <sheetId val="7"/>
      <sheetId val="8"/>
      <sheetId val="9"/>
      <sheetId val="10"/>
    </sheetIdMap>
  </header>
  <header guid="{AC2AF186-9905-41A2-9CE7-A5F73C81C2A0}" dateTime="2020-06-04T13:33:39" maxSheetId="11" userName="EXTERNAL Nguyen Tuan Duong (Ban Vien, RBVH/EPS45)" r:id="rId237">
    <sheetIdMap count="10">
      <sheetId val="1"/>
      <sheetId val="2"/>
      <sheetId val="3"/>
      <sheetId val="4"/>
      <sheetId val="5"/>
      <sheetId val="6"/>
      <sheetId val="7"/>
      <sheetId val="8"/>
      <sheetId val="9"/>
      <sheetId val="10"/>
    </sheetIdMap>
  </header>
  <header guid="{62579580-A803-4F38-B986-29DFC300B8A4}" dateTime="2020-06-04T13:33:51" maxSheetId="11" userName="EXTERNAL Nguyen Trung Hieu (Ban Vien, RBVH/EPS45)" r:id="rId238" minRId="2724" maxRId="2817">
    <sheetIdMap count="10">
      <sheetId val="1"/>
      <sheetId val="2"/>
      <sheetId val="3"/>
      <sheetId val="4"/>
      <sheetId val="5"/>
      <sheetId val="6"/>
      <sheetId val="7"/>
      <sheetId val="8"/>
      <sheetId val="9"/>
      <sheetId val="10"/>
    </sheetIdMap>
  </header>
  <header guid="{9EC91EC1-50F7-4AD1-A1EC-224E5C9B2A85}" dateTime="2020-06-04T13:34:58" maxSheetId="11" userName="EXTERNAL Nguyen Kim Thanh (Ban Vien, RBVH/EPS45)" r:id="rId239" minRId="2820" maxRId="2830">
    <sheetIdMap count="10">
      <sheetId val="1"/>
      <sheetId val="2"/>
      <sheetId val="3"/>
      <sheetId val="4"/>
      <sheetId val="5"/>
      <sheetId val="6"/>
      <sheetId val="7"/>
      <sheetId val="8"/>
      <sheetId val="9"/>
      <sheetId val="10"/>
    </sheetIdMap>
  </header>
  <header guid="{19BBD37B-DCF5-4192-9EE6-4F63312194BF}" dateTime="2020-06-04T13:35:18" maxSheetId="11" userName="EXTERNAL Nguyen Trung Hieu (Ban Vien, RBVH/EPS45)" r:id="rId240" minRId="2833" maxRId="2836">
    <sheetIdMap count="10">
      <sheetId val="1"/>
      <sheetId val="2"/>
      <sheetId val="3"/>
      <sheetId val="4"/>
      <sheetId val="5"/>
      <sheetId val="6"/>
      <sheetId val="7"/>
      <sheetId val="8"/>
      <sheetId val="9"/>
      <sheetId val="10"/>
    </sheetIdMap>
  </header>
  <header guid="{46259B6D-3A83-4A09-95CF-740D7A402302}" dateTime="2020-06-04T13:35:43" maxSheetId="11" userName="EXTERNAL Nguyen Kim Thanh (Ban Vien, RBVH/EPS45)" r:id="rId241" minRId="2839" maxRId="2849">
    <sheetIdMap count="10">
      <sheetId val="1"/>
      <sheetId val="2"/>
      <sheetId val="3"/>
      <sheetId val="4"/>
      <sheetId val="5"/>
      <sheetId val="6"/>
      <sheetId val="7"/>
      <sheetId val="8"/>
      <sheetId val="9"/>
      <sheetId val="10"/>
    </sheetIdMap>
  </header>
  <header guid="{DF321D76-C3A4-449B-80C6-3D3CCABFB388}" dateTime="2020-06-04T13:35:57" maxSheetId="11" userName="EXTERNAL Nguyen Trung Hieu (Ban Vien, RBVH/EPS45)" r:id="rId242" minRId="2852" maxRId="2855">
    <sheetIdMap count="10">
      <sheetId val="1"/>
      <sheetId val="2"/>
      <sheetId val="3"/>
      <sheetId val="4"/>
      <sheetId val="5"/>
      <sheetId val="6"/>
      <sheetId val="7"/>
      <sheetId val="8"/>
      <sheetId val="9"/>
      <sheetId val="10"/>
    </sheetIdMap>
  </header>
  <header guid="{8F37B0AE-9159-4B19-A072-75EFC41B20C6}" dateTime="2020-06-04T13:36:33" maxSheetId="11" userName="EXTERNAL Nguyen Kim Thanh (Ban Vien, RBVH/EPS45)" r:id="rId243" minRId="2856" maxRId="2866">
    <sheetIdMap count="10">
      <sheetId val="1"/>
      <sheetId val="2"/>
      <sheetId val="3"/>
      <sheetId val="4"/>
      <sheetId val="5"/>
      <sheetId val="6"/>
      <sheetId val="7"/>
      <sheetId val="8"/>
      <sheetId val="9"/>
      <sheetId val="10"/>
    </sheetIdMap>
  </header>
  <header guid="{C992E816-34C7-41BD-AEB8-96C81675718F}" dateTime="2020-06-04T13:37:13" maxSheetId="11" userName="EXTERNAL Nguyen Kim Thanh (Ban Vien, RBVH/EPS45)" r:id="rId244" minRId="2869" maxRId="2879">
    <sheetIdMap count="10">
      <sheetId val="1"/>
      <sheetId val="2"/>
      <sheetId val="3"/>
      <sheetId val="4"/>
      <sheetId val="5"/>
      <sheetId val="6"/>
      <sheetId val="7"/>
      <sheetId val="8"/>
      <sheetId val="9"/>
      <sheetId val="10"/>
    </sheetIdMap>
  </header>
  <header guid="{475CF522-8E5D-426F-A59D-3FE28CF71A60}" dateTime="2020-06-04T13:38:00" maxSheetId="11" userName="EXTERNAL Nguyen Kim Thanh (Ban Vien, RBVH/EPS45)" r:id="rId245" minRId="2882" maxRId="2892">
    <sheetIdMap count="10">
      <sheetId val="1"/>
      <sheetId val="2"/>
      <sheetId val="3"/>
      <sheetId val="4"/>
      <sheetId val="5"/>
      <sheetId val="6"/>
      <sheetId val="7"/>
      <sheetId val="8"/>
      <sheetId val="9"/>
      <sheetId val="10"/>
    </sheetIdMap>
  </header>
  <header guid="{ED4AF51F-561F-4E94-A64B-9CA0B8D479C9}" dateTime="2020-06-04T13:39:02" maxSheetId="11" userName="EXTERNAL Nguyen Trung Hieu (Ban Vien, RBVH/EPS45)" r:id="rId246">
    <sheetIdMap count="10">
      <sheetId val="1"/>
      <sheetId val="2"/>
      <sheetId val="3"/>
      <sheetId val="4"/>
      <sheetId val="5"/>
      <sheetId val="6"/>
      <sheetId val="7"/>
      <sheetId val="8"/>
      <sheetId val="9"/>
      <sheetId val="10"/>
    </sheetIdMap>
  </header>
  <header guid="{841B9F2A-7C09-4B68-85D3-6FFD60CFA2CF}" dateTime="2020-06-04T13:39:29" maxSheetId="11" userName="EXTERNAL Nguyen Trung Hieu (Ban Vien, RBVH/EPS45)" r:id="rId247" minRId="2897">
    <sheetIdMap count="10">
      <sheetId val="1"/>
      <sheetId val="2"/>
      <sheetId val="3"/>
      <sheetId val="4"/>
      <sheetId val="5"/>
      <sheetId val="6"/>
      <sheetId val="7"/>
      <sheetId val="8"/>
      <sheetId val="9"/>
      <sheetId val="10"/>
    </sheetIdMap>
  </header>
  <header guid="{518456CA-8BF5-438C-AF45-B6ED5EB597D8}" dateTime="2020-06-04T13:39:55" maxSheetId="11" userName="EXTERNAL Nguyen Trung Hieu (Ban Vien, RBVH/EPS45)" r:id="rId248">
    <sheetIdMap count="10">
      <sheetId val="1"/>
      <sheetId val="2"/>
      <sheetId val="3"/>
      <sheetId val="4"/>
      <sheetId val="5"/>
      <sheetId val="6"/>
      <sheetId val="7"/>
      <sheetId val="8"/>
      <sheetId val="9"/>
      <sheetId val="10"/>
    </sheetIdMap>
  </header>
  <header guid="{11E4EAD0-A99E-437B-A278-7F24EA1CAD02}" dateTime="2020-06-04T13:44:34" maxSheetId="11" userName="EXTERNAL Nguyen Tuan Duong (Ban Vien, RBVH/EPS45)" r:id="rId249">
    <sheetIdMap count="10">
      <sheetId val="1"/>
      <sheetId val="2"/>
      <sheetId val="3"/>
      <sheetId val="4"/>
      <sheetId val="5"/>
      <sheetId val="6"/>
      <sheetId val="7"/>
      <sheetId val="8"/>
      <sheetId val="9"/>
      <sheetId val="10"/>
    </sheetIdMap>
  </header>
  <header guid="{2630CD32-FD9A-4895-A4A9-F8FB90BEA57F}" dateTime="2020-06-04T13:56:33" maxSheetId="11" userName="EXTERNAL Nguyen Tuan Duong (Ban Vien, RBVH/EPS45)" r:id="rId250" minRId="2902" maxRId="2926">
    <sheetIdMap count="10">
      <sheetId val="1"/>
      <sheetId val="2"/>
      <sheetId val="3"/>
      <sheetId val="4"/>
      <sheetId val="5"/>
      <sheetId val="6"/>
      <sheetId val="7"/>
      <sheetId val="8"/>
      <sheetId val="9"/>
      <sheetId val="10"/>
    </sheetIdMap>
  </header>
  <header guid="{6474639E-A58B-4ADE-8339-ACBFD94E0C78}" dateTime="2020-06-04T13:58:03" maxSheetId="11" userName="EXTERNAL Nguyen Tuan Duong (Ban Vien, RBVH/EPS45)" r:id="rId251" minRId="2929" maxRId="2930">
    <sheetIdMap count="10">
      <sheetId val="1"/>
      <sheetId val="2"/>
      <sheetId val="3"/>
      <sheetId val="4"/>
      <sheetId val="5"/>
      <sheetId val="6"/>
      <sheetId val="7"/>
      <sheetId val="8"/>
      <sheetId val="9"/>
      <sheetId val="10"/>
    </sheetIdMap>
  </header>
  <header guid="{A07AC516-575A-4904-B9F1-A62A239B8FE6}" dateTime="2020-06-04T13:58:17" maxSheetId="11" userName="EXTERNAL Ly Chung (Ban Vien, RBVH/EPS45)" r:id="rId252">
    <sheetIdMap count="10">
      <sheetId val="1"/>
      <sheetId val="2"/>
      <sheetId val="3"/>
      <sheetId val="4"/>
      <sheetId val="5"/>
      <sheetId val="6"/>
      <sheetId val="7"/>
      <sheetId val="8"/>
      <sheetId val="9"/>
      <sheetId val="10"/>
    </sheetIdMap>
  </header>
  <header guid="{EC4ABA09-6141-493C-A092-93EBA204578A}" dateTime="2020-06-04T13:59:05" maxSheetId="11" userName="EXTERNAL Nguyen Tuan Duong (Ban Vien, RBVH/EPS45)" r:id="rId253" minRId="2933" maxRId="2935">
    <sheetIdMap count="10">
      <sheetId val="1"/>
      <sheetId val="2"/>
      <sheetId val="3"/>
      <sheetId val="4"/>
      <sheetId val="5"/>
      <sheetId val="6"/>
      <sheetId val="7"/>
      <sheetId val="8"/>
      <sheetId val="9"/>
      <sheetId val="10"/>
    </sheetIdMap>
  </header>
  <header guid="{2CF5EF12-7A13-44B4-AF2E-039A5320D24E}" dateTime="2020-06-04T14:00:57" maxSheetId="11" userName="EXTERNAL Nguyen Tuan Duong (Ban Vien, RBVH/EPS45)" r:id="rId254">
    <sheetIdMap count="10">
      <sheetId val="1"/>
      <sheetId val="2"/>
      <sheetId val="3"/>
      <sheetId val="4"/>
      <sheetId val="5"/>
      <sheetId val="6"/>
      <sheetId val="7"/>
      <sheetId val="8"/>
      <sheetId val="9"/>
      <sheetId val="10"/>
    </sheetIdMap>
  </header>
  <header guid="{E0F17E84-B702-43B5-BD4D-4F932A57E8E5}" dateTime="2020-06-04T14:09:55" maxSheetId="11" userName="EXTERNAL Nguyen Tuan Duong (Ban Vien, RBVH/EPS45)" r:id="rId255" minRId="2938">
    <sheetIdMap count="10">
      <sheetId val="1"/>
      <sheetId val="2"/>
      <sheetId val="3"/>
      <sheetId val="4"/>
      <sheetId val="5"/>
      <sheetId val="6"/>
      <sheetId val="7"/>
      <sheetId val="8"/>
      <sheetId val="9"/>
      <sheetId val="10"/>
    </sheetIdMap>
  </header>
  <header guid="{EBE1F5DC-7275-401C-8CD3-62BC001A5204}" dateTime="2020-06-04T14:12:05" maxSheetId="11" userName="EXTERNAL Nguyen Tuan Duong (Ban Vien, RBVH/EPS45)" r:id="rId256">
    <sheetIdMap count="10">
      <sheetId val="1"/>
      <sheetId val="2"/>
      <sheetId val="3"/>
      <sheetId val="4"/>
      <sheetId val="5"/>
      <sheetId val="6"/>
      <sheetId val="7"/>
      <sheetId val="8"/>
      <sheetId val="9"/>
      <sheetId val="10"/>
    </sheetIdMap>
  </header>
  <header guid="{3D517743-3FEA-4F35-A8A4-10CFF28AD1F4}" dateTime="2020-06-04T14:12:10" maxSheetId="11" userName="EXTERNAL Nguyen Tuan Duong (Ban Vien, RBVH/EPS45)" r:id="rId257" minRId="2943" maxRId="2948">
    <sheetIdMap count="10">
      <sheetId val="1"/>
      <sheetId val="2"/>
      <sheetId val="3"/>
      <sheetId val="4"/>
      <sheetId val="5"/>
      <sheetId val="6"/>
      <sheetId val="7"/>
      <sheetId val="8"/>
      <sheetId val="9"/>
      <sheetId val="10"/>
    </sheetIdMap>
  </header>
  <header guid="{F647D3C4-FE5C-4484-879E-CD356D839652}" dateTime="2020-06-04T14:34:35" maxSheetId="11" userName="EXTERNAL Do Phu Loc (Ban Vien, RBVH/EPS45)" r:id="rId258" minRId="2949" maxRId="2969">
    <sheetIdMap count="10">
      <sheetId val="1"/>
      <sheetId val="2"/>
      <sheetId val="3"/>
      <sheetId val="4"/>
      <sheetId val="5"/>
      <sheetId val="6"/>
      <sheetId val="7"/>
      <sheetId val="8"/>
      <sheetId val="9"/>
      <sheetId val="10"/>
    </sheetIdMap>
  </header>
  <header guid="{917CFD1E-54BC-40AF-A13E-18E184093AC9}" dateTime="2020-06-04T14:36:23" maxSheetId="11" userName="EXTERNAL Ly Chung (Ban Vien, RBVH/EPS45)" r:id="rId259" minRId="2972" maxRId="2984">
    <sheetIdMap count="10">
      <sheetId val="1"/>
      <sheetId val="2"/>
      <sheetId val="3"/>
      <sheetId val="4"/>
      <sheetId val="5"/>
      <sheetId val="6"/>
      <sheetId val="7"/>
      <sheetId val="8"/>
      <sheetId val="9"/>
      <sheetId val="10"/>
    </sheetIdMap>
  </header>
  <header guid="{F0FDEC57-8BE9-4BF4-83C2-7CEE7EC14CD9}" dateTime="2020-06-04T14:38:23" maxSheetId="11" userName="EXTERNAL Ly Chung (Ban Vien, RBVH/EPS45)" r:id="rId260" minRId="2987" maxRId="3038">
    <sheetIdMap count="10">
      <sheetId val="1"/>
      <sheetId val="2"/>
      <sheetId val="3"/>
      <sheetId val="4"/>
      <sheetId val="5"/>
      <sheetId val="6"/>
      <sheetId val="7"/>
      <sheetId val="8"/>
      <sheetId val="9"/>
      <sheetId val="10"/>
    </sheetIdMap>
  </header>
  <header guid="{9EC9D2AC-3057-406D-B2C3-030508A125E2}" dateTime="2020-06-04T14:38:52" maxSheetId="11" userName="EXTERNAL Ly Chung (Ban Vien, RBVH/EPS45)" r:id="rId261" minRId="3041" maxRId="3054">
    <sheetIdMap count="10">
      <sheetId val="1"/>
      <sheetId val="2"/>
      <sheetId val="3"/>
      <sheetId val="4"/>
      <sheetId val="5"/>
      <sheetId val="6"/>
      <sheetId val="7"/>
      <sheetId val="8"/>
      <sheetId val="9"/>
      <sheetId val="10"/>
    </sheetIdMap>
  </header>
  <header guid="{A48C27D4-A2F1-4CA6-9D24-11C3F7162316}" dateTime="2020-06-04T15:02:57" maxSheetId="11" userName="EXTERNAL Do Phu Loc (Ban Vien, RBVH/EPS45)" r:id="rId262" minRId="3057" maxRId="3077">
    <sheetIdMap count="10">
      <sheetId val="1"/>
      <sheetId val="2"/>
      <sheetId val="3"/>
      <sheetId val="4"/>
      <sheetId val="5"/>
      <sheetId val="6"/>
      <sheetId val="7"/>
      <sheetId val="8"/>
      <sheetId val="9"/>
      <sheetId val="10"/>
    </sheetIdMap>
  </header>
  <header guid="{55DEFA02-C526-4DDD-9EF1-59A1CAD21325}" dateTime="2020-06-04T15:27:02" maxSheetId="11" userName="EXTERNAL Nguyen Duy Bang (Ban Vien, RBVH/EPS45)" r:id="rId263" minRId="3080" maxRId="3096">
    <sheetIdMap count="10">
      <sheetId val="1"/>
      <sheetId val="2"/>
      <sheetId val="3"/>
      <sheetId val="4"/>
      <sheetId val="5"/>
      <sheetId val="6"/>
      <sheetId val="7"/>
      <sheetId val="8"/>
      <sheetId val="9"/>
      <sheetId val="10"/>
    </sheetIdMap>
  </header>
  <header guid="{942B3963-8001-4341-BDC0-830E7E7BB8DA}" dateTime="2020-06-04T15:38:25" maxSheetId="11" userName="EXTERNAL Nguyen Tai Hau (Ban Vien, RBVH/EPS45)" r:id="rId264" minRId="3099" maxRId="3106">
    <sheetIdMap count="10">
      <sheetId val="1"/>
      <sheetId val="2"/>
      <sheetId val="3"/>
      <sheetId val="4"/>
      <sheetId val="5"/>
      <sheetId val="6"/>
      <sheetId val="7"/>
      <sheetId val="8"/>
      <sheetId val="9"/>
      <sheetId val="10"/>
    </sheetIdMap>
  </header>
  <header guid="{C83FAAB9-D949-43E0-B1D7-E839A39B2692}" dateTime="2020-06-04T15:54:39" maxSheetId="11" userName="EXTERNAL Nguyen Trung Hieu (Ban Vien, RBVH/EPS45)" r:id="rId265" minRId="3109">
    <sheetIdMap count="10">
      <sheetId val="1"/>
      <sheetId val="2"/>
      <sheetId val="3"/>
      <sheetId val="4"/>
      <sheetId val="5"/>
      <sheetId val="6"/>
      <sheetId val="7"/>
      <sheetId val="8"/>
      <sheetId val="9"/>
      <sheetId val="10"/>
    </sheetIdMap>
  </header>
  <header guid="{19160560-5D3B-4E79-AC40-DFEA0A4E37AC}" dateTime="2020-06-04T15:54:47" maxSheetId="11" userName="EXTERNAL Nguyen Trung Hieu (Ban Vien, RBVH/EPS45)" r:id="rId266" minRId="3112">
    <sheetIdMap count="10">
      <sheetId val="1"/>
      <sheetId val="2"/>
      <sheetId val="3"/>
      <sheetId val="4"/>
      <sheetId val="5"/>
      <sheetId val="6"/>
      <sheetId val="7"/>
      <sheetId val="8"/>
      <sheetId val="9"/>
      <sheetId val="10"/>
    </sheetIdMap>
  </header>
  <header guid="{C99D717E-7FBF-441C-A599-38899EB0D896}" dateTime="2020-06-04T15:55:23" maxSheetId="11" userName="EXTERNAL Nguyen Trung Hieu (Ban Vien, RBVH/EPS45)" r:id="rId267">
    <sheetIdMap count="10">
      <sheetId val="1"/>
      <sheetId val="2"/>
      <sheetId val="3"/>
      <sheetId val="4"/>
      <sheetId val="5"/>
      <sheetId val="6"/>
      <sheetId val="7"/>
      <sheetId val="8"/>
      <sheetId val="9"/>
      <sheetId val="10"/>
    </sheetIdMap>
  </header>
  <header guid="{377EEF66-75C0-408E-B1B0-8DB93ABB32DF}" dateTime="2020-06-04T16:07:23" maxSheetId="11" userName="EXTERNAL Nguyen Duy Bang (Ban Vien, RBVH/EPS45)" r:id="rId268" minRId="3115">
    <sheetIdMap count="10">
      <sheetId val="1"/>
      <sheetId val="2"/>
      <sheetId val="3"/>
      <sheetId val="4"/>
      <sheetId val="5"/>
      <sheetId val="6"/>
      <sheetId val="7"/>
      <sheetId val="8"/>
      <sheetId val="9"/>
      <sheetId val="10"/>
    </sheetIdMap>
  </header>
  <header guid="{DCCA4CCB-1319-4E8E-BFC5-9AC556733E68}" dateTime="2020-06-04T16:07:35" maxSheetId="11" userName="EXTERNAL Nguyen Duy Bang (Ban Vien, RBVH/EPS45)" r:id="rId269" minRId="3118" maxRId="3126">
    <sheetIdMap count="10">
      <sheetId val="1"/>
      <sheetId val="2"/>
      <sheetId val="3"/>
      <sheetId val="4"/>
      <sheetId val="5"/>
      <sheetId val="6"/>
      <sheetId val="7"/>
      <sheetId val="8"/>
      <sheetId val="9"/>
      <sheetId val="10"/>
    </sheetIdMap>
  </header>
  <header guid="{A9A14B90-DB8F-45D6-8090-0CF8CEDE1D52}" dateTime="2020-06-04T16:30:58" maxSheetId="11" userName="EXTERNAL Nguyen Tai Hau (Ban Vien, RBVH/EPS45)" r:id="rId270" minRId="3129" maxRId="3138">
    <sheetIdMap count="10">
      <sheetId val="1"/>
      <sheetId val="2"/>
      <sheetId val="3"/>
      <sheetId val="4"/>
      <sheetId val="5"/>
      <sheetId val="6"/>
      <sheetId val="7"/>
      <sheetId val="8"/>
      <sheetId val="9"/>
      <sheetId val="10"/>
    </sheetIdMap>
  </header>
  <header guid="{52866CF3-9AD3-4355-A35D-50FC2A9D8FE3}" dateTime="2020-06-04T16:55:07" maxSheetId="11" userName="gup7hc" r:id="rId271" minRId="3141">
    <sheetIdMap count="10">
      <sheetId val="1"/>
      <sheetId val="2"/>
      <sheetId val="3"/>
      <sheetId val="4"/>
      <sheetId val="5"/>
      <sheetId val="6"/>
      <sheetId val="7"/>
      <sheetId val="8"/>
      <sheetId val="9"/>
      <sheetId val="10"/>
    </sheetIdMap>
  </header>
  <header guid="{D3B26C67-AE0C-4673-BEBA-28958214EAE8}" dateTime="2020-06-04T16:59:15" maxSheetId="11" userName="EXTERNAL Nguyen Tai Hau (Ban Vien, RBVH/EPS45)" r:id="rId272" minRId="3144" maxRId="3150">
    <sheetIdMap count="10">
      <sheetId val="1"/>
      <sheetId val="2"/>
      <sheetId val="3"/>
      <sheetId val="4"/>
      <sheetId val="5"/>
      <sheetId val="6"/>
      <sheetId val="7"/>
      <sheetId val="8"/>
      <sheetId val="9"/>
      <sheetId val="10"/>
    </sheetIdMap>
  </header>
  <header guid="{76E8C4E8-664D-4843-B802-5091F7826A86}" dateTime="2020-06-04T17:26:58" maxSheetId="11" userName="EXTERNAL Nguyen Trung Hieu (Ban Vien, RBVH/EPS45)" r:id="rId273" minRId="3153" maxRId="3162">
    <sheetIdMap count="10">
      <sheetId val="1"/>
      <sheetId val="2"/>
      <sheetId val="3"/>
      <sheetId val="4"/>
      <sheetId val="5"/>
      <sheetId val="6"/>
      <sheetId val="7"/>
      <sheetId val="8"/>
      <sheetId val="9"/>
      <sheetId val="10"/>
    </sheetIdMap>
  </header>
  <header guid="{D086C46F-0238-4AAC-8F97-EE50B665414D}" dateTime="2020-06-04T17:27:53" maxSheetId="11" userName="EXTERNAL Nguyen Trung Hieu (Ban Vien, RBVH/EPS45)" r:id="rId274">
    <sheetIdMap count="10">
      <sheetId val="1"/>
      <sheetId val="2"/>
      <sheetId val="3"/>
      <sheetId val="4"/>
      <sheetId val="5"/>
      <sheetId val="6"/>
      <sheetId val="7"/>
      <sheetId val="8"/>
      <sheetId val="9"/>
      <sheetId val="10"/>
    </sheetIdMap>
  </header>
  <header guid="{F69F378A-FC6A-4345-BB81-684C129FEC5A}" dateTime="2020-06-04T18:23:19" maxSheetId="11" userName="EXTERNAL Nguyen Trung Hieu (Ban Vien, RBVH/EPS45)" r:id="rId275">
    <sheetIdMap count="10">
      <sheetId val="1"/>
      <sheetId val="2"/>
      <sheetId val="3"/>
      <sheetId val="4"/>
      <sheetId val="5"/>
      <sheetId val="6"/>
      <sheetId val="7"/>
      <sheetId val="8"/>
      <sheetId val="9"/>
      <sheetId val="10"/>
    </sheetIdMap>
  </header>
  <header guid="{21FFB137-FBEC-4FF1-8204-D7BAD1B72996}" dateTime="2020-06-04T18:23:28" maxSheetId="11" userName="EXTERNAL Nguyen Trung Hieu (Ban Vien, RBVH/EPS45)" r:id="rId276">
    <sheetIdMap count="10">
      <sheetId val="1"/>
      <sheetId val="2"/>
      <sheetId val="3"/>
      <sheetId val="4"/>
      <sheetId val="5"/>
      <sheetId val="6"/>
      <sheetId val="7"/>
      <sheetId val="8"/>
      <sheetId val="9"/>
      <sheetId val="10"/>
    </sheetIdMap>
  </header>
  <header guid="{A106D65F-BB9C-4144-89C2-A56C960F948A}" dateTime="2020-06-04T18:25:06" maxSheetId="11" userName="EXTERNAL Nguyen Trung Hieu (Ban Vien, RBVH/EPS45)" r:id="rId277" minRId="3171">
    <sheetIdMap count="10">
      <sheetId val="1"/>
      <sheetId val="2"/>
      <sheetId val="3"/>
      <sheetId val="4"/>
      <sheetId val="5"/>
      <sheetId val="6"/>
      <sheetId val="7"/>
      <sheetId val="8"/>
      <sheetId val="9"/>
      <sheetId val="10"/>
    </sheetIdMap>
  </header>
  <header guid="{47E86F7F-A8C2-4346-A55A-4D7FCBFEAF30}" dateTime="2020-06-04T18:26:38" maxSheetId="11" userName="EXTERNAL Nguyen Trung Hieu (Ban Vien, RBVH/EPS45)" r:id="rId278" minRId="3172" maxRId="3174">
    <sheetIdMap count="10">
      <sheetId val="1"/>
      <sheetId val="2"/>
      <sheetId val="3"/>
      <sheetId val="4"/>
      <sheetId val="5"/>
      <sheetId val="6"/>
      <sheetId val="7"/>
      <sheetId val="8"/>
      <sheetId val="9"/>
      <sheetId val="10"/>
    </sheetIdMap>
  </header>
  <header guid="{AEA623C6-9108-4D2E-96D1-5A5EE4495005}" dateTime="2020-06-04T18:29:13" maxSheetId="11" userName="EXTERNAL Nguyen Trung Hieu (Ban Vien, RBVH/EPS45)" r:id="rId279" minRId="3175" maxRId="3178">
    <sheetIdMap count="10">
      <sheetId val="1"/>
      <sheetId val="2"/>
      <sheetId val="3"/>
      <sheetId val="4"/>
      <sheetId val="5"/>
      <sheetId val="6"/>
      <sheetId val="7"/>
      <sheetId val="8"/>
      <sheetId val="9"/>
      <sheetId val="10"/>
    </sheetIdMap>
  </header>
  <header guid="{5C417A4D-3496-4213-8105-8E84BD11EFAB}" dateTime="2020-06-04T18:29:15" maxSheetId="11" userName="EXTERNAL Nguyen Trung Hieu (Ban Vien, RBVH/EPS45)" r:id="rId280">
    <sheetIdMap count="10">
      <sheetId val="1"/>
      <sheetId val="2"/>
      <sheetId val="3"/>
      <sheetId val="4"/>
      <sheetId val="5"/>
      <sheetId val="6"/>
      <sheetId val="7"/>
      <sheetId val="8"/>
      <sheetId val="9"/>
      <sheetId val="10"/>
    </sheetIdMap>
  </header>
  <header guid="{83865CBA-E396-4CF6-B0E4-0B19CB8E509A}" dateTime="2020-06-04T18:39:36" maxSheetId="11" userName="EXTERNAL Nguyen Tai Hau (Ban Vien, RBVH/EPS45)" r:id="rId281" minRId="3181" maxRId="3187">
    <sheetIdMap count="10">
      <sheetId val="1"/>
      <sheetId val="2"/>
      <sheetId val="3"/>
      <sheetId val="4"/>
      <sheetId val="5"/>
      <sheetId val="6"/>
      <sheetId val="7"/>
      <sheetId val="8"/>
      <sheetId val="9"/>
      <sheetId val="10"/>
    </sheetIdMap>
  </header>
  <header guid="{1D875A1A-5C1C-42A3-A7C6-3C8E44206686}" dateTime="2020-06-04T19:02:46" maxSheetId="11" userName="gup7hc" r:id="rId282" minRId="3190" maxRId="3200">
    <sheetIdMap count="10">
      <sheetId val="1"/>
      <sheetId val="2"/>
      <sheetId val="3"/>
      <sheetId val="4"/>
      <sheetId val="5"/>
      <sheetId val="6"/>
      <sheetId val="7"/>
      <sheetId val="8"/>
      <sheetId val="9"/>
      <sheetId val="10"/>
    </sheetIdMap>
  </header>
  <header guid="{45A4471E-AF76-4C02-B3AF-E85E89019442}" dateTime="2020-06-04T19:04:49" maxSheetId="11" userName="gup7hc" r:id="rId283">
    <sheetIdMap count="10">
      <sheetId val="1"/>
      <sheetId val="2"/>
      <sheetId val="3"/>
      <sheetId val="4"/>
      <sheetId val="5"/>
      <sheetId val="6"/>
      <sheetId val="7"/>
      <sheetId val="8"/>
      <sheetId val="9"/>
      <sheetId val="10"/>
    </sheetIdMap>
  </header>
  <header guid="{5A1D3AD1-41AB-46B0-B61D-AE8E2FBBCADE}" dateTime="2020-06-04T20:37:39" maxSheetId="11" userName="EXTERNAL Nguyen Tuan Duong (Ban Vien, RBVH/EPS45)" r:id="rId284" minRId="3205" maxRId="3215">
    <sheetIdMap count="10">
      <sheetId val="1"/>
      <sheetId val="2"/>
      <sheetId val="3"/>
      <sheetId val="4"/>
      <sheetId val="5"/>
      <sheetId val="6"/>
      <sheetId val="7"/>
      <sheetId val="8"/>
      <sheetId val="9"/>
      <sheetId val="10"/>
    </sheetIdMap>
  </header>
  <header guid="{8CC5331D-45BE-45BF-8C08-661A2A5388C1}" dateTime="2020-06-04T21:10:58" maxSheetId="11" userName="EXTERNAL Nguyen Tuan Duong (Ban Vien, RBVH/EPS45)" r:id="rId285" minRId="3218" maxRId="3231">
    <sheetIdMap count="10">
      <sheetId val="1"/>
      <sheetId val="2"/>
      <sheetId val="3"/>
      <sheetId val="4"/>
      <sheetId val="5"/>
      <sheetId val="6"/>
      <sheetId val="7"/>
      <sheetId val="8"/>
      <sheetId val="9"/>
      <sheetId val="10"/>
    </sheetIdMap>
  </header>
  <header guid="{7B706E3D-9A59-4DF8-93CF-082485F64057}" dateTime="2020-06-04T21:29:36" maxSheetId="11" userName="EXTERNAL Nguyen Tuan Duong (Ban Vien, RBVH/EPS45)" r:id="rId286" minRId="3234">
    <sheetIdMap count="10">
      <sheetId val="1"/>
      <sheetId val="2"/>
      <sheetId val="3"/>
      <sheetId val="4"/>
      <sheetId val="5"/>
      <sheetId val="6"/>
      <sheetId val="7"/>
      <sheetId val="8"/>
      <sheetId val="9"/>
      <sheetId val="10"/>
    </sheetIdMap>
  </header>
  <header guid="{5EAE1BC6-C1CF-4B68-8BC5-380FAFBB4F2B}" dateTime="2020-06-04T21:29:41" maxSheetId="11" userName="EXTERNAL Nguyen Tuan Duong (Ban Vien, RBVH/EPS45)" r:id="rId287">
    <sheetIdMap count="10">
      <sheetId val="1"/>
      <sheetId val="2"/>
      <sheetId val="3"/>
      <sheetId val="4"/>
      <sheetId val="5"/>
      <sheetId val="6"/>
      <sheetId val="7"/>
      <sheetId val="8"/>
      <sheetId val="9"/>
      <sheetId val="10"/>
    </sheetIdMap>
  </header>
  <header guid="{80EA00FA-6A60-4096-92FB-C598E3A82FDF}" dateTime="2020-06-05T08:13:40" maxSheetId="11" userName="EXTERNAL Nguyen Tuan Duong (Ban Vien, RBVH/EPS45)" r:id="rId288" minRId="3237" maxRId="3504">
    <sheetIdMap count="10">
      <sheetId val="1"/>
      <sheetId val="2"/>
      <sheetId val="3"/>
      <sheetId val="4"/>
      <sheetId val="5"/>
      <sheetId val="6"/>
      <sheetId val="7"/>
      <sheetId val="8"/>
      <sheetId val="9"/>
      <sheetId val="10"/>
    </sheetIdMap>
  </header>
  <header guid="{BFC68D8F-FE8F-4494-9DAE-51B2F6ACA8C0}" dateTime="2020-06-05T08:15:09" maxSheetId="11" userName="EXTERNAL Nguyen Tuan Duong (Ban Vien, RBVH/EPS45)" r:id="rId289" minRId="3507" maxRId="3654">
    <sheetIdMap count="10">
      <sheetId val="1"/>
      <sheetId val="2"/>
      <sheetId val="3"/>
      <sheetId val="4"/>
      <sheetId val="5"/>
      <sheetId val="6"/>
      <sheetId val="7"/>
      <sheetId val="8"/>
      <sheetId val="9"/>
      <sheetId val="10"/>
    </sheetIdMap>
  </header>
  <header guid="{99B5C664-BB68-4A06-9423-4C6D313EF6DC}" dateTime="2020-06-05T08:16:32" maxSheetId="11" userName="EXTERNAL Nguyen Tuan Duong (Ban Vien, RBVH/EPS45)" r:id="rId290" minRId="3657" maxRId="3706">
    <sheetIdMap count="10">
      <sheetId val="1"/>
      <sheetId val="2"/>
      <sheetId val="3"/>
      <sheetId val="4"/>
      <sheetId val="5"/>
      <sheetId val="6"/>
      <sheetId val="7"/>
      <sheetId val="8"/>
      <sheetId val="9"/>
      <sheetId val="10"/>
    </sheetIdMap>
  </header>
  <header guid="{D3A925F1-5ABF-4F62-B4DB-601B9249A5BD}" dateTime="2020-06-05T08:17:55" maxSheetId="11" userName="EXTERNAL Nguyen Tuan Duong (Ban Vien, RBVH/EPS45)" r:id="rId291" minRId="3709" maxRId="3723">
    <sheetIdMap count="10">
      <sheetId val="1"/>
      <sheetId val="2"/>
      <sheetId val="3"/>
      <sheetId val="4"/>
      <sheetId val="5"/>
      <sheetId val="6"/>
      <sheetId val="7"/>
      <sheetId val="8"/>
      <sheetId val="9"/>
      <sheetId val="10"/>
    </sheetIdMap>
  </header>
  <header guid="{FAF47CBC-BC40-4B9D-88E5-C1B4CE9AD9C7}" dateTime="2020-06-05T08:21:52" maxSheetId="11" userName="EXTERNAL Nguyen Tuan Duong (Ban Vien, RBVH/EPS45)" r:id="rId292" minRId="3726" maxRId="3861">
    <sheetIdMap count="10">
      <sheetId val="1"/>
      <sheetId val="2"/>
      <sheetId val="3"/>
      <sheetId val="4"/>
      <sheetId val="5"/>
      <sheetId val="6"/>
      <sheetId val="7"/>
      <sheetId val="8"/>
      <sheetId val="9"/>
      <sheetId val="10"/>
    </sheetIdMap>
  </header>
  <header guid="{5D40A725-5004-4F17-92C7-60CA7FB1232C}" dateTime="2020-06-05T08:23:13" maxSheetId="11" userName="EXTERNAL Nguyen Tuan Duong (Ban Vien, RBVH/EPS45)" r:id="rId293" minRId="3864" maxRId="3865">
    <sheetIdMap count="10">
      <sheetId val="1"/>
      <sheetId val="2"/>
      <sheetId val="3"/>
      <sheetId val="4"/>
      <sheetId val="5"/>
      <sheetId val="6"/>
      <sheetId val="7"/>
      <sheetId val="8"/>
      <sheetId val="9"/>
      <sheetId val="10"/>
    </sheetIdMap>
  </header>
  <header guid="{4E1C5C4C-B6C5-4D4F-BD13-202E9707E4BD}" dateTime="2020-06-05T08:23:59" maxSheetId="11" userName="EXTERNAL Nguyen Tuan Duong (Ban Vien, RBVH/EPS45)" r:id="rId294" minRId="3868" maxRId="3871">
    <sheetIdMap count="10">
      <sheetId val="1"/>
      <sheetId val="2"/>
      <sheetId val="3"/>
      <sheetId val="4"/>
      <sheetId val="5"/>
      <sheetId val="6"/>
      <sheetId val="7"/>
      <sheetId val="8"/>
      <sheetId val="9"/>
      <sheetId val="10"/>
    </sheetIdMap>
  </header>
  <header guid="{346406A9-38EF-48B5-BD49-AE7439E0E6A8}" dateTime="2020-06-05T08:24:08" maxSheetId="11" userName="EXTERNAL Nguyen Tuan Duong (Ban Vien, RBVH/EPS45)" r:id="rId295">
    <sheetIdMap count="10">
      <sheetId val="1"/>
      <sheetId val="2"/>
      <sheetId val="3"/>
      <sheetId val="4"/>
      <sheetId val="5"/>
      <sheetId val="6"/>
      <sheetId val="7"/>
      <sheetId val="8"/>
      <sheetId val="9"/>
      <sheetId val="10"/>
    </sheetIdMap>
  </header>
  <header guid="{359449B3-8D5C-4EC4-AFE0-5F2D8FE420FE}" dateTime="2020-06-05T08:25:53" maxSheetId="11" userName="EXTERNAL Nguyen Tuan Duong (Ban Vien, RBVH/EPS45)" r:id="rId296" minRId="3876" maxRId="3893">
    <sheetIdMap count="10">
      <sheetId val="1"/>
      <sheetId val="2"/>
      <sheetId val="3"/>
      <sheetId val="4"/>
      <sheetId val="5"/>
      <sheetId val="6"/>
      <sheetId val="7"/>
      <sheetId val="8"/>
      <sheetId val="9"/>
      <sheetId val="10"/>
    </sheetIdMap>
  </header>
  <header guid="{17DFAFF3-E5C6-4E06-AAF2-1512B7D873C9}" dateTime="2020-06-05T08:28:36" maxSheetId="11" userName="EXTERNAL Nguyen Tuan Duong (Ban Vien, RBVH/EPS45)" r:id="rId297" minRId="3896" maxRId="3917">
    <sheetIdMap count="10">
      <sheetId val="1"/>
      <sheetId val="2"/>
      <sheetId val="3"/>
      <sheetId val="4"/>
      <sheetId val="5"/>
      <sheetId val="6"/>
      <sheetId val="7"/>
      <sheetId val="8"/>
      <sheetId val="9"/>
      <sheetId val="10"/>
    </sheetIdMap>
  </header>
  <header guid="{312DFD63-4C45-4179-AC61-39FFEA552C62}" dateTime="2020-06-05T08:29:05" maxSheetId="11" userName="EXTERNAL Nguyen Tuan Duong (Ban Vien, RBVH/EPS45)" r:id="rId298">
    <sheetIdMap count="10">
      <sheetId val="1"/>
      <sheetId val="2"/>
      <sheetId val="3"/>
      <sheetId val="4"/>
      <sheetId val="5"/>
      <sheetId val="6"/>
      <sheetId val="7"/>
      <sheetId val="8"/>
      <sheetId val="9"/>
      <sheetId val="10"/>
    </sheetIdMap>
  </header>
  <header guid="{FE07DAB9-22F8-4DE7-9CFE-57D9D358B93E}" dateTime="2020-06-05T08:30:56" maxSheetId="11" userName="EXTERNAL Nguyen Tuan Duong (Ban Vien, RBVH/EPS45)" r:id="rId299">
    <sheetIdMap count="10">
      <sheetId val="1"/>
      <sheetId val="2"/>
      <sheetId val="3"/>
      <sheetId val="4"/>
      <sheetId val="5"/>
      <sheetId val="6"/>
      <sheetId val="7"/>
      <sheetId val="8"/>
      <sheetId val="9"/>
      <sheetId val="10"/>
    </sheetIdMap>
  </header>
  <header guid="{AE061368-23B9-4E00-9678-A23489D3447D}" dateTime="2020-06-05T08:33:18" maxSheetId="11" userName="gup7hc" r:id="rId300" minRId="3924">
    <sheetIdMap count="10">
      <sheetId val="1"/>
      <sheetId val="2"/>
      <sheetId val="3"/>
      <sheetId val="4"/>
      <sheetId val="5"/>
      <sheetId val="6"/>
      <sheetId val="7"/>
      <sheetId val="8"/>
      <sheetId val="9"/>
      <sheetId val="10"/>
    </sheetIdMap>
  </header>
  <header guid="{129833EC-16B4-4FF0-BDED-39EB44BB86A6}" dateTime="2020-06-05T08:35:11" maxSheetId="11" userName="EXTERNAL Nguyen Tuan Duong (Ban Vien, RBVH/EPS45)" r:id="rId301" minRId="3927" maxRId="3944">
    <sheetIdMap count="10">
      <sheetId val="1"/>
      <sheetId val="2"/>
      <sheetId val="3"/>
      <sheetId val="4"/>
      <sheetId val="5"/>
      <sheetId val="6"/>
      <sheetId val="7"/>
      <sheetId val="8"/>
      <sheetId val="9"/>
      <sheetId val="10"/>
    </sheetIdMap>
  </header>
  <header guid="{6EE43791-1921-4B78-9430-19BCB8635365}" dateTime="2020-06-05T08:37:10" maxSheetId="11" userName="EXTERNAL Nguyen Tuan Duong (Ban Vien, RBVH/EPS45)" r:id="rId302" minRId="3947" maxRId="3960">
    <sheetIdMap count="10">
      <sheetId val="1"/>
      <sheetId val="2"/>
      <sheetId val="3"/>
      <sheetId val="4"/>
      <sheetId val="5"/>
      <sheetId val="6"/>
      <sheetId val="7"/>
      <sheetId val="8"/>
      <sheetId val="9"/>
      <sheetId val="10"/>
    </sheetIdMap>
  </header>
  <header guid="{D7F6E607-914E-49EF-AEB9-2998A3F9CD27}" dateTime="2020-06-05T08:38:12" maxSheetId="11" userName="EXTERNAL Nguyen Tuan Duong (Ban Vien, RBVH/EPS45)" r:id="rId303" minRId="3963" maxRId="3966">
    <sheetIdMap count="10">
      <sheetId val="1"/>
      <sheetId val="2"/>
      <sheetId val="3"/>
      <sheetId val="4"/>
      <sheetId val="5"/>
      <sheetId val="6"/>
      <sheetId val="7"/>
      <sheetId val="8"/>
      <sheetId val="9"/>
      <sheetId val="10"/>
    </sheetIdMap>
  </header>
  <header guid="{9DC2A29C-D331-43C6-A3D0-4EAB7BA2338E}" dateTime="2020-06-05T08:40:18" maxSheetId="11" userName="EXTERNAL Ly Chung (Ban Vien, RBVH/EPS45)" r:id="rId304">
    <sheetIdMap count="10">
      <sheetId val="1"/>
      <sheetId val="2"/>
      <sheetId val="3"/>
      <sheetId val="4"/>
      <sheetId val="5"/>
      <sheetId val="6"/>
      <sheetId val="7"/>
      <sheetId val="8"/>
      <sheetId val="9"/>
      <sheetId val="10"/>
    </sheetIdMap>
  </header>
  <header guid="{E1328574-92A8-41D9-A7C7-D455C2942A0D}" dateTime="2020-06-05T08:40:26" maxSheetId="11" userName="gup7hc" r:id="rId305" minRId="3971">
    <sheetIdMap count="10">
      <sheetId val="1"/>
      <sheetId val="2"/>
      <sheetId val="3"/>
      <sheetId val="4"/>
      <sheetId val="5"/>
      <sheetId val="6"/>
      <sheetId val="7"/>
      <sheetId val="8"/>
      <sheetId val="9"/>
      <sheetId val="10"/>
    </sheetIdMap>
  </header>
  <header guid="{0F45C240-B56A-4992-BB5E-185537EAA472}" dateTime="2020-06-05T08:40:47" maxSheetId="11" userName="EXTERNAL Nguyen Tuan Duong (Ban Vien, RBVH/EPS45)" r:id="rId306" minRId="3974">
    <sheetIdMap count="10">
      <sheetId val="1"/>
      <sheetId val="2"/>
      <sheetId val="3"/>
      <sheetId val="4"/>
      <sheetId val="5"/>
      <sheetId val="6"/>
      <sheetId val="7"/>
      <sheetId val="8"/>
      <sheetId val="9"/>
      <sheetId val="10"/>
    </sheetIdMap>
  </header>
  <header guid="{451CF6F3-DB1C-4DE5-B44B-1D152FD26A54}" dateTime="2020-06-05T08:42:12" maxSheetId="11" userName="EXTERNAL Nguyen Tuan Duong (Ban Vien, RBVH/EPS45)" r:id="rId307" minRId="3977" maxRId="3978">
    <sheetIdMap count="10">
      <sheetId val="1"/>
      <sheetId val="2"/>
      <sheetId val="3"/>
      <sheetId val="4"/>
      <sheetId val="5"/>
      <sheetId val="6"/>
      <sheetId val="7"/>
      <sheetId val="8"/>
      <sheetId val="9"/>
      <sheetId val="10"/>
    </sheetIdMap>
  </header>
  <header guid="{5E656B52-112F-4B0C-AFDC-58B3DC9EC081}" dateTime="2020-06-05T08:44:14" maxSheetId="11" userName="EXTERNAL Nguyen Tuan Duong (Ban Vien, RBVH/EPS45)" r:id="rId308" minRId="3981">
    <sheetIdMap count="10">
      <sheetId val="1"/>
      <sheetId val="2"/>
      <sheetId val="3"/>
      <sheetId val="4"/>
      <sheetId val="5"/>
      <sheetId val="6"/>
      <sheetId val="7"/>
      <sheetId val="8"/>
      <sheetId val="9"/>
      <sheetId val="10"/>
    </sheetIdMap>
  </header>
  <header guid="{9D82B761-C996-429A-8995-0C7C980CBC2F}" dateTime="2020-06-05T08:44:56" maxSheetId="11" userName="gup7hc" r:id="rId309">
    <sheetIdMap count="10">
      <sheetId val="1"/>
      <sheetId val="2"/>
      <sheetId val="3"/>
      <sheetId val="4"/>
      <sheetId val="5"/>
      <sheetId val="6"/>
      <sheetId val="7"/>
      <sheetId val="8"/>
      <sheetId val="9"/>
      <sheetId val="10"/>
    </sheetIdMap>
  </header>
  <header guid="{F2ED6D62-B90C-4BAD-88B8-C83B4E85B490}" dateTime="2020-06-05T08:45:26" maxSheetId="11" userName="gup7hc" r:id="rId310" minRId="3984">
    <sheetIdMap count="10">
      <sheetId val="1"/>
      <sheetId val="2"/>
      <sheetId val="3"/>
      <sheetId val="4"/>
      <sheetId val="5"/>
      <sheetId val="6"/>
      <sheetId val="7"/>
      <sheetId val="8"/>
      <sheetId val="9"/>
      <sheetId val="10"/>
    </sheetIdMap>
  </header>
  <header guid="{484F51E9-DCEC-4AC3-836C-6FE00CAE917F}" dateTime="2020-06-05T08:47:27" maxSheetId="11" userName="EXTERNAL Nguyen Tuan Duong (Ban Vien, RBVH/EPS45)" r:id="rId311">
    <sheetIdMap count="10">
      <sheetId val="1"/>
      <sheetId val="2"/>
      <sheetId val="3"/>
      <sheetId val="4"/>
      <sheetId val="5"/>
      <sheetId val="6"/>
      <sheetId val="7"/>
      <sheetId val="8"/>
      <sheetId val="9"/>
      <sheetId val="10"/>
    </sheetIdMap>
  </header>
  <header guid="{79D0D3C8-002E-45D6-97B6-B90066299A10}" dateTime="2020-06-05T09:11:45" maxSheetId="11" userName="EXTERNAL Nguyen Tuan Duong (Ban Vien, RBVH/EPS45)" r:id="rId312" minRId="3987">
    <sheetIdMap count="10">
      <sheetId val="1"/>
      <sheetId val="2"/>
      <sheetId val="3"/>
      <sheetId val="4"/>
      <sheetId val="5"/>
      <sheetId val="6"/>
      <sheetId val="7"/>
      <sheetId val="8"/>
      <sheetId val="9"/>
      <sheetId val="10"/>
    </sheetIdMap>
  </header>
  <header guid="{2E8028DF-DDD8-4186-9FBC-62AE4BA75583}" dateTime="2020-06-05T09:12:31" maxSheetId="11" userName="EXTERNAL Ly Chung (Ban Vien, RBVH/EPS45)" r:id="rId313">
    <sheetIdMap count="10">
      <sheetId val="1"/>
      <sheetId val="2"/>
      <sheetId val="3"/>
      <sheetId val="4"/>
      <sheetId val="5"/>
      <sheetId val="6"/>
      <sheetId val="7"/>
      <sheetId val="8"/>
      <sheetId val="9"/>
      <sheetId val="10"/>
    </sheetIdMap>
  </header>
  <header guid="{B0D3F3F6-8EE0-4B8A-922D-0EC07866B2D6}" dateTime="2020-06-05T09:16:35" maxSheetId="11" userName="EXTERNAL Ly Chung (Ban Vien, RBVH/EPS45)" r:id="rId314" minRId="3992" maxRId="4003">
    <sheetIdMap count="10">
      <sheetId val="1"/>
      <sheetId val="2"/>
      <sheetId val="3"/>
      <sheetId val="4"/>
      <sheetId val="5"/>
      <sheetId val="6"/>
      <sheetId val="7"/>
      <sheetId val="8"/>
      <sheetId val="9"/>
      <sheetId val="10"/>
    </sheetIdMap>
  </header>
  <header guid="{516ADF80-FA03-4F83-9990-3280410C9D06}" dateTime="2020-06-05T09:24:41" maxSheetId="11" userName="EXTERNAL Nguyen Tuan Duong (Ban Vien, RBVH/EPS45)" r:id="rId315" minRId="4006" maxRId="4015">
    <sheetIdMap count="10">
      <sheetId val="1"/>
      <sheetId val="2"/>
      <sheetId val="3"/>
      <sheetId val="4"/>
      <sheetId val="5"/>
      <sheetId val="6"/>
      <sheetId val="7"/>
      <sheetId val="8"/>
      <sheetId val="9"/>
      <sheetId val="10"/>
    </sheetIdMap>
  </header>
  <header guid="{71941087-AA50-4953-B0FB-93D3338260BC}" dateTime="2020-06-05T09:26:12" maxSheetId="11" userName="EXTERNAL Nguyen Trung Hieu (Ban Vien, RBVH/EPS45)" r:id="rId316">
    <sheetIdMap count="10">
      <sheetId val="1"/>
      <sheetId val="2"/>
      <sheetId val="3"/>
      <sheetId val="4"/>
      <sheetId val="5"/>
      <sheetId val="6"/>
      <sheetId val="7"/>
      <sheetId val="8"/>
      <sheetId val="9"/>
      <sheetId val="10"/>
    </sheetIdMap>
  </header>
  <header guid="{E1A45F94-BE6E-4CEA-81E0-DFD6EE2C1D68}" dateTime="2020-06-05T09:26:20" maxSheetId="11" userName="EXTERNAL Nguyen Trung Hieu (Ban Vien, RBVH/EPS45)" r:id="rId317">
    <sheetIdMap count="10">
      <sheetId val="1"/>
      <sheetId val="2"/>
      <sheetId val="3"/>
      <sheetId val="4"/>
      <sheetId val="5"/>
      <sheetId val="6"/>
      <sheetId val="7"/>
      <sheetId val="8"/>
      <sheetId val="9"/>
      <sheetId val="10"/>
    </sheetIdMap>
  </header>
  <header guid="{0877BB02-64DD-40F9-B389-10569078EE87}" dateTime="2020-06-05T09:40:35" maxSheetId="11" userName="EXTERNAL Nguyen Trung Hieu (Ban Vien, RBVH/EPS45)" r:id="rId318" minRId="4022">
    <sheetIdMap count="10">
      <sheetId val="1"/>
      <sheetId val="2"/>
      <sheetId val="3"/>
      <sheetId val="4"/>
      <sheetId val="5"/>
      <sheetId val="6"/>
      <sheetId val="7"/>
      <sheetId val="8"/>
      <sheetId val="9"/>
      <sheetId val="10"/>
    </sheetIdMap>
  </header>
  <header guid="{B96A971C-2B20-4BFF-AEFF-0D808BF4F66A}" dateTime="2020-06-05T09:40:39" maxSheetId="11" userName="EXTERNAL Nguyen Trung Hieu (Ban Vien, RBVH/EPS45)" r:id="rId319">
    <sheetIdMap count="10">
      <sheetId val="1"/>
      <sheetId val="2"/>
      <sheetId val="3"/>
      <sheetId val="4"/>
      <sheetId val="5"/>
      <sheetId val="6"/>
      <sheetId val="7"/>
      <sheetId val="8"/>
      <sheetId val="9"/>
      <sheetId val="10"/>
    </sheetIdMap>
  </header>
  <header guid="{C41CDCFE-BDF2-4BD7-A644-ED19BAEA359D}" dateTime="2020-06-05T09:57:29" maxSheetId="11" userName="EXTERNAL Nguyen Kim Thanh (Ban Vien, RBVH/EPS45)" r:id="rId320" minRId="4025">
    <sheetIdMap count="10">
      <sheetId val="1"/>
      <sheetId val="2"/>
      <sheetId val="3"/>
      <sheetId val="4"/>
      <sheetId val="5"/>
      <sheetId val="6"/>
      <sheetId val="7"/>
      <sheetId val="8"/>
      <sheetId val="9"/>
      <sheetId val="10"/>
    </sheetIdMap>
  </header>
  <header guid="{EB0EC73D-EE44-4D15-9033-213B808AD9A4}" dateTime="2020-06-05T10:01:11" maxSheetId="11" userName="gup7hc" r:id="rId321" minRId="4026" maxRId="4038">
    <sheetIdMap count="10">
      <sheetId val="1"/>
      <sheetId val="2"/>
      <sheetId val="3"/>
      <sheetId val="4"/>
      <sheetId val="5"/>
      <sheetId val="6"/>
      <sheetId val="7"/>
      <sheetId val="8"/>
      <sheetId val="9"/>
      <sheetId val="10"/>
    </sheetIdMap>
  </header>
  <header guid="{3DC36DC4-2DB1-49A3-BE62-7B19E3A9CE15}" dateTime="2020-06-05T10:01:42" maxSheetId="11" userName="gup7hc" r:id="rId322" minRId="4041">
    <sheetIdMap count="10">
      <sheetId val="1"/>
      <sheetId val="2"/>
      <sheetId val="3"/>
      <sheetId val="4"/>
      <sheetId val="5"/>
      <sheetId val="6"/>
      <sheetId val="7"/>
      <sheetId val="8"/>
      <sheetId val="9"/>
      <sheetId val="10"/>
    </sheetIdMap>
  </header>
  <header guid="{7B8F4FBD-E889-475C-861F-0BB3D5B66E86}" dateTime="2020-06-05T10:01:50" maxSheetId="11" userName="gup7hc" r:id="rId323" minRId="4042">
    <sheetIdMap count="10">
      <sheetId val="1"/>
      <sheetId val="2"/>
      <sheetId val="3"/>
      <sheetId val="4"/>
      <sheetId val="5"/>
      <sheetId val="6"/>
      <sheetId val="7"/>
      <sheetId val="8"/>
      <sheetId val="9"/>
      <sheetId val="10"/>
    </sheetIdMap>
  </header>
  <header guid="{749602E3-08E5-437F-8C69-B743B234244F}" dateTime="2020-06-05T10:05:12" maxSheetId="11" userName="EXTERNAL Nguyen Tuan Duong (Ban Vien, RBVH/EPS45)" r:id="rId324" minRId="4043" maxRId="4074">
    <sheetIdMap count="10">
      <sheetId val="1"/>
      <sheetId val="2"/>
      <sheetId val="3"/>
      <sheetId val="4"/>
      <sheetId val="5"/>
      <sheetId val="6"/>
      <sheetId val="7"/>
      <sheetId val="8"/>
      <sheetId val="9"/>
      <sheetId val="10"/>
    </sheetIdMap>
  </header>
  <header guid="{DD69F82A-C2C9-4BD6-922C-E11798C7812E}" dateTime="2020-06-05T10:31:50" maxSheetId="11" userName="EXTERNAL Nguyen Tuan Duong (Ban Vien, RBVH/EPS45)" r:id="rId325">
    <sheetIdMap count="10">
      <sheetId val="1"/>
      <sheetId val="2"/>
      <sheetId val="3"/>
      <sheetId val="4"/>
      <sheetId val="5"/>
      <sheetId val="6"/>
      <sheetId val="7"/>
      <sheetId val="8"/>
      <sheetId val="9"/>
      <sheetId val="10"/>
    </sheetIdMap>
  </header>
  <header guid="{73A85294-801F-4DDA-92C6-8E43C50B7FBA}" dateTime="2020-06-05T10:44:03" maxSheetId="11" userName="EXTERNAL Nguyen Tai Hau (Ban Vien, RBVH/EPS45)" r:id="rId326" minRId="4079" maxRId="4092">
    <sheetIdMap count="10">
      <sheetId val="1"/>
      <sheetId val="2"/>
      <sheetId val="3"/>
      <sheetId val="4"/>
      <sheetId val="5"/>
      <sheetId val="6"/>
      <sheetId val="7"/>
      <sheetId val="8"/>
      <sheetId val="9"/>
      <sheetId val="10"/>
    </sheetIdMap>
  </header>
  <header guid="{2B95CDD0-6A86-4A59-830B-05158F0CF90E}" dateTime="2020-06-05T10:45:24" maxSheetId="11" userName="EXTERNAL Nguyen Tai Hau (Ban Vien, RBVH/EPS45)" r:id="rId327" minRId="4095" maxRId="4121">
    <sheetIdMap count="10">
      <sheetId val="1"/>
      <sheetId val="2"/>
      <sheetId val="3"/>
      <sheetId val="4"/>
      <sheetId val="5"/>
      <sheetId val="6"/>
      <sheetId val="7"/>
      <sheetId val="8"/>
      <sheetId val="9"/>
      <sheetId val="10"/>
    </sheetIdMap>
  </header>
  <header guid="{C2A4FD3D-2C08-4545-BD02-AFA755E07EE8}" dateTime="2020-06-05T10:45:47" maxSheetId="11" userName="EXTERNAL Nguyen Tuan Duong (Ban Vien, RBVH/EPS45)" r:id="rId328" minRId="4124" maxRId="4133">
    <sheetIdMap count="10">
      <sheetId val="1"/>
      <sheetId val="2"/>
      <sheetId val="3"/>
      <sheetId val="4"/>
      <sheetId val="5"/>
      <sheetId val="6"/>
      <sheetId val="7"/>
      <sheetId val="8"/>
      <sheetId val="9"/>
      <sheetId val="10"/>
    </sheetIdMap>
  </header>
  <header guid="{C7652006-C638-4056-818E-382A3269D4F6}" dateTime="2020-06-05T10:48:00" maxSheetId="11" userName="EXTERNAL Ly Chung (Ban Vien, RBVH/EPS45)" r:id="rId329">
    <sheetIdMap count="10">
      <sheetId val="1"/>
      <sheetId val="2"/>
      <sheetId val="3"/>
      <sheetId val="4"/>
      <sheetId val="5"/>
      <sheetId val="6"/>
      <sheetId val="7"/>
      <sheetId val="8"/>
      <sheetId val="9"/>
      <sheetId val="10"/>
    </sheetIdMap>
  </header>
  <header guid="{350E3A12-373E-41D2-B6D2-05E5AD91B7CC}" dateTime="2020-06-05T10:54:05" maxSheetId="11" userName="EXTERNAL Nguyen Duy Bang (Ban Vien, RBVH/EPS45)" r:id="rId330" minRId="4138" maxRId="4146">
    <sheetIdMap count="10">
      <sheetId val="1"/>
      <sheetId val="2"/>
      <sheetId val="3"/>
      <sheetId val="4"/>
      <sheetId val="5"/>
      <sheetId val="6"/>
      <sheetId val="7"/>
      <sheetId val="8"/>
      <sheetId val="9"/>
      <sheetId val="10"/>
    </sheetIdMap>
  </header>
  <header guid="{272A1A2D-C90A-4A1B-B4C8-37C090D32151}" dateTime="2020-06-05T10:54:17" maxSheetId="11" userName="EXTERNAL Do Phu Loc (Ban Vien, RBVH/EPS45)" r:id="rId331" minRId="4149">
    <sheetIdMap count="10">
      <sheetId val="1"/>
      <sheetId val="2"/>
      <sheetId val="3"/>
      <sheetId val="4"/>
      <sheetId val="5"/>
      <sheetId val="6"/>
      <sheetId val="7"/>
      <sheetId val="8"/>
      <sheetId val="9"/>
      <sheetId val="10"/>
    </sheetIdMap>
  </header>
  <header guid="{33B10F22-4ADD-4F68-8AB2-9DEE531BADF5}" dateTime="2020-06-05T10:55:21" maxSheetId="11" userName="EXTERNAL Nguyen Tuan Duong (Ban Vien, RBVH/EPS45)" r:id="rId332" minRId="4152" maxRId="4172">
    <sheetIdMap count="10">
      <sheetId val="1"/>
      <sheetId val="2"/>
      <sheetId val="3"/>
      <sheetId val="4"/>
      <sheetId val="5"/>
      <sheetId val="6"/>
      <sheetId val="7"/>
      <sheetId val="8"/>
      <sheetId val="9"/>
      <sheetId val="10"/>
    </sheetIdMap>
  </header>
  <header guid="{FB685A6B-E965-46BA-87FC-EDE613D5C1F0}" dateTime="2020-06-05T10:55:28" maxSheetId="11" userName="EXTERNAL Nguyen Tuan Duong (Ban Vien, RBVH/EPS45)" r:id="rId333" minRId="4175" maxRId="4195">
    <sheetIdMap count="10">
      <sheetId val="1"/>
      <sheetId val="2"/>
      <sheetId val="3"/>
      <sheetId val="4"/>
      <sheetId val="5"/>
      <sheetId val="6"/>
      <sheetId val="7"/>
      <sheetId val="8"/>
      <sheetId val="9"/>
      <sheetId val="10"/>
    </sheetIdMap>
  </header>
  <header guid="{466EFAD1-2B59-4B16-AE7B-CD589B905412}" dateTime="2020-06-05T10:55:34" maxSheetId="11" userName="EXTERNAL Nguyen Tuan Duong (Ban Vien, RBVH/EPS45)" r:id="rId334" minRId="4196" maxRId="4216">
    <sheetIdMap count="10">
      <sheetId val="1"/>
      <sheetId val="2"/>
      <sheetId val="3"/>
      <sheetId val="4"/>
      <sheetId val="5"/>
      <sheetId val="6"/>
      <sheetId val="7"/>
      <sheetId val="8"/>
      <sheetId val="9"/>
      <sheetId val="10"/>
    </sheetIdMap>
  </header>
  <header guid="{5612AA95-8375-41FD-8FAE-12A94B41E1C0}" dateTime="2020-06-05T10:57:20" maxSheetId="11" userName="EXTERNAL Nguyen Tai Hau (Ban Vien, RBVH/EPS45)" r:id="rId335" minRId="4219" maxRId="4238">
    <sheetIdMap count="10">
      <sheetId val="1"/>
      <sheetId val="2"/>
      <sheetId val="3"/>
      <sheetId val="4"/>
      <sheetId val="5"/>
      <sheetId val="6"/>
      <sheetId val="7"/>
      <sheetId val="8"/>
      <sheetId val="9"/>
      <sheetId val="10"/>
    </sheetIdMap>
  </header>
  <header guid="{0EDAC2E3-2989-4CE1-B296-0677B68E7D4F}" dateTime="2020-06-05T11:14:11" maxSheetId="11" userName="EXTERNAL Nguyen Tuan Duong (Ban Vien, RBVH/EPS45)" r:id="rId336" minRId="4239" maxRId="4240">
    <sheetIdMap count="10">
      <sheetId val="1"/>
      <sheetId val="2"/>
      <sheetId val="3"/>
      <sheetId val="4"/>
      <sheetId val="5"/>
      <sheetId val="6"/>
      <sheetId val="7"/>
      <sheetId val="8"/>
      <sheetId val="9"/>
      <sheetId val="10"/>
    </sheetIdMap>
  </header>
  <header guid="{FE616472-3302-4D2E-8AE3-4C63AA63A4BD}" dateTime="2020-06-05T11:14:32" maxSheetId="11" userName="EXTERNAL Nguyen Tuan Duong (Ban Vien, RBVH/EPS45)" r:id="rId337" minRId="4243">
    <sheetIdMap count="10">
      <sheetId val="1"/>
      <sheetId val="2"/>
      <sheetId val="3"/>
      <sheetId val="4"/>
      <sheetId val="5"/>
      <sheetId val="6"/>
      <sheetId val="7"/>
      <sheetId val="8"/>
      <sheetId val="9"/>
      <sheetId val="10"/>
    </sheetIdMap>
  </header>
  <header guid="{0A353335-6FD9-434A-AA72-7C5E238A0DFF}" dateTime="2020-06-05T11:23:32" maxSheetId="11" userName="EXTERNAL Nguyen Tuan Duong (Ban Vien, RBVH/EPS45)" r:id="rId338" minRId="4246">
    <sheetIdMap count="10">
      <sheetId val="1"/>
      <sheetId val="2"/>
      <sheetId val="3"/>
      <sheetId val="4"/>
      <sheetId val="5"/>
      <sheetId val="6"/>
      <sheetId val="7"/>
      <sheetId val="8"/>
      <sheetId val="9"/>
      <sheetId val="10"/>
    </sheetIdMap>
  </header>
  <header guid="{C4C69DAC-ED4F-4577-A82D-C3ABE5E72225}" dateTime="2020-06-05T11:25:27" maxSheetId="11" userName="EXTERNAL Nguyen Tuan Duong (Ban Vien, RBVH/EPS45)" r:id="rId339" minRId="4249">
    <sheetIdMap count="10">
      <sheetId val="1"/>
      <sheetId val="2"/>
      <sheetId val="3"/>
      <sheetId val="4"/>
      <sheetId val="5"/>
      <sheetId val="6"/>
      <sheetId val="7"/>
      <sheetId val="8"/>
      <sheetId val="9"/>
      <sheetId val="10"/>
    </sheetIdMap>
  </header>
  <header guid="{D20C9521-615E-4FA9-BA0D-87CEA6DD2B05}" dateTime="2020-06-05T11:25:28" maxSheetId="11" userName="EXTERNAL Nguyen Tuan Duong (Ban Vien, RBVH/EPS45)" r:id="rId340">
    <sheetIdMap count="10">
      <sheetId val="1"/>
      <sheetId val="2"/>
      <sheetId val="3"/>
      <sheetId val="4"/>
      <sheetId val="5"/>
      <sheetId val="6"/>
      <sheetId val="7"/>
      <sheetId val="8"/>
      <sheetId val="9"/>
      <sheetId val="10"/>
    </sheetIdMap>
  </header>
  <header guid="{A79A839E-E75E-47C8-8D5C-8DEF57A68487}" dateTime="2020-06-05T11:31:01" maxSheetId="11" userName="gup7hc" r:id="rId341" minRId="4254" maxRId="4266">
    <sheetIdMap count="10">
      <sheetId val="1"/>
      <sheetId val="2"/>
      <sheetId val="3"/>
      <sheetId val="4"/>
      <sheetId val="5"/>
      <sheetId val="6"/>
      <sheetId val="7"/>
      <sheetId val="8"/>
      <sheetId val="9"/>
      <sheetId val="10"/>
    </sheetIdMap>
  </header>
  <header guid="{BD62133E-43FA-4E6E-9951-0F0C97DE8ED4}" dateTime="2020-06-05T11:31:07" maxSheetId="11" userName="gup7hc" r:id="rId342">
    <sheetIdMap count="10">
      <sheetId val="1"/>
      <sheetId val="2"/>
      <sheetId val="3"/>
      <sheetId val="4"/>
      <sheetId val="5"/>
      <sheetId val="6"/>
      <sheetId val="7"/>
      <sheetId val="8"/>
      <sheetId val="9"/>
      <sheetId val="10"/>
    </sheetIdMap>
  </header>
  <header guid="{B2613C5F-D2D7-4EEE-9A04-DAC89B1561BA}" dateTime="2020-06-05T11:34:39" maxSheetId="11" userName="gup7hc" r:id="rId343" minRId="4271" maxRId="4273">
    <sheetIdMap count="10">
      <sheetId val="1"/>
      <sheetId val="2"/>
      <sheetId val="3"/>
      <sheetId val="4"/>
      <sheetId val="5"/>
      <sheetId val="6"/>
      <sheetId val="7"/>
      <sheetId val="8"/>
      <sheetId val="9"/>
      <sheetId val="10"/>
    </sheetIdMap>
  </header>
  <header guid="{C5C944CD-B1B8-4FBE-92A6-1675192A189F}" dateTime="2020-06-05T11:52:03" maxSheetId="11" userName="EXTERNAL Ly Chung (Ban Vien, RBVH/EPS45)" r:id="rId344">
    <sheetIdMap count="10">
      <sheetId val="1"/>
      <sheetId val="2"/>
      <sheetId val="3"/>
      <sheetId val="4"/>
      <sheetId val="5"/>
      <sheetId val="6"/>
      <sheetId val="7"/>
      <sheetId val="8"/>
      <sheetId val="9"/>
      <sheetId val="10"/>
    </sheetIdMap>
  </header>
  <header guid="{D02CDE67-B024-4ECB-8A36-225DD2547568}" dateTime="2020-06-05T12:43:10" maxSheetId="11" userName="EXTERNAL Nguyen Tai Hau (Ban Vien, RBVH/EPS45)" r:id="rId345">
    <sheetIdMap count="10">
      <sheetId val="1"/>
      <sheetId val="2"/>
      <sheetId val="3"/>
      <sheetId val="4"/>
      <sheetId val="5"/>
      <sheetId val="6"/>
      <sheetId val="7"/>
      <sheetId val="8"/>
      <sheetId val="9"/>
      <sheetId val="10"/>
    </sheetIdMap>
  </header>
  <header guid="{FE805650-8F11-4DDC-8647-E713020F91DD}" dateTime="2020-06-05T12:43:35" maxSheetId="11" userName="EXTERNAL Nguyen Tai Hau (Ban Vien, RBVH/EPS45)" r:id="rId346" minRId="4280">
    <sheetIdMap count="10">
      <sheetId val="1"/>
      <sheetId val="2"/>
      <sheetId val="3"/>
      <sheetId val="4"/>
      <sheetId val="5"/>
      <sheetId val="6"/>
      <sheetId val="7"/>
      <sheetId val="8"/>
      <sheetId val="9"/>
      <sheetId val="10"/>
    </sheetIdMap>
  </header>
  <header guid="{B40A4982-726B-4C1E-8F74-3E4CB6A43C87}" dateTime="2020-06-05T12:44:02" maxSheetId="11" userName="EXTERNAL Nguyen Tai Hau (Ban Vien, RBVH/EPS45)" r:id="rId347" minRId="4283">
    <sheetIdMap count="10">
      <sheetId val="1"/>
      <sheetId val="2"/>
      <sheetId val="3"/>
      <sheetId val="4"/>
      <sheetId val="5"/>
      <sheetId val="6"/>
      <sheetId val="7"/>
      <sheetId val="8"/>
      <sheetId val="9"/>
      <sheetId val="10"/>
    </sheetIdMap>
  </header>
  <header guid="{0FC06FB0-3637-4673-9B69-F6C0B134F2EA}" dateTime="2020-06-05T12:46:40" maxSheetId="11" userName="EXTERNAL Nguyen Tai Hau (Ban Vien, RBVH/EPS45)" r:id="rId348" minRId="4286">
    <sheetIdMap count="10">
      <sheetId val="1"/>
      <sheetId val="2"/>
      <sheetId val="3"/>
      <sheetId val="4"/>
      <sheetId val="5"/>
      <sheetId val="6"/>
      <sheetId val="7"/>
      <sheetId val="8"/>
      <sheetId val="9"/>
      <sheetId val="10"/>
    </sheetIdMap>
  </header>
  <header guid="{A628ED7B-87E7-4DC8-A166-94724C327A04}" dateTime="2020-06-05T12:47:13" maxSheetId="11" userName="EXTERNAL Nguyen Tai Hau (Ban Vien, RBVH/EPS45)" r:id="rId349" minRId="4289">
    <sheetIdMap count="10">
      <sheetId val="1"/>
      <sheetId val="2"/>
      <sheetId val="3"/>
      <sheetId val="4"/>
      <sheetId val="5"/>
      <sheetId val="6"/>
      <sheetId val="7"/>
      <sheetId val="8"/>
      <sheetId val="9"/>
      <sheetId val="10"/>
    </sheetIdMap>
  </header>
  <header guid="{049E7AA2-90D3-4F6D-A85F-5E91C157B52C}" dateTime="2020-06-05T12:49:16" maxSheetId="11" userName="EXTERNAL Nguyen Tai Hau (Ban Vien, RBVH/EPS45)" r:id="rId350" minRId="4292">
    <sheetIdMap count="10">
      <sheetId val="1"/>
      <sheetId val="2"/>
      <sheetId val="3"/>
      <sheetId val="4"/>
      <sheetId val="5"/>
      <sheetId val="6"/>
      <sheetId val="7"/>
      <sheetId val="8"/>
      <sheetId val="9"/>
      <sheetId val="10"/>
    </sheetIdMap>
  </header>
  <header guid="{1A4659E1-81AC-469A-928A-00C08A82DDCD}" dateTime="2020-06-05T12:55:13" maxSheetId="11" userName="EXTERNAL Nguyen Tai Hau (Ban Vien, RBVH/EPS45)" r:id="rId351">
    <sheetIdMap count="10">
      <sheetId val="1"/>
      <sheetId val="2"/>
      <sheetId val="3"/>
      <sheetId val="4"/>
      <sheetId val="5"/>
      <sheetId val="6"/>
      <sheetId val="7"/>
      <sheetId val="8"/>
      <sheetId val="9"/>
      <sheetId val="10"/>
    </sheetIdMap>
  </header>
  <header guid="{63AD67EB-A489-4526-9DDE-E644E7568D9D}" dateTime="2020-06-05T13:03:23" maxSheetId="11" userName="EXTERNAL Do Anh Huy (Ban Vien Company, RBVH/EPS45)" r:id="rId352">
    <sheetIdMap count="10">
      <sheetId val="1"/>
      <sheetId val="2"/>
      <sheetId val="3"/>
      <sheetId val="4"/>
      <sheetId val="5"/>
      <sheetId val="6"/>
      <sheetId val="7"/>
      <sheetId val="8"/>
      <sheetId val="9"/>
      <sheetId val="10"/>
    </sheetIdMap>
  </header>
  <header guid="{5745DE8D-4F22-4D64-A495-3A7320F2DF80}" dateTime="2020-06-05T13:04:15" maxSheetId="11" userName="EXTERNAL Do Anh Huy (Ban Vien Company, RBVH/EPS45)" r:id="rId353" minRId="4299" maxRId="4388">
    <sheetIdMap count="10">
      <sheetId val="1"/>
      <sheetId val="2"/>
      <sheetId val="3"/>
      <sheetId val="4"/>
      <sheetId val="5"/>
      <sheetId val="6"/>
      <sheetId val="7"/>
      <sheetId val="8"/>
      <sheetId val="9"/>
      <sheetId val="10"/>
    </sheetIdMap>
  </header>
  <header guid="{64BA54A5-B830-4A3D-B5DB-711F120E2454}" dateTime="2020-06-05T13:06:05" maxSheetId="11" userName="EXTERNAL Do Anh Huy (Ban Vien Company, RBVH/EPS45)" r:id="rId354" minRId="4391" maxRId="4480">
    <sheetIdMap count="10">
      <sheetId val="1"/>
      <sheetId val="2"/>
      <sheetId val="3"/>
      <sheetId val="4"/>
      <sheetId val="5"/>
      <sheetId val="6"/>
      <sheetId val="7"/>
      <sheetId val="8"/>
      <sheetId val="9"/>
      <sheetId val="10"/>
    </sheetIdMap>
  </header>
  <header guid="{1ABCFB89-3889-429A-AD70-CBD5CC133A63}" dateTime="2020-06-05T13:10:42" maxSheetId="11" userName="EXTERNAL Do Anh Huy (Ban Vien Company, RBVH/EPS45)" r:id="rId355" minRId="4483" maxRId="4523">
    <sheetIdMap count="10">
      <sheetId val="1"/>
      <sheetId val="2"/>
      <sheetId val="3"/>
      <sheetId val="4"/>
      <sheetId val="5"/>
      <sheetId val="6"/>
      <sheetId val="7"/>
      <sheetId val="8"/>
      <sheetId val="9"/>
      <sheetId val="10"/>
    </sheetIdMap>
  </header>
  <header guid="{348121D5-920D-4813-B4CE-7B0CFBDFE015}" dateTime="2020-06-05T13:11:32" maxSheetId="11" userName="EXTERNAL Nguyen Tai Hau (Ban Vien, RBVH/EPS45)" r:id="rId356" minRId="4526" maxRId="4527">
    <sheetIdMap count="10">
      <sheetId val="1"/>
      <sheetId val="2"/>
      <sheetId val="3"/>
      <sheetId val="4"/>
      <sheetId val="5"/>
      <sheetId val="6"/>
      <sheetId val="7"/>
      <sheetId val="8"/>
      <sheetId val="9"/>
      <sheetId val="10"/>
    </sheetIdMap>
  </header>
  <header guid="{035ACDCA-434E-4E83-BA3D-DE25BA1AC3C6}" dateTime="2020-06-05T13:15:06" maxSheetId="11" userName="EXTERNAL Nguyen Tai Hau (Ban Vien, RBVH/EPS45)" r:id="rId357" minRId="4530" maxRId="4532">
    <sheetIdMap count="10">
      <sheetId val="1"/>
      <sheetId val="2"/>
      <sheetId val="3"/>
      <sheetId val="4"/>
      <sheetId val="5"/>
      <sheetId val="6"/>
      <sheetId val="7"/>
      <sheetId val="8"/>
      <sheetId val="9"/>
      <sheetId val="10"/>
    </sheetIdMap>
  </header>
  <header guid="{860D7004-454D-4D83-B988-CCDDB462E1D9}" dateTime="2020-06-05T13:15:38" maxSheetId="11" userName="EXTERNAL Nguyen Tuan Duong (Ban Vien, RBVH/EPS45)" r:id="rId358" minRId="4535">
    <sheetIdMap count="10">
      <sheetId val="1"/>
      <sheetId val="2"/>
      <sheetId val="3"/>
      <sheetId val="4"/>
      <sheetId val="5"/>
      <sheetId val="6"/>
      <sheetId val="7"/>
      <sheetId val="8"/>
      <sheetId val="9"/>
      <sheetId val="10"/>
    </sheetIdMap>
  </header>
  <header guid="{49BE0EB8-35EC-4557-BC40-0EC18786F748}" dateTime="2020-06-05T13:16:22" maxSheetId="11" userName="EXTERNAL Do Anh Huy (Ban Vien Company, RBVH/EPS45)" r:id="rId359" minRId="4538" maxRId="4625">
    <sheetIdMap count="10">
      <sheetId val="1"/>
      <sheetId val="2"/>
      <sheetId val="3"/>
      <sheetId val="4"/>
      <sheetId val="5"/>
      <sheetId val="6"/>
      <sheetId val="7"/>
      <sheetId val="8"/>
      <sheetId val="9"/>
      <sheetId val="10"/>
    </sheetIdMap>
  </header>
  <header guid="{4C60C4E1-B859-434E-9223-3C1B5A04B277}" dateTime="2020-06-05T13:16:29" maxSheetId="11" userName="EXTERNAL Nguyen Tai Hau (Ban Vien, RBVH/EPS45)" r:id="rId360" minRId="4626" maxRId="4627">
    <sheetIdMap count="10">
      <sheetId val="1"/>
      <sheetId val="2"/>
      <sheetId val="3"/>
      <sheetId val="4"/>
      <sheetId val="5"/>
      <sheetId val="6"/>
      <sheetId val="7"/>
      <sheetId val="8"/>
      <sheetId val="9"/>
      <sheetId val="10"/>
    </sheetIdMap>
  </header>
  <header guid="{3C898181-1B09-449F-AD90-E72F6B872F55}" dateTime="2020-06-05T13:16:42" maxSheetId="11" userName="gup7hc" r:id="rId361">
    <sheetIdMap count="10">
      <sheetId val="1"/>
      <sheetId val="2"/>
      <sheetId val="3"/>
      <sheetId val="4"/>
      <sheetId val="5"/>
      <sheetId val="6"/>
      <sheetId val="7"/>
      <sheetId val="8"/>
      <sheetId val="9"/>
      <sheetId val="10"/>
    </sheetIdMap>
  </header>
  <header guid="{37DCDAD5-6C4D-4ABD-9190-C4565D0E90B5}" dateTime="2020-06-05T13:18:52" maxSheetId="11" userName="EXTERNAL Nguyen Tai Hau (Ban Vien, RBVH/EPS45)" r:id="rId362">
    <sheetIdMap count="10">
      <sheetId val="1"/>
      <sheetId val="2"/>
      <sheetId val="3"/>
      <sheetId val="4"/>
      <sheetId val="5"/>
      <sheetId val="6"/>
      <sheetId val="7"/>
      <sheetId val="8"/>
      <sheetId val="9"/>
      <sheetId val="10"/>
    </sheetIdMap>
  </header>
  <header guid="{5A97E234-53CB-4D7B-AF6D-CBD837437DD6}" dateTime="2020-06-05T13:26:21" maxSheetId="11" userName="EXTERNAL Ly Chung (Ban Vien, RBVH/EPS45)" r:id="rId363" minRId="4632" maxRId="4637">
    <sheetIdMap count="10">
      <sheetId val="1"/>
      <sheetId val="2"/>
      <sheetId val="3"/>
      <sheetId val="4"/>
      <sheetId val="5"/>
      <sheetId val="6"/>
      <sheetId val="7"/>
      <sheetId val="8"/>
      <sheetId val="9"/>
      <sheetId val="10"/>
    </sheetIdMap>
  </header>
  <header guid="{91F16D29-7250-40AA-8E06-F5439D6BDFD7}" dateTime="2020-06-05T13:36:41" maxSheetId="11" userName="gup7hc" r:id="rId364" minRId="4640" maxRId="4657">
    <sheetIdMap count="10">
      <sheetId val="1"/>
      <sheetId val="2"/>
      <sheetId val="3"/>
      <sheetId val="4"/>
      <sheetId val="5"/>
      <sheetId val="6"/>
      <sheetId val="7"/>
      <sheetId val="8"/>
      <sheetId val="9"/>
      <sheetId val="10"/>
    </sheetIdMap>
  </header>
  <header guid="{3814BDFE-6E60-43CB-84CA-5EEC1916234F}" dateTime="2020-06-05T13:36:49" maxSheetId="11" userName="gup7hc" r:id="rId365" minRId="4660" maxRId="4673">
    <sheetIdMap count="10">
      <sheetId val="1"/>
      <sheetId val="2"/>
      <sheetId val="3"/>
      <sheetId val="4"/>
      <sheetId val="5"/>
      <sheetId val="6"/>
      <sheetId val="7"/>
      <sheetId val="8"/>
      <sheetId val="9"/>
      <sheetId val="10"/>
    </sheetIdMap>
  </header>
  <header guid="{476B29EF-E764-4E81-A1EC-4B0422A82852}" dateTime="2020-06-05T13:36:55" maxSheetId="11" userName="gup7hc" r:id="rId366" minRId="4676" maxRId="4731">
    <sheetIdMap count="10">
      <sheetId val="1"/>
      <sheetId val="2"/>
      <sheetId val="3"/>
      <sheetId val="4"/>
      <sheetId val="5"/>
      <sheetId val="6"/>
      <sheetId val="7"/>
      <sheetId val="8"/>
      <sheetId val="9"/>
      <sheetId val="10"/>
    </sheetIdMap>
  </header>
  <header guid="{BA7C2629-EF61-413B-BC6D-445534099710}" dateTime="2020-06-05T13:38:33" maxSheetId="11" userName="gup7hc" r:id="rId367" minRId="4734" maxRId="4749">
    <sheetIdMap count="10">
      <sheetId val="1"/>
      <sheetId val="2"/>
      <sheetId val="3"/>
      <sheetId val="4"/>
      <sheetId val="5"/>
      <sheetId val="6"/>
      <sheetId val="7"/>
      <sheetId val="8"/>
      <sheetId val="9"/>
      <sheetId val="10"/>
    </sheetIdMap>
  </header>
  <header guid="{BD2B367E-E8D3-4CC4-A114-440BCCA552E7}" dateTime="2020-06-05T13:50:28" maxSheetId="11" userName="gup7hc" r:id="rId368" minRId="4752" maxRId="4763">
    <sheetIdMap count="10">
      <sheetId val="1"/>
      <sheetId val="2"/>
      <sheetId val="3"/>
      <sheetId val="4"/>
      <sheetId val="5"/>
      <sheetId val="6"/>
      <sheetId val="7"/>
      <sheetId val="8"/>
      <sheetId val="9"/>
      <sheetId val="10"/>
    </sheetIdMap>
  </header>
  <header guid="{37EF0E6F-F158-4219-82CC-2B36B57DF6DE}" dateTime="2020-06-05T13:50:34" maxSheetId="11" userName="gup7hc" r:id="rId369" minRId="4766">
    <sheetIdMap count="10">
      <sheetId val="1"/>
      <sheetId val="2"/>
      <sheetId val="3"/>
      <sheetId val="4"/>
      <sheetId val="5"/>
      <sheetId val="6"/>
      <sheetId val="7"/>
      <sheetId val="8"/>
      <sheetId val="9"/>
      <sheetId val="10"/>
    </sheetIdMap>
  </header>
  <header guid="{BF5ADB2B-DB2B-48FB-A0B7-0254BA0F522F}" dateTime="2020-06-05T13:50:46" maxSheetId="11" userName="gup7hc" r:id="rId370" minRId="4769" maxRId="4770">
    <sheetIdMap count="10">
      <sheetId val="1"/>
      <sheetId val="2"/>
      <sheetId val="3"/>
      <sheetId val="4"/>
      <sheetId val="5"/>
      <sheetId val="6"/>
      <sheetId val="7"/>
      <sheetId val="8"/>
      <sheetId val="9"/>
      <sheetId val="10"/>
    </sheetIdMap>
  </header>
  <header guid="{C0E56942-0772-4819-8043-9FC7BE702CD9}" dateTime="2020-06-05T13:52:25" maxSheetId="11" userName="gup7hc" r:id="rId371" minRId="4773" maxRId="4785">
    <sheetIdMap count="10">
      <sheetId val="1"/>
      <sheetId val="2"/>
      <sheetId val="3"/>
      <sheetId val="4"/>
      <sheetId val="5"/>
      <sheetId val="6"/>
      <sheetId val="7"/>
      <sheetId val="8"/>
      <sheetId val="9"/>
      <sheetId val="10"/>
    </sheetIdMap>
  </header>
  <header guid="{2BD5E018-9CA7-483B-8E16-D52DD3F31C80}" dateTime="2020-06-05T13:52:50" maxSheetId="11" userName="gup7hc" r:id="rId372">
    <sheetIdMap count="10">
      <sheetId val="1"/>
      <sheetId val="2"/>
      <sheetId val="3"/>
      <sheetId val="4"/>
      <sheetId val="5"/>
      <sheetId val="6"/>
      <sheetId val="7"/>
      <sheetId val="8"/>
      <sheetId val="9"/>
      <sheetId val="10"/>
    </sheetIdMap>
  </header>
  <header guid="{A734D68B-FC97-45A0-AEEF-DB872BF8DBFF}" dateTime="2020-06-05T14:23:17" maxSheetId="11" userName="EXTERNAL Ly Chung (Ban Vien, RBVH/EPS45)" r:id="rId373" minRId="4790" maxRId="4802">
    <sheetIdMap count="10">
      <sheetId val="1"/>
      <sheetId val="2"/>
      <sheetId val="3"/>
      <sheetId val="4"/>
      <sheetId val="5"/>
      <sheetId val="6"/>
      <sheetId val="7"/>
      <sheetId val="8"/>
      <sheetId val="9"/>
      <sheetId val="10"/>
    </sheetIdMap>
  </header>
  <header guid="{C6517364-D951-4D23-AA51-D70B3E3C9D45}" dateTime="2020-06-05T14:25:55" maxSheetId="11" userName="EXTERNAL Nguyen Kim Thanh (Ban Vien, RBVH/EPS45)" r:id="rId374" minRId="4805" maxRId="4814">
    <sheetIdMap count="10">
      <sheetId val="1"/>
      <sheetId val="2"/>
      <sheetId val="3"/>
      <sheetId val="4"/>
      <sheetId val="5"/>
      <sheetId val="6"/>
      <sheetId val="7"/>
      <sheetId val="8"/>
      <sheetId val="9"/>
      <sheetId val="10"/>
    </sheetIdMap>
  </header>
  <header guid="{1BA344BA-2E98-4BF8-ADCF-1239BC3A1739}" dateTime="2020-06-05T14:26:36" maxSheetId="11" userName="EXTERNAL Nguyen Kim Thanh (Ban Vien, RBVH/EPS45)" r:id="rId375" minRId="4817">
    <sheetIdMap count="10">
      <sheetId val="1"/>
      <sheetId val="2"/>
      <sheetId val="3"/>
      <sheetId val="4"/>
      <sheetId val="5"/>
      <sheetId val="6"/>
      <sheetId val="7"/>
      <sheetId val="8"/>
      <sheetId val="9"/>
      <sheetId val="10"/>
    </sheetIdMap>
  </header>
  <header guid="{C0BAF577-A561-43B9-8815-2B00176BDD41}" dateTime="2020-06-05T14:31:02" maxSheetId="11" userName="EXTERNAL Nguyen Tai Hau (Ban Vien, RBVH/EPS45)" r:id="rId376" minRId="4818" maxRId="4833">
    <sheetIdMap count="10">
      <sheetId val="1"/>
      <sheetId val="2"/>
      <sheetId val="3"/>
      <sheetId val="4"/>
      <sheetId val="5"/>
      <sheetId val="6"/>
      <sheetId val="7"/>
      <sheetId val="8"/>
      <sheetId val="9"/>
      <sheetId val="10"/>
    </sheetIdMap>
  </header>
  <header guid="{AB7EB319-1658-45DE-AE78-1D7535FB8258}" dateTime="2020-06-05T14:41:41" maxSheetId="11" userName="EXTERNAL Ly Chung (Ban Vien, RBVH/EPS45)" r:id="rId377" minRId="4836">
    <sheetIdMap count="10">
      <sheetId val="1"/>
      <sheetId val="2"/>
      <sheetId val="3"/>
      <sheetId val="4"/>
      <sheetId val="5"/>
      <sheetId val="6"/>
      <sheetId val="7"/>
      <sheetId val="8"/>
      <sheetId val="9"/>
      <sheetId val="10"/>
    </sheetIdMap>
  </header>
  <header guid="{F813678D-B91E-48EF-B92D-D233CD6B694C}" dateTime="2020-06-05T14:45:59" maxSheetId="11" userName="EXTERNAL Do Phu Loc (Ban Vien, RBVH/EPS45)" r:id="rId378" minRId="4837" maxRId="4846">
    <sheetIdMap count="10">
      <sheetId val="1"/>
      <sheetId val="2"/>
      <sheetId val="3"/>
      <sheetId val="4"/>
      <sheetId val="5"/>
      <sheetId val="6"/>
      <sheetId val="7"/>
      <sheetId val="8"/>
      <sheetId val="9"/>
      <sheetId val="10"/>
    </sheetIdMap>
  </header>
  <header guid="{0151E7D9-C1F7-44F9-BA31-3320DCA388D1}" dateTime="2020-06-05T14:49:25" maxSheetId="11" userName="EXTERNAL Do Phu Loc (Ban Vien, RBVH/EPS45)" r:id="rId379" minRId="4849">
    <sheetIdMap count="10">
      <sheetId val="1"/>
      <sheetId val="2"/>
      <sheetId val="3"/>
      <sheetId val="4"/>
      <sheetId val="5"/>
      <sheetId val="6"/>
      <sheetId val="7"/>
      <sheetId val="8"/>
      <sheetId val="9"/>
      <sheetId val="10"/>
    </sheetIdMap>
  </header>
  <header guid="{65F301FC-F039-4FC4-A2C0-262E541F309C}" dateTime="2020-06-05T14:52:29" maxSheetId="11" userName="EXTERNAL Nguyen Tuan Duong (Ban Vien, RBVH/EPS45)" r:id="rId380" minRId="4852" maxRId="4863">
    <sheetIdMap count="10">
      <sheetId val="1"/>
      <sheetId val="2"/>
      <sheetId val="3"/>
      <sheetId val="4"/>
      <sheetId val="5"/>
      <sheetId val="6"/>
      <sheetId val="7"/>
      <sheetId val="8"/>
      <sheetId val="9"/>
      <sheetId val="10"/>
    </sheetIdMap>
  </header>
  <header guid="{46B75E36-D95E-4F03-B96A-4A351663178F}" dateTime="2020-06-05T15:06:36" maxSheetId="11" userName="EXTERNAL Nguyen Tuan Duong (Ban Vien, RBVH/EPS45)" r:id="rId381" minRId="4866" maxRId="4875">
    <sheetIdMap count="10">
      <sheetId val="1"/>
      <sheetId val="2"/>
      <sheetId val="3"/>
      <sheetId val="4"/>
      <sheetId val="5"/>
      <sheetId val="6"/>
      <sheetId val="7"/>
      <sheetId val="8"/>
      <sheetId val="9"/>
      <sheetId val="10"/>
    </sheetIdMap>
  </header>
  <header guid="{8738109F-3D9E-4909-97CB-E42675ECEA50}" dateTime="2020-06-05T15:43:23" maxSheetId="11" userName="EXTERNAL Nguyen Duy Bang (Ban Vien, RBVH/EPS45)" r:id="rId382" minRId="4878" maxRId="4886">
    <sheetIdMap count="10">
      <sheetId val="1"/>
      <sheetId val="2"/>
      <sheetId val="3"/>
      <sheetId val="4"/>
      <sheetId val="5"/>
      <sheetId val="6"/>
      <sheetId val="7"/>
      <sheetId val="8"/>
      <sheetId val="9"/>
      <sheetId val="10"/>
    </sheetIdMap>
  </header>
  <header guid="{C32B64DD-0953-49D4-A161-6A63B43747EE}" dateTime="2020-06-05T15:45:52" maxSheetId="11" userName="gup7hc" r:id="rId383" minRId="4889" maxRId="4901">
    <sheetIdMap count="10">
      <sheetId val="1"/>
      <sheetId val="2"/>
      <sheetId val="3"/>
      <sheetId val="4"/>
      <sheetId val="5"/>
      <sheetId val="6"/>
      <sheetId val="7"/>
      <sheetId val="8"/>
      <sheetId val="9"/>
      <sheetId val="10"/>
    </sheetIdMap>
  </header>
  <header guid="{B4942B97-1B55-4777-82A6-1536804B0D7D}" dateTime="2020-06-05T15:45:59" maxSheetId="11" userName="gup7hc" r:id="rId384" minRId="4904">
    <sheetIdMap count="10">
      <sheetId val="1"/>
      <sheetId val="2"/>
      <sheetId val="3"/>
      <sheetId val="4"/>
      <sheetId val="5"/>
      <sheetId val="6"/>
      <sheetId val="7"/>
      <sheetId val="8"/>
      <sheetId val="9"/>
      <sheetId val="10"/>
    </sheetIdMap>
  </header>
  <header guid="{622E7778-3A5E-49F0-B512-5A417AE11309}" dateTime="2020-06-05T15:46:20" maxSheetId="11" userName="gup7hc" r:id="rId385" minRId="4905">
    <sheetIdMap count="10">
      <sheetId val="1"/>
      <sheetId val="2"/>
      <sheetId val="3"/>
      <sheetId val="4"/>
      <sheetId val="5"/>
      <sheetId val="6"/>
      <sheetId val="7"/>
      <sheetId val="8"/>
      <sheetId val="9"/>
      <sheetId val="10"/>
    </sheetIdMap>
  </header>
  <header guid="{4D200660-2431-443D-9E7C-3155B84649CB}" dateTime="2020-06-05T15:57:55" maxSheetId="11" userName="gup7hc" r:id="rId386" minRId="4906" maxRId="4917">
    <sheetIdMap count="10">
      <sheetId val="1"/>
      <sheetId val="2"/>
      <sheetId val="3"/>
      <sheetId val="4"/>
      <sheetId val="5"/>
      <sheetId val="6"/>
      <sheetId val="7"/>
      <sheetId val="8"/>
      <sheetId val="9"/>
      <sheetId val="10"/>
    </sheetIdMap>
  </header>
  <header guid="{BD2E51E3-C1D5-47ED-A2B8-B0690239AB85}" dateTime="2020-06-05T16:01:50" maxSheetId="11" userName="gup7hc" r:id="rId387">
    <sheetIdMap count="10">
      <sheetId val="1"/>
      <sheetId val="2"/>
      <sheetId val="3"/>
      <sheetId val="4"/>
      <sheetId val="5"/>
      <sheetId val="6"/>
      <sheetId val="7"/>
      <sheetId val="8"/>
      <sheetId val="9"/>
      <sheetId val="10"/>
    </sheetIdMap>
  </header>
  <header guid="{5BBA27BE-7DBE-4378-9D83-7A2874A47D3C}" dateTime="2020-06-05T16:11:00" maxSheetId="11" userName="EXTERNAL Nguyen Tuan Duong (Ban Vien, RBVH/EPS45)" r:id="rId388" minRId="4922">
    <sheetIdMap count="10">
      <sheetId val="1"/>
      <sheetId val="2"/>
      <sheetId val="3"/>
      <sheetId val="4"/>
      <sheetId val="5"/>
      <sheetId val="6"/>
      <sheetId val="7"/>
      <sheetId val="8"/>
      <sheetId val="9"/>
      <sheetId val="10"/>
    </sheetIdMap>
  </header>
  <header guid="{C9032EDF-F4DE-49A7-ACED-0A94BB4C5049}" dateTime="2020-06-05T16:12:18" maxSheetId="11" userName="gup7hc" r:id="rId389" minRId="4925" maxRId="4935">
    <sheetIdMap count="10">
      <sheetId val="1"/>
      <sheetId val="2"/>
      <sheetId val="3"/>
      <sheetId val="4"/>
      <sheetId val="5"/>
      <sheetId val="6"/>
      <sheetId val="7"/>
      <sheetId val="8"/>
      <sheetId val="9"/>
      <sheetId val="10"/>
    </sheetIdMap>
  </header>
  <header guid="{4CB91720-9877-45E4-8C75-AD91C7DE6FB8}" dateTime="2020-06-05T16:13:46" maxSheetId="11" userName="gup7hc" r:id="rId390" minRId="4938" maxRId="4948">
    <sheetIdMap count="10">
      <sheetId val="1"/>
      <sheetId val="2"/>
      <sheetId val="3"/>
      <sheetId val="4"/>
      <sheetId val="5"/>
      <sheetId val="6"/>
      <sheetId val="7"/>
      <sheetId val="8"/>
      <sheetId val="9"/>
      <sheetId val="10"/>
    </sheetIdMap>
  </header>
  <header guid="{771EBE70-109E-4C29-8C0B-BA2072256A13}" dateTime="2020-06-05T16:20:30" maxSheetId="11" userName="EXTERNAL Nguyen Trung Hieu (Ban Vien, RBVH/EPS45)" r:id="rId391">
    <sheetIdMap count="10">
      <sheetId val="1"/>
      <sheetId val="2"/>
      <sheetId val="3"/>
      <sheetId val="4"/>
      <sheetId val="5"/>
      <sheetId val="6"/>
      <sheetId val="7"/>
      <sheetId val="8"/>
      <sheetId val="9"/>
      <sheetId val="10"/>
    </sheetIdMap>
  </header>
  <header guid="{4558844B-7070-4B39-BF03-CBBCBD05B15E}" dateTime="2020-06-05T16:20:51" maxSheetId="11" userName="EXTERNAL Nguyen Trung Hieu (Ban Vien, RBVH/EPS45)" r:id="rId392" minRId="4953" maxRId="4962">
    <sheetIdMap count="10">
      <sheetId val="1"/>
      <sheetId val="2"/>
      <sheetId val="3"/>
      <sheetId val="4"/>
      <sheetId val="5"/>
      <sheetId val="6"/>
      <sheetId val="7"/>
      <sheetId val="8"/>
      <sheetId val="9"/>
      <sheetId val="10"/>
    </sheetIdMap>
  </header>
  <header guid="{BC415AC0-03B2-4616-BCF1-E4EFEFC4CA0B}" dateTime="2020-06-05T16:21:29" maxSheetId="11" userName="EXTERNAL Nguyen Trung Hieu (Ban Vien, RBVH/EPS45)" r:id="rId393" minRId="4965" maxRId="4966">
    <sheetIdMap count="10">
      <sheetId val="1"/>
      <sheetId val="2"/>
      <sheetId val="3"/>
      <sheetId val="4"/>
      <sheetId val="5"/>
      <sheetId val="6"/>
      <sheetId val="7"/>
      <sheetId val="8"/>
      <sheetId val="9"/>
      <sheetId val="10"/>
    </sheetIdMap>
  </header>
  <header guid="{95EC6ED2-0466-4055-93E3-2BAD9716A3FF}" dateTime="2020-06-05T16:23:51" maxSheetId="11" userName="EXTERNAL Nguyen Trung Hieu (Ban Vien, RBVH/EPS45)" r:id="rId394">
    <sheetIdMap count="10">
      <sheetId val="1"/>
      <sheetId val="2"/>
      <sheetId val="3"/>
      <sheetId val="4"/>
      <sheetId val="5"/>
      <sheetId val="6"/>
      <sheetId val="7"/>
      <sheetId val="8"/>
      <sheetId val="9"/>
      <sheetId val="10"/>
    </sheetIdMap>
  </header>
  <header guid="{A8121ADB-AA4D-4D0F-9927-DF800A7C9FAE}" dateTime="2020-06-05T16:25:41" maxSheetId="11" userName="EXTERNAL Nguyen Tuan Duong (Ban Vien, RBVH/EPS45)" r:id="rId395" minRId="4971" maxRId="4980">
    <sheetIdMap count="10">
      <sheetId val="1"/>
      <sheetId val="2"/>
      <sheetId val="3"/>
      <sheetId val="4"/>
      <sheetId val="5"/>
      <sheetId val="6"/>
      <sheetId val="7"/>
      <sheetId val="8"/>
      <sheetId val="9"/>
      <sheetId val="10"/>
    </sheetIdMap>
  </header>
  <header guid="{090E7974-E004-45A5-8FC1-DF270310FF3B}" dateTime="2020-06-05T16:25:49" maxSheetId="11" userName="EXTERNAL Nguyen Tuan Duong (Ban Vien, RBVH/EPS45)" r:id="rId396" minRId="4983">
    <sheetIdMap count="10">
      <sheetId val="1"/>
      <sheetId val="2"/>
      <sheetId val="3"/>
      <sheetId val="4"/>
      <sheetId val="5"/>
      <sheetId val="6"/>
      <sheetId val="7"/>
      <sheetId val="8"/>
      <sheetId val="9"/>
      <sheetId val="10"/>
    </sheetIdMap>
  </header>
  <header guid="{F2A97B1A-0EFC-46C1-89D2-E6025182FDE3}" dateTime="2020-06-05T16:25:53" maxSheetId="11" userName="EXTERNAL Nguyen Trung Hieu (Ban Vien, RBVH/EPS45)" r:id="rId397">
    <sheetIdMap count="10">
      <sheetId val="1"/>
      <sheetId val="2"/>
      <sheetId val="3"/>
      <sheetId val="4"/>
      <sheetId val="5"/>
      <sheetId val="6"/>
      <sheetId val="7"/>
      <sheetId val="8"/>
      <sheetId val="9"/>
      <sheetId val="10"/>
    </sheetIdMap>
  </header>
  <header guid="{FCB16690-F9D1-4E39-BF05-7296F18B17D9}" dateTime="2020-06-05T16:26:02" maxSheetId="11" userName="EXTERNAL Nguyen Trung Hieu (Ban Vien, RBVH/EPS45)" r:id="rId398" minRId="4988" maxRId="4989">
    <sheetIdMap count="10">
      <sheetId val="1"/>
      <sheetId val="2"/>
      <sheetId val="3"/>
      <sheetId val="4"/>
      <sheetId val="5"/>
      <sheetId val="6"/>
      <sheetId val="7"/>
      <sheetId val="8"/>
      <sheetId val="9"/>
      <sheetId val="10"/>
    </sheetIdMap>
  </header>
  <header guid="{964F75BF-88C7-4953-B099-46ADD449FA68}" dateTime="2020-06-05T16:26:58" maxSheetId="11" userName="EXTERNAL Nguyen Trung Hieu (Ban Vien, RBVH/EPS45)" r:id="rId399" minRId="4992" maxRId="4993">
    <sheetIdMap count="10">
      <sheetId val="1"/>
      <sheetId val="2"/>
      <sheetId val="3"/>
      <sheetId val="4"/>
      <sheetId val="5"/>
      <sheetId val="6"/>
      <sheetId val="7"/>
      <sheetId val="8"/>
      <sheetId val="9"/>
      <sheetId val="10"/>
    </sheetIdMap>
  </header>
  <header guid="{FD1B81E3-6BBE-4A42-8E3F-FECD67A49C8E}" dateTime="2020-06-05T16:28:17" maxSheetId="11" userName="EXTERNAL Nguyen Tuan Duong (Ban Vien, RBVH/EPS45)" r:id="rId400" minRId="4996" maxRId="4997">
    <sheetIdMap count="10">
      <sheetId val="1"/>
      <sheetId val="2"/>
      <sheetId val="3"/>
      <sheetId val="4"/>
      <sheetId val="5"/>
      <sheetId val="6"/>
      <sheetId val="7"/>
      <sheetId val="8"/>
      <sheetId val="9"/>
      <sheetId val="10"/>
    </sheetIdMap>
  </header>
  <header guid="{166C7A18-CA39-4A77-888C-751F054502B0}" dateTime="2020-06-05T16:29:27" maxSheetId="11" userName="EXTERNAL Nguyen Trung Hieu (Ban Vien, RBVH/EPS45)" r:id="rId401">
    <sheetIdMap count="10">
      <sheetId val="1"/>
      <sheetId val="2"/>
      <sheetId val="3"/>
      <sheetId val="4"/>
      <sheetId val="5"/>
      <sheetId val="6"/>
      <sheetId val="7"/>
      <sheetId val="8"/>
      <sheetId val="9"/>
      <sheetId val="10"/>
    </sheetIdMap>
  </header>
  <header guid="{53D5BC36-6DA2-4DD4-978C-6AB59727D60D}" dateTime="2020-06-05T16:33:52" maxSheetId="11" userName="EXTERNAL Nguyen Trung Hieu (Ban Vien, RBVH/EPS45)" r:id="rId402" minRId="5002" maxRId="5017">
    <sheetIdMap count="10">
      <sheetId val="1"/>
      <sheetId val="2"/>
      <sheetId val="3"/>
      <sheetId val="4"/>
      <sheetId val="5"/>
      <sheetId val="6"/>
      <sheetId val="7"/>
      <sheetId val="8"/>
      <sheetId val="9"/>
      <sheetId val="10"/>
    </sheetIdMap>
  </header>
  <header guid="{6E5736DC-D42C-4E6F-AA74-F9280040598F}" dateTime="2020-06-05T16:34:06" maxSheetId="11" userName="EXTERNAL Nguyen Trung Hieu (Ban Vien, RBVH/EPS45)" r:id="rId403">
    <sheetIdMap count="10">
      <sheetId val="1"/>
      <sheetId val="2"/>
      <sheetId val="3"/>
      <sheetId val="4"/>
      <sheetId val="5"/>
      <sheetId val="6"/>
      <sheetId val="7"/>
      <sheetId val="8"/>
      <sheetId val="9"/>
      <sheetId val="10"/>
    </sheetIdMap>
  </header>
  <header guid="{95BAF8CD-680A-4E13-9A3B-B942A681FC3F}" dateTime="2020-06-05T16:35:31" maxSheetId="11" userName="gup7hc" r:id="rId404">
    <sheetIdMap count="10">
      <sheetId val="1"/>
      <sheetId val="2"/>
      <sheetId val="3"/>
      <sheetId val="4"/>
      <sheetId val="5"/>
      <sheetId val="6"/>
      <sheetId val="7"/>
      <sheetId val="8"/>
      <sheetId val="9"/>
      <sheetId val="10"/>
    </sheetIdMap>
  </header>
  <header guid="{C2FA8B46-8923-4BA5-BFF8-7A8CBE92708A}" dateTime="2020-06-05T16:36:12" maxSheetId="11" userName="EXTERNAL Do Phu Loc (Ban Vien, RBVH/EPS45)" r:id="rId405" minRId="5024" maxRId="5032">
    <sheetIdMap count="10">
      <sheetId val="1"/>
      <sheetId val="2"/>
      <sheetId val="3"/>
      <sheetId val="4"/>
      <sheetId val="5"/>
      <sheetId val="6"/>
      <sheetId val="7"/>
      <sheetId val="8"/>
      <sheetId val="9"/>
      <sheetId val="10"/>
    </sheetIdMap>
  </header>
  <header guid="{BB255901-C8F4-417E-85B9-7907D62A6265}" dateTime="2020-06-05T16:36:36" maxSheetId="11" userName="EXTERNAL Do Phu Loc (Ban Vien, RBVH/EPS45)" r:id="rId406" minRId="5035">
    <sheetIdMap count="10">
      <sheetId val="1"/>
      <sheetId val="2"/>
      <sheetId val="3"/>
      <sheetId val="4"/>
      <sheetId val="5"/>
      <sheetId val="6"/>
      <sheetId val="7"/>
      <sheetId val="8"/>
      <sheetId val="9"/>
      <sheetId val="10"/>
    </sheetIdMap>
  </header>
  <header guid="{2EF918CB-3454-4BF3-984B-10F2AD21A757}" dateTime="2020-06-05T16:41:19" maxSheetId="11" userName="EXTERNAL Nguyen Trung Hieu (Ban Vien, RBVH/EPS45)" r:id="rId407" minRId="5038">
    <sheetIdMap count="10">
      <sheetId val="1"/>
      <sheetId val="2"/>
      <sheetId val="3"/>
      <sheetId val="4"/>
      <sheetId val="5"/>
      <sheetId val="6"/>
      <sheetId val="7"/>
      <sheetId val="8"/>
      <sheetId val="9"/>
      <sheetId val="10"/>
    </sheetIdMap>
  </header>
  <header guid="{4A0B3FFF-BC06-4F64-8B11-18326CEFE8C5}" dateTime="2020-06-05T16:47:47" maxSheetId="11" userName="EXTERNAL Nguyen Trung Hieu (Ban Vien, RBVH/EPS45)" r:id="rId408">
    <sheetIdMap count="10">
      <sheetId val="1"/>
      <sheetId val="2"/>
      <sheetId val="3"/>
      <sheetId val="4"/>
      <sheetId val="5"/>
      <sheetId val="6"/>
      <sheetId val="7"/>
      <sheetId val="8"/>
      <sheetId val="9"/>
      <sheetId val="10"/>
    </sheetIdMap>
  </header>
  <header guid="{4C7E5082-2808-4901-809F-1555B3B4639B}" dateTime="2020-06-05T16:50:11" maxSheetId="11" userName="EXTERNAL Nguyen Trung Hieu (Ban Vien, RBVH/EPS45)" r:id="rId409">
    <sheetIdMap count="10">
      <sheetId val="1"/>
      <sheetId val="2"/>
      <sheetId val="3"/>
      <sheetId val="4"/>
      <sheetId val="5"/>
      <sheetId val="6"/>
      <sheetId val="7"/>
      <sheetId val="8"/>
      <sheetId val="9"/>
      <sheetId val="10"/>
    </sheetIdMap>
  </header>
  <header guid="{21A3C0B4-31D7-479C-A5EC-95EE39E38BEC}" dateTime="2020-06-05T16:53:09" maxSheetId="11" userName="EXTERNAL Ly Chung (Ban Vien, RBVH/EPS45)" r:id="rId410" minRId="5045" maxRId="5096">
    <sheetIdMap count="10">
      <sheetId val="1"/>
      <sheetId val="2"/>
      <sheetId val="3"/>
      <sheetId val="4"/>
      <sheetId val="5"/>
      <sheetId val="6"/>
      <sheetId val="7"/>
      <sheetId val="8"/>
      <sheetId val="9"/>
      <sheetId val="10"/>
    </sheetIdMap>
  </header>
  <header guid="{551DF1C8-B3B5-4FC0-BDAE-EC5947AC34B7}" dateTime="2020-06-05T16:57:52" maxSheetId="11" userName="EXTERNAL Nguyen Trung Hieu (Ban Vien, RBVH/EPS45)" r:id="rId411">
    <sheetIdMap count="10">
      <sheetId val="1"/>
      <sheetId val="2"/>
      <sheetId val="3"/>
      <sheetId val="4"/>
      <sheetId val="5"/>
      <sheetId val="6"/>
      <sheetId val="7"/>
      <sheetId val="8"/>
      <sheetId val="9"/>
      <sheetId val="10"/>
    </sheetIdMap>
  </header>
  <header guid="{EF32CEDD-49C9-45B6-AAAF-DD7A28A28723}" dateTime="2020-06-05T16:58:34" maxSheetId="11" userName="EXTERNAL Ly Chung (Ban Vien, RBVH/EPS45)" r:id="rId412" minRId="5101" maxRId="5102">
    <sheetIdMap count="10">
      <sheetId val="1"/>
      <sheetId val="2"/>
      <sheetId val="3"/>
      <sheetId val="4"/>
      <sheetId val="5"/>
      <sheetId val="6"/>
      <sheetId val="7"/>
      <sheetId val="8"/>
      <sheetId val="9"/>
      <sheetId val="10"/>
    </sheetIdMap>
  </header>
  <header guid="{4D803F0E-4FDA-44B2-BA3B-01807E25B4C3}" dateTime="2020-06-05T16:58:46" maxSheetId="11" userName="EXTERNAL Nguyen Tuan Duong (Ban Vien, RBVH/EPS45)" r:id="rId413" minRId="5103" maxRId="5110">
    <sheetIdMap count="10">
      <sheetId val="1"/>
      <sheetId val="2"/>
      <sheetId val="3"/>
      <sheetId val="4"/>
      <sheetId val="5"/>
      <sheetId val="6"/>
      <sheetId val="7"/>
      <sheetId val="8"/>
      <sheetId val="9"/>
      <sheetId val="10"/>
    </sheetIdMap>
  </header>
  <header guid="{E450C397-7614-4DF6-A106-F99272B0BF8D}" dateTime="2020-06-05T16:58:50" maxSheetId="11" userName="EXTERNAL Nguyen Tuan Duong (Ban Vien, RBVH/EPS45)" r:id="rId414">
    <sheetIdMap count="10">
      <sheetId val="1"/>
      <sheetId val="2"/>
      <sheetId val="3"/>
      <sheetId val="4"/>
      <sheetId val="5"/>
      <sheetId val="6"/>
      <sheetId val="7"/>
      <sheetId val="8"/>
      <sheetId val="9"/>
      <sheetId val="10"/>
    </sheetIdMap>
  </header>
  <header guid="{17A083DF-A379-444A-B733-A2487575B715}" dateTime="2020-06-05T17:00:05" maxSheetId="11" userName="EXTERNAL Ly Chung (Ban Vien, RBVH/EPS45)" r:id="rId415" minRId="5115" maxRId="5116">
    <sheetIdMap count="10">
      <sheetId val="1"/>
      <sheetId val="2"/>
      <sheetId val="3"/>
      <sheetId val="4"/>
      <sheetId val="5"/>
      <sheetId val="6"/>
      <sheetId val="7"/>
      <sheetId val="8"/>
      <sheetId val="9"/>
      <sheetId val="10"/>
    </sheetIdMap>
  </header>
  <header guid="{5A0C06B6-E29D-4217-B969-BABF328EAB9F}" dateTime="2020-06-05T17:01:17" maxSheetId="11" userName="EXTERNAL Ly Chung (Ban Vien, RBVH/EPS45)" r:id="rId416" minRId="5117" maxRId="5129">
    <sheetIdMap count="10">
      <sheetId val="1"/>
      <sheetId val="2"/>
      <sheetId val="3"/>
      <sheetId val="4"/>
      <sheetId val="5"/>
      <sheetId val="6"/>
      <sheetId val="7"/>
      <sheetId val="8"/>
      <sheetId val="9"/>
      <sheetId val="10"/>
    </sheetIdMap>
  </header>
  <header guid="{A00169ED-6C0F-404B-8501-1D2B1E6A3FA3}" dateTime="2020-06-05T17:02:25" maxSheetId="11" userName="EXTERNAL Ly Chung (Ban Vien, RBVH/EPS45)" r:id="rId417">
    <sheetIdMap count="10">
      <sheetId val="1"/>
      <sheetId val="2"/>
      <sheetId val="3"/>
      <sheetId val="4"/>
      <sheetId val="5"/>
      <sheetId val="6"/>
      <sheetId val="7"/>
      <sheetId val="8"/>
      <sheetId val="9"/>
      <sheetId val="10"/>
    </sheetIdMap>
  </header>
  <header guid="{4052335A-C284-4C1C-9ADC-636FD05B9DC3}" dateTime="2020-06-05T17:03:19" maxSheetId="11" userName="EXTERNAL Ly Chung (Ban Vien, RBVH/EPS45)" r:id="rId418">
    <sheetIdMap count="10">
      <sheetId val="1"/>
      <sheetId val="2"/>
      <sheetId val="3"/>
      <sheetId val="4"/>
      <sheetId val="5"/>
      <sheetId val="6"/>
      <sheetId val="7"/>
      <sheetId val="8"/>
      <sheetId val="9"/>
      <sheetId val="10"/>
    </sheetIdMap>
  </header>
  <header guid="{5171B20B-94CC-4844-B4BB-BFD4D273B042}" dateTime="2020-06-05T17:07:03" maxSheetId="11" userName="EXTERNAL Nguyen Tuan Duong (Ban Vien, RBVH/EPS45)" r:id="rId419">
    <sheetIdMap count="10">
      <sheetId val="1"/>
      <sheetId val="2"/>
      <sheetId val="3"/>
      <sheetId val="4"/>
      <sheetId val="5"/>
      <sheetId val="6"/>
      <sheetId val="7"/>
      <sheetId val="8"/>
      <sheetId val="9"/>
      <sheetId val="10"/>
    </sheetIdMap>
  </header>
  <header guid="{9CE3EE5C-5318-4074-8236-EFF99D0C84FC}" dateTime="2020-06-08T08:32:05" maxSheetId="11" userName="EXTERNAL Nguyen Tuan Duong (Ban Vien, RBVH/EPS45)" r:id="rId420" minRId="5138" maxRId="5139">
    <sheetIdMap count="10">
      <sheetId val="1"/>
      <sheetId val="2"/>
      <sheetId val="3"/>
      <sheetId val="4"/>
      <sheetId val="5"/>
      <sheetId val="6"/>
      <sheetId val="7"/>
      <sheetId val="8"/>
      <sheetId val="9"/>
      <sheetId val="10"/>
    </sheetIdMap>
  </header>
  <header guid="{AFBCD754-72E0-484E-91B9-521592597D4C}" dateTime="2020-06-08T08:37:13" maxSheetId="11" userName="EXTERNAL Nguyen Tuan Duong (Ban Vien, RBVH/EPS45)" r:id="rId421" minRId="5142" maxRId="5229">
    <sheetIdMap count="10">
      <sheetId val="1"/>
      <sheetId val="2"/>
      <sheetId val="3"/>
      <sheetId val="4"/>
      <sheetId val="5"/>
      <sheetId val="6"/>
      <sheetId val="7"/>
      <sheetId val="8"/>
      <sheetId val="9"/>
      <sheetId val="10"/>
    </sheetIdMap>
  </header>
  <header guid="{2F02314E-82F9-426D-832A-FFFA93D529C8}" dateTime="2020-06-08T08:37:58" maxSheetId="11" userName="EXTERNAL Nguyen Tuan Duong (Ban Vien, RBVH/EPS45)" r:id="rId422" minRId="5232" maxRId="5275">
    <sheetIdMap count="10">
      <sheetId val="1"/>
      <sheetId val="2"/>
      <sheetId val="3"/>
      <sheetId val="4"/>
      <sheetId val="5"/>
      <sheetId val="6"/>
      <sheetId val="7"/>
      <sheetId val="8"/>
      <sheetId val="9"/>
      <sheetId val="10"/>
    </sheetIdMap>
  </header>
  <header guid="{59F7015F-8273-497A-A0B9-625FC33EDA43}" dateTime="2020-06-08T08:38:31" maxSheetId="11" userName="EXTERNAL Nguyen Tuan Duong (Ban Vien, RBVH/EPS45)" r:id="rId423" minRId="5276" maxRId="5297">
    <sheetIdMap count="10">
      <sheetId val="1"/>
      <sheetId val="2"/>
      <sheetId val="3"/>
      <sheetId val="4"/>
      <sheetId val="5"/>
      <sheetId val="6"/>
      <sheetId val="7"/>
      <sheetId val="8"/>
      <sheetId val="9"/>
      <sheetId val="10"/>
    </sheetIdMap>
  </header>
  <header guid="{44E4BDF6-88CE-4D0D-96FC-AFE0278DBA1E}" dateTime="2020-06-08T08:38:56" maxSheetId="11" userName="EXTERNAL Nguyen Duy Bang (Ban Vien, RBVH/EPS45)" r:id="rId424">
    <sheetIdMap count="10">
      <sheetId val="1"/>
      <sheetId val="2"/>
      <sheetId val="3"/>
      <sheetId val="4"/>
      <sheetId val="5"/>
      <sheetId val="6"/>
      <sheetId val="7"/>
      <sheetId val="8"/>
      <sheetId val="9"/>
      <sheetId val="10"/>
    </sheetIdMap>
  </header>
  <header guid="{47E81972-7E13-4399-8F36-92F27087D3B8}" dateTime="2020-06-08T08:39:10" maxSheetId="11" userName="EXTERNAL Nguyen Tuan Duong (Ban Vien, RBVH/EPS45)" r:id="rId425" minRId="5300" maxRId="5332">
    <sheetIdMap count="10">
      <sheetId val="1"/>
      <sheetId val="2"/>
      <sheetId val="3"/>
      <sheetId val="4"/>
      <sheetId val="5"/>
      <sheetId val="6"/>
      <sheetId val="7"/>
      <sheetId val="8"/>
      <sheetId val="9"/>
      <sheetId val="10"/>
    </sheetIdMap>
  </header>
  <header guid="{EFC36009-C01E-4E96-A1A8-C121242B1C56}" dateTime="2020-06-08T08:40:53" maxSheetId="11" userName="EXTERNAL Nguyen Tuan Duong (Ban Vien, RBVH/EPS45)" r:id="rId426" minRId="5335" maxRId="5339">
    <sheetIdMap count="10">
      <sheetId val="1"/>
      <sheetId val="2"/>
      <sheetId val="3"/>
      <sheetId val="4"/>
      <sheetId val="5"/>
      <sheetId val="6"/>
      <sheetId val="7"/>
      <sheetId val="8"/>
      <sheetId val="9"/>
      <sheetId val="10"/>
    </sheetIdMap>
  </header>
  <header guid="{4311C914-3FFD-47E8-AA10-C291F82DBF9B}" dateTime="2020-06-08T08:43:03" maxSheetId="11" userName="EXTERNAL Ly Chung (Ban Vien, RBVH/EPS45)" r:id="rId427">
    <sheetIdMap count="10">
      <sheetId val="1"/>
      <sheetId val="2"/>
      <sheetId val="3"/>
      <sheetId val="4"/>
      <sheetId val="5"/>
      <sheetId val="6"/>
      <sheetId val="7"/>
      <sheetId val="8"/>
      <sheetId val="9"/>
      <sheetId val="10"/>
    </sheetIdMap>
  </header>
  <header guid="{2267BE82-9B96-47F5-9EB4-960E078F9BC9}" dateTime="2020-06-08T08:43:45" maxSheetId="11" userName="EXTERNAL Nguyen Tuan Duong (Ban Vien, RBVH/EPS45)" r:id="rId428" minRId="5342" maxRId="5347">
    <sheetIdMap count="10">
      <sheetId val="1"/>
      <sheetId val="2"/>
      <sheetId val="3"/>
      <sheetId val="4"/>
      <sheetId val="5"/>
      <sheetId val="6"/>
      <sheetId val="7"/>
      <sheetId val="8"/>
      <sheetId val="9"/>
      <sheetId val="10"/>
    </sheetIdMap>
  </header>
  <header guid="{1C0BF095-8D0F-4794-8B70-61D708CE70EB}" dateTime="2020-06-08T08:46:06" maxSheetId="11" userName="EXTERNAL Nguyen Tuan Duong (Ban Vien, RBVH/EPS45)" r:id="rId429" minRId="5350" maxRId="5351">
    <sheetIdMap count="10">
      <sheetId val="1"/>
      <sheetId val="2"/>
      <sheetId val="3"/>
      <sheetId val="4"/>
      <sheetId val="5"/>
      <sheetId val="6"/>
      <sheetId val="7"/>
      <sheetId val="8"/>
      <sheetId val="9"/>
      <sheetId val="10"/>
    </sheetIdMap>
  </header>
  <header guid="{7C8A2692-CD4A-4336-A76C-F6E35D767554}" dateTime="2020-06-08T08:47:39" maxSheetId="11" userName="EXTERNAL Nguyen Tuan Duong (Ban Vien, RBVH/EPS45)" r:id="rId430" minRId="5354" maxRId="5367">
    <sheetIdMap count="10">
      <sheetId val="1"/>
      <sheetId val="2"/>
      <sheetId val="3"/>
      <sheetId val="4"/>
      <sheetId val="5"/>
      <sheetId val="6"/>
      <sheetId val="7"/>
      <sheetId val="8"/>
      <sheetId val="9"/>
      <sheetId val="10"/>
    </sheetIdMap>
  </header>
  <header guid="{6CEC3E7C-9851-4C1B-B4C4-599CE255FFE9}" dateTime="2020-06-08T08:48:07" maxSheetId="11" userName="EXTERNAL Nguyen Tuan Duong (Ban Vien, RBVH/EPS45)" r:id="rId431" minRId="5368" maxRId="5369">
    <sheetIdMap count="10">
      <sheetId val="1"/>
      <sheetId val="2"/>
      <sheetId val="3"/>
      <sheetId val="4"/>
      <sheetId val="5"/>
      <sheetId val="6"/>
      <sheetId val="7"/>
      <sheetId val="8"/>
      <sheetId val="9"/>
      <sheetId val="10"/>
    </sheetIdMap>
  </header>
  <header guid="{C9E47245-679D-4417-9342-A1D17CD55925}" dateTime="2020-06-08T08:48:45" maxSheetId="11" userName="EXTERNAL Nguyen Tuan Duong (Ban Vien, RBVH/EPS45)" r:id="rId432" minRId="5370" maxRId="5373">
    <sheetIdMap count="10">
      <sheetId val="1"/>
      <sheetId val="2"/>
      <sheetId val="3"/>
      <sheetId val="4"/>
      <sheetId val="5"/>
      <sheetId val="6"/>
      <sheetId val="7"/>
      <sheetId val="8"/>
      <sheetId val="9"/>
      <sheetId val="10"/>
    </sheetIdMap>
  </header>
  <header guid="{F025B205-048C-4D11-BB7E-A5FD306AE292}" dateTime="2020-06-08T08:48:54" maxSheetId="11" userName="EXTERNAL Nguyen Tuan Duong (Ban Vien, RBVH/EPS45)" r:id="rId433" minRId="5376" maxRId="5377">
    <sheetIdMap count="10">
      <sheetId val="1"/>
      <sheetId val="2"/>
      <sheetId val="3"/>
      <sheetId val="4"/>
      <sheetId val="5"/>
      <sheetId val="6"/>
      <sheetId val="7"/>
      <sheetId val="8"/>
      <sheetId val="9"/>
      <sheetId val="10"/>
    </sheetIdMap>
  </header>
  <header guid="{48DFCF0F-A65E-4814-934C-40879B8EF174}" dateTime="2020-06-08T08:51:32" maxSheetId="11" userName="EXTERNAL Nguyen Tuan Duong (Ban Vien, RBVH/EPS45)" r:id="rId434">
    <sheetIdMap count="10">
      <sheetId val="1"/>
      <sheetId val="2"/>
      <sheetId val="3"/>
      <sheetId val="4"/>
      <sheetId val="5"/>
      <sheetId val="6"/>
      <sheetId val="7"/>
      <sheetId val="8"/>
      <sheetId val="9"/>
      <sheetId val="10"/>
    </sheetIdMap>
  </header>
  <header guid="{47B91821-EA53-42D4-A95A-CB01F8B40597}" dateTime="2020-06-08T09:02:48" maxSheetId="11" userName="EXTERNAL Nguyen Tuan Duong (Ban Vien, RBVH/EPS45)" r:id="rId435" minRId="5380" maxRId="5383">
    <sheetIdMap count="10">
      <sheetId val="1"/>
      <sheetId val="2"/>
      <sheetId val="3"/>
      <sheetId val="4"/>
      <sheetId val="5"/>
      <sheetId val="6"/>
      <sheetId val="7"/>
      <sheetId val="8"/>
      <sheetId val="9"/>
      <sheetId val="10"/>
    </sheetIdMap>
  </header>
  <header guid="{19942254-23F9-4298-9A28-61107FFF03DA}" dateTime="2020-06-08T09:03:16" maxSheetId="11" userName="EXTERNAL Nguyen Tuan Duong (Ban Vien, RBVH/EPS45)" r:id="rId436" minRId="5386">
    <sheetIdMap count="10">
      <sheetId val="1"/>
      <sheetId val="2"/>
      <sheetId val="3"/>
      <sheetId val="4"/>
      <sheetId val="5"/>
      <sheetId val="6"/>
      <sheetId val="7"/>
      <sheetId val="8"/>
      <sheetId val="9"/>
      <sheetId val="10"/>
    </sheetIdMap>
  </header>
  <header guid="{7495A8DB-9DBC-4A7C-8CB1-94067882CEA1}" dateTime="2020-06-08T09:05:00" maxSheetId="11" userName="EXTERNAL Nguyen Tuan Duong (Ban Vien, RBVH/EPS45)" r:id="rId437" minRId="5387" maxRId="5408">
    <sheetIdMap count="10">
      <sheetId val="1"/>
      <sheetId val="2"/>
      <sheetId val="3"/>
      <sheetId val="4"/>
      <sheetId val="5"/>
      <sheetId val="6"/>
      <sheetId val="7"/>
      <sheetId val="8"/>
      <sheetId val="9"/>
      <sheetId val="10"/>
    </sheetIdMap>
  </header>
  <header guid="{664EAD8F-A27B-453B-9C32-7B6F311B5B31}" dateTime="2020-06-08T09:05:35" maxSheetId="11" userName="EXTERNAL Nguyen Tuan Duong (Ban Vien, RBVH/EPS45)" r:id="rId438" minRId="5411" maxRId="5421">
    <sheetIdMap count="10">
      <sheetId val="1"/>
      <sheetId val="2"/>
      <sheetId val="3"/>
      <sheetId val="4"/>
      <sheetId val="5"/>
      <sheetId val="6"/>
      <sheetId val="7"/>
      <sheetId val="8"/>
      <sheetId val="9"/>
      <sheetId val="10"/>
    </sheetIdMap>
  </header>
  <header guid="{35BB26BC-F850-43F6-9BD9-3E6DC6F75FDE}" dateTime="2020-06-08T09:05:59" maxSheetId="11" userName="EXTERNAL Nguyen Tuan Duong (Ban Vien, RBVH/EPS45)" r:id="rId439" minRId="5424" maxRId="5457">
    <sheetIdMap count="10">
      <sheetId val="1"/>
      <sheetId val="2"/>
      <sheetId val="3"/>
      <sheetId val="4"/>
      <sheetId val="5"/>
      <sheetId val="6"/>
      <sheetId val="7"/>
      <sheetId val="8"/>
      <sheetId val="9"/>
      <sheetId val="10"/>
    </sheetIdMap>
  </header>
  <header guid="{7364756D-97F9-454B-99E2-30D6AFB84115}" dateTime="2020-06-08T09:07:04" maxSheetId="11" userName="EXTERNAL Nguyen Tuan Duong (Ban Vien, RBVH/EPS45)" r:id="rId440" minRId="5460" maxRId="5463">
    <sheetIdMap count="10">
      <sheetId val="1"/>
      <sheetId val="2"/>
      <sheetId val="3"/>
      <sheetId val="4"/>
      <sheetId val="5"/>
      <sheetId val="6"/>
      <sheetId val="7"/>
      <sheetId val="8"/>
      <sheetId val="9"/>
      <sheetId val="10"/>
    </sheetIdMap>
  </header>
  <header guid="{FE3BCF3E-6CC6-400C-97FA-DCBA9929CAA0}" dateTime="2020-06-08T09:07:45" maxSheetId="11" userName="EXTERNAL Nguyen Tuan Duong (Ban Vien, RBVH/EPS45)" r:id="rId441" minRId="5466" maxRId="5509">
    <sheetIdMap count="10">
      <sheetId val="1"/>
      <sheetId val="2"/>
      <sheetId val="3"/>
      <sheetId val="4"/>
      <sheetId val="5"/>
      <sheetId val="6"/>
      <sheetId val="7"/>
      <sheetId val="8"/>
      <sheetId val="9"/>
      <sheetId val="10"/>
    </sheetIdMap>
  </header>
  <header guid="{C363CF42-9F56-4227-BBE8-8BEC2C340A03}" dateTime="2020-06-08T09:07:51" maxSheetId="11" userName="EXTERNAL Nguyen Tuan Duong (Ban Vien, RBVH/EPS45)" r:id="rId442" minRId="5512" maxRId="5518">
    <sheetIdMap count="10">
      <sheetId val="1"/>
      <sheetId val="2"/>
      <sheetId val="3"/>
      <sheetId val="4"/>
      <sheetId val="5"/>
      <sheetId val="6"/>
      <sheetId val="7"/>
      <sheetId val="8"/>
      <sheetId val="9"/>
      <sheetId val="10"/>
    </sheetIdMap>
  </header>
  <header guid="{9DAE61E7-C5C5-414D-9B97-4EA8675EF820}" dateTime="2020-06-08T09:07:57" maxSheetId="11" userName="EXTERNAL Nguyen Tuan Duong (Ban Vien, RBVH/EPS45)" r:id="rId443" minRId="5521" maxRId="5522">
    <sheetIdMap count="10">
      <sheetId val="1"/>
      <sheetId val="2"/>
      <sheetId val="3"/>
      <sheetId val="4"/>
      <sheetId val="5"/>
      <sheetId val="6"/>
      <sheetId val="7"/>
      <sheetId val="8"/>
      <sheetId val="9"/>
      <sheetId val="10"/>
    </sheetIdMap>
  </header>
  <header guid="{C2A65027-5670-48A6-BAF1-66EE6AE087E5}" dateTime="2020-06-08T09:08:24" maxSheetId="11" userName="EXTERNAL Nguyen Tuan Duong (Ban Vien, RBVH/EPS45)" r:id="rId444">
    <sheetIdMap count="10">
      <sheetId val="1"/>
      <sheetId val="2"/>
      <sheetId val="3"/>
      <sheetId val="4"/>
      <sheetId val="5"/>
      <sheetId val="6"/>
      <sheetId val="7"/>
      <sheetId val="8"/>
      <sheetId val="9"/>
      <sheetId val="10"/>
    </sheetIdMap>
  </header>
  <header guid="{7226EE7D-36BB-4630-9458-F2D66A888628}" dateTime="2020-06-08T09:09:17" maxSheetId="11" userName="EXTERNAL Nguyen Tuan Duong (Ban Vien, RBVH/EPS45)" r:id="rId445">
    <sheetIdMap count="10">
      <sheetId val="1"/>
      <sheetId val="2"/>
      <sheetId val="3"/>
      <sheetId val="4"/>
      <sheetId val="5"/>
      <sheetId val="6"/>
      <sheetId val="7"/>
      <sheetId val="8"/>
      <sheetId val="9"/>
      <sheetId val="10"/>
    </sheetIdMap>
  </header>
  <header guid="{E5575406-A222-4184-B250-2E83F3D793EB}" dateTime="2020-06-08T09:09:36" maxSheetId="11" userName="EXTERNAL Nguyen Tuan Duong (Ban Vien, RBVH/EPS45)" r:id="rId446">
    <sheetIdMap count="10">
      <sheetId val="1"/>
      <sheetId val="2"/>
      <sheetId val="3"/>
      <sheetId val="4"/>
      <sheetId val="5"/>
      <sheetId val="6"/>
      <sheetId val="7"/>
      <sheetId val="8"/>
      <sheetId val="9"/>
      <sheetId val="10"/>
    </sheetIdMap>
  </header>
  <header guid="{E42A1783-3D85-4072-BA29-E61765C58DE2}" dateTime="2020-06-08T09:18:01" maxSheetId="11" userName="gup7hc" r:id="rId447" minRId="5527">
    <sheetIdMap count="10">
      <sheetId val="1"/>
      <sheetId val="2"/>
      <sheetId val="3"/>
      <sheetId val="4"/>
      <sheetId val="5"/>
      <sheetId val="6"/>
      <sheetId val="7"/>
      <sheetId val="8"/>
      <sheetId val="9"/>
      <sheetId val="10"/>
    </sheetIdMap>
  </header>
  <header guid="{04737B3D-EFA2-4004-8E82-C28EFB99D7D4}" dateTime="2020-06-08T09:23:20" maxSheetId="11" userName="EXTERNAL Nguyen Tuan Duong (Ban Vien, RBVH/EPS45)" r:id="rId448" minRId="5530">
    <sheetIdMap count="10">
      <sheetId val="1"/>
      <sheetId val="2"/>
      <sheetId val="3"/>
      <sheetId val="4"/>
      <sheetId val="5"/>
      <sheetId val="6"/>
      <sheetId val="7"/>
      <sheetId val="8"/>
      <sheetId val="9"/>
      <sheetId val="10"/>
    </sheetIdMap>
  </header>
  <header guid="{149E36FA-1ABD-4F6F-9231-C88005679BAD}" dateTime="2020-06-08T09:25:10" maxSheetId="11" userName="EXTERNAL Nguyen Tuan Duong (Ban Vien, RBVH/EPS45)" r:id="rId449">
    <sheetIdMap count="10">
      <sheetId val="1"/>
      <sheetId val="2"/>
      <sheetId val="3"/>
      <sheetId val="4"/>
      <sheetId val="5"/>
      <sheetId val="6"/>
      <sheetId val="7"/>
      <sheetId val="8"/>
      <sheetId val="9"/>
      <sheetId val="10"/>
    </sheetIdMap>
  </header>
  <header guid="{31106B47-262C-423F-8A5B-84F5A54AB468}" dateTime="2020-06-08T09:27:45" maxSheetId="11" userName="gup7hc" r:id="rId450" minRId="5535" maxRId="5546">
    <sheetIdMap count="10">
      <sheetId val="1"/>
      <sheetId val="2"/>
      <sheetId val="3"/>
      <sheetId val="4"/>
      <sheetId val="5"/>
      <sheetId val="6"/>
      <sheetId val="7"/>
      <sheetId val="8"/>
      <sheetId val="9"/>
      <sheetId val="10"/>
    </sheetIdMap>
  </header>
  <header guid="{157E9384-2C4C-49E5-9E89-E209D9345F78}" dateTime="2020-06-08T09:28:22" maxSheetId="11" userName="gup7hc" r:id="rId451" minRId="5549" maxRId="5560">
    <sheetIdMap count="10">
      <sheetId val="1"/>
      <sheetId val="2"/>
      <sheetId val="3"/>
      <sheetId val="4"/>
      <sheetId val="5"/>
      <sheetId val="6"/>
      <sheetId val="7"/>
      <sheetId val="8"/>
      <sheetId val="9"/>
      <sheetId val="10"/>
    </sheetIdMap>
  </header>
  <header guid="{2DF4942F-32AE-42B8-87D7-AB42C1CF93AC}" dateTime="2020-06-08T09:30:37" maxSheetId="11" userName="EXTERNAL Nguyen Duy Bang (Ban Vien, RBVH/EPS45)" r:id="rId452" minRId="5561" maxRId="5569">
    <sheetIdMap count="10">
      <sheetId val="1"/>
      <sheetId val="2"/>
      <sheetId val="3"/>
      <sheetId val="4"/>
      <sheetId val="5"/>
      <sheetId val="6"/>
      <sheetId val="7"/>
      <sheetId val="8"/>
      <sheetId val="9"/>
      <sheetId val="10"/>
    </sheetIdMap>
  </header>
  <header guid="{6881BC2F-17FD-4B28-81AF-6B3C4DB7F742}" dateTime="2020-06-08T09:33:04" maxSheetId="11" userName="EXTERNAL Nguyen Tuan Duong (Ban Vien, RBVH/EPS45)" r:id="rId453" minRId="5572" maxRId="5581">
    <sheetIdMap count="10">
      <sheetId val="1"/>
      <sheetId val="2"/>
      <sheetId val="3"/>
      <sheetId val="4"/>
      <sheetId val="5"/>
      <sheetId val="6"/>
      <sheetId val="7"/>
      <sheetId val="8"/>
      <sheetId val="9"/>
      <sheetId val="10"/>
    </sheetIdMap>
  </header>
  <header guid="{BE4F8948-8894-4D18-9899-F48B5194BE4B}" dateTime="2020-06-08T09:33:33" maxSheetId="11" userName="EXTERNAL Nguyen Tuan Duong (Ban Vien, RBVH/EPS45)" r:id="rId454" minRId="5584" maxRId="5590">
    <sheetIdMap count="10">
      <sheetId val="1"/>
      <sheetId val="2"/>
      <sheetId val="3"/>
      <sheetId val="4"/>
      <sheetId val="5"/>
      <sheetId val="6"/>
      <sheetId val="7"/>
      <sheetId val="8"/>
      <sheetId val="9"/>
      <sheetId val="10"/>
    </sheetIdMap>
  </header>
  <header guid="{7A011728-557A-43D9-83CF-4D5FD1921DF9}" dateTime="2020-06-08T09:33:56" maxSheetId="11" userName="EXTERNAL Nguyen Tuan Duong (Ban Vien, RBVH/EPS45)" r:id="rId455" minRId="5593" maxRId="5603">
    <sheetIdMap count="10">
      <sheetId val="1"/>
      <sheetId val="2"/>
      <sheetId val="3"/>
      <sheetId val="4"/>
      <sheetId val="5"/>
      <sheetId val="6"/>
      <sheetId val="7"/>
      <sheetId val="8"/>
      <sheetId val="9"/>
      <sheetId val="10"/>
    </sheetIdMap>
  </header>
  <header guid="{7CBED303-575F-4E10-A587-BB50A19A3AB5}" dateTime="2020-06-08T09:35:08" maxSheetId="11" userName="EXTERNAL Nguyen Tuan Duong (Ban Vien, RBVH/EPS45)" r:id="rId456" minRId="5606">
    <sheetIdMap count="10">
      <sheetId val="1"/>
      <sheetId val="2"/>
      <sheetId val="3"/>
      <sheetId val="4"/>
      <sheetId val="5"/>
      <sheetId val="6"/>
      <sheetId val="7"/>
      <sheetId val="8"/>
      <sheetId val="9"/>
      <sheetId val="10"/>
    </sheetIdMap>
  </header>
  <header guid="{C725B594-D81A-4E34-B092-214A82EFA0A3}" dateTime="2020-06-08T09:46:28" maxSheetId="11" userName="EXTERNAL Nguyen Tuan Duong (Ban Vien, RBVH/EPS45)" r:id="rId457" minRId="5609">
    <sheetIdMap count="10">
      <sheetId val="1"/>
      <sheetId val="2"/>
      <sheetId val="3"/>
      <sheetId val="4"/>
      <sheetId val="5"/>
      <sheetId val="6"/>
      <sheetId val="7"/>
      <sheetId val="8"/>
      <sheetId val="9"/>
      <sheetId val="10"/>
    </sheetIdMap>
  </header>
  <header guid="{2EEAB7D6-0F5A-4AFE-AF33-356914F35865}" dateTime="2020-06-08T09:51:55" maxSheetId="11" userName="EXTERNAL Nguyen Tuan Duong (Ban Vien, RBVH/EPS45)" r:id="rId458" minRId="5612">
    <sheetIdMap count="10">
      <sheetId val="1"/>
      <sheetId val="2"/>
      <sheetId val="3"/>
      <sheetId val="4"/>
      <sheetId val="5"/>
      <sheetId val="6"/>
      <sheetId val="7"/>
      <sheetId val="8"/>
      <sheetId val="9"/>
      <sheetId val="10"/>
    </sheetIdMap>
  </header>
  <header guid="{30E27BA4-F291-443E-8074-1D2FFF8B41E1}" dateTime="2020-06-08T09:52:02" maxSheetId="11" userName="EXTERNAL Nguyen Tuan Duong (Ban Vien, RBVH/EPS45)" r:id="rId459">
    <sheetIdMap count="10">
      <sheetId val="1"/>
      <sheetId val="2"/>
      <sheetId val="3"/>
      <sheetId val="4"/>
      <sheetId val="5"/>
      <sheetId val="6"/>
      <sheetId val="7"/>
      <sheetId val="8"/>
      <sheetId val="9"/>
      <sheetId val="10"/>
    </sheetIdMap>
  </header>
  <header guid="{F939A5AB-D3C1-4D53-90E1-1B42D6CE4FE4}" dateTime="2020-06-08T10:05:16" maxSheetId="11" userName="EXTERNAL Nguyen Tuan Duong (Ban Vien, RBVH/EPS45)" r:id="rId460" minRId="5615" maxRId="5617">
    <sheetIdMap count="10">
      <sheetId val="1"/>
      <sheetId val="2"/>
      <sheetId val="3"/>
      <sheetId val="4"/>
      <sheetId val="5"/>
      <sheetId val="6"/>
      <sheetId val="7"/>
      <sheetId val="8"/>
      <sheetId val="9"/>
      <sheetId val="10"/>
    </sheetIdMap>
  </header>
  <header guid="{F595BCFF-B468-4067-94D1-C4D4C336446C}" dateTime="2020-06-08T10:13:57" maxSheetId="11" userName="EXTERNAL Do Phu Loc (Ban Vien, RBVH/EPS45)" r:id="rId461" minRId="5620" maxRId="5629">
    <sheetIdMap count="10">
      <sheetId val="1"/>
      <sheetId val="2"/>
      <sheetId val="3"/>
      <sheetId val="4"/>
      <sheetId val="5"/>
      <sheetId val="6"/>
      <sheetId val="7"/>
      <sheetId val="8"/>
      <sheetId val="9"/>
      <sheetId val="10"/>
    </sheetIdMap>
  </header>
  <header guid="{AC4CB926-2B66-4AB4-A603-7FB085EE25BF}" dateTime="2020-06-08T10:30:52" maxSheetId="11" userName="EXTERNAL Nguyen Trung Hieu (Ban Vien, RBVH/EPS45)" r:id="rId462" minRId="5632" maxRId="5634">
    <sheetIdMap count="10">
      <sheetId val="1"/>
      <sheetId val="2"/>
      <sheetId val="3"/>
      <sheetId val="4"/>
      <sheetId val="5"/>
      <sheetId val="6"/>
      <sheetId val="7"/>
      <sheetId val="8"/>
      <sheetId val="9"/>
      <sheetId val="10"/>
    </sheetIdMap>
  </header>
  <header guid="{6A9AEF00-2DFF-4B2F-9C4E-69C5C3D7580A}" dateTime="2020-06-08T10:30:56" maxSheetId="11" userName="EXTERNAL Nguyen Trung Hieu (Ban Vien, RBVH/EPS45)" r:id="rId463">
    <sheetIdMap count="10">
      <sheetId val="1"/>
      <sheetId val="2"/>
      <sheetId val="3"/>
      <sheetId val="4"/>
      <sheetId val="5"/>
      <sheetId val="6"/>
      <sheetId val="7"/>
      <sheetId val="8"/>
      <sheetId val="9"/>
      <sheetId val="10"/>
    </sheetIdMap>
  </header>
  <header guid="{59ECDF66-716F-447A-8432-F48BF695409E}" dateTime="2020-06-08T10:31:04" maxSheetId="11" userName="EXTERNAL Nguyen Trung Hieu (Ban Vien, RBVH/EPS45)" r:id="rId464" minRId="5637" maxRId="5638">
    <sheetIdMap count="10">
      <sheetId val="1"/>
      <sheetId val="2"/>
      <sheetId val="3"/>
      <sheetId val="4"/>
      <sheetId val="5"/>
      <sheetId val="6"/>
      <sheetId val="7"/>
      <sheetId val="8"/>
      <sheetId val="9"/>
      <sheetId val="10"/>
    </sheetIdMap>
  </header>
  <header guid="{EAD3C1C9-5624-458E-AB74-D89E0411481C}" dateTime="2020-06-08T10:35:34" maxSheetId="11" userName="EXTERNAL Do Phu Loc (Ban Vien, RBVH/EPS45)" r:id="rId465" minRId="5639" maxRId="5648">
    <sheetIdMap count="10">
      <sheetId val="1"/>
      <sheetId val="2"/>
      <sheetId val="3"/>
      <sheetId val="4"/>
      <sheetId val="5"/>
      <sheetId val="6"/>
      <sheetId val="7"/>
      <sheetId val="8"/>
      <sheetId val="9"/>
      <sheetId val="10"/>
    </sheetIdMap>
  </header>
  <header guid="{E21FB2DB-F555-4F80-AA1E-28684B7A1642}" dateTime="2020-06-08T10:37:08" maxSheetId="11" userName="gup7hc" r:id="rId466" minRId="5651" maxRId="5663">
    <sheetIdMap count="10">
      <sheetId val="1"/>
      <sheetId val="2"/>
      <sheetId val="3"/>
      <sheetId val="4"/>
      <sheetId val="5"/>
      <sheetId val="6"/>
      <sheetId val="7"/>
      <sheetId val="8"/>
      <sheetId val="9"/>
      <sheetId val="10"/>
    </sheetIdMap>
  </header>
  <header guid="{8F436A40-41FC-44E8-95D5-0B7916A04E6B}" dateTime="2020-06-08T10:40:10" maxSheetId="11" userName="EXTERNAL Do Phu Loc (Ban Vien, RBVH/EPS45)" r:id="rId467" minRId="5666" maxRId="5675">
    <sheetIdMap count="10">
      <sheetId val="1"/>
      <sheetId val="2"/>
      <sheetId val="3"/>
      <sheetId val="4"/>
      <sheetId val="5"/>
      <sheetId val="6"/>
      <sheetId val="7"/>
      <sheetId val="8"/>
      <sheetId val="9"/>
      <sheetId val="10"/>
    </sheetIdMap>
  </header>
  <header guid="{60DA1500-8D9E-4BAE-A9FD-01CCBC906129}" dateTime="2020-06-08T10:43:07" maxSheetId="11" userName="gup7hc" r:id="rId468" minRId="5678" maxRId="5689">
    <sheetIdMap count="10">
      <sheetId val="1"/>
      <sheetId val="2"/>
      <sheetId val="3"/>
      <sheetId val="4"/>
      <sheetId val="5"/>
      <sheetId val="6"/>
      <sheetId val="7"/>
      <sheetId val="8"/>
      <sheetId val="9"/>
      <sheetId val="10"/>
    </sheetIdMap>
  </header>
  <header guid="{5DA578D2-4119-435B-B458-490937B9D117}" dateTime="2020-06-08T10:54:19" maxSheetId="11" userName="EXTERNAL Ly Chung (Ban Vien, RBVH/EPS45)" r:id="rId469" minRId="5692">
    <sheetIdMap count="10">
      <sheetId val="1"/>
      <sheetId val="2"/>
      <sheetId val="3"/>
      <sheetId val="4"/>
      <sheetId val="5"/>
      <sheetId val="6"/>
      <sheetId val="7"/>
      <sheetId val="8"/>
      <sheetId val="9"/>
      <sheetId val="10"/>
    </sheetIdMap>
  </header>
  <header guid="{ADFF751E-0DDE-491F-A5CA-00AD3A79EDE0}" dateTime="2020-06-08T11:01:38" maxSheetId="11" userName="EXTERNAL Nguyen Tai Hau (Ban Vien, RBVH/EPS45)" r:id="rId470" minRId="5695" maxRId="6523">
    <sheetIdMap count="10">
      <sheetId val="1"/>
      <sheetId val="2"/>
      <sheetId val="3"/>
      <sheetId val="4"/>
      <sheetId val="5"/>
      <sheetId val="6"/>
      <sheetId val="7"/>
      <sheetId val="8"/>
      <sheetId val="9"/>
      <sheetId val="10"/>
    </sheetIdMap>
  </header>
  <header guid="{E8F8DB05-C613-4F03-AD01-A594D3035148}" dateTime="2020-06-08T11:18:07" maxSheetId="11" userName="EXTERNAL Nguyen Tai Hau (Ban Vien, RBVH/EPS45)" r:id="rId471" minRId="6526">
    <sheetIdMap count="10">
      <sheetId val="1"/>
      <sheetId val="2"/>
      <sheetId val="3"/>
      <sheetId val="4"/>
      <sheetId val="5"/>
      <sheetId val="6"/>
      <sheetId val="7"/>
      <sheetId val="8"/>
      <sheetId val="9"/>
      <sheetId val="10"/>
    </sheetIdMap>
  </header>
  <header guid="{58DFCFA0-2EC8-4BEF-9204-AB5B081D4F7C}" dateTime="2020-06-08T11:23:39" maxSheetId="11" userName="EXTERNAL Nguyen Tai Hau (Ban Vien, RBVH/EPS45)" r:id="rId472" minRId="6529" maxRId="6562">
    <sheetIdMap count="10">
      <sheetId val="1"/>
      <sheetId val="2"/>
      <sheetId val="3"/>
      <sheetId val="4"/>
      <sheetId val="5"/>
      <sheetId val="6"/>
      <sheetId val="7"/>
      <sheetId val="8"/>
      <sheetId val="9"/>
      <sheetId val="10"/>
    </sheetIdMap>
  </header>
  <header guid="{94923036-9128-4FBB-83F7-C066D1533302}" dateTime="2020-06-08T11:24:08" maxSheetId="11" userName="EXTERNAL Nguyen Tai Hau (Ban Vien, RBVH/EPS45)" r:id="rId473" minRId="6565" maxRId="6598">
    <sheetIdMap count="10">
      <sheetId val="1"/>
      <sheetId val="2"/>
      <sheetId val="3"/>
      <sheetId val="4"/>
      <sheetId val="5"/>
      <sheetId val="6"/>
      <sheetId val="7"/>
      <sheetId val="8"/>
      <sheetId val="9"/>
      <sheetId val="10"/>
    </sheetIdMap>
  </header>
  <header guid="{8D342D8C-24B6-4FAD-823E-AA7895F06F08}" dateTime="2020-06-08T11:24:28" maxSheetId="11" userName="EXTERNAL Nguyen Tai Hau (Ban Vien, RBVH/EPS45)" r:id="rId474" minRId="6599" maxRId="6607">
    <sheetIdMap count="10">
      <sheetId val="1"/>
      <sheetId val="2"/>
      <sheetId val="3"/>
      <sheetId val="4"/>
      <sheetId val="5"/>
      <sheetId val="6"/>
      <sheetId val="7"/>
      <sheetId val="8"/>
      <sheetId val="9"/>
      <sheetId val="10"/>
    </sheetIdMap>
  </header>
  <header guid="{AD3CF2C9-7B78-4CF8-B24E-139435E23290}" dateTime="2020-06-08T11:24:46" maxSheetId="11" userName="EXTERNAL Nguyen Tai Hau (Ban Vien, RBVH/EPS45)" r:id="rId475">
    <sheetIdMap count="10">
      <sheetId val="1"/>
      <sheetId val="2"/>
      <sheetId val="3"/>
      <sheetId val="4"/>
      <sheetId val="5"/>
      <sheetId val="6"/>
      <sheetId val="7"/>
      <sheetId val="8"/>
      <sheetId val="9"/>
      <sheetId val="10"/>
    </sheetIdMap>
  </header>
  <header guid="{6106A8B0-DE20-4CAE-934C-58A566D17C26}" dateTime="2020-06-08T12:12:45" maxSheetId="11" userName="EXTERNAL Do Phu Loc (Ban Vien, RBVH/EPS45)" r:id="rId476" minRId="6608" maxRId="6618">
    <sheetIdMap count="10">
      <sheetId val="1"/>
      <sheetId val="2"/>
      <sheetId val="3"/>
      <sheetId val="4"/>
      <sheetId val="5"/>
      <sheetId val="6"/>
      <sheetId val="7"/>
      <sheetId val="8"/>
      <sheetId val="9"/>
      <sheetId val="10"/>
    </sheetIdMap>
  </header>
  <header guid="{9ABFC0BA-0024-4031-A702-83244114C09C}" dateTime="2020-06-08T12:16:37" maxSheetId="11" userName="EXTERNAL Do Phu Loc (Ban Vien, RBVH/EPS45)" r:id="rId477" minRId="6621" maxRId="6623">
    <sheetIdMap count="10">
      <sheetId val="1"/>
      <sheetId val="2"/>
      <sheetId val="3"/>
      <sheetId val="4"/>
      <sheetId val="5"/>
      <sheetId val="6"/>
      <sheetId val="7"/>
      <sheetId val="8"/>
      <sheetId val="9"/>
      <sheetId val="10"/>
    </sheetIdMap>
  </header>
  <header guid="{D48E4318-65A8-4172-AF15-5A6DB3252FC1}" dateTime="2020-06-08T13:19:30" maxSheetId="11" userName="EXTERNAL Nguyen Tai Hau (Ban Vien, RBVH/EPS45)" r:id="rId478" minRId="6626" maxRId="6634">
    <sheetIdMap count="10">
      <sheetId val="1"/>
      <sheetId val="2"/>
      <sheetId val="3"/>
      <sheetId val="4"/>
      <sheetId val="5"/>
      <sheetId val="6"/>
      <sheetId val="7"/>
      <sheetId val="8"/>
      <sheetId val="9"/>
      <sheetId val="10"/>
    </sheetIdMap>
  </header>
  <header guid="{EFCFE073-715E-4336-939C-A64ADAD481E6}" dateTime="2020-06-08T13:27:32" maxSheetId="11" userName="gup7hc" r:id="rId479" minRId="6637" maxRId="6648">
    <sheetIdMap count="10">
      <sheetId val="1"/>
      <sheetId val="2"/>
      <sheetId val="3"/>
      <sheetId val="4"/>
      <sheetId val="5"/>
      <sheetId val="6"/>
      <sheetId val="7"/>
      <sheetId val="8"/>
      <sheetId val="9"/>
      <sheetId val="10"/>
    </sheetIdMap>
  </header>
  <header guid="{8FA5761E-0A83-433E-A074-2C935A889378}" dateTime="2020-06-08T13:35:18" maxSheetId="11" userName="EXTERNAL Nguyen Tai Hau (Ban Vien, RBVH/EPS45)" r:id="rId480" minRId="6651" maxRId="6673">
    <sheetIdMap count="10">
      <sheetId val="1"/>
      <sheetId val="2"/>
      <sheetId val="3"/>
      <sheetId val="4"/>
      <sheetId val="5"/>
      <sheetId val="6"/>
      <sheetId val="7"/>
      <sheetId val="8"/>
      <sheetId val="9"/>
      <sheetId val="10"/>
    </sheetIdMap>
  </header>
  <header guid="{C132B739-0D6D-4A81-B397-83AF7F9763EB}" dateTime="2020-06-08T14:01:32" maxSheetId="11" userName="EXTERNAL Nguyen Trung Hieu (Ban Vien, RBVH/EPS45)" r:id="rId481">
    <sheetIdMap count="10">
      <sheetId val="1"/>
      <sheetId val="2"/>
      <sheetId val="3"/>
      <sheetId val="4"/>
      <sheetId val="5"/>
      <sheetId val="6"/>
      <sheetId val="7"/>
      <sheetId val="8"/>
      <sheetId val="9"/>
      <sheetId val="10"/>
    </sheetIdMap>
  </header>
  <header guid="{EAF93329-2528-449D-A3CE-21BF9BD36D5B}" dateTime="2020-06-08T14:02:08" maxSheetId="11" userName="EXTERNAL Nguyen Trung Hieu (Ban Vien, RBVH/EPS45)" r:id="rId482" minRId="6678" maxRId="6697">
    <sheetIdMap count="10">
      <sheetId val="1"/>
      <sheetId val="2"/>
      <sheetId val="3"/>
      <sheetId val="4"/>
      <sheetId val="5"/>
      <sheetId val="6"/>
      <sheetId val="7"/>
      <sheetId val="8"/>
      <sheetId val="9"/>
      <sheetId val="10"/>
    </sheetIdMap>
  </header>
  <header guid="{9642263D-C127-402D-A448-656ED7771E38}" dateTime="2020-06-08T14:02:13" maxSheetId="11" userName="EXTERNAL Nguyen Trung Hieu (Ban Vien, RBVH/EPS45)" r:id="rId483">
    <sheetIdMap count="10">
      <sheetId val="1"/>
      <sheetId val="2"/>
      <sheetId val="3"/>
      <sheetId val="4"/>
      <sheetId val="5"/>
      <sheetId val="6"/>
      <sheetId val="7"/>
      <sheetId val="8"/>
      <sheetId val="9"/>
      <sheetId val="10"/>
    </sheetIdMap>
  </header>
  <header guid="{FBBD35C7-3233-4EE2-98A6-37DE08DBCEE4}" dateTime="2020-06-08T14:08:03" maxSheetId="11" userName="EXTERNAL Nguyen Trung Hieu (Ban Vien, RBVH/EPS45)" r:id="rId484" minRId="6702" maxRId="6703">
    <sheetIdMap count="10">
      <sheetId val="1"/>
      <sheetId val="2"/>
      <sheetId val="3"/>
      <sheetId val="4"/>
      <sheetId val="5"/>
      <sheetId val="6"/>
      <sheetId val="7"/>
      <sheetId val="8"/>
      <sheetId val="9"/>
      <sheetId val="10"/>
    </sheetIdMap>
  </header>
  <header guid="{55C012A8-769F-4F1A-B232-2A8392E4C921}" dateTime="2020-06-08T14:08:06" maxSheetId="11" userName="EXTERNAL Nguyen Trung Hieu (Ban Vien, RBVH/EPS45)" r:id="rId485">
    <sheetIdMap count="10">
      <sheetId val="1"/>
      <sheetId val="2"/>
      <sheetId val="3"/>
      <sheetId val="4"/>
      <sheetId val="5"/>
      <sheetId val="6"/>
      <sheetId val="7"/>
      <sheetId val="8"/>
      <sheetId val="9"/>
      <sheetId val="10"/>
    </sheetIdMap>
  </header>
  <header guid="{EF99AF7B-B9AA-45AC-B645-62DDABCE7E4A}" dateTime="2020-06-08T14:09:15" maxSheetId="11" userName="EXTERNAL Nguyen Trung Hieu (Ban Vien, RBVH/EPS45)" r:id="rId486" minRId="6704">
    <sheetIdMap count="10">
      <sheetId val="1"/>
      <sheetId val="2"/>
      <sheetId val="3"/>
      <sheetId val="4"/>
      <sheetId val="5"/>
      <sheetId val="6"/>
      <sheetId val="7"/>
      <sheetId val="8"/>
      <sheetId val="9"/>
      <sheetId val="10"/>
    </sheetIdMap>
  </header>
  <header guid="{2EF31019-20F3-4431-B771-F1F8CC2F76BF}" dateTime="2020-06-08T14:09:33" maxSheetId="11" userName="EXTERNAL Nguyen Trung Hieu (Ban Vien, RBVH/EPS45)" r:id="rId487" minRId="6705" maxRId="6878">
    <sheetIdMap count="10">
      <sheetId val="1"/>
      <sheetId val="2"/>
      <sheetId val="3"/>
      <sheetId val="4"/>
      <sheetId val="5"/>
      <sheetId val="6"/>
      <sheetId val="7"/>
      <sheetId val="8"/>
      <sheetId val="9"/>
      <sheetId val="10"/>
    </sheetIdMap>
  </header>
  <header guid="{A33BD060-E548-43E2-8D09-52B111779E27}" dateTime="2020-06-08T14:11:57" maxSheetId="11" userName="EXTERNAL Nguyen Duy Bang (Ban Vien, RBVH/EPS45)" r:id="rId488" minRId="6879" maxRId="6887">
    <sheetIdMap count="10">
      <sheetId val="1"/>
      <sheetId val="2"/>
      <sheetId val="3"/>
      <sheetId val="4"/>
      <sheetId val="5"/>
      <sheetId val="6"/>
      <sheetId val="7"/>
      <sheetId val="8"/>
      <sheetId val="9"/>
      <sheetId val="10"/>
    </sheetIdMap>
  </header>
  <header guid="{6F318F4B-5BA1-4681-9A60-9C549B113D68}" dateTime="2020-06-08T14:12:02" maxSheetId="11" userName="EXTERNAL Nguyen Duy Bang (Ban Vien, RBVH/EPS45)" r:id="rId489">
    <sheetIdMap count="10">
      <sheetId val="1"/>
      <sheetId val="2"/>
      <sheetId val="3"/>
      <sheetId val="4"/>
      <sheetId val="5"/>
      <sheetId val="6"/>
      <sheetId val="7"/>
      <sheetId val="8"/>
      <sheetId val="9"/>
      <sheetId val="10"/>
    </sheetIdMap>
  </header>
  <header guid="{C185166F-BA61-4E5E-85AC-EF603F34D1A8}" dateTime="2020-06-08T14:12:32" maxSheetId="11" userName="EXTERNAL Nguyen Trung Hieu (Ban Vien, RBVH/EPS45)" r:id="rId490">
    <sheetIdMap count="10">
      <sheetId val="1"/>
      <sheetId val="2"/>
      <sheetId val="3"/>
      <sheetId val="4"/>
      <sheetId val="5"/>
      <sheetId val="6"/>
      <sheetId val="7"/>
      <sheetId val="8"/>
      <sheetId val="9"/>
      <sheetId val="10"/>
    </sheetIdMap>
  </header>
  <header guid="{B7545032-7B13-4FFF-8616-19F177646582}" dateTime="2020-06-08T14:15:07" maxSheetId="11" userName="EXTERNAL Nguyen Trung Hieu (Ban Vien, RBVH/EPS45)" r:id="rId491">
    <sheetIdMap count="10">
      <sheetId val="1"/>
      <sheetId val="2"/>
      <sheetId val="3"/>
      <sheetId val="4"/>
      <sheetId val="5"/>
      <sheetId val="6"/>
      <sheetId val="7"/>
      <sheetId val="8"/>
      <sheetId val="9"/>
      <sheetId val="10"/>
    </sheetIdMap>
  </header>
  <header guid="{363AEC2D-7E9E-4B0E-8804-B15D3C54DF1A}" dateTime="2020-06-08T14:16:32" maxSheetId="11" userName="EXTERNAL Nguyen Trung Hieu (Ban Vien, RBVH/EPS45)" r:id="rId492" minRId="6896" maxRId="6899">
    <sheetIdMap count="10">
      <sheetId val="1"/>
      <sheetId val="2"/>
      <sheetId val="3"/>
      <sheetId val="4"/>
      <sheetId val="5"/>
      <sheetId val="6"/>
      <sheetId val="7"/>
      <sheetId val="8"/>
      <sheetId val="9"/>
      <sheetId val="10"/>
    </sheetIdMap>
  </header>
  <header guid="{4DE0315C-BB53-40A7-9E9C-C32F67862875}" dateTime="2020-06-08T14:17:32" maxSheetId="11" userName="EXTERNAL Nguyen Trung Hieu (Ban Vien, RBVH/EPS45)" r:id="rId493" minRId="6900" maxRId="7065">
    <sheetIdMap count="10">
      <sheetId val="1"/>
      <sheetId val="2"/>
      <sheetId val="3"/>
      <sheetId val="4"/>
      <sheetId val="5"/>
      <sheetId val="6"/>
      <sheetId val="7"/>
      <sheetId val="8"/>
      <sheetId val="9"/>
      <sheetId val="10"/>
    </sheetIdMap>
  </header>
  <header guid="{09FA2BC7-F569-4A1F-B9E4-0787C754CEDC}" dateTime="2020-06-08T14:19:51" maxSheetId="11" userName="EXTERNAL Nguyen Trung Hieu (Ban Vien, RBVH/EPS45)" r:id="rId494">
    <sheetIdMap count="10">
      <sheetId val="1"/>
      <sheetId val="2"/>
      <sheetId val="3"/>
      <sheetId val="4"/>
      <sheetId val="5"/>
      <sheetId val="6"/>
      <sheetId val="7"/>
      <sheetId val="8"/>
      <sheetId val="9"/>
      <sheetId val="10"/>
    </sheetIdMap>
  </header>
  <header guid="{AFF7EA26-3CD7-49CF-BCC6-51D1E45CAC27}" dateTime="2020-06-08T14:20:10" maxSheetId="11" userName="EXTERNAL Nguyen Duy Bang (Ban Vien, RBVH/EPS45)" r:id="rId495" minRId="7068" maxRId="7076">
    <sheetIdMap count="10">
      <sheetId val="1"/>
      <sheetId val="2"/>
      <sheetId val="3"/>
      <sheetId val="4"/>
      <sheetId val="5"/>
      <sheetId val="6"/>
      <sheetId val="7"/>
      <sheetId val="8"/>
      <sheetId val="9"/>
      <sheetId val="10"/>
    </sheetIdMap>
  </header>
  <header guid="{D01CA58E-D916-4783-AEC9-0F57FBA3868A}" dateTime="2020-06-08T14:21:47" maxSheetId="11" userName="EXTERNAL Nguyen Tuan Duong (Ban Vien, RBVH/EPS45)" r:id="rId496" minRId="7079" maxRId="7080">
    <sheetIdMap count="10">
      <sheetId val="1"/>
      <sheetId val="2"/>
      <sheetId val="3"/>
      <sheetId val="4"/>
      <sheetId val="5"/>
      <sheetId val="6"/>
      <sheetId val="7"/>
      <sheetId val="8"/>
      <sheetId val="9"/>
      <sheetId val="10"/>
    </sheetIdMap>
  </header>
  <header guid="{3C6C9E9B-7898-486B-9C15-8AE40ED5DEEF}" dateTime="2020-06-08T14:21:58" maxSheetId="11" userName="EXTERNAL Nguyen Tuan Duong (Ban Vien, RBVH/EPS45)" r:id="rId497">
    <sheetIdMap count="10">
      <sheetId val="1"/>
      <sheetId val="2"/>
      <sheetId val="3"/>
      <sheetId val="4"/>
      <sheetId val="5"/>
      <sheetId val="6"/>
      <sheetId val="7"/>
      <sheetId val="8"/>
      <sheetId val="9"/>
      <sheetId val="10"/>
    </sheetIdMap>
  </header>
  <header guid="{4ADAB1DA-2F97-4A8B-BE34-10060CDB1D23}" dateTime="2020-06-08T14:23:21" maxSheetId="11" userName="gup7hc" r:id="rId498">
    <sheetIdMap count="10">
      <sheetId val="1"/>
      <sheetId val="2"/>
      <sheetId val="3"/>
      <sheetId val="4"/>
      <sheetId val="5"/>
      <sheetId val="6"/>
      <sheetId val="7"/>
      <sheetId val="8"/>
      <sheetId val="9"/>
      <sheetId val="10"/>
    </sheetIdMap>
  </header>
  <header guid="{FC43606C-53DF-440E-80A1-5C1D7940EE63}" dateTime="2020-06-08T14:23:28" maxSheetId="11" userName="gup7hc" r:id="rId499" minRId="7087">
    <sheetIdMap count="10">
      <sheetId val="1"/>
      <sheetId val="2"/>
      <sheetId val="3"/>
      <sheetId val="4"/>
      <sheetId val="5"/>
      <sheetId val="6"/>
      <sheetId val="7"/>
      <sheetId val="8"/>
      <sheetId val="9"/>
      <sheetId val="10"/>
    </sheetIdMap>
  </header>
  <header guid="{5685562F-A952-4ECC-8A87-BCF650E80DB6}" dateTime="2020-06-08T14:25:37" maxSheetId="11" userName="EXTERNAL Nguyen Kim Thanh (Ban Vien, RBVH/EPS45)" r:id="rId500" minRId="7088" maxRId="7092">
    <sheetIdMap count="10">
      <sheetId val="1"/>
      <sheetId val="2"/>
      <sheetId val="3"/>
      <sheetId val="4"/>
      <sheetId val="5"/>
      <sheetId val="6"/>
      <sheetId val="7"/>
      <sheetId val="8"/>
      <sheetId val="9"/>
      <sheetId val="10"/>
    </sheetIdMap>
  </header>
  <header guid="{AABE1093-6ADD-465B-9905-EC7458186B4B}" dateTime="2020-06-08T14:26:00" maxSheetId="11" userName="EXTERNAL Nguyen Duy Bang (Ban Vien, RBVH/EPS45)" r:id="rId501" minRId="7095" maxRId="7103">
    <sheetIdMap count="10">
      <sheetId val="1"/>
      <sheetId val="2"/>
      <sheetId val="3"/>
      <sheetId val="4"/>
      <sheetId val="5"/>
      <sheetId val="6"/>
      <sheetId val="7"/>
      <sheetId val="8"/>
      <sheetId val="9"/>
      <sheetId val="10"/>
    </sheetIdMap>
  </header>
  <header guid="{D2D1FE25-5684-4AE1-8C1C-E4D4CDE6648F}" dateTime="2020-06-08T14:26:17" maxSheetId="11" userName="EXTERNAL Nguyen Trung Hieu (Ban Vien, RBVH/EPS45)" r:id="rId502">
    <sheetIdMap count="10">
      <sheetId val="1"/>
      <sheetId val="2"/>
      <sheetId val="3"/>
      <sheetId val="4"/>
      <sheetId val="5"/>
      <sheetId val="6"/>
      <sheetId val="7"/>
      <sheetId val="8"/>
      <sheetId val="9"/>
      <sheetId val="10"/>
    </sheetIdMap>
  </header>
  <header guid="{F6492CD8-D79A-4679-8E79-DCF79E293121}" dateTime="2020-06-08T14:27:07" maxSheetId="11" userName="EXTERNAL Nguyen Trung Hieu (Ban Vien, RBVH/EPS45)" r:id="rId503">
    <sheetIdMap count="10">
      <sheetId val="1"/>
      <sheetId val="2"/>
      <sheetId val="3"/>
      <sheetId val="4"/>
      <sheetId val="5"/>
      <sheetId val="6"/>
      <sheetId val="7"/>
      <sheetId val="8"/>
      <sheetId val="9"/>
      <sheetId val="10"/>
    </sheetIdMap>
  </header>
  <header guid="{0C81853C-392C-4A74-AA5A-25285E76B1C5}" dateTime="2020-06-08T14:29:53" maxSheetId="11" userName="EXTERNAL Do Phu Loc (Ban Vien, RBVH/EPS45)" r:id="rId504" minRId="7110" maxRId="7112">
    <sheetIdMap count="10">
      <sheetId val="1"/>
      <sheetId val="2"/>
      <sheetId val="3"/>
      <sheetId val="4"/>
      <sheetId val="5"/>
      <sheetId val="6"/>
      <sheetId val="7"/>
      <sheetId val="8"/>
      <sheetId val="9"/>
      <sheetId val="10"/>
    </sheetIdMap>
  </header>
  <header guid="{D12AAAF6-B034-4A42-85EF-638851A79CD2}" dateTime="2020-06-08T14:48:28" maxSheetId="11" userName="EXTERNAL Nguyen Kim Thanh (Ban Vien, RBVH/EPS45)" r:id="rId505" minRId="7113" maxRId="7115">
    <sheetIdMap count="10">
      <sheetId val="1"/>
      <sheetId val="2"/>
      <sheetId val="3"/>
      <sheetId val="4"/>
      <sheetId val="5"/>
      <sheetId val="6"/>
      <sheetId val="7"/>
      <sheetId val="8"/>
      <sheetId val="9"/>
      <sheetId val="10"/>
    </sheetIdMap>
  </header>
  <header guid="{E3FB2D25-B208-45A1-A728-5B09FD7BC784}" dateTime="2020-06-08T14:48:42" maxSheetId="11" userName="EXTERNAL Nguyen Kim Thanh (Ban Vien, RBVH/EPS45)" r:id="rId506" minRId="7118" maxRId="7119">
    <sheetIdMap count="10">
      <sheetId val="1"/>
      <sheetId val="2"/>
      <sheetId val="3"/>
      <sheetId val="4"/>
      <sheetId val="5"/>
      <sheetId val="6"/>
      <sheetId val="7"/>
      <sheetId val="8"/>
      <sheetId val="9"/>
      <sheetId val="10"/>
    </sheetIdMap>
  </header>
  <header guid="{C127063A-7C29-4A52-8DC0-D535B07CA68A}" dateTime="2020-06-08T14:48:43" maxSheetId="11" userName="EXTERNAL Nguyen Kim Thanh (Ban Vien, RBVH/EPS45)" r:id="rId507">
    <sheetIdMap count="10">
      <sheetId val="1"/>
      <sheetId val="2"/>
      <sheetId val="3"/>
      <sheetId val="4"/>
      <sheetId val="5"/>
      <sheetId val="6"/>
      <sheetId val="7"/>
      <sheetId val="8"/>
      <sheetId val="9"/>
      <sheetId val="10"/>
    </sheetIdMap>
  </header>
  <header guid="{D588A65F-A7CC-4C81-9CDD-DF6B26533B4F}" dateTime="2020-06-08T14:58:47" maxSheetId="11" userName="EXTERNAL Ly Chung (Ban Vien, RBVH/EPS45)" r:id="rId508">
    <sheetIdMap count="10">
      <sheetId val="1"/>
      <sheetId val="2"/>
      <sheetId val="3"/>
      <sheetId val="4"/>
      <sheetId val="5"/>
      <sheetId val="6"/>
      <sheetId val="7"/>
      <sheetId val="8"/>
      <sheetId val="9"/>
      <sheetId val="10"/>
    </sheetIdMap>
  </header>
  <header guid="{7A645C63-0517-44A1-A417-85A13823F54E}" dateTime="2020-06-08T15:03:36" maxSheetId="11" userName="EXTERNAL Nguyen Tuan Duong (Ban Vien, RBVH/EPS45)" r:id="rId509">
    <sheetIdMap count="10">
      <sheetId val="1"/>
      <sheetId val="2"/>
      <sheetId val="3"/>
      <sheetId val="4"/>
      <sheetId val="5"/>
      <sheetId val="6"/>
      <sheetId val="7"/>
      <sheetId val="8"/>
      <sheetId val="9"/>
      <sheetId val="10"/>
    </sheetIdMap>
  </header>
  <header guid="{BCF50434-74BE-42C4-BED9-679C60BE4EAC}" dateTime="2020-06-08T15:10:19" maxSheetId="11" userName="EXTERNAL Nguyen Tuan Duong (Ban Vien, RBVH/EPS45)" r:id="rId510" minRId="7128" maxRId="7139">
    <sheetIdMap count="10">
      <sheetId val="1"/>
      <sheetId val="2"/>
      <sheetId val="3"/>
      <sheetId val="4"/>
      <sheetId val="5"/>
      <sheetId val="6"/>
      <sheetId val="7"/>
      <sheetId val="8"/>
      <sheetId val="9"/>
      <sheetId val="10"/>
    </sheetIdMap>
  </header>
  <header guid="{F89AE22A-C22E-4123-B5FD-72DD494EDA21}" dateTime="2020-06-08T15:15:42" maxSheetId="11" userName="EXTERNAL Nguyen Tuan Duong (Ban Vien, RBVH/EPS45)" r:id="rId511">
    <sheetIdMap count="10">
      <sheetId val="1"/>
      <sheetId val="2"/>
      <sheetId val="3"/>
      <sheetId val="4"/>
      <sheetId val="5"/>
      <sheetId val="6"/>
      <sheetId val="7"/>
      <sheetId val="8"/>
      <sheetId val="9"/>
      <sheetId val="10"/>
    </sheetIdMap>
  </header>
  <header guid="{CF7E34DF-2559-42F2-A174-0BB3AA337C04}" dateTime="2020-06-08T15:15:51" maxSheetId="11" userName="EXTERNAL Nguyen Tuan Duong (Ban Vien, RBVH/EPS45)" r:id="rId512">
    <sheetIdMap count="10">
      <sheetId val="1"/>
      <sheetId val="2"/>
      <sheetId val="3"/>
      <sheetId val="4"/>
      <sheetId val="5"/>
      <sheetId val="6"/>
      <sheetId val="7"/>
      <sheetId val="8"/>
      <sheetId val="9"/>
      <sheetId val="10"/>
    </sheetIdMap>
  </header>
  <header guid="{1A67DB97-AE5F-4FA0-A057-FE4C2A88BA1E}" dateTime="2020-06-08T15:41:02" maxSheetId="11" userName="EXTERNAL Nguyen Tuan Duong (Ban Vien, RBVH/EPS45)" r:id="rId513" minRId="7146" maxRId="7173">
    <sheetIdMap count="10">
      <sheetId val="1"/>
      <sheetId val="2"/>
      <sheetId val="3"/>
      <sheetId val="4"/>
      <sheetId val="5"/>
      <sheetId val="6"/>
      <sheetId val="7"/>
      <sheetId val="8"/>
      <sheetId val="9"/>
      <sheetId val="10"/>
    </sheetIdMap>
  </header>
  <header guid="{40266B5E-5AB6-4675-94DD-AEF91D47EB3F}" dateTime="2020-06-08T15:45:28" maxSheetId="11" userName="gup7hc" r:id="rId514" minRId="7176" maxRId="7187">
    <sheetIdMap count="10">
      <sheetId val="1"/>
      <sheetId val="2"/>
      <sheetId val="3"/>
      <sheetId val="4"/>
      <sheetId val="5"/>
      <sheetId val="6"/>
      <sheetId val="7"/>
      <sheetId val="8"/>
      <sheetId val="9"/>
      <sheetId val="10"/>
    </sheetIdMap>
  </header>
  <header guid="{19D46632-79B8-4210-901F-2F8DE029DA94}" dateTime="2020-06-08T15:52:40" maxSheetId="11" userName="EXTERNAL Nguyen Tuan Duong (Ban Vien, RBVH/EPS45)" r:id="rId515" minRId="7190" maxRId="7202">
    <sheetIdMap count="10">
      <sheetId val="1"/>
      <sheetId val="2"/>
      <sheetId val="3"/>
      <sheetId val="4"/>
      <sheetId val="5"/>
      <sheetId val="6"/>
      <sheetId val="7"/>
      <sheetId val="8"/>
      <sheetId val="9"/>
      <sheetId val="10"/>
    </sheetIdMap>
  </header>
  <header guid="{1FD4833C-0B9A-4002-860A-4F3B5D9EF1BD}" dateTime="2020-06-08T15:54:32" maxSheetId="11" userName="EXTERNAL Nguyen Tuan Duong (Ban Vien, RBVH/EPS45)" r:id="rId516">
    <sheetIdMap count="10">
      <sheetId val="1"/>
      <sheetId val="2"/>
      <sheetId val="3"/>
      <sheetId val="4"/>
      <sheetId val="5"/>
      <sheetId val="6"/>
      <sheetId val="7"/>
      <sheetId val="8"/>
      <sheetId val="9"/>
      <sheetId val="10"/>
    </sheetIdMap>
  </header>
  <header guid="{DD343BEA-31F8-4A09-8E30-E9A1C36C1B27}" dateTime="2020-06-08T15:56:34" maxSheetId="11" userName="EXTERNAL Nguyen Trung Hieu (Ban Vien, RBVH/EPS45)" r:id="rId517">
    <sheetIdMap count="10">
      <sheetId val="1"/>
      <sheetId val="2"/>
      <sheetId val="3"/>
      <sheetId val="4"/>
      <sheetId val="5"/>
      <sheetId val="6"/>
      <sheetId val="7"/>
      <sheetId val="8"/>
      <sheetId val="9"/>
      <sheetId val="10"/>
    </sheetIdMap>
  </header>
  <header guid="{AD5B4FDC-B71B-4551-A7CE-C7B041184488}" dateTime="2020-06-08T16:06:40" maxSheetId="11" userName="EXTERNAL Nguyen Kim Thanh (Ban Vien, RBVH/EPS45)" r:id="rId518" minRId="7209" maxRId="7219">
    <sheetIdMap count="10">
      <sheetId val="1"/>
      <sheetId val="2"/>
      <sheetId val="3"/>
      <sheetId val="4"/>
      <sheetId val="5"/>
      <sheetId val="6"/>
      <sheetId val="7"/>
      <sheetId val="8"/>
      <sheetId val="9"/>
      <sheetId val="10"/>
    </sheetIdMap>
  </header>
  <header guid="{0D20BA08-36B9-4855-98BA-D82542330A8F}" dateTime="2020-06-08T16:13:23" maxSheetId="11" userName="EXTERNAL Nguyen Tuan Duong (Ban Vien, RBVH/EPS45)" r:id="rId519" minRId="7222" maxRId="7237">
    <sheetIdMap count="10">
      <sheetId val="1"/>
      <sheetId val="2"/>
      <sheetId val="3"/>
      <sheetId val="4"/>
      <sheetId val="5"/>
      <sheetId val="6"/>
      <sheetId val="7"/>
      <sheetId val="8"/>
      <sheetId val="9"/>
      <sheetId val="10"/>
    </sheetIdMap>
  </header>
  <header guid="{06BE75F3-B443-4A85-9DEA-AB22550E8333}" dateTime="2020-06-08T16:14:41" maxSheetId="11" userName="EXTERNAL Nguyen Trung Hieu (Ban Vien, RBVH/EPS45)" r:id="rId520">
    <sheetIdMap count="10">
      <sheetId val="1"/>
      <sheetId val="2"/>
      <sheetId val="3"/>
      <sheetId val="4"/>
      <sheetId val="5"/>
      <sheetId val="6"/>
      <sheetId val="7"/>
      <sheetId val="8"/>
      <sheetId val="9"/>
      <sheetId val="10"/>
    </sheetIdMap>
  </header>
  <header guid="{F4489266-3A30-45CF-BF46-34C3C14EF9C3}" dateTime="2020-06-08T16:17:37" maxSheetId="11" userName="gup7hc" r:id="rId521" minRId="7242" maxRId="7247">
    <sheetIdMap count="10">
      <sheetId val="1"/>
      <sheetId val="2"/>
      <sheetId val="3"/>
      <sheetId val="4"/>
      <sheetId val="5"/>
      <sheetId val="6"/>
      <sheetId val="7"/>
      <sheetId val="8"/>
      <sheetId val="9"/>
      <sheetId val="10"/>
    </sheetIdMap>
  </header>
  <header guid="{33EA857C-40A7-4404-9DB3-9B0ACB2B7AF2}" dateTime="2020-06-08T16:18:07" maxSheetId="11" userName="gup7hc" r:id="rId522">
    <sheetIdMap count="10">
      <sheetId val="1"/>
      <sheetId val="2"/>
      <sheetId val="3"/>
      <sheetId val="4"/>
      <sheetId val="5"/>
      <sheetId val="6"/>
      <sheetId val="7"/>
      <sheetId val="8"/>
      <sheetId val="9"/>
      <sheetId val="10"/>
    </sheetIdMap>
  </header>
  <header guid="{C6A051FA-7648-4846-891D-29952B174BCD}" dateTime="2020-06-08T16:23:40" maxSheetId="11" userName="EXTERNAL Nguyen Tuan Duong (Ban Vien, RBVH/EPS45)" r:id="rId523">
    <sheetIdMap count="10">
      <sheetId val="1"/>
      <sheetId val="2"/>
      <sheetId val="3"/>
      <sheetId val="4"/>
      <sheetId val="5"/>
      <sheetId val="6"/>
      <sheetId val="7"/>
      <sheetId val="8"/>
      <sheetId val="9"/>
      <sheetId val="10"/>
    </sheetIdMap>
  </header>
  <header guid="{F8358503-7FA2-44E7-B9B5-3C083BD63659}" dateTime="2020-06-08T16:27:34" maxSheetId="11" userName="EXTERNAL Nguyen Tuan Duong (Ban Vien, RBVH/EPS45)" r:id="rId524" minRId="7254" maxRId="7456">
    <sheetIdMap count="10">
      <sheetId val="1"/>
      <sheetId val="2"/>
      <sheetId val="3"/>
      <sheetId val="4"/>
      <sheetId val="5"/>
      <sheetId val="6"/>
      <sheetId val="7"/>
      <sheetId val="8"/>
      <sheetId val="9"/>
      <sheetId val="10"/>
    </sheetIdMap>
  </header>
  <header guid="{90E9F497-B0E7-406C-8F16-88EFD1284E5B}" dateTime="2020-06-08T16:27:54" maxSheetId="11" userName="EXTERNAL Nguyen Tuan Duong (Ban Vien, RBVH/EPS45)" r:id="rId525" minRId="7459" maxRId="7484">
    <sheetIdMap count="10">
      <sheetId val="1"/>
      <sheetId val="2"/>
      <sheetId val="3"/>
      <sheetId val="4"/>
      <sheetId val="5"/>
      <sheetId val="6"/>
      <sheetId val="7"/>
      <sheetId val="8"/>
      <sheetId val="9"/>
      <sheetId val="10"/>
    </sheetIdMap>
  </header>
  <header guid="{4C8E6C47-8C3F-438D-AB08-E3BE4A6C92B5}" dateTime="2020-06-08T16:27:56" maxSheetId="11" userName="EXTERNAL Nguyen Tuan Duong (Ban Vien, RBVH/EPS45)" r:id="rId526">
    <sheetIdMap count="10">
      <sheetId val="1"/>
      <sheetId val="2"/>
      <sheetId val="3"/>
      <sheetId val="4"/>
      <sheetId val="5"/>
      <sheetId val="6"/>
      <sheetId val="7"/>
      <sheetId val="8"/>
      <sheetId val="9"/>
      <sheetId val="10"/>
    </sheetIdMap>
  </header>
  <header guid="{A2FD71A9-0DA8-4395-BDEC-629750E2BDD7}" dateTime="2020-06-08T16:28:43" maxSheetId="11" userName="EXTERNAL Nguyen Tuan Duong (Ban Vien, RBVH/EPS45)" r:id="rId527" minRId="7489" maxRId="7514">
    <sheetIdMap count="10">
      <sheetId val="1"/>
      <sheetId val="2"/>
      <sheetId val="3"/>
      <sheetId val="4"/>
      <sheetId val="5"/>
      <sheetId val="6"/>
      <sheetId val="7"/>
      <sheetId val="8"/>
      <sheetId val="9"/>
      <sheetId val="10"/>
    </sheetIdMap>
  </header>
  <header guid="{410D0317-84C5-4C06-A0D1-FAAF808313F7}" dateTime="2020-06-08T16:29:26" maxSheetId="11" userName="EXTERNAL Nguyen Tuan Duong (Ban Vien, RBVH/EPS45)" r:id="rId528" minRId="7517" maxRId="7555">
    <sheetIdMap count="10">
      <sheetId val="1"/>
      <sheetId val="2"/>
      <sheetId val="3"/>
      <sheetId val="4"/>
      <sheetId val="5"/>
      <sheetId val="6"/>
      <sheetId val="7"/>
      <sheetId val="8"/>
      <sheetId val="9"/>
      <sheetId val="10"/>
    </sheetIdMap>
  </header>
  <header guid="{884C6590-26AF-4A72-AE28-2305D00B73E5}" dateTime="2020-06-08T16:30:02" maxSheetId="11" userName="EXTERNAL Nguyen Tuan Duong (Ban Vien, RBVH/EPS45)" r:id="rId529" minRId="7556" maxRId="7558">
    <sheetIdMap count="10">
      <sheetId val="1"/>
      <sheetId val="2"/>
      <sheetId val="3"/>
      <sheetId val="4"/>
      <sheetId val="5"/>
      <sheetId val="6"/>
      <sheetId val="7"/>
      <sheetId val="8"/>
      <sheetId val="9"/>
      <sheetId val="10"/>
    </sheetIdMap>
  </header>
  <header guid="{350ABFAA-4BFD-4FA1-8959-91BDA1DA51D3}" dateTime="2020-06-08T16:30:22" maxSheetId="11" userName="EXTERNAL Nguyen Tuan Duong (Ban Vien, RBVH/EPS45)" r:id="rId530">
    <sheetIdMap count="10">
      <sheetId val="1"/>
      <sheetId val="2"/>
      <sheetId val="3"/>
      <sheetId val="4"/>
      <sheetId val="5"/>
      <sheetId val="6"/>
      <sheetId val="7"/>
      <sheetId val="8"/>
      <sheetId val="9"/>
      <sheetId val="10"/>
    </sheetIdMap>
  </header>
  <header guid="{0AD8C252-B248-4F3C-A177-7187AFC0BD49}" dateTime="2020-06-08T16:30:43" maxSheetId="11" userName="EXTERNAL Nguyen Tuan Duong (Ban Vien, RBVH/EPS45)" r:id="rId531">
    <sheetIdMap count="10">
      <sheetId val="1"/>
      <sheetId val="2"/>
      <sheetId val="3"/>
      <sheetId val="4"/>
      <sheetId val="5"/>
      <sheetId val="6"/>
      <sheetId val="7"/>
      <sheetId val="8"/>
      <sheetId val="9"/>
      <sheetId val="10"/>
    </sheetIdMap>
  </header>
  <header guid="{C3B4B453-F4B2-4C14-B1EE-DF6A0CE5E63F}" dateTime="2020-06-08T16:30:53" maxSheetId="11" userName="EXTERNAL Nguyen Tuan Duong (Ban Vien, RBVH/EPS45)" r:id="rId532">
    <sheetIdMap count="10">
      <sheetId val="1"/>
      <sheetId val="2"/>
      <sheetId val="3"/>
      <sheetId val="4"/>
      <sheetId val="5"/>
      <sheetId val="6"/>
      <sheetId val="7"/>
      <sheetId val="8"/>
      <sheetId val="9"/>
      <sheetId val="10"/>
    </sheetIdMap>
  </header>
  <header guid="{88827EB4-CC84-4473-866B-9845448F2288}" dateTime="2020-06-08T16:32:27" maxSheetId="11" userName="EXTERNAL Nguyen Tuan Duong (Ban Vien, RBVH/EPS45)" r:id="rId533" minRId="7567" maxRId="7568">
    <sheetIdMap count="10">
      <sheetId val="1"/>
      <sheetId val="2"/>
      <sheetId val="3"/>
      <sheetId val="4"/>
      <sheetId val="5"/>
      <sheetId val="6"/>
      <sheetId val="7"/>
      <sheetId val="8"/>
      <sheetId val="9"/>
      <sheetId val="10"/>
    </sheetIdMap>
  </header>
  <header guid="{29899CA1-9718-4918-A7BE-44E7E94DC299}" dateTime="2020-06-08T16:33:00" maxSheetId="11" userName="EXTERNAL Nguyen Tuan Duong (Ban Vien, RBVH/EPS45)" r:id="rId534">
    <sheetIdMap count="10">
      <sheetId val="1"/>
      <sheetId val="2"/>
      <sheetId val="3"/>
      <sheetId val="4"/>
      <sheetId val="5"/>
      <sheetId val="6"/>
      <sheetId val="7"/>
      <sheetId val="8"/>
      <sheetId val="9"/>
      <sheetId val="10"/>
    </sheetIdMap>
  </header>
  <header guid="{A2A0A252-E091-475F-B392-ED9B0AF53984}" dateTime="2020-06-08T16:39:34" maxSheetId="11" userName="gup7hc" r:id="rId535">
    <sheetIdMap count="10">
      <sheetId val="1"/>
      <sheetId val="2"/>
      <sheetId val="3"/>
      <sheetId val="4"/>
      <sheetId val="5"/>
      <sheetId val="6"/>
      <sheetId val="7"/>
      <sheetId val="8"/>
      <sheetId val="9"/>
      <sheetId val="10"/>
    </sheetIdMap>
  </header>
  <header guid="{FED71ACE-959E-4413-8D60-26B49692E00E}" dateTime="2020-06-08T16:43:12" maxSheetId="11" userName="gup7hc" r:id="rId536" minRId="7573" maxRId="7574">
    <sheetIdMap count="10">
      <sheetId val="1"/>
      <sheetId val="2"/>
      <sheetId val="3"/>
      <sheetId val="4"/>
      <sheetId val="5"/>
      <sheetId val="6"/>
      <sheetId val="7"/>
      <sheetId val="8"/>
      <sheetId val="9"/>
      <sheetId val="10"/>
    </sheetIdMap>
  </header>
  <header guid="{04B62CD9-CC1F-4628-8FE9-BB54FC89B29D}" dateTime="2020-06-08T16:55:59" maxSheetId="11" userName="EXTERNAL Nguyen Trung Hieu (Ban Vien, RBVH/EPS45)" r:id="rId537" minRId="7577" maxRId="7586">
    <sheetIdMap count="10">
      <sheetId val="1"/>
      <sheetId val="2"/>
      <sheetId val="3"/>
      <sheetId val="4"/>
      <sheetId val="5"/>
      <sheetId val="6"/>
      <sheetId val="7"/>
      <sheetId val="8"/>
      <sheetId val="9"/>
      <sheetId val="10"/>
    </sheetIdMap>
  </header>
  <header guid="{7F5079AB-9C80-45B3-8FCF-36A81814BCE5}" dateTime="2020-06-08T16:57:06" maxSheetId="11" userName="EXTERNAL Nguyen Kim Thanh (Ban Vien, RBVH/EPS45)" r:id="rId538" minRId="7589" maxRId="7598">
    <sheetIdMap count="10">
      <sheetId val="1"/>
      <sheetId val="2"/>
      <sheetId val="3"/>
      <sheetId val="4"/>
      <sheetId val="5"/>
      <sheetId val="6"/>
      <sheetId val="7"/>
      <sheetId val="8"/>
      <sheetId val="9"/>
      <sheetId val="10"/>
    </sheetIdMap>
  </header>
  <header guid="{BF7FEAD2-9CE2-48EC-BB13-6F71AE57ADE6}" dateTime="2020-06-08T16:57:52" maxSheetId="11" userName="EXTERNAL Nguyen Tuan Duong (Ban Vien, RBVH/EPS45)" r:id="rId539" minRId="7601">
    <sheetIdMap count="10">
      <sheetId val="1"/>
      <sheetId val="2"/>
      <sheetId val="3"/>
      <sheetId val="4"/>
      <sheetId val="5"/>
      <sheetId val="6"/>
      <sheetId val="7"/>
      <sheetId val="8"/>
      <sheetId val="9"/>
      <sheetId val="10"/>
    </sheetIdMap>
  </header>
  <header guid="{6091B558-0785-49EC-80C0-A0B847A9C16C}" dateTime="2020-06-08T17:11:15" maxSheetId="11" userName="gup7hc" r:id="rId540" minRId="7604" maxRId="7619">
    <sheetIdMap count="10">
      <sheetId val="1"/>
      <sheetId val="2"/>
      <sheetId val="3"/>
      <sheetId val="4"/>
      <sheetId val="5"/>
      <sheetId val="6"/>
      <sheetId val="7"/>
      <sheetId val="8"/>
      <sheetId val="9"/>
      <sheetId val="10"/>
    </sheetIdMap>
  </header>
  <header guid="{081CE8AA-7AC6-4329-BC5B-9F685857954D}" dateTime="2020-06-08T17:15:18" maxSheetId="11" userName="gup7hc" r:id="rId541">
    <sheetIdMap count="10">
      <sheetId val="1"/>
      <sheetId val="2"/>
      <sheetId val="3"/>
      <sheetId val="4"/>
      <sheetId val="5"/>
      <sheetId val="6"/>
      <sheetId val="7"/>
      <sheetId val="8"/>
      <sheetId val="9"/>
      <sheetId val="10"/>
    </sheetIdMap>
  </header>
  <header guid="{53DF3F02-4D08-410C-AA80-A2EDA4A80DC9}" dateTime="2020-06-08T17:20:04" maxSheetId="11" userName="EXTERNAL Nguyen Tuan Duong (Ban Vien, RBVH/EPS45)" r:id="rId542" minRId="7624" maxRId="7626">
    <sheetIdMap count="10">
      <sheetId val="1"/>
      <sheetId val="2"/>
      <sheetId val="3"/>
      <sheetId val="4"/>
      <sheetId val="5"/>
      <sheetId val="6"/>
      <sheetId val="7"/>
      <sheetId val="8"/>
      <sheetId val="9"/>
      <sheetId val="10"/>
    </sheetIdMap>
  </header>
  <header guid="{474BCEB7-5746-4CDE-926A-43C66D30BEDD}" dateTime="2020-06-08T17:21:42" maxSheetId="11" userName="EXTERNAL Nguyen Tuan Duong (Ban Vien, RBVH/EPS45)" r:id="rId543" minRId="7629" maxRId="7821">
    <sheetIdMap count="10">
      <sheetId val="1"/>
      <sheetId val="2"/>
      <sheetId val="3"/>
      <sheetId val="4"/>
      <sheetId val="5"/>
      <sheetId val="6"/>
      <sheetId val="7"/>
      <sheetId val="8"/>
      <sheetId val="9"/>
      <sheetId val="10"/>
    </sheetIdMap>
  </header>
  <header guid="{B177A8BE-BA65-47D2-9074-91784EDBD9E0}" dateTime="2020-06-08T17:24:09" maxSheetId="11" userName="EXTERNAL Nguyen Tuan Duong (Ban Vien, RBVH/EPS45)" r:id="rId544" minRId="7824" maxRId="7968">
    <sheetIdMap count="10">
      <sheetId val="1"/>
      <sheetId val="2"/>
      <sheetId val="3"/>
      <sheetId val="4"/>
      <sheetId val="5"/>
      <sheetId val="6"/>
      <sheetId val="7"/>
      <sheetId val="8"/>
      <sheetId val="9"/>
      <sheetId val="10"/>
    </sheetIdMap>
  </header>
  <header guid="{98245330-5CC1-4DCF-9AE3-003B6B015CD9}" dateTime="2020-06-08T17:24:40" maxSheetId="11" userName="EXTERNAL Nguyen Tuan Duong (Ban Vien, RBVH/EPS45)" r:id="rId545" minRId="7971" maxRId="7974">
    <sheetIdMap count="10">
      <sheetId val="1"/>
      <sheetId val="2"/>
      <sheetId val="3"/>
      <sheetId val="4"/>
      <sheetId val="5"/>
      <sheetId val="6"/>
      <sheetId val="7"/>
      <sheetId val="8"/>
      <sheetId val="9"/>
      <sheetId val="10"/>
    </sheetIdMap>
  </header>
  <header guid="{B4E025FA-1378-43D0-B198-E5C3100D8427}" dateTime="2020-06-08T17:25:31" maxSheetId="11" userName="EXTERNAL Nguyen Tuan Duong (Ban Vien, RBVH/EPS45)" r:id="rId546" minRId="7975" maxRId="8000">
    <sheetIdMap count="10">
      <sheetId val="1"/>
      <sheetId val="2"/>
      <sheetId val="3"/>
      <sheetId val="4"/>
      <sheetId val="5"/>
      <sheetId val="6"/>
      <sheetId val="7"/>
      <sheetId val="8"/>
      <sheetId val="9"/>
      <sheetId val="10"/>
    </sheetIdMap>
  </header>
  <header guid="{65726CF9-3C94-469E-95C5-3C1816C03420}" dateTime="2020-06-08T17:25:51" maxSheetId="11" userName="EXTERNAL Nguyen Tuan Duong (Ban Vien, RBVH/EPS45)" r:id="rId547" minRId="8003" maxRId="8019">
    <sheetIdMap count="10">
      <sheetId val="1"/>
      <sheetId val="2"/>
      <sheetId val="3"/>
      <sheetId val="4"/>
      <sheetId val="5"/>
      <sheetId val="6"/>
      <sheetId val="7"/>
      <sheetId val="8"/>
      <sheetId val="9"/>
      <sheetId val="10"/>
    </sheetIdMap>
  </header>
  <header guid="{8E1FA9CE-CD0B-4CE4-BB4D-E757A85BC583}" dateTime="2020-06-08T17:26:27" maxSheetId="11" userName="EXTERNAL Nguyen Tuan Duong (Ban Vien, RBVH/EPS45)" r:id="rId548" minRId="8020" maxRId="8053">
    <sheetIdMap count="10">
      <sheetId val="1"/>
      <sheetId val="2"/>
      <sheetId val="3"/>
      <sheetId val="4"/>
      <sheetId val="5"/>
      <sheetId val="6"/>
      <sheetId val="7"/>
      <sheetId val="8"/>
      <sheetId val="9"/>
      <sheetId val="10"/>
    </sheetIdMap>
  </header>
  <header guid="{4FAAAB6E-C0BE-415D-B369-F6BD674E3CAD}" dateTime="2020-06-08T17:26:34" maxSheetId="11" userName="EXTERNAL Nguyen Tuan Duong (Ban Vien, RBVH/EPS45)" r:id="rId549" minRId="8054" maxRId="8070">
    <sheetIdMap count="10">
      <sheetId val="1"/>
      <sheetId val="2"/>
      <sheetId val="3"/>
      <sheetId val="4"/>
      <sheetId val="5"/>
      <sheetId val="6"/>
      <sheetId val="7"/>
      <sheetId val="8"/>
      <sheetId val="9"/>
      <sheetId val="10"/>
    </sheetIdMap>
  </header>
  <header guid="{CFAFDD27-E4A9-47CC-89DE-903E6A92FAD0}" dateTime="2020-06-08T17:26:52" maxSheetId="11" userName="EXTERNAL Nguyen Tuan Duong (Ban Vien, RBVH/EPS45)" r:id="rId550" minRId="8073" maxRId="8096">
    <sheetIdMap count="10">
      <sheetId val="1"/>
      <sheetId val="2"/>
      <sheetId val="3"/>
      <sheetId val="4"/>
      <sheetId val="5"/>
      <sheetId val="6"/>
      <sheetId val="7"/>
      <sheetId val="8"/>
      <sheetId val="9"/>
      <sheetId val="10"/>
    </sheetIdMap>
  </header>
  <header guid="{6B64D5C8-3071-44C1-9A6E-5075741ACFB3}" dateTime="2020-06-08T17:27:25" maxSheetId="11" userName="EXTERNAL Nguyen Tuan Duong (Ban Vien, RBVH/EPS45)" r:id="rId551" minRId="8099" maxRId="8104">
    <sheetIdMap count="10">
      <sheetId val="1"/>
      <sheetId val="2"/>
      <sheetId val="3"/>
      <sheetId val="4"/>
      <sheetId val="5"/>
      <sheetId val="6"/>
      <sheetId val="7"/>
      <sheetId val="8"/>
      <sheetId val="9"/>
      <sheetId val="10"/>
    </sheetIdMap>
  </header>
  <header guid="{81B35046-B18E-4045-AF0A-01BC5586FA28}" dateTime="2020-06-08T17:27:43" maxSheetId="11" userName="EXTERNAL Nguyen Tuan Duong (Ban Vien, RBVH/EPS45)" r:id="rId552" minRId="8105" maxRId="8114">
    <sheetIdMap count="10">
      <sheetId val="1"/>
      <sheetId val="2"/>
      <sheetId val="3"/>
      <sheetId val="4"/>
      <sheetId val="5"/>
      <sheetId val="6"/>
      <sheetId val="7"/>
      <sheetId val="8"/>
      <sheetId val="9"/>
      <sheetId val="10"/>
    </sheetIdMap>
  </header>
  <header guid="{A7D9565E-EA7B-4510-94A2-FE25DDFCA803}" dateTime="2020-06-08T17:27:51" maxSheetId="11" userName="EXTERNAL Nguyen Tuan Duong (Ban Vien, RBVH/EPS45)" r:id="rId553" minRId="8117" maxRId="8118">
    <sheetIdMap count="10">
      <sheetId val="1"/>
      <sheetId val="2"/>
      <sheetId val="3"/>
      <sheetId val="4"/>
      <sheetId val="5"/>
      <sheetId val="6"/>
      <sheetId val="7"/>
      <sheetId val="8"/>
      <sheetId val="9"/>
      <sheetId val="10"/>
    </sheetIdMap>
  </header>
  <header guid="{FD81302F-8527-4F29-828D-FB3B98704E66}" dateTime="2020-06-08T17:28:43" maxSheetId="11" userName="EXTERNAL Nguyen Tuan Duong (Ban Vien, RBVH/EPS45)" r:id="rId554" minRId="8121" maxRId="8126">
    <sheetIdMap count="10">
      <sheetId val="1"/>
      <sheetId val="2"/>
      <sheetId val="3"/>
      <sheetId val="4"/>
      <sheetId val="5"/>
      <sheetId val="6"/>
      <sheetId val="7"/>
      <sheetId val="8"/>
      <sheetId val="9"/>
      <sheetId val="10"/>
    </sheetIdMap>
  </header>
  <header guid="{C8ACE882-7306-4D7E-9886-EC623850EC47}" dateTime="2020-06-08T17:29:08" maxSheetId="11" userName="EXTERNAL Nguyen Tuan Duong (Ban Vien, RBVH/EPS45)" r:id="rId555" minRId="8129" maxRId="8130">
    <sheetIdMap count="10">
      <sheetId val="1"/>
      <sheetId val="2"/>
      <sheetId val="3"/>
      <sheetId val="4"/>
      <sheetId val="5"/>
      <sheetId val="6"/>
      <sheetId val="7"/>
      <sheetId val="8"/>
      <sheetId val="9"/>
      <sheetId val="10"/>
    </sheetIdMap>
  </header>
  <header guid="{DCA4218A-FDAD-4220-AA6D-AABB182827BC}" dateTime="2020-06-08T17:29:37" maxSheetId="11" userName="EXTERNAL Nguyen Tuan Duong (Ban Vien, RBVH/EPS45)" r:id="rId556" minRId="8133" maxRId="8185">
    <sheetIdMap count="10">
      <sheetId val="1"/>
      <sheetId val="2"/>
      <sheetId val="3"/>
      <sheetId val="4"/>
      <sheetId val="5"/>
      <sheetId val="6"/>
      <sheetId val="7"/>
      <sheetId val="8"/>
      <sheetId val="9"/>
      <sheetId val="10"/>
    </sheetIdMap>
  </header>
  <header guid="{C4EDB66F-4F8D-4A0B-BD89-FE5E7291A492}" dateTime="2020-06-08T17:29:54" maxSheetId="11" userName="EXTERNAL Nguyen Tuan Duong (Ban Vien, RBVH/EPS45)" r:id="rId557" minRId="8188" maxRId="8213">
    <sheetIdMap count="10">
      <sheetId val="1"/>
      <sheetId val="2"/>
      <sheetId val="3"/>
      <sheetId val="4"/>
      <sheetId val="5"/>
      <sheetId val="6"/>
      <sheetId val="7"/>
      <sheetId val="8"/>
      <sheetId val="9"/>
      <sheetId val="10"/>
    </sheetIdMap>
  </header>
  <header guid="{B6124F14-C3DD-489C-BFDA-50824A7769D1}" dateTime="2020-06-08T17:33:56" maxSheetId="11" userName="EXTERNAL Do Phu Loc (Ban Vien, RBVH/EPS45)" r:id="rId558" minRId="8216" maxRId="8225">
    <sheetIdMap count="10">
      <sheetId val="1"/>
      <sheetId val="2"/>
      <sheetId val="3"/>
      <sheetId val="4"/>
      <sheetId val="5"/>
      <sheetId val="6"/>
      <sheetId val="7"/>
      <sheetId val="8"/>
      <sheetId val="9"/>
      <sheetId val="10"/>
    </sheetIdMap>
  </header>
  <header guid="{57CBB012-31C4-4492-A546-A9A43B38B4DF}" dateTime="2020-06-08T17:34:43" maxSheetId="11" userName="EXTERNAL Do Phu Loc (Ban Vien, RBVH/EPS45)" r:id="rId559" minRId="8228">
    <sheetIdMap count="10">
      <sheetId val="1"/>
      <sheetId val="2"/>
      <sheetId val="3"/>
      <sheetId val="4"/>
      <sheetId val="5"/>
      <sheetId val="6"/>
      <sheetId val="7"/>
      <sheetId val="8"/>
      <sheetId val="9"/>
      <sheetId val="10"/>
    </sheetIdMap>
  </header>
  <header guid="{853F7198-48E4-4311-AD38-DE2450A9A157}" dateTime="2020-06-08T17:44:43" maxSheetId="11" userName="EXTERNAL Nguyen Tuan Duong (Ban Vien, RBVH/EPS45)" r:id="rId560">
    <sheetIdMap count="10">
      <sheetId val="1"/>
      <sheetId val="2"/>
      <sheetId val="3"/>
      <sheetId val="4"/>
      <sheetId val="5"/>
      <sheetId val="6"/>
      <sheetId val="7"/>
      <sheetId val="8"/>
      <sheetId val="9"/>
      <sheetId val="10"/>
    </sheetIdMap>
  </header>
  <header guid="{8105148C-E912-425E-8BF8-D82C4FDB9FA9}" dateTime="2020-06-08T17:45:13" maxSheetId="11" userName="EXTERNAL Nguyen Kim Thanh (Ban Vien, RBVH/EPS45)" r:id="rId561" minRId="8233" maxRId="8242">
    <sheetIdMap count="10">
      <sheetId val="1"/>
      <sheetId val="2"/>
      <sheetId val="3"/>
      <sheetId val="4"/>
      <sheetId val="5"/>
      <sheetId val="6"/>
      <sheetId val="7"/>
      <sheetId val="8"/>
      <sheetId val="9"/>
      <sheetId val="10"/>
    </sheetIdMap>
  </header>
  <header guid="{D8A560BB-52C0-4208-AFBC-BD38FC696EEC}" dateTime="2020-06-08T17:45:15" maxSheetId="11" userName="EXTERNAL Nguyen Tuan Duong (Ban Vien, RBVH/EPS45)" r:id="rId562" minRId="8245" maxRId="8254">
    <sheetIdMap count="10">
      <sheetId val="1"/>
      <sheetId val="2"/>
      <sheetId val="3"/>
      <sheetId val="4"/>
      <sheetId val="5"/>
      <sheetId val="6"/>
      <sheetId val="7"/>
      <sheetId val="8"/>
      <sheetId val="9"/>
      <sheetId val="10"/>
    </sheetIdMap>
  </header>
  <header guid="{F95B4B5A-F74B-4DC4-A0E1-BCDD25C4C29E}" dateTime="2020-06-08T17:52:57" maxSheetId="11" userName="EXTERNAL Nguyen Tuan Duong (Ban Vien, RBVH/EPS45)" r:id="rId563">
    <sheetIdMap count="10">
      <sheetId val="1"/>
      <sheetId val="2"/>
      <sheetId val="3"/>
      <sheetId val="4"/>
      <sheetId val="5"/>
      <sheetId val="6"/>
      <sheetId val="7"/>
      <sheetId val="8"/>
      <sheetId val="9"/>
      <sheetId val="10"/>
    </sheetIdMap>
  </header>
  <header guid="{B0806BCD-D038-43FA-8323-DC762CEDBD29}" dateTime="2020-06-08T18:00:45" maxSheetId="11" userName="EXTERNAL Nguyen Tuan Duong (Ban Vien, RBVH/EPS45)" r:id="rId564">
    <sheetIdMap count="10">
      <sheetId val="1"/>
      <sheetId val="2"/>
      <sheetId val="3"/>
      <sheetId val="4"/>
      <sheetId val="5"/>
      <sheetId val="6"/>
      <sheetId val="7"/>
      <sheetId val="8"/>
      <sheetId val="9"/>
      <sheetId val="10"/>
    </sheetIdMap>
  </header>
  <header guid="{935572CA-F23A-44E3-8FA7-87E9998E8C81}" dateTime="2020-06-08T18:44:42" maxSheetId="11" userName="EXTERNAL Nguyen Tai Hau (Ban Vien, RBVH/EPS45)" r:id="rId565" minRId="8261">
    <sheetIdMap count="10">
      <sheetId val="1"/>
      <sheetId val="2"/>
      <sheetId val="3"/>
      <sheetId val="4"/>
      <sheetId val="5"/>
      <sheetId val="6"/>
      <sheetId val="7"/>
      <sheetId val="8"/>
      <sheetId val="9"/>
      <sheetId val="10"/>
    </sheetIdMap>
  </header>
  <header guid="{66202E0D-98E1-4954-BC8D-5E0C08DB7E22}" dateTime="2020-06-08T18:47:54" maxSheetId="11" userName="EXTERNAL Nguyen Tai Hau (Ban Vien, RBVH/EPS45)" r:id="rId566" minRId="8262" maxRId="8276">
    <sheetIdMap count="10">
      <sheetId val="1"/>
      <sheetId val="2"/>
      <sheetId val="3"/>
      <sheetId val="4"/>
      <sheetId val="5"/>
      <sheetId val="6"/>
      <sheetId val="7"/>
      <sheetId val="8"/>
      <sheetId val="9"/>
      <sheetId val="10"/>
    </sheetIdMap>
  </header>
  <header guid="{C61A870C-6905-47B3-9073-F256BB923348}" dateTime="2020-06-08T19:26:15" maxSheetId="11" userName="EXTERNAL Nguyen Tai Hau (Ban Vien, RBVH/EPS45)" r:id="rId567" minRId="8279" maxRId="8291">
    <sheetIdMap count="10">
      <sheetId val="1"/>
      <sheetId val="2"/>
      <sheetId val="3"/>
      <sheetId val="4"/>
      <sheetId val="5"/>
      <sheetId val="6"/>
      <sheetId val="7"/>
      <sheetId val="8"/>
      <sheetId val="9"/>
      <sheetId val="10"/>
    </sheetIdMap>
  </header>
  <header guid="{5B8C89F6-F117-4ABF-B7F1-D63E9081E9F3}" dateTime="2020-06-08T19:26:41" maxSheetId="11" userName="EXTERNAL Nguyen Tai Hau (Ban Vien, RBVH/EPS45)" r:id="rId568" minRId="8294" maxRId="8296">
    <sheetIdMap count="10">
      <sheetId val="1"/>
      <sheetId val="2"/>
      <sheetId val="3"/>
      <sheetId val="4"/>
      <sheetId val="5"/>
      <sheetId val="6"/>
      <sheetId val="7"/>
      <sheetId val="8"/>
      <sheetId val="9"/>
      <sheetId val="10"/>
    </sheetIdMap>
  </header>
  <header guid="{3F32EB6A-DFC5-4BF6-A6D8-2BAD6B86ED46}" dateTime="2020-06-09T07:53:26" maxSheetId="11" userName="EXTERNAL Nguyen Tuan Duong (Ban Vien, RBVH/EPS45)" r:id="rId569">
    <sheetIdMap count="10">
      <sheetId val="1"/>
      <sheetId val="2"/>
      <sheetId val="3"/>
      <sheetId val="4"/>
      <sheetId val="5"/>
      <sheetId val="6"/>
      <sheetId val="7"/>
      <sheetId val="8"/>
      <sheetId val="9"/>
      <sheetId val="10"/>
    </sheetIdMap>
  </header>
  <header guid="{BFD46233-2387-4327-976F-DF047BD32636}" dateTime="2020-06-09T07:53:49" maxSheetId="11" userName="EXTERNAL Nguyen Tuan Duong (Ban Vien, RBVH/EPS45)" r:id="rId570">
    <sheetIdMap count="10">
      <sheetId val="1"/>
      <sheetId val="2"/>
      <sheetId val="3"/>
      <sheetId val="4"/>
      <sheetId val="5"/>
      <sheetId val="6"/>
      <sheetId val="7"/>
      <sheetId val="8"/>
      <sheetId val="9"/>
      <sheetId val="10"/>
    </sheetIdMap>
  </header>
  <header guid="{8C340807-66E4-46BB-B99D-572BE69FFFD3}" dateTime="2020-06-09T07:54:13" maxSheetId="11" userName="EXTERNAL Nguyen Tuan Duong (Ban Vien, RBVH/EPS45)" r:id="rId571">
    <sheetIdMap count="10">
      <sheetId val="1"/>
      <sheetId val="2"/>
      <sheetId val="3"/>
      <sheetId val="4"/>
      <sheetId val="5"/>
      <sheetId val="6"/>
      <sheetId val="7"/>
      <sheetId val="8"/>
      <sheetId val="9"/>
      <sheetId val="10"/>
    </sheetIdMap>
  </header>
  <header guid="{70A7F3CE-0229-4A48-9467-504502CC63ED}" dateTime="2020-06-09T07:55:21" maxSheetId="11" userName="EXTERNAL Nguyen Tuan Duong (Ban Vien, RBVH/EPS45)" r:id="rId572" minRId="8303" maxRId="8319">
    <sheetIdMap count="10">
      <sheetId val="1"/>
      <sheetId val="2"/>
      <sheetId val="3"/>
      <sheetId val="4"/>
      <sheetId val="5"/>
      <sheetId val="6"/>
      <sheetId val="7"/>
      <sheetId val="8"/>
      <sheetId val="9"/>
      <sheetId val="10"/>
    </sheetIdMap>
  </header>
  <header guid="{79765BBD-1A47-4C30-B471-494079F04857}" dateTime="2020-06-09T07:56:06" maxSheetId="11" userName="EXTERNAL Nguyen Tuan Duong (Ban Vien, RBVH/EPS45)" r:id="rId573" minRId="8322" maxRId="8328">
    <sheetIdMap count="10">
      <sheetId val="1"/>
      <sheetId val="2"/>
      <sheetId val="3"/>
      <sheetId val="4"/>
      <sheetId val="5"/>
      <sheetId val="6"/>
      <sheetId val="7"/>
      <sheetId val="8"/>
      <sheetId val="9"/>
      <sheetId val="10"/>
    </sheetIdMap>
  </header>
  <header guid="{54F574F4-8164-42A4-84A4-6F918D045B4E}" dateTime="2020-06-09T07:56:50" maxSheetId="11" userName="EXTERNAL Nguyen Tuan Duong (Ban Vien, RBVH/EPS45)" r:id="rId574" minRId="8329" maxRId="8341">
    <sheetIdMap count="10">
      <sheetId val="1"/>
      <sheetId val="2"/>
      <sheetId val="3"/>
      <sheetId val="4"/>
      <sheetId val="5"/>
      <sheetId val="6"/>
      <sheetId val="7"/>
      <sheetId val="8"/>
      <sheetId val="9"/>
      <sheetId val="10"/>
    </sheetIdMap>
  </header>
  <header guid="{0C14ADE1-CEC6-45B2-91DB-0835A9949E3A}" dateTime="2020-06-09T07:58:39" maxSheetId="11" userName="EXTERNAL Nguyen Tuan Duong (Ban Vien, RBVH/EPS45)" r:id="rId575">
    <sheetIdMap count="10">
      <sheetId val="1"/>
      <sheetId val="2"/>
      <sheetId val="3"/>
      <sheetId val="4"/>
      <sheetId val="5"/>
      <sheetId val="6"/>
      <sheetId val="7"/>
      <sheetId val="8"/>
      <sheetId val="9"/>
      <sheetId val="10"/>
    </sheetIdMap>
  </header>
  <header guid="{559B3F8B-00CF-444B-B235-A0153FED0672}" dateTime="2020-06-09T08:00:42" maxSheetId="11" userName="EXTERNAL Nguyen Tuan Duong (Ban Vien, RBVH/EPS45)" r:id="rId576" minRId="8346" maxRId="8366">
    <sheetIdMap count="10">
      <sheetId val="1"/>
      <sheetId val="2"/>
      <sheetId val="3"/>
      <sheetId val="4"/>
      <sheetId val="5"/>
      <sheetId val="6"/>
      <sheetId val="7"/>
      <sheetId val="8"/>
      <sheetId val="9"/>
      <sheetId val="10"/>
    </sheetIdMap>
  </header>
  <header guid="{97480101-59AF-4B8E-A154-45C6B08EF87C}" dateTime="2020-06-09T08:02:01" maxSheetId="11" userName="EXTERNAL Nguyen Tuan Duong (Ban Vien, RBVH/EPS45)" r:id="rId577" minRId="8369" maxRId="8371">
    <sheetIdMap count="10">
      <sheetId val="1"/>
      <sheetId val="2"/>
      <sheetId val="3"/>
      <sheetId val="4"/>
      <sheetId val="5"/>
      <sheetId val="6"/>
      <sheetId val="7"/>
      <sheetId val="8"/>
      <sheetId val="9"/>
      <sheetId val="10"/>
    </sheetIdMap>
  </header>
  <header guid="{2C2CAC6D-D551-4375-9E98-DB71D6F7EDA3}" dateTime="2020-06-09T08:02:16" maxSheetId="11" userName="EXTERNAL Nguyen Tuan Duong (Ban Vien, RBVH/EPS45)" r:id="rId578" minRId="8374" maxRId="8375">
    <sheetIdMap count="10">
      <sheetId val="1"/>
      <sheetId val="2"/>
      <sheetId val="3"/>
      <sheetId val="4"/>
      <sheetId val="5"/>
      <sheetId val="6"/>
      <sheetId val="7"/>
      <sheetId val="8"/>
      <sheetId val="9"/>
      <sheetId val="10"/>
    </sheetIdMap>
  </header>
  <header guid="{A2E00248-F53B-431D-80EA-56937D0E42B7}" dateTime="2020-06-09T08:02:39" maxSheetId="11" userName="EXTERNAL Nguyen Tuan Duong (Ban Vien, RBVH/EPS45)" r:id="rId579">
    <sheetIdMap count="10">
      <sheetId val="1"/>
      <sheetId val="2"/>
      <sheetId val="3"/>
      <sheetId val="4"/>
      <sheetId val="5"/>
      <sheetId val="6"/>
      <sheetId val="7"/>
      <sheetId val="8"/>
      <sheetId val="9"/>
      <sheetId val="10"/>
    </sheetIdMap>
  </header>
  <header guid="{AFC39F67-F5E9-4FE1-87F1-0D4FF087BFC8}" dateTime="2020-06-09T08:47:21" maxSheetId="11" userName="gup7hc" r:id="rId580" minRId="8380" maxRId="8391">
    <sheetIdMap count="10">
      <sheetId val="1"/>
      <sheetId val="2"/>
      <sheetId val="3"/>
      <sheetId val="4"/>
      <sheetId val="5"/>
      <sheetId val="6"/>
      <sheetId val="7"/>
      <sheetId val="8"/>
      <sheetId val="9"/>
      <sheetId val="10"/>
    </sheetIdMap>
  </header>
  <header guid="{11248C65-30B2-480F-AA1A-56F54334B551}" dateTime="2020-06-09T09:18:43" maxSheetId="11" userName="gup7hc" r:id="rId581" minRId="8394" maxRId="8419">
    <sheetIdMap count="10">
      <sheetId val="1"/>
      <sheetId val="2"/>
      <sheetId val="3"/>
      <sheetId val="4"/>
      <sheetId val="5"/>
      <sheetId val="6"/>
      <sheetId val="7"/>
      <sheetId val="8"/>
      <sheetId val="9"/>
      <sheetId val="10"/>
    </sheetIdMap>
  </header>
  <header guid="{BA48B61F-3B62-4801-A273-5A28706309C9}" dateTime="2020-06-09T09:25:39" maxSheetId="11" userName="EXTERNAL Nguyen Tai Hau (Ban Vien, RBVH/EPS45)" r:id="rId582" minRId="8422" maxRId="8429">
    <sheetIdMap count="10">
      <sheetId val="1"/>
      <sheetId val="2"/>
      <sheetId val="3"/>
      <sheetId val="4"/>
      <sheetId val="5"/>
      <sheetId val="6"/>
      <sheetId val="7"/>
      <sheetId val="8"/>
      <sheetId val="9"/>
      <sheetId val="10"/>
    </sheetIdMap>
  </header>
  <header guid="{DF0A699A-7085-4F30-B45C-8B953D7B25D7}" dateTime="2020-06-09T09:52:03" maxSheetId="11" userName="EXTERNAL Nguyen Trung Hieu (Ban Vien, RBVH/EPS45)" r:id="rId583" minRId="8430" maxRId="8443">
    <sheetIdMap count="10">
      <sheetId val="1"/>
      <sheetId val="2"/>
      <sheetId val="3"/>
      <sheetId val="4"/>
      <sheetId val="5"/>
      <sheetId val="6"/>
      <sheetId val="7"/>
      <sheetId val="8"/>
      <sheetId val="9"/>
      <sheetId val="10"/>
    </sheetIdMap>
  </header>
  <header guid="{7884934E-21A9-42DE-8201-7AFFE714AFF9}" dateTime="2020-06-09T09:52:07" maxSheetId="11" userName="EXTERNAL Nguyen Trung Hieu (Ban Vien, RBVH/EPS45)" r:id="rId584" minRId="8446" maxRId="8451">
    <sheetIdMap count="10">
      <sheetId val="1"/>
      <sheetId val="2"/>
      <sheetId val="3"/>
      <sheetId val="4"/>
      <sheetId val="5"/>
      <sheetId val="6"/>
      <sheetId val="7"/>
      <sheetId val="8"/>
      <sheetId val="9"/>
      <sheetId val="10"/>
    </sheetIdMap>
  </header>
  <header guid="{D285F4A2-A478-46D3-B054-C0E489A7A4AD}" dateTime="2020-06-09T09:52:32" maxSheetId="11" userName="EXTERNAL Nguyen Trung Hieu (Ban Vien, RBVH/EPS45)" r:id="rId585" minRId="8452" maxRId="8456">
    <sheetIdMap count="10">
      <sheetId val="1"/>
      <sheetId val="2"/>
      <sheetId val="3"/>
      <sheetId val="4"/>
      <sheetId val="5"/>
      <sheetId val="6"/>
      <sheetId val="7"/>
      <sheetId val="8"/>
      <sheetId val="9"/>
      <sheetId val="10"/>
    </sheetIdMap>
  </header>
  <header guid="{4288D0B8-F033-4F88-BAE3-093B3EC04EE7}" dateTime="2020-06-09T09:52:38" maxSheetId="11" userName="EXTERNAL Nguyen Trung Hieu (Ban Vien, RBVH/EPS45)" r:id="rId586" minRId="8457" maxRId="8458">
    <sheetIdMap count="10">
      <sheetId val="1"/>
      <sheetId val="2"/>
      <sheetId val="3"/>
      <sheetId val="4"/>
      <sheetId val="5"/>
      <sheetId val="6"/>
      <sheetId val="7"/>
      <sheetId val="8"/>
      <sheetId val="9"/>
      <sheetId val="10"/>
    </sheetIdMap>
  </header>
  <header guid="{F12B9855-BB1D-4FCC-AFA5-536184F934A7}" dateTime="2020-06-09T09:53:23" maxSheetId="11" userName="EXTERNAL Nguyen Trung Hieu (Ban Vien, RBVH/EPS45)" r:id="rId587" minRId="8459" maxRId="8464">
    <sheetIdMap count="10">
      <sheetId val="1"/>
      <sheetId val="2"/>
      <sheetId val="3"/>
      <sheetId val="4"/>
      <sheetId val="5"/>
      <sheetId val="6"/>
      <sheetId val="7"/>
      <sheetId val="8"/>
      <sheetId val="9"/>
      <sheetId val="10"/>
    </sheetIdMap>
  </header>
  <header guid="{F3605445-6AB2-458A-88A1-4CB9BFB8FB8D}" dateTime="2020-06-09T09:56:26" maxSheetId="11" userName="EXTERNAL Nguyen Trung Hieu (Ban Vien, RBVH/EPS45)" r:id="rId588" minRId="8467" maxRId="8585">
    <sheetIdMap count="10">
      <sheetId val="1"/>
      <sheetId val="2"/>
      <sheetId val="3"/>
      <sheetId val="4"/>
      <sheetId val="5"/>
      <sheetId val="6"/>
      <sheetId val="7"/>
      <sheetId val="8"/>
      <sheetId val="9"/>
      <sheetId val="10"/>
    </sheetIdMap>
  </header>
  <header guid="{97408955-3C04-41E9-89B9-C7B707A003F2}" dateTime="2020-06-09T09:56:32" maxSheetId="11" userName="EXTERNAL Nguyen Trung Hieu (Ban Vien, RBVH/EPS45)" r:id="rId589" minRId="8586">
    <sheetIdMap count="10">
      <sheetId val="1"/>
      <sheetId val="2"/>
      <sheetId val="3"/>
      <sheetId val="4"/>
      <sheetId val="5"/>
      <sheetId val="6"/>
      <sheetId val="7"/>
      <sheetId val="8"/>
      <sheetId val="9"/>
      <sheetId val="10"/>
    </sheetIdMap>
  </header>
  <header guid="{2CD53128-0088-4A3A-BCA0-E6CDE110DCB6}" dateTime="2020-06-09T09:56:50" maxSheetId="11" userName="EXTERNAL Nguyen Trung Hieu (Ban Vien, RBVH/EPS45)" r:id="rId590" minRId="8587">
    <sheetIdMap count="10">
      <sheetId val="1"/>
      <sheetId val="2"/>
      <sheetId val="3"/>
      <sheetId val="4"/>
      <sheetId val="5"/>
      <sheetId val="6"/>
      <sheetId val="7"/>
      <sheetId val="8"/>
      <sheetId val="9"/>
      <sheetId val="10"/>
    </sheetIdMap>
  </header>
  <header guid="{784D00B7-0D5B-4101-8ACF-B2D53B8CC2EC}" dateTime="2020-06-09T09:57:01" maxSheetId="11" userName="EXTERNAL Nguyen Trung Hieu (Ban Vien, RBVH/EPS45)" r:id="rId591" minRId="8588">
    <sheetIdMap count="10">
      <sheetId val="1"/>
      <sheetId val="2"/>
      <sheetId val="3"/>
      <sheetId val="4"/>
      <sheetId val="5"/>
      <sheetId val="6"/>
      <sheetId val="7"/>
      <sheetId val="8"/>
      <sheetId val="9"/>
      <sheetId val="10"/>
    </sheetIdMap>
  </header>
  <header guid="{94AC6F56-A4EC-44D4-9966-3EB28C7709B6}" dateTime="2020-06-09T09:57:44" maxSheetId="11" userName="EXTERNAL Nguyen Trung Hieu (Ban Vien, RBVH/EPS45)" r:id="rId592" minRId="8591" maxRId="8592">
    <sheetIdMap count="10">
      <sheetId val="1"/>
      <sheetId val="2"/>
      <sheetId val="3"/>
      <sheetId val="4"/>
      <sheetId val="5"/>
      <sheetId val="6"/>
      <sheetId val="7"/>
      <sheetId val="8"/>
      <sheetId val="9"/>
      <sheetId val="10"/>
    </sheetIdMap>
  </header>
  <header guid="{AF5CA949-9A1B-4955-81FD-EE90C4AF625A}" dateTime="2020-06-09T09:58:33" maxSheetId="11" userName="EXTERNAL Nguyen Trung Hieu (Ban Vien, RBVH/EPS45)" r:id="rId593" minRId="8595" maxRId="8597">
    <sheetIdMap count="10">
      <sheetId val="1"/>
      <sheetId val="2"/>
      <sheetId val="3"/>
      <sheetId val="4"/>
      <sheetId val="5"/>
      <sheetId val="6"/>
      <sheetId val="7"/>
      <sheetId val="8"/>
      <sheetId val="9"/>
      <sheetId val="10"/>
    </sheetIdMap>
  </header>
  <header guid="{C5198DE5-B70F-4239-81C4-B3311484F356}" dateTime="2020-06-09T10:03:31" maxSheetId="11" userName="EXTERNAL Nguyen Trung Hieu (Ban Vien, RBVH/EPS45)" r:id="rId594" minRId="8600">
    <sheetIdMap count="10">
      <sheetId val="1"/>
      <sheetId val="2"/>
      <sheetId val="3"/>
      <sheetId val="4"/>
      <sheetId val="5"/>
      <sheetId val="6"/>
      <sheetId val="7"/>
      <sheetId val="8"/>
      <sheetId val="9"/>
      <sheetId val="10"/>
    </sheetIdMap>
  </header>
  <header guid="{7D805612-2CFE-4177-BCD4-8969F42F2359}" dateTime="2020-06-09T10:04:05" maxSheetId="11" userName="EXTERNAL Nguyen Trung Hieu (Ban Vien, RBVH/EPS45)" r:id="rId595" minRId="8603" maxRId="8606">
    <sheetIdMap count="10">
      <sheetId val="1"/>
      <sheetId val="2"/>
      <sheetId val="3"/>
      <sheetId val="4"/>
      <sheetId val="5"/>
      <sheetId val="6"/>
      <sheetId val="7"/>
      <sheetId val="8"/>
      <sheetId val="9"/>
      <sheetId val="10"/>
    </sheetIdMap>
  </header>
  <header guid="{264865BB-BB1B-4151-A5CE-0D71306EA8D8}" dateTime="2020-06-09T10:06:13" maxSheetId="11" userName="EXTERNAL Nguyen Trung Hieu (Ban Vien, RBVH/EPS45)" r:id="rId596">
    <sheetIdMap count="10">
      <sheetId val="1"/>
      <sheetId val="2"/>
      <sheetId val="3"/>
      <sheetId val="4"/>
      <sheetId val="5"/>
      <sheetId val="6"/>
      <sheetId val="7"/>
      <sheetId val="8"/>
      <sheetId val="9"/>
      <sheetId val="10"/>
    </sheetIdMap>
  </header>
  <header guid="{F6F1191E-A42C-4819-A591-14EAC40D25A1}" dateTime="2020-06-09T10:07:59" maxSheetId="11" userName="EXTERNAL Nguyen Trung Hieu (Ban Vien, RBVH/EPS45)" r:id="rId597">
    <sheetIdMap count="10">
      <sheetId val="1"/>
      <sheetId val="2"/>
      <sheetId val="3"/>
      <sheetId val="4"/>
      <sheetId val="5"/>
      <sheetId val="6"/>
      <sheetId val="7"/>
      <sheetId val="8"/>
      <sheetId val="9"/>
      <sheetId val="10"/>
    </sheetIdMap>
  </header>
  <header guid="{4A1B1E77-3D22-40AB-A029-CDF131C210F3}" dateTime="2020-06-09T10:08:37" maxSheetId="11" userName="EXTERNAL Nguyen Trung Hieu (Ban Vien, RBVH/EPS45)" r:id="rId598">
    <sheetIdMap count="10">
      <sheetId val="1"/>
      <sheetId val="2"/>
      <sheetId val="3"/>
      <sheetId val="4"/>
      <sheetId val="5"/>
      <sheetId val="6"/>
      <sheetId val="7"/>
      <sheetId val="8"/>
      <sheetId val="9"/>
      <sheetId val="10"/>
    </sheetIdMap>
  </header>
  <header guid="{D5B617DA-64B6-4BB1-A7B2-9B3F7333481F}" dateTime="2020-06-09T10:17:37" maxSheetId="11" userName="EXTERNAL Nguyen Trung Hieu (Ban Vien, RBVH/EPS45)" r:id="rId599" minRId="8613" maxRId="8614">
    <sheetIdMap count="10">
      <sheetId val="1"/>
      <sheetId val="2"/>
      <sheetId val="3"/>
      <sheetId val="4"/>
      <sheetId val="5"/>
      <sheetId val="6"/>
      <sheetId val="7"/>
      <sheetId val="8"/>
      <sheetId val="9"/>
      <sheetId val="10"/>
    </sheetIdMap>
  </header>
  <header guid="{049CB231-1E7A-451B-83B8-473DA7FFD864}" dateTime="2020-06-09T10:18:16" maxSheetId="11" userName="EXTERNAL Nguyen Trung Hieu (Ban Vien, RBVH/EPS45)" r:id="rId600" minRId="8617" maxRId="8618">
    <sheetIdMap count="10">
      <sheetId val="1"/>
      <sheetId val="2"/>
      <sheetId val="3"/>
      <sheetId val="4"/>
      <sheetId val="5"/>
      <sheetId val="6"/>
      <sheetId val="7"/>
      <sheetId val="8"/>
      <sheetId val="9"/>
      <sheetId val="10"/>
    </sheetIdMap>
  </header>
  <header guid="{F2571D59-ED1B-4AEE-9164-0490584D9C43}" dateTime="2020-06-09T10:18:37" maxSheetId="11" userName="EXTERNAL Nguyen Trung Hieu (Ban Vien, RBVH/EPS45)" r:id="rId601" minRId="8621" maxRId="8622">
    <sheetIdMap count="10">
      <sheetId val="1"/>
      <sheetId val="2"/>
      <sheetId val="3"/>
      <sheetId val="4"/>
      <sheetId val="5"/>
      <sheetId val="6"/>
      <sheetId val="7"/>
      <sheetId val="8"/>
      <sheetId val="9"/>
      <sheetId val="10"/>
    </sheetIdMap>
  </header>
  <header guid="{BBDD143D-89CA-49CD-B6C7-31830599EBAD}" dateTime="2020-06-09T10:18:53" maxSheetId="11" userName="EXTERNAL Nguyen Trung Hieu (Ban Vien, RBVH/EPS45)" r:id="rId602">
    <sheetIdMap count="10">
      <sheetId val="1"/>
      <sheetId val="2"/>
      <sheetId val="3"/>
      <sheetId val="4"/>
      <sheetId val="5"/>
      <sheetId val="6"/>
      <sheetId val="7"/>
      <sheetId val="8"/>
      <sheetId val="9"/>
      <sheetId val="10"/>
    </sheetIdMap>
  </header>
  <header guid="{341797CE-CFFE-46AA-97E6-3913D564A0C5}" dateTime="2020-06-09T10:19:38" maxSheetId="11" userName="EXTERNAL Nguyen Tuan Duong (Ban Vien, RBVH/EPS45)" r:id="rId603" minRId="8627" maxRId="8637">
    <sheetIdMap count="10">
      <sheetId val="1"/>
      <sheetId val="2"/>
      <sheetId val="3"/>
      <sheetId val="4"/>
      <sheetId val="5"/>
      <sheetId val="6"/>
      <sheetId val="7"/>
      <sheetId val="8"/>
      <sheetId val="9"/>
      <sheetId val="10"/>
    </sheetIdMap>
  </header>
  <header guid="{E7C239FD-F886-48B2-A661-A681F647D856}" dateTime="2020-06-09T10:19:52" maxSheetId="11" userName="EXTERNAL Nguyen Tuan Duong (Ban Vien, RBVH/EPS45)" r:id="rId604">
    <sheetIdMap count="10">
      <sheetId val="1"/>
      <sheetId val="2"/>
      <sheetId val="3"/>
      <sheetId val="4"/>
      <sheetId val="5"/>
      <sheetId val="6"/>
      <sheetId val="7"/>
      <sheetId val="8"/>
      <sheetId val="9"/>
      <sheetId val="10"/>
    </sheetIdMap>
  </header>
  <header guid="{75FF96B3-3463-42DB-A7D1-81A3A69AD13A}" dateTime="2020-06-09T10:21:51" maxSheetId="11" userName="gup7hc" r:id="rId605" minRId="8642" maxRId="8652">
    <sheetIdMap count="10">
      <sheetId val="1"/>
      <sheetId val="2"/>
      <sheetId val="3"/>
      <sheetId val="4"/>
      <sheetId val="5"/>
      <sheetId val="6"/>
      <sheetId val="7"/>
      <sheetId val="8"/>
      <sheetId val="9"/>
      <sheetId val="10"/>
    </sheetIdMap>
  </header>
  <header guid="{2EA427CE-00C5-48B7-9028-4ABE8B787391}" dateTime="2020-06-09T10:26:59" maxSheetId="11" userName="EXTERNAL Nguyen Tai Hau (Ban Vien, RBVH/EPS45)" r:id="rId606" minRId="8655" maxRId="8661">
    <sheetIdMap count="10">
      <sheetId val="1"/>
      <sheetId val="2"/>
      <sheetId val="3"/>
      <sheetId val="4"/>
      <sheetId val="5"/>
      <sheetId val="6"/>
      <sheetId val="7"/>
      <sheetId val="8"/>
      <sheetId val="9"/>
      <sheetId val="10"/>
    </sheetIdMap>
  </header>
  <header guid="{FB0F7B3A-9A13-42D9-874A-FF11298FBC45}" dateTime="2020-06-09T10:38:51" maxSheetId="11" userName="EXTERNAL Nguyen Duy Bang (Ban Vien, RBVH/EPS45)" r:id="rId607" minRId="8664">
    <sheetIdMap count="10">
      <sheetId val="1"/>
      <sheetId val="2"/>
      <sheetId val="3"/>
      <sheetId val="4"/>
      <sheetId val="5"/>
      <sheetId val="6"/>
      <sheetId val="7"/>
      <sheetId val="8"/>
      <sheetId val="9"/>
      <sheetId val="10"/>
    </sheetIdMap>
  </header>
  <header guid="{E4B7BDA9-3468-4A5C-BB3F-BF06976A3801}" dateTime="2020-06-09T10:54:53" maxSheetId="11" userName="EXTERNAL Nguyen Trung Hieu (Ban Vien, RBVH/EPS45)" r:id="rId608" minRId="8665" maxRId="8674">
    <sheetIdMap count="10">
      <sheetId val="1"/>
      <sheetId val="2"/>
      <sheetId val="3"/>
      <sheetId val="4"/>
      <sheetId val="5"/>
      <sheetId val="6"/>
      <sheetId val="7"/>
      <sheetId val="8"/>
      <sheetId val="9"/>
      <sheetId val="10"/>
    </sheetIdMap>
  </header>
  <header guid="{A7BD348A-FE5F-4F7B-BA60-E2547A09E9DB}" dateTime="2020-06-09T10:55:02" maxSheetId="11" userName="EXTERNAL Nguyen Trung Hieu (Ban Vien, RBVH/EPS45)" r:id="rId609">
    <sheetIdMap count="10">
      <sheetId val="1"/>
      <sheetId val="2"/>
      <sheetId val="3"/>
      <sheetId val="4"/>
      <sheetId val="5"/>
      <sheetId val="6"/>
      <sheetId val="7"/>
      <sheetId val="8"/>
      <sheetId val="9"/>
      <sheetId val="10"/>
    </sheetIdMap>
  </header>
  <header guid="{76A81475-E7AD-4B89-9CF7-FC02735C2B4D}" dateTime="2020-06-09T10:56:25" maxSheetId="11" userName="EXTERNAL Nguyen Kim Thanh (Ban Vien, RBVH/EPS45)" r:id="rId610" minRId="8679" maxRId="8688">
    <sheetIdMap count="10">
      <sheetId val="1"/>
      <sheetId val="2"/>
      <sheetId val="3"/>
      <sheetId val="4"/>
      <sheetId val="5"/>
      <sheetId val="6"/>
      <sheetId val="7"/>
      <sheetId val="8"/>
      <sheetId val="9"/>
      <sheetId val="10"/>
    </sheetIdMap>
  </header>
  <header guid="{2311F9E2-ECF7-41BB-8FB1-575DF793C1CC}" dateTime="2020-06-09T11:03:42" maxSheetId="11" userName="EXTERNAL Ly Chung (Ban Vien, RBVH/EPS45)" r:id="rId611" minRId="8691" maxRId="8702">
    <sheetIdMap count="10">
      <sheetId val="1"/>
      <sheetId val="2"/>
      <sheetId val="3"/>
      <sheetId val="4"/>
      <sheetId val="5"/>
      <sheetId val="6"/>
      <sheetId val="7"/>
      <sheetId val="8"/>
      <sheetId val="9"/>
      <sheetId val="10"/>
    </sheetIdMap>
  </header>
  <header guid="{7BEDF11A-A832-4795-9689-F9A1B84AAE64}" dateTime="2020-06-09T11:05:06" maxSheetId="11" userName="EXTERNAL Ly Chung (Ban Vien, RBVH/EPS45)" r:id="rId612" minRId="8705" maxRId="8716">
    <sheetIdMap count="10">
      <sheetId val="1"/>
      <sheetId val="2"/>
      <sheetId val="3"/>
      <sheetId val="4"/>
      <sheetId val="5"/>
      <sheetId val="6"/>
      <sheetId val="7"/>
      <sheetId val="8"/>
      <sheetId val="9"/>
      <sheetId val="10"/>
    </sheetIdMap>
  </header>
  <header guid="{48F3263E-FA86-4DF1-BE86-0D522CC1E75D}" dateTime="2020-06-09T11:06:23" maxSheetId="11" userName="EXTERNAL Nguyen Tai Hau (Ban Vien, RBVH/EPS45)" r:id="rId613" minRId="8719" maxRId="8725">
    <sheetIdMap count="10">
      <sheetId val="1"/>
      <sheetId val="2"/>
      <sheetId val="3"/>
      <sheetId val="4"/>
      <sheetId val="5"/>
      <sheetId val="6"/>
      <sheetId val="7"/>
      <sheetId val="8"/>
      <sheetId val="9"/>
      <sheetId val="10"/>
    </sheetIdMap>
  </header>
  <header guid="{DBDC6F35-20B7-4488-8F50-5149D5EBB1E4}" dateTime="2020-06-09T11:17:43" maxSheetId="11" userName="EXTERNAL Nguyen Kim Thanh (Ban Vien, RBVH/EPS45)" r:id="rId614" minRId="8728" maxRId="8739">
    <sheetIdMap count="10">
      <sheetId val="1"/>
      <sheetId val="2"/>
      <sheetId val="3"/>
      <sheetId val="4"/>
      <sheetId val="5"/>
      <sheetId val="6"/>
      <sheetId val="7"/>
      <sheetId val="8"/>
      <sheetId val="9"/>
      <sheetId val="10"/>
    </sheetIdMap>
  </header>
  <header guid="{78CDB1C4-4C93-4B6F-B87C-13198CB6C73C}" dateTime="2020-06-09T11:30:34" maxSheetId="11" userName="EXTERNAL Nguyen Trung Hieu (Ban Vien, RBVH/EPS45)" r:id="rId615" minRId="8742" maxRId="8752">
    <sheetIdMap count="10">
      <sheetId val="1"/>
      <sheetId val="2"/>
      <sheetId val="3"/>
      <sheetId val="4"/>
      <sheetId val="5"/>
      <sheetId val="6"/>
      <sheetId val="7"/>
      <sheetId val="8"/>
      <sheetId val="9"/>
      <sheetId val="10"/>
    </sheetIdMap>
  </header>
  <header guid="{7265F711-9005-41B8-B506-6C0EC9F5D41D}" dateTime="2020-06-09T11:30:57" maxSheetId="11" userName="EXTERNAL Nguyen Trung Hieu (Ban Vien, RBVH/EPS45)" r:id="rId616">
    <sheetIdMap count="10">
      <sheetId val="1"/>
      <sheetId val="2"/>
      <sheetId val="3"/>
      <sheetId val="4"/>
      <sheetId val="5"/>
      <sheetId val="6"/>
      <sheetId val="7"/>
      <sheetId val="8"/>
      <sheetId val="9"/>
      <sheetId val="10"/>
    </sheetIdMap>
  </header>
  <header guid="{ED77D34A-C67E-403E-BC94-1C15BC4AD89C}" dateTime="2020-06-09T11:31:35" maxSheetId="11" userName="gup7hc" r:id="rId617" minRId="8757" maxRId="8777">
    <sheetIdMap count="10">
      <sheetId val="1"/>
      <sheetId val="2"/>
      <sheetId val="3"/>
      <sheetId val="4"/>
      <sheetId val="5"/>
      <sheetId val="6"/>
      <sheetId val="7"/>
      <sheetId val="8"/>
      <sheetId val="9"/>
      <sheetId val="10"/>
    </sheetIdMap>
  </header>
  <header guid="{B780C499-C3A7-445C-8202-C7D544FACC5D}" dateTime="2020-06-09T11:31:43" maxSheetId="11" userName="gup7hc" r:id="rId618" minRId="8780">
    <sheetIdMap count="10">
      <sheetId val="1"/>
      <sheetId val="2"/>
      <sheetId val="3"/>
      <sheetId val="4"/>
      <sheetId val="5"/>
      <sheetId val="6"/>
      <sheetId val="7"/>
      <sheetId val="8"/>
      <sheetId val="9"/>
      <sheetId val="10"/>
    </sheetIdMap>
  </header>
  <header guid="{6EE51847-A334-40EE-877E-3765CE2C2B93}" dateTime="2020-06-09T11:32:05" maxSheetId="11" userName="gup7hc" r:id="rId619" minRId="8781" maxRId="8782">
    <sheetIdMap count="10">
      <sheetId val="1"/>
      <sheetId val="2"/>
      <sheetId val="3"/>
      <sheetId val="4"/>
      <sheetId val="5"/>
      <sheetId val="6"/>
      <sheetId val="7"/>
      <sheetId val="8"/>
      <sheetId val="9"/>
      <sheetId val="10"/>
    </sheetIdMap>
  </header>
  <header guid="{308C99ED-6553-42D8-B8BF-7E0D531E6A02}" dateTime="2020-06-09T12:45:05" maxSheetId="11" userName="EXTERNAL Nguyen Trung Hieu (Ban Vien, RBVH/EPS45)" r:id="rId620">
    <sheetIdMap count="10">
      <sheetId val="1"/>
      <sheetId val="2"/>
      <sheetId val="3"/>
      <sheetId val="4"/>
      <sheetId val="5"/>
      <sheetId val="6"/>
      <sheetId val="7"/>
      <sheetId val="8"/>
      <sheetId val="9"/>
      <sheetId val="10"/>
    </sheetIdMap>
  </header>
  <header guid="{85100A6C-03C1-4E57-A130-86B96C15B30B}" dateTime="2020-06-09T12:45:39" maxSheetId="11" userName="EXTERNAL Nguyen Trung Hieu (Ban Vien, RBVH/EPS45)" r:id="rId621" minRId="8785" maxRId="8804">
    <sheetIdMap count="10">
      <sheetId val="1"/>
      <sheetId val="2"/>
      <sheetId val="3"/>
      <sheetId val="4"/>
      <sheetId val="5"/>
      <sheetId val="6"/>
      <sheetId val="7"/>
      <sheetId val="8"/>
      <sheetId val="9"/>
      <sheetId val="10"/>
    </sheetIdMap>
  </header>
  <header guid="{D0F18B9E-E238-4B00-A943-E4B33812FDF2}" dateTime="2020-06-09T12:47:43" maxSheetId="11" userName="EXTERNAL Nguyen Trung Hieu (Ban Vien, RBVH/EPS45)" r:id="rId622">
    <sheetIdMap count="10">
      <sheetId val="1"/>
      <sheetId val="2"/>
      <sheetId val="3"/>
      <sheetId val="4"/>
      <sheetId val="5"/>
      <sheetId val="6"/>
      <sheetId val="7"/>
      <sheetId val="8"/>
      <sheetId val="9"/>
      <sheetId val="10"/>
    </sheetIdMap>
  </header>
  <header guid="{8C8DADC6-BBC3-41B1-8EFC-B7E8F8DE708D}" dateTime="2020-06-09T13:17:50" maxSheetId="11" userName="EXTERNAL Nguyen Kim Thanh (Ban Vien, RBVH/EPS45)" r:id="rId623" minRId="8809" maxRId="8810">
    <sheetIdMap count="10">
      <sheetId val="1"/>
      <sheetId val="2"/>
      <sheetId val="3"/>
      <sheetId val="4"/>
      <sheetId val="5"/>
      <sheetId val="6"/>
      <sheetId val="7"/>
      <sheetId val="8"/>
      <sheetId val="9"/>
      <sheetId val="10"/>
    </sheetIdMap>
  </header>
  <header guid="{AB30ED52-27AF-45F3-8500-0C2E04F5FCBA}" dateTime="2020-06-09T13:23:33" maxSheetId="11" userName="EXTERNAL Nguyen Kim Thanh (Ban Vien, RBVH/EPS45)" r:id="rId624" minRId="8811" maxRId="8821">
    <sheetIdMap count="10">
      <sheetId val="1"/>
      <sheetId val="2"/>
      <sheetId val="3"/>
      <sheetId val="4"/>
      <sheetId val="5"/>
      <sheetId val="6"/>
      <sheetId val="7"/>
      <sheetId val="8"/>
      <sheetId val="9"/>
      <sheetId val="10"/>
    </sheetIdMap>
  </header>
  <header guid="{D32A2214-608E-426B-B842-393F3A548B69}" dateTime="2020-06-09T13:25:43" maxSheetId="11" userName="EXTERNAL Nguyen Kim Thanh (Ban Vien, RBVH/EPS45)" r:id="rId625" minRId="8824">
    <sheetIdMap count="10">
      <sheetId val="1"/>
      <sheetId val="2"/>
      <sheetId val="3"/>
      <sheetId val="4"/>
      <sheetId val="5"/>
      <sheetId val="6"/>
      <sheetId val="7"/>
      <sheetId val="8"/>
      <sheetId val="9"/>
      <sheetId val="10"/>
    </sheetIdMap>
  </header>
  <header guid="{681C77AF-AE17-47CC-8F4E-C6C423273D88}" dateTime="2020-06-09T13:25:47" maxSheetId="11" userName="EXTERNAL Nguyen Kim Thanh (Ban Vien, RBVH/EPS45)" r:id="rId626">
    <sheetIdMap count="10">
      <sheetId val="1"/>
      <sheetId val="2"/>
      <sheetId val="3"/>
      <sheetId val="4"/>
      <sheetId val="5"/>
      <sheetId val="6"/>
      <sheetId val="7"/>
      <sheetId val="8"/>
      <sheetId val="9"/>
      <sheetId val="10"/>
    </sheetIdMap>
  </header>
  <header guid="{CB01E946-8727-4CA9-8409-AC5630C1794C}" dateTime="2020-06-09T13:51:03" maxSheetId="11" userName="EXTERNAL Nguyen Trung Hieu (Ban Vien, RBVH/EPS45)" r:id="rId627">
    <sheetIdMap count="10">
      <sheetId val="1"/>
      <sheetId val="2"/>
      <sheetId val="3"/>
      <sheetId val="4"/>
      <sheetId val="5"/>
      <sheetId val="6"/>
      <sheetId val="7"/>
      <sheetId val="8"/>
      <sheetId val="9"/>
      <sheetId val="10"/>
    </sheetIdMap>
  </header>
  <header guid="{97A15861-5182-4B3F-9C25-EF1D108DF39A}" dateTime="2020-06-09T13:51:14" maxSheetId="11" userName="gup7hc" r:id="rId628" minRId="8827" maxRId="8840">
    <sheetIdMap count="10">
      <sheetId val="1"/>
      <sheetId val="2"/>
      <sheetId val="3"/>
      <sheetId val="4"/>
      <sheetId val="5"/>
      <sheetId val="6"/>
      <sheetId val="7"/>
      <sheetId val="8"/>
      <sheetId val="9"/>
      <sheetId val="10"/>
    </sheetIdMap>
  </header>
  <header guid="{3C23C486-0873-4010-8738-D7345DBC1B20}" dateTime="2020-06-09T14:01:07" maxSheetId="11" userName="EXTERNAL Nguyen Trung Hieu (Ban Vien, RBVH/EPS45)" r:id="rId629" minRId="8843" maxRId="8847">
    <sheetIdMap count="10">
      <sheetId val="1"/>
      <sheetId val="2"/>
      <sheetId val="3"/>
      <sheetId val="4"/>
      <sheetId val="5"/>
      <sheetId val="6"/>
      <sheetId val="7"/>
      <sheetId val="8"/>
      <sheetId val="9"/>
      <sheetId val="10"/>
    </sheetIdMap>
  </header>
  <header guid="{9D3BE9F8-F789-406F-9BFB-4D77C3225D2E}" dateTime="2020-06-09T14:01:32" maxSheetId="11" userName="EXTERNAL Nguyen Trung Hieu (Ban Vien, RBVH/EPS45)" r:id="rId630" minRId="8850">
    <sheetIdMap count="10">
      <sheetId val="1"/>
      <sheetId val="2"/>
      <sheetId val="3"/>
      <sheetId val="4"/>
      <sheetId val="5"/>
      <sheetId val="6"/>
      <sheetId val="7"/>
      <sheetId val="8"/>
      <sheetId val="9"/>
      <sheetId val="10"/>
    </sheetIdMap>
  </header>
  <header guid="{F514CF5C-2908-4250-87C7-7B1BEEFD6289}" dateTime="2020-06-09T14:01:38" maxSheetId="11" userName="EXTERNAL Nguyen Trung Hieu (Ban Vien, RBVH/EPS45)" r:id="rId631">
    <sheetIdMap count="10">
      <sheetId val="1"/>
      <sheetId val="2"/>
      <sheetId val="3"/>
      <sheetId val="4"/>
      <sheetId val="5"/>
      <sheetId val="6"/>
      <sheetId val="7"/>
      <sheetId val="8"/>
      <sheetId val="9"/>
      <sheetId val="10"/>
    </sheetIdMap>
  </header>
  <header guid="{52874E18-B551-490C-B0F9-FD0687577FF8}" dateTime="2020-06-09T14:03:29" maxSheetId="11" userName="EXTERNAL Nguyen Trung Hieu (Ban Vien, RBVH/EPS45)" r:id="rId632">
    <sheetIdMap count="10">
      <sheetId val="1"/>
      <sheetId val="2"/>
      <sheetId val="3"/>
      <sheetId val="4"/>
      <sheetId val="5"/>
      <sheetId val="6"/>
      <sheetId val="7"/>
      <sheetId val="8"/>
      <sheetId val="9"/>
      <sheetId val="10"/>
    </sheetIdMap>
  </header>
  <header guid="{9F563C98-9061-4524-977D-5893F457187B}" dateTime="2020-06-09T14:03:37" maxSheetId="11" userName="EXTERNAL Nguyen Trung Hieu (Ban Vien, RBVH/EPS45)" r:id="rId633">
    <sheetIdMap count="10">
      <sheetId val="1"/>
      <sheetId val="2"/>
      <sheetId val="3"/>
      <sheetId val="4"/>
      <sheetId val="5"/>
      <sheetId val="6"/>
      <sheetId val="7"/>
      <sheetId val="8"/>
      <sheetId val="9"/>
      <sheetId val="10"/>
    </sheetIdMap>
  </header>
  <header guid="{AEBD950E-8057-4936-ADA2-E92279584950}" dateTime="2020-06-09T14:04:27" maxSheetId="11" userName="EXTERNAL Nguyen Trung Hieu (Ban Vien, RBVH/EPS45)" r:id="rId634" minRId="8857">
    <sheetIdMap count="10">
      <sheetId val="1"/>
      <sheetId val="2"/>
      <sheetId val="3"/>
      <sheetId val="4"/>
      <sheetId val="5"/>
      <sheetId val="6"/>
      <sheetId val="7"/>
      <sheetId val="8"/>
      <sheetId val="9"/>
      <sheetId val="10"/>
    </sheetIdMap>
  </header>
  <header guid="{3266DBAD-0A1B-4F1B-A329-2AA67932E1EB}" dateTime="2020-06-09T14:54:51" maxSheetId="11" userName="EXTERNAL Nguyen Tai Hau (Ban Vien, RBVH/EPS45)" r:id="rId635" minRId="8858" maxRId="8879">
    <sheetIdMap count="10">
      <sheetId val="1"/>
      <sheetId val="2"/>
      <sheetId val="3"/>
      <sheetId val="4"/>
      <sheetId val="5"/>
      <sheetId val="6"/>
      <sheetId val="7"/>
      <sheetId val="8"/>
      <sheetId val="9"/>
      <sheetId val="10"/>
    </sheetIdMap>
  </header>
  <header guid="{F520158F-4FC8-4918-BAAB-C29940E67525}" dateTime="2020-06-09T15:09:16" maxSheetId="11" userName="gup7hc" r:id="rId636" minRId="8882" maxRId="8894">
    <sheetIdMap count="10">
      <sheetId val="1"/>
      <sheetId val="2"/>
      <sheetId val="3"/>
      <sheetId val="4"/>
      <sheetId val="5"/>
      <sheetId val="6"/>
      <sheetId val="7"/>
      <sheetId val="8"/>
      <sheetId val="9"/>
      <sheetId val="10"/>
    </sheetIdMap>
  </header>
  <header guid="{70759C45-F8D7-46D7-BEE6-03570E30FCBE}" dateTime="2020-06-09T15:41:18" maxSheetId="11" userName="EXTERNAL Nguyen Trung Hieu (Ban Vien, RBVH/EPS45)" r:id="rId637" minRId="8897" maxRId="8906">
    <sheetIdMap count="10">
      <sheetId val="1"/>
      <sheetId val="2"/>
      <sheetId val="3"/>
      <sheetId val="4"/>
      <sheetId val="5"/>
      <sheetId val="6"/>
      <sheetId val="7"/>
      <sheetId val="8"/>
      <sheetId val="9"/>
      <sheetId val="10"/>
    </sheetIdMap>
  </header>
  <header guid="{76DBEAC9-C1BC-42BE-BFBA-F85A786DACBB}" dateTime="2020-06-09T15:41:31" maxSheetId="11" userName="EXTERNAL Nguyen Trung Hieu (Ban Vien, RBVH/EPS45)" r:id="rId638" minRId="8909" maxRId="8929">
    <sheetIdMap count="10">
      <sheetId val="1"/>
      <sheetId val="2"/>
      <sheetId val="3"/>
      <sheetId val="4"/>
      <sheetId val="5"/>
      <sheetId val="6"/>
      <sheetId val="7"/>
      <sheetId val="8"/>
      <sheetId val="9"/>
      <sheetId val="10"/>
    </sheetIdMap>
  </header>
  <header guid="{642A9C41-55D0-43BD-980A-B6881244B823}" dateTime="2020-06-09T15:44:31" maxSheetId="11" userName="EXTERNAL Nguyen Tai Hau (Ban Vien, RBVH/EPS45)" r:id="rId639" minRId="8930" maxRId="8937">
    <sheetIdMap count="10">
      <sheetId val="1"/>
      <sheetId val="2"/>
      <sheetId val="3"/>
      <sheetId val="4"/>
      <sheetId val="5"/>
      <sheetId val="6"/>
      <sheetId val="7"/>
      <sheetId val="8"/>
      <sheetId val="9"/>
      <sheetId val="10"/>
    </sheetIdMap>
  </header>
  <header guid="{DF196539-60E6-4CF8-BEE5-9BC0FB012B18}" dateTime="2020-06-09T15:50:12" maxSheetId="11" userName="EXTERNAL Nguyen Trung Hieu (Ban Vien, RBVH/EPS45)" r:id="rId640" minRId="8940" maxRId="9080">
    <sheetIdMap count="10">
      <sheetId val="1"/>
      <sheetId val="2"/>
      <sheetId val="3"/>
      <sheetId val="4"/>
      <sheetId val="5"/>
      <sheetId val="6"/>
      <sheetId val="7"/>
      <sheetId val="8"/>
      <sheetId val="9"/>
      <sheetId val="10"/>
    </sheetIdMap>
  </header>
  <header guid="{AAD1E5D5-DECF-41C3-8983-530CAFE880C1}" dateTime="2020-06-09T15:51:09" maxSheetId="11" userName="EXTERNAL Nguyen Trung Hieu (Ban Vien, RBVH/EPS45)" r:id="rId641" minRId="9081" maxRId="9103">
    <sheetIdMap count="10">
      <sheetId val="1"/>
      <sheetId val="2"/>
      <sheetId val="3"/>
      <sheetId val="4"/>
      <sheetId val="5"/>
      <sheetId val="6"/>
      <sheetId val="7"/>
      <sheetId val="8"/>
      <sheetId val="9"/>
      <sheetId val="10"/>
    </sheetIdMap>
  </header>
  <header guid="{72EE7E9C-6083-4018-9BE5-96DB9845731C}" dateTime="2020-06-09T15:51:42" maxSheetId="11" userName="EXTERNAL Nguyen Trung Hieu (Ban Vien, RBVH/EPS45)" r:id="rId642">
    <sheetIdMap count="10">
      <sheetId val="1"/>
      <sheetId val="2"/>
      <sheetId val="3"/>
      <sheetId val="4"/>
      <sheetId val="5"/>
      <sheetId val="6"/>
      <sheetId val="7"/>
      <sheetId val="8"/>
      <sheetId val="9"/>
      <sheetId val="10"/>
    </sheetIdMap>
  </header>
  <header guid="{6DA74C37-0988-4954-B336-7DAFB8745EC1}" dateTime="2020-06-09T15:51:59" maxSheetId="11" userName="EXTERNAL Nguyen Trung Hieu (Ban Vien, RBVH/EPS45)" r:id="rId643" minRId="9108">
    <sheetIdMap count="10">
      <sheetId val="1"/>
      <sheetId val="2"/>
      <sheetId val="3"/>
      <sheetId val="4"/>
      <sheetId val="5"/>
      <sheetId val="6"/>
      <sheetId val="7"/>
      <sheetId val="8"/>
      <sheetId val="9"/>
      <sheetId val="10"/>
    </sheetIdMap>
  </header>
  <header guid="{C8B74438-DF92-41F7-804B-21AD6C79B5BC}" dateTime="2020-06-09T15:55:00" maxSheetId="11" userName="gup7hc" r:id="rId644" minRId="9111" maxRId="9122">
    <sheetIdMap count="10">
      <sheetId val="1"/>
      <sheetId val="2"/>
      <sheetId val="3"/>
      <sheetId val="4"/>
      <sheetId val="5"/>
      <sheetId val="6"/>
      <sheetId val="7"/>
      <sheetId val="8"/>
      <sheetId val="9"/>
      <sheetId val="10"/>
    </sheetIdMap>
  </header>
  <header guid="{A1064487-86BA-48DC-BBA3-9C604D10A7FD}" dateTime="2020-06-09T15:55:23" maxSheetId="11" userName="EXTERNAL Nguyen Trung Hieu (Ban Vien, RBVH/EPS45)" r:id="rId645">
    <sheetIdMap count="10">
      <sheetId val="1"/>
      <sheetId val="2"/>
      <sheetId val="3"/>
      <sheetId val="4"/>
      <sheetId val="5"/>
      <sheetId val="6"/>
      <sheetId val="7"/>
      <sheetId val="8"/>
      <sheetId val="9"/>
      <sheetId val="10"/>
    </sheetIdMap>
  </header>
  <header guid="{87452173-A05A-4E0E-89BC-B42EC8453EC7}" dateTime="2020-06-09T15:55:26" maxSheetId="11" userName="EXTERNAL Nguyen Trung Hieu (Ban Vien, RBVH/EPS45)" r:id="rId646">
    <sheetIdMap count="10">
      <sheetId val="1"/>
      <sheetId val="2"/>
      <sheetId val="3"/>
      <sheetId val="4"/>
      <sheetId val="5"/>
      <sheetId val="6"/>
      <sheetId val="7"/>
      <sheetId val="8"/>
      <sheetId val="9"/>
      <sheetId val="10"/>
    </sheetIdMap>
  </header>
  <header guid="{0E502244-BECE-4905-90F8-D333FD1E1A99}" dateTime="2020-06-09T15:55:40" maxSheetId="11" userName="gup7hc" r:id="rId647" minRId="9129">
    <sheetIdMap count="10">
      <sheetId val="1"/>
      <sheetId val="2"/>
      <sheetId val="3"/>
      <sheetId val="4"/>
      <sheetId val="5"/>
      <sheetId val="6"/>
      <sheetId val="7"/>
      <sheetId val="8"/>
      <sheetId val="9"/>
      <sheetId val="10"/>
    </sheetIdMap>
  </header>
  <header guid="{DCED861C-A6E4-4F12-971F-CE09A06CFA90}" dateTime="2020-06-09T15:55:47" maxSheetId="11" userName="gup7hc" r:id="rId648" minRId="9130">
    <sheetIdMap count="10">
      <sheetId val="1"/>
      <sheetId val="2"/>
      <sheetId val="3"/>
      <sheetId val="4"/>
      <sheetId val="5"/>
      <sheetId val="6"/>
      <sheetId val="7"/>
      <sheetId val="8"/>
      <sheetId val="9"/>
      <sheetId val="10"/>
    </sheetIdMap>
  </header>
  <header guid="{320A3DF6-AF40-4849-83CF-E14DA8757D7A}" dateTime="2020-06-09T15:55:53" maxSheetId="11" userName="gup7hc" r:id="rId649" minRId="9131">
    <sheetIdMap count="10">
      <sheetId val="1"/>
      <sheetId val="2"/>
      <sheetId val="3"/>
      <sheetId val="4"/>
      <sheetId val="5"/>
      <sheetId val="6"/>
      <sheetId val="7"/>
      <sheetId val="8"/>
      <sheetId val="9"/>
      <sheetId val="10"/>
    </sheetIdMap>
  </header>
  <header guid="{36B27767-73BD-411B-9717-172354A0AE0F}" dateTime="2020-06-09T15:56:12" maxSheetId="11" userName="EXTERNAL Nguyen Trung Hieu (Ban Vien, RBVH/EPS45)" r:id="rId650">
    <sheetIdMap count="10">
      <sheetId val="1"/>
      <sheetId val="2"/>
      <sheetId val="3"/>
      <sheetId val="4"/>
      <sheetId val="5"/>
      <sheetId val="6"/>
      <sheetId val="7"/>
      <sheetId val="8"/>
      <sheetId val="9"/>
      <sheetId val="10"/>
    </sheetIdMap>
  </header>
  <header guid="{F89DB563-9457-47C3-8155-47DC303D9FA7}" dateTime="2020-06-09T15:56:17" maxSheetId="11" userName="EXTERNAL Nguyen Trung Hieu (Ban Vien, RBVH/EPS45)" r:id="rId651">
    <sheetIdMap count="10">
      <sheetId val="1"/>
      <sheetId val="2"/>
      <sheetId val="3"/>
      <sheetId val="4"/>
      <sheetId val="5"/>
      <sheetId val="6"/>
      <sheetId val="7"/>
      <sheetId val="8"/>
      <sheetId val="9"/>
      <sheetId val="10"/>
    </sheetIdMap>
  </header>
  <header guid="{8E9A008C-B472-4B00-8B79-369892711B59}" dateTime="2020-06-09T16:08:27" maxSheetId="11" userName="gup7hc" r:id="rId652">
    <sheetIdMap count="10">
      <sheetId val="1"/>
      <sheetId val="2"/>
      <sheetId val="3"/>
      <sheetId val="4"/>
      <sheetId val="5"/>
      <sheetId val="6"/>
      <sheetId val="7"/>
      <sheetId val="8"/>
      <sheetId val="9"/>
      <sheetId val="10"/>
    </sheetIdMap>
  </header>
  <header guid="{C1401860-6BF8-4A2B-9F1D-4859F2BB0BEE}" dateTime="2020-06-09T16:09:34" maxSheetId="11" userName="EXTERNAL Nguyen Tuan Duong (Ban Vien, RBVH/EPS45)" r:id="rId653" minRId="9136" maxRId="9146">
    <sheetIdMap count="10">
      <sheetId val="1"/>
      <sheetId val="2"/>
      <sheetId val="3"/>
      <sheetId val="4"/>
      <sheetId val="5"/>
      <sheetId val="6"/>
      <sheetId val="7"/>
      <sheetId val="8"/>
      <sheetId val="9"/>
      <sheetId val="10"/>
    </sheetIdMap>
  </header>
  <header guid="{A26D7AE0-7F96-47F8-8347-0C00F9612E8C}" dateTime="2020-06-09T16:12:26" maxSheetId="11" userName="EXTERNAL Nguyen Tuan Duong (Ban Vien, RBVH/EPS45)" r:id="rId654" minRId="9149">
    <sheetIdMap count="10">
      <sheetId val="1"/>
      <sheetId val="2"/>
      <sheetId val="3"/>
      <sheetId val="4"/>
      <sheetId val="5"/>
      <sheetId val="6"/>
      <sheetId val="7"/>
      <sheetId val="8"/>
      <sheetId val="9"/>
      <sheetId val="10"/>
    </sheetIdMap>
  </header>
  <header guid="{05756FF8-9EA9-4032-8ACD-ECB3AC7AC377}" dateTime="2020-06-09T16:12:47" maxSheetId="11" userName="EXTERNAL Nguyen Tuan Duong (Ban Vien, RBVH/EPS45)" r:id="rId655">
    <sheetIdMap count="10">
      <sheetId val="1"/>
      <sheetId val="2"/>
      <sheetId val="3"/>
      <sheetId val="4"/>
      <sheetId val="5"/>
      <sheetId val="6"/>
      <sheetId val="7"/>
      <sheetId val="8"/>
      <sheetId val="9"/>
      <sheetId val="10"/>
    </sheetIdMap>
  </header>
  <header guid="{EE12E71E-9A25-4711-98B8-53871624AA9C}" dateTime="2020-06-09T16:13:52" maxSheetId="11" userName="EXTERNAL Nguyen Tai Hau (Ban Vien, RBVH/EPS45)" r:id="rId656" minRId="9154" maxRId="9158">
    <sheetIdMap count="10">
      <sheetId val="1"/>
      <sheetId val="2"/>
      <sheetId val="3"/>
      <sheetId val="4"/>
      <sheetId val="5"/>
      <sheetId val="6"/>
      <sheetId val="7"/>
      <sheetId val="8"/>
      <sheetId val="9"/>
      <sheetId val="10"/>
    </sheetIdMap>
  </header>
  <header guid="{C122F0AE-444A-443E-BDD8-6C731469FB52}" dateTime="2020-06-09T16:23:42" maxSheetId="11" userName="gup7hc" r:id="rId657" minRId="9161" maxRId="9174">
    <sheetIdMap count="10">
      <sheetId val="1"/>
      <sheetId val="2"/>
      <sheetId val="3"/>
      <sheetId val="4"/>
      <sheetId val="5"/>
      <sheetId val="6"/>
      <sheetId val="7"/>
      <sheetId val="8"/>
      <sheetId val="9"/>
      <sheetId val="10"/>
    </sheetIdMap>
  </header>
  <header guid="{62C5AF60-2F11-4C91-AE16-BCA7E66AA435}" dateTime="2020-06-09T16:23:51" maxSheetId="11" userName="gup7hc" r:id="rId658" minRId="9177" maxRId="9178">
    <sheetIdMap count="10">
      <sheetId val="1"/>
      <sheetId val="2"/>
      <sheetId val="3"/>
      <sheetId val="4"/>
      <sheetId val="5"/>
      <sheetId val="6"/>
      <sheetId val="7"/>
      <sheetId val="8"/>
      <sheetId val="9"/>
      <sheetId val="10"/>
    </sheetIdMap>
  </header>
  <header guid="{32BD1384-0A62-471D-92D1-42610AC9E559}" dateTime="2020-06-09T16:28:11" maxSheetId="11" userName="EXTERNAL Nguyen Tuan Duong (Ban Vien, RBVH/EPS45)" r:id="rId659" minRId="9181" maxRId="9195">
    <sheetIdMap count="10">
      <sheetId val="1"/>
      <sheetId val="2"/>
      <sheetId val="3"/>
      <sheetId val="4"/>
      <sheetId val="5"/>
      <sheetId val="6"/>
      <sheetId val="7"/>
      <sheetId val="8"/>
      <sheetId val="9"/>
      <sheetId val="10"/>
    </sheetIdMap>
  </header>
  <header guid="{6503E37E-A373-4951-90BA-9F5AAFB4EB6C}" dateTime="2020-06-09T16:28:14" maxSheetId="11" userName="gup7hc" r:id="rId660" minRId="9198">
    <sheetIdMap count="10">
      <sheetId val="1"/>
      <sheetId val="2"/>
      <sheetId val="3"/>
      <sheetId val="4"/>
      <sheetId val="5"/>
      <sheetId val="6"/>
      <sheetId val="7"/>
      <sheetId val="8"/>
      <sheetId val="9"/>
      <sheetId val="10"/>
    </sheetIdMap>
  </header>
  <header guid="{4C827FE0-0D70-4B87-89B9-41F6B3FDF9B0}" dateTime="2020-06-09T16:29:50" maxSheetId="11" userName="gup7hc" r:id="rId661">
    <sheetIdMap count="10">
      <sheetId val="1"/>
      <sheetId val="2"/>
      <sheetId val="3"/>
      <sheetId val="4"/>
      <sheetId val="5"/>
      <sheetId val="6"/>
      <sheetId val="7"/>
      <sheetId val="8"/>
      <sheetId val="9"/>
      <sheetId val="10"/>
    </sheetIdMap>
  </header>
  <header guid="{AE02282E-FCB7-47B2-8020-FB65B8B2142A}" dateTime="2020-06-09T16:32:14" maxSheetId="11" userName="EXTERNAL Nguyen Tuan Duong (Ban Vien, RBVH/EPS45)" r:id="rId662" minRId="9201" maxRId="9206">
    <sheetIdMap count="10">
      <sheetId val="1"/>
      <sheetId val="2"/>
      <sheetId val="3"/>
      <sheetId val="4"/>
      <sheetId val="5"/>
      <sheetId val="6"/>
      <sheetId val="7"/>
      <sheetId val="8"/>
      <sheetId val="9"/>
      <sheetId val="10"/>
    </sheetIdMap>
  </header>
  <header guid="{8756AC2A-99D8-4CC5-BECA-DD8A01D3EE83}" dateTime="2020-06-09T16:34:33" maxSheetId="11" userName="EXTERNAL Nguyen Tai Hau (Ban Vien, RBVH/EPS45)" r:id="rId663" minRId="9209" maxRId="9219">
    <sheetIdMap count="10">
      <sheetId val="1"/>
      <sheetId val="2"/>
      <sheetId val="3"/>
      <sheetId val="4"/>
      <sheetId val="5"/>
      <sheetId val="6"/>
      <sheetId val="7"/>
      <sheetId val="8"/>
      <sheetId val="9"/>
      <sheetId val="10"/>
    </sheetIdMap>
  </header>
  <header guid="{2A93682D-04B8-4FA9-A794-A016260EF1DE}" dateTime="2020-06-09T16:35:05" maxSheetId="11" userName="EXTERNAL Luu Cong Dac (Ban Vien, RBVH/EPS45)" r:id="rId664" minRId="9222" maxRId="9370">
    <sheetIdMap count="10">
      <sheetId val="1"/>
      <sheetId val="2"/>
      <sheetId val="3"/>
      <sheetId val="4"/>
      <sheetId val="5"/>
      <sheetId val="6"/>
      <sheetId val="7"/>
      <sheetId val="8"/>
      <sheetId val="9"/>
      <sheetId val="10"/>
    </sheetIdMap>
  </header>
  <header guid="{00EE78B0-8EC9-4A44-9D92-7EF948A24350}" dateTime="2020-06-09T16:35:08" maxSheetId="11" userName="EXTERNAL Luu Cong Dac (Ban Vien, RBVH/EPS45)" r:id="rId665">
    <sheetIdMap count="10">
      <sheetId val="1"/>
      <sheetId val="2"/>
      <sheetId val="3"/>
      <sheetId val="4"/>
      <sheetId val="5"/>
      <sheetId val="6"/>
      <sheetId val="7"/>
      <sheetId val="8"/>
      <sheetId val="9"/>
      <sheetId val="10"/>
    </sheetIdMap>
  </header>
  <header guid="{9D2994CB-B174-4444-8B16-0CD56399CAED}" dateTime="2020-06-09T16:35:11" maxSheetId="11" userName="EXTERNAL Nguyen Tai Hau (Ban Vien, RBVH/EPS45)" r:id="rId666" minRId="9375" maxRId="9398">
    <sheetIdMap count="10">
      <sheetId val="1"/>
      <sheetId val="2"/>
      <sheetId val="3"/>
      <sheetId val="4"/>
      <sheetId val="5"/>
      <sheetId val="6"/>
      <sheetId val="7"/>
      <sheetId val="8"/>
      <sheetId val="9"/>
      <sheetId val="10"/>
    </sheetIdMap>
  </header>
  <header guid="{D2EA9EF7-24A7-4DF5-AE21-5A8F3DEB1A25}" dateTime="2020-06-09T16:35:40" maxSheetId="11" userName="EXTERNAL Luu Cong Dac (Ban Vien, RBVH/EPS45)" r:id="rId667" minRId="9401" maxRId="9420">
    <sheetIdMap count="10">
      <sheetId val="1"/>
      <sheetId val="2"/>
      <sheetId val="3"/>
      <sheetId val="4"/>
      <sheetId val="5"/>
      <sheetId val="6"/>
      <sheetId val="7"/>
      <sheetId val="8"/>
      <sheetId val="9"/>
      <sheetId val="10"/>
    </sheetIdMap>
  </header>
  <header guid="{D20D2DC6-A9FA-418A-BBC9-C7D4401F23CD}" dateTime="2020-06-09T16:39:27" maxSheetId="11" userName="gup7hc" r:id="rId668">
    <sheetIdMap count="10">
      <sheetId val="1"/>
      <sheetId val="2"/>
      <sheetId val="3"/>
      <sheetId val="4"/>
      <sheetId val="5"/>
      <sheetId val="6"/>
      <sheetId val="7"/>
      <sheetId val="8"/>
      <sheetId val="9"/>
      <sheetId val="10"/>
    </sheetIdMap>
  </header>
  <header guid="{35A1EA5D-71F4-4C9D-A3D0-1097C07413FE}" dateTime="2020-06-09T16:59:15" maxSheetId="11" userName="EXTERNAL Nguyen Kim Thanh (Ban Vien, RBVH/EPS45)" r:id="rId669" minRId="9425" maxRId="9429">
    <sheetIdMap count="10">
      <sheetId val="1"/>
      <sheetId val="2"/>
      <sheetId val="3"/>
      <sheetId val="4"/>
      <sheetId val="5"/>
      <sheetId val="6"/>
      <sheetId val="7"/>
      <sheetId val="8"/>
      <sheetId val="9"/>
      <sheetId val="10"/>
    </sheetIdMap>
  </header>
  <header guid="{F69794D5-7E25-4F77-AC4D-5D97BB10A610}" dateTime="2020-06-09T17:07:33" maxSheetId="11" userName="EXTERNAL Nguyen Tai Hau (Ban Vien, RBVH/EPS45)" r:id="rId670" minRId="9432" maxRId="9451">
    <sheetIdMap count="10">
      <sheetId val="1"/>
      <sheetId val="2"/>
      <sheetId val="3"/>
      <sheetId val="4"/>
      <sheetId val="5"/>
      <sheetId val="6"/>
      <sheetId val="7"/>
      <sheetId val="8"/>
      <sheetId val="9"/>
      <sheetId val="10"/>
    </sheetIdMap>
  </header>
  <header guid="{C49FFECA-4660-4233-89EF-9B2CFC508F87}" dateTime="2020-06-09T17:07:43" maxSheetId="11" userName="EXTERNAL Nguyen Kim Thanh (Ban Vien, RBVH/EPS45)" r:id="rId671" minRId="9454" maxRId="9460">
    <sheetIdMap count="10">
      <sheetId val="1"/>
      <sheetId val="2"/>
      <sheetId val="3"/>
      <sheetId val="4"/>
      <sheetId val="5"/>
      <sheetId val="6"/>
      <sheetId val="7"/>
      <sheetId val="8"/>
      <sheetId val="9"/>
      <sheetId val="10"/>
    </sheetIdMap>
  </header>
  <header guid="{51FB8832-0446-4116-9620-5F908DAC2B65}" dateTime="2020-06-09T17:07:48" maxSheetId="11" userName="EXTERNAL Nguyen Kim Thanh (Ban Vien, RBVH/EPS45)" r:id="rId672">
    <sheetIdMap count="10">
      <sheetId val="1"/>
      <sheetId val="2"/>
      <sheetId val="3"/>
      <sheetId val="4"/>
      <sheetId val="5"/>
      <sheetId val="6"/>
      <sheetId val="7"/>
      <sheetId val="8"/>
      <sheetId val="9"/>
      <sheetId val="10"/>
    </sheetIdMap>
  </header>
  <header guid="{5737BF35-877C-4B02-A849-2141466B4B10}" dateTime="2020-06-09T17:16:53" maxSheetId="11" userName="EXTERNAL Nguyen Tai Hau (Ban Vien, RBVH/EPS45)" r:id="rId673">
    <sheetIdMap count="10">
      <sheetId val="1"/>
      <sheetId val="2"/>
      <sheetId val="3"/>
      <sheetId val="4"/>
      <sheetId val="5"/>
      <sheetId val="6"/>
      <sheetId val="7"/>
      <sheetId val="8"/>
      <sheetId val="9"/>
      <sheetId val="10"/>
    </sheetIdMap>
  </header>
  <header guid="{159393A3-19AD-4410-80EF-A7F979CF3F43}" dateTime="2020-06-10T08:42:09" maxSheetId="11" userName="EXTERNAL Nguyen Duy Bang (Ban Vien, RBVH/EPS45)" r:id="rId674" minRId="9467" maxRId="9585">
    <sheetIdMap count="10">
      <sheetId val="1"/>
      <sheetId val="2"/>
      <sheetId val="3"/>
      <sheetId val="4"/>
      <sheetId val="5"/>
      <sheetId val="6"/>
      <sheetId val="7"/>
      <sheetId val="8"/>
      <sheetId val="9"/>
      <sheetId val="10"/>
    </sheetIdMap>
  </header>
  <header guid="{0A9576F6-846E-437F-B03D-51C1EC747F6E}" dateTime="2020-06-10T08:42:33" maxSheetId="11" userName="EXTERNAL Nguyen Tuan Duong (Ban Vien, RBVH/EPS45)" r:id="rId675" minRId="9588" maxRId="9597">
    <sheetIdMap count="10">
      <sheetId val="1"/>
      <sheetId val="2"/>
      <sheetId val="3"/>
      <sheetId val="4"/>
      <sheetId val="5"/>
      <sheetId val="6"/>
      <sheetId val="7"/>
      <sheetId val="8"/>
      <sheetId val="9"/>
      <sheetId val="10"/>
    </sheetIdMap>
  </header>
  <header guid="{FBBE54ED-B7A0-49A9-8469-39D2D687FEB2}" dateTime="2020-06-10T08:42:37" maxSheetId="11" userName="EXTERNAL Nguyen Duy Bang (Ban Vien, RBVH/EPS45)" r:id="rId676" minRId="9600" maxRId="9626">
    <sheetIdMap count="10">
      <sheetId val="1"/>
      <sheetId val="2"/>
      <sheetId val="3"/>
      <sheetId val="4"/>
      <sheetId val="5"/>
      <sheetId val="6"/>
      <sheetId val="7"/>
      <sheetId val="8"/>
      <sheetId val="9"/>
      <sheetId val="10"/>
    </sheetIdMap>
  </header>
  <header guid="{D6BBA2FA-03FB-42B7-BA5E-A734D0F01E2F}" dateTime="2020-06-10T09:03:10" maxSheetId="11" userName="EXTERNAL Nguyen Tuan Duong (Ban Vien, RBVH/EPS45)" r:id="rId677" minRId="9627" maxRId="10226">
    <sheetIdMap count="10">
      <sheetId val="1"/>
      <sheetId val="2"/>
      <sheetId val="3"/>
      <sheetId val="4"/>
      <sheetId val="5"/>
      <sheetId val="6"/>
      <sheetId val="7"/>
      <sheetId val="8"/>
      <sheetId val="9"/>
      <sheetId val="10"/>
    </sheetIdMap>
  </header>
  <header guid="{0EF64EC8-D0E0-4E64-87C4-ADAD1DF438DE}" dateTime="2020-06-10T09:08:09" maxSheetId="11" userName="EXTERNAL Nguyen Tuan Duong (Ban Vien, RBVH/EPS45)" r:id="rId678" minRId="10229" maxRId="10319">
    <sheetIdMap count="10">
      <sheetId val="1"/>
      <sheetId val="2"/>
      <sheetId val="3"/>
      <sheetId val="4"/>
      <sheetId val="5"/>
      <sheetId val="6"/>
      <sheetId val="7"/>
      <sheetId val="8"/>
      <sheetId val="9"/>
      <sheetId val="10"/>
    </sheetIdMap>
  </header>
  <header guid="{775522AF-B720-496C-B8BD-4831663627D2}" dateTime="2020-06-10T09:08:56" maxSheetId="11" userName="gup7hc" r:id="rId679" minRId="10322">
    <sheetIdMap count="10">
      <sheetId val="1"/>
      <sheetId val="2"/>
      <sheetId val="3"/>
      <sheetId val="4"/>
      <sheetId val="5"/>
      <sheetId val="6"/>
      <sheetId val="7"/>
      <sheetId val="8"/>
      <sheetId val="9"/>
      <sheetId val="10"/>
    </sheetIdMap>
  </header>
  <header guid="{4962619B-ADBB-4828-94B3-8676A3FF2526}" dateTime="2020-06-10T09:11:20" maxSheetId="11" userName="EXTERNAL Nguyen Tuan Duong (Ban Vien, RBVH/EPS45)" r:id="rId680" minRId="10323" maxRId="10344">
    <sheetIdMap count="10">
      <sheetId val="1"/>
      <sheetId val="2"/>
      <sheetId val="3"/>
      <sheetId val="4"/>
      <sheetId val="5"/>
      <sheetId val="6"/>
      <sheetId val="7"/>
      <sheetId val="8"/>
      <sheetId val="9"/>
      <sheetId val="10"/>
    </sheetIdMap>
  </header>
  <header guid="{13FD468E-7815-48B5-AF0F-E11205F7BEF0}" dateTime="2020-06-10T09:14:36" maxSheetId="11" userName="EXTERNAL Luu Cong Dac (Ban Vien, RBVH/EPS45)" r:id="rId681" minRId="10347" maxRId="10349">
    <sheetIdMap count="10">
      <sheetId val="1"/>
      <sheetId val="2"/>
      <sheetId val="3"/>
      <sheetId val="4"/>
      <sheetId val="5"/>
      <sheetId val="6"/>
      <sheetId val="7"/>
      <sheetId val="8"/>
      <sheetId val="9"/>
      <sheetId val="10"/>
    </sheetIdMap>
  </header>
  <header guid="{ACCCD88E-722B-4BAF-9D79-C1EDF70FDC25}" dateTime="2020-06-10T09:15:23" maxSheetId="11" userName="EXTERNAL Nguyen Tuan Duong (Ban Vien, RBVH/EPS45)" r:id="rId682" minRId="10352" maxRId="10403">
    <sheetIdMap count="10">
      <sheetId val="1"/>
      <sheetId val="2"/>
      <sheetId val="3"/>
      <sheetId val="4"/>
      <sheetId val="5"/>
      <sheetId val="6"/>
      <sheetId val="7"/>
      <sheetId val="8"/>
      <sheetId val="9"/>
      <sheetId val="10"/>
    </sheetIdMap>
  </header>
  <header guid="{B8BD9456-C0BD-41B6-9F3A-B8AEDF4A1D79}" dateTime="2020-06-10T09:17:46" maxSheetId="11" userName="EXTERNAL Nguyen Tuan Duong (Ban Vien, RBVH/EPS45)" r:id="rId683" minRId="10406" maxRId="10407">
    <sheetIdMap count="10">
      <sheetId val="1"/>
      <sheetId val="2"/>
      <sheetId val="3"/>
      <sheetId val="4"/>
      <sheetId val="5"/>
      <sheetId val="6"/>
      <sheetId val="7"/>
      <sheetId val="8"/>
      <sheetId val="9"/>
      <sheetId val="10"/>
    </sheetIdMap>
  </header>
  <header guid="{AAD4634F-84AF-47C0-B9A4-9ABE00E7C94E}" dateTime="2020-06-10T09:20:08" maxSheetId="11" userName="EXTERNAL Nguyen Tuan Duong (Ban Vien, RBVH/EPS45)" r:id="rId684" minRId="10408" maxRId="10412">
    <sheetIdMap count="10">
      <sheetId val="1"/>
      <sheetId val="2"/>
      <sheetId val="3"/>
      <sheetId val="4"/>
      <sheetId val="5"/>
      <sheetId val="6"/>
      <sheetId val="7"/>
      <sheetId val="8"/>
      <sheetId val="9"/>
      <sheetId val="10"/>
    </sheetIdMap>
  </header>
  <header guid="{EE02B183-DCE6-43C3-AA16-8CA405EEE82F}" dateTime="2020-06-10T09:20:36" maxSheetId="11" userName="EXTERNAL Nguyen Tuan Duong (Ban Vien, RBVH/EPS45)" r:id="rId685" minRId="10413">
    <sheetIdMap count="10">
      <sheetId val="1"/>
      <sheetId val="2"/>
      <sheetId val="3"/>
      <sheetId val="4"/>
      <sheetId val="5"/>
      <sheetId val="6"/>
      <sheetId val="7"/>
      <sheetId val="8"/>
      <sheetId val="9"/>
      <sheetId val="10"/>
    </sheetIdMap>
  </header>
  <header guid="{12026E56-F495-4BB1-8290-4BD0D98B4498}" dateTime="2020-06-10T09:20:41" maxSheetId="11" userName="EXTERNAL Nguyen Trung Hieu (Ban Vien, RBVH/EPS45)" r:id="rId686" minRId="10414" maxRId="10420">
    <sheetIdMap count="10">
      <sheetId val="1"/>
      <sheetId val="2"/>
      <sheetId val="3"/>
      <sheetId val="4"/>
      <sheetId val="5"/>
      <sheetId val="6"/>
      <sheetId val="7"/>
      <sheetId val="8"/>
      <sheetId val="9"/>
      <sheetId val="10"/>
    </sheetIdMap>
  </header>
  <header guid="{88234EFB-297D-41CB-B461-3A9C05CE3AAF}" dateTime="2020-06-10T09:21:14" maxSheetId="11" userName="EXTERNAL Nguyen Tuan Duong (Ban Vien, RBVH/EPS45)" r:id="rId687" minRId="10423">
    <sheetIdMap count="10">
      <sheetId val="1"/>
      <sheetId val="2"/>
      <sheetId val="3"/>
      <sheetId val="4"/>
      <sheetId val="5"/>
      <sheetId val="6"/>
      <sheetId val="7"/>
      <sheetId val="8"/>
      <sheetId val="9"/>
      <sheetId val="10"/>
    </sheetIdMap>
  </header>
  <header guid="{44B1DD7B-B91C-47A4-AD55-EF4D77743480}" dateTime="2020-06-10T09:21:29" maxSheetId="11" userName="gup7hc" r:id="rId688" minRId="10424">
    <sheetIdMap count="10">
      <sheetId val="1"/>
      <sheetId val="2"/>
      <sheetId val="3"/>
      <sheetId val="4"/>
      <sheetId val="5"/>
      <sheetId val="6"/>
      <sheetId val="7"/>
      <sheetId val="8"/>
      <sheetId val="9"/>
      <sheetId val="10"/>
    </sheetIdMap>
  </header>
  <header guid="{B8FC2BFC-46C4-4766-9D77-D3B0201C8F08}" dateTime="2020-06-10T09:22:37" maxSheetId="11" userName="EXTERNAL Nguyen Tuan Duong (Ban Vien, RBVH/EPS45)" r:id="rId689" minRId="10427">
    <sheetIdMap count="10">
      <sheetId val="1"/>
      <sheetId val="2"/>
      <sheetId val="3"/>
      <sheetId val="4"/>
      <sheetId val="5"/>
      <sheetId val="6"/>
      <sheetId val="7"/>
      <sheetId val="8"/>
      <sheetId val="9"/>
      <sheetId val="10"/>
    </sheetIdMap>
  </header>
  <header guid="{A78C6008-2D09-438A-A8D2-97862B6E74CA}" dateTime="2020-06-10T09:23:31" maxSheetId="11" userName="EXTERNAL Nguyen Tuan Duong (Ban Vien, RBVH/EPS45)" r:id="rId690" minRId="10428" maxRId="10429">
    <sheetIdMap count="10">
      <sheetId val="1"/>
      <sheetId val="2"/>
      <sheetId val="3"/>
      <sheetId val="4"/>
      <sheetId val="5"/>
      <sheetId val="6"/>
      <sheetId val="7"/>
      <sheetId val="8"/>
      <sheetId val="9"/>
      <sheetId val="10"/>
    </sheetIdMap>
  </header>
  <header guid="{CBB7E5C7-D309-407B-937A-3465E55E1460}" dateTime="2020-06-10T09:23:40" maxSheetId="11" userName="EXTERNAL Nguyen Trung Hieu (Ban Vien, RBVH/EPS45)" r:id="rId691" minRId="10430" maxRId="10432">
    <sheetIdMap count="10">
      <sheetId val="1"/>
      <sheetId val="2"/>
      <sheetId val="3"/>
      <sheetId val="4"/>
      <sheetId val="5"/>
      <sheetId val="6"/>
      <sheetId val="7"/>
      <sheetId val="8"/>
      <sheetId val="9"/>
      <sheetId val="10"/>
    </sheetIdMap>
  </header>
  <header guid="{E9916D4D-BDD1-440F-A5D5-C064763A946D}" dateTime="2020-06-10T09:24:10" maxSheetId="11" userName="EXTERNAL Nguyen Trung Hieu (Ban Vien, RBVH/EPS45)" r:id="rId692" minRId="10433">
    <sheetIdMap count="10">
      <sheetId val="1"/>
      <sheetId val="2"/>
      <sheetId val="3"/>
      <sheetId val="4"/>
      <sheetId val="5"/>
      <sheetId val="6"/>
      <sheetId val="7"/>
      <sheetId val="8"/>
      <sheetId val="9"/>
      <sheetId val="10"/>
    </sheetIdMap>
  </header>
  <header guid="{B0F8D27D-C1C2-44C3-AC07-E2AF33EFDAB6}" dateTime="2020-06-10T09:24:21" maxSheetId="11" userName="EXTERNAL Nguyen Trung Hieu (Ban Vien, RBVH/EPS45)" r:id="rId693">
    <sheetIdMap count="10">
      <sheetId val="1"/>
      <sheetId val="2"/>
      <sheetId val="3"/>
      <sheetId val="4"/>
      <sheetId val="5"/>
      <sheetId val="6"/>
      <sheetId val="7"/>
      <sheetId val="8"/>
      <sheetId val="9"/>
      <sheetId val="10"/>
    </sheetIdMap>
  </header>
  <header guid="{7410228E-0696-41CC-9277-C300072D05D5}" dateTime="2020-06-10T09:25:35" maxSheetId="11" userName="EXTERNAL Nguyen Tuan Duong (Ban Vien, RBVH/EPS45)" r:id="rId694" minRId="10434" maxRId="10435">
    <sheetIdMap count="10">
      <sheetId val="1"/>
      <sheetId val="2"/>
      <sheetId val="3"/>
      <sheetId val="4"/>
      <sheetId val="5"/>
      <sheetId val="6"/>
      <sheetId val="7"/>
      <sheetId val="8"/>
      <sheetId val="9"/>
      <sheetId val="10"/>
    </sheetIdMap>
  </header>
  <header guid="{274532E2-BF9F-4720-AEFF-4D802FF16043}" dateTime="2020-06-10T09:26:39" maxSheetId="11" userName="EXTERNAL Nguyen Tuan Duong (Ban Vien, RBVH/EPS45)" r:id="rId695" minRId="10436" maxRId="10441">
    <sheetIdMap count="10">
      <sheetId val="1"/>
      <sheetId val="2"/>
      <sheetId val="3"/>
      <sheetId val="4"/>
      <sheetId val="5"/>
      <sheetId val="6"/>
      <sheetId val="7"/>
      <sheetId val="8"/>
      <sheetId val="9"/>
      <sheetId val="10"/>
    </sheetIdMap>
  </header>
  <header guid="{DF34792C-9945-4337-895A-25433E204200}" dateTime="2020-06-10T09:27:35" maxSheetId="11" userName="EXTERNAL Nguyen Tuan Duong (Ban Vien, RBVH/EPS45)" r:id="rId696" minRId="10442">
    <sheetIdMap count="10">
      <sheetId val="1"/>
      <sheetId val="2"/>
      <sheetId val="3"/>
      <sheetId val="4"/>
      <sheetId val="5"/>
      <sheetId val="6"/>
      <sheetId val="7"/>
      <sheetId val="8"/>
      <sheetId val="9"/>
      <sheetId val="10"/>
    </sheetIdMap>
  </header>
  <header guid="{C9DDA313-1065-42DD-B29B-76FAADE5352B}" dateTime="2020-06-10T09:32:45" maxSheetId="11" userName="EXTERNAL Nguyen Tuan Duong (Ban Vien, RBVH/EPS45)" r:id="rId697" minRId="10443" maxRId="10450">
    <sheetIdMap count="10">
      <sheetId val="1"/>
      <sheetId val="2"/>
      <sheetId val="3"/>
      <sheetId val="4"/>
      <sheetId val="5"/>
      <sheetId val="6"/>
      <sheetId val="7"/>
      <sheetId val="8"/>
      <sheetId val="9"/>
      <sheetId val="10"/>
    </sheetIdMap>
  </header>
  <header guid="{B85CBB1C-75CB-4474-848D-8AF407D66EFD}" dateTime="2020-06-10T09:39:32" maxSheetId="11" userName="EXTERNAL Nguyen Tuan Duong (Ban Vien, RBVH/EPS45)" r:id="rId698" minRId="10451" maxRId="10452">
    <sheetIdMap count="10">
      <sheetId val="1"/>
      <sheetId val="2"/>
      <sheetId val="3"/>
      <sheetId val="4"/>
      <sheetId val="5"/>
      <sheetId val="6"/>
      <sheetId val="7"/>
      <sheetId val="8"/>
      <sheetId val="9"/>
      <sheetId val="10"/>
    </sheetIdMap>
  </header>
  <header guid="{5289F7E8-7AA8-41BD-80C1-299056BAF296}" dateTime="2020-06-10T09:44:58" maxSheetId="11" userName="EXTERNAL Ly Chung (Ban Vien, RBVH/EPS45)" r:id="rId699" minRId="10453" maxRId="10463">
    <sheetIdMap count="10">
      <sheetId val="1"/>
      <sheetId val="2"/>
      <sheetId val="3"/>
      <sheetId val="4"/>
      <sheetId val="5"/>
      <sheetId val="6"/>
      <sheetId val="7"/>
      <sheetId val="8"/>
      <sheetId val="9"/>
      <sheetId val="10"/>
    </sheetIdMap>
  </header>
  <header guid="{87DBF502-42DB-4CC3-A279-B0C2F1FB936D}" dateTime="2020-06-10T09:50:10" maxSheetId="11" userName="EXTERNAL Nguyen Kim Thanh (Ban Vien, RBVH/EPS45)" r:id="rId700">
    <sheetIdMap count="10">
      <sheetId val="1"/>
      <sheetId val="2"/>
      <sheetId val="3"/>
      <sheetId val="4"/>
      <sheetId val="5"/>
      <sheetId val="6"/>
      <sheetId val="7"/>
      <sheetId val="8"/>
      <sheetId val="9"/>
      <sheetId val="10"/>
    </sheetIdMap>
  </header>
  <header guid="{7E34ECF8-2243-414B-8A09-E18F896C28E0}" dateTime="2020-06-10T09:50:19" maxSheetId="11" userName="EXTERNAL Nguyen Tuan Duong (Ban Vien, RBVH/EPS45)" r:id="rId701">
    <sheetIdMap count="10">
      <sheetId val="1"/>
      <sheetId val="2"/>
      <sheetId val="3"/>
      <sheetId val="4"/>
      <sheetId val="5"/>
      <sheetId val="6"/>
      <sheetId val="7"/>
      <sheetId val="8"/>
      <sheetId val="9"/>
      <sheetId val="10"/>
    </sheetIdMap>
  </header>
  <header guid="{99FDD70D-1F92-4382-8BD9-2073BEDAE4EC}" dateTime="2020-06-10T09:58:06" maxSheetId="11" userName="EXTERNAL Nguyen Tuan Duong (Ban Vien, RBVH/EPS45)" r:id="rId702" minRId="10470" maxRId="10574">
    <sheetIdMap count="10">
      <sheetId val="1"/>
      <sheetId val="2"/>
      <sheetId val="3"/>
      <sheetId val="4"/>
      <sheetId val="5"/>
      <sheetId val="6"/>
      <sheetId val="7"/>
      <sheetId val="8"/>
      <sheetId val="9"/>
      <sheetId val="10"/>
    </sheetIdMap>
  </header>
  <header guid="{CF52946C-6A80-47CA-AD16-57DFE039584F}" dateTime="2020-06-10T09:58:12" maxSheetId="11" userName="EXTERNAL Nguyen Tuan Duong (Ban Vien, RBVH/EPS45)" r:id="rId703">
    <sheetIdMap count="10">
      <sheetId val="1"/>
      <sheetId val="2"/>
      <sheetId val="3"/>
      <sheetId val="4"/>
      <sheetId val="5"/>
      <sheetId val="6"/>
      <sheetId val="7"/>
      <sheetId val="8"/>
      <sheetId val="9"/>
      <sheetId val="10"/>
    </sheetIdMap>
  </header>
  <header guid="{304EF94F-6B28-48E0-837E-EA55D507D54D}" dateTime="2020-06-10T10:03:38" maxSheetId="11" userName="gup7hc" r:id="rId704">
    <sheetIdMap count="10">
      <sheetId val="1"/>
      <sheetId val="2"/>
      <sheetId val="3"/>
      <sheetId val="4"/>
      <sheetId val="5"/>
      <sheetId val="6"/>
      <sheetId val="7"/>
      <sheetId val="8"/>
      <sheetId val="9"/>
      <sheetId val="10"/>
    </sheetIdMap>
  </header>
  <header guid="{FE362703-12FE-47AB-A62D-17CAE1B79C89}" dateTime="2020-06-10T10:05:54" maxSheetId="11" userName="EXTERNAL Nguyen Tuan Duong (Ban Vien, RBVH/EPS45)" r:id="rId705">
    <sheetIdMap count="10">
      <sheetId val="1"/>
      <sheetId val="2"/>
      <sheetId val="3"/>
      <sheetId val="4"/>
      <sheetId val="5"/>
      <sheetId val="6"/>
      <sheetId val="7"/>
      <sheetId val="8"/>
      <sheetId val="9"/>
      <sheetId val="10"/>
    </sheetIdMap>
  </header>
  <header guid="{625C3A50-6315-49A5-BD65-3A3ADA814CE8}" dateTime="2020-06-10T10:09:40" maxSheetId="11" userName="EXTERNAL Ly Chung (Ban Vien, RBVH/EPS45)" r:id="rId706" minRId="10581" maxRId="10592">
    <sheetIdMap count="10">
      <sheetId val="1"/>
      <sheetId val="2"/>
      <sheetId val="3"/>
      <sheetId val="4"/>
      <sheetId val="5"/>
      <sheetId val="6"/>
      <sheetId val="7"/>
      <sheetId val="8"/>
      <sheetId val="9"/>
      <sheetId val="10"/>
    </sheetIdMap>
  </header>
  <header guid="{89D09672-F0CD-4C7F-A15B-04330B43AA6E}" dateTime="2020-06-10T10:13:27" maxSheetId="11" userName="EXTERNAL Nguyen Kim Thanh (Ban Vien, RBVH/EPS45)" r:id="rId707" minRId="10595" maxRId="10600">
    <sheetIdMap count="10">
      <sheetId val="1"/>
      <sheetId val="2"/>
      <sheetId val="3"/>
      <sheetId val="4"/>
      <sheetId val="5"/>
      <sheetId val="6"/>
      <sheetId val="7"/>
      <sheetId val="8"/>
      <sheetId val="9"/>
      <sheetId val="10"/>
    </sheetIdMap>
  </header>
  <header guid="{2D969068-DC21-4007-8449-FF23047B4DF0}" dateTime="2020-06-10T10:13:34" maxSheetId="11" userName="EXTERNAL Nguyen Kim Thanh (Ban Vien, RBVH/EPS45)" r:id="rId708" minRId="10603" maxRId="10604">
    <sheetIdMap count="10">
      <sheetId val="1"/>
      <sheetId val="2"/>
      <sheetId val="3"/>
      <sheetId val="4"/>
      <sheetId val="5"/>
      <sheetId val="6"/>
      <sheetId val="7"/>
      <sheetId val="8"/>
      <sheetId val="9"/>
      <sheetId val="10"/>
    </sheetIdMap>
  </header>
  <header guid="{9C479991-42E4-422F-8FC3-812652394DF9}" dateTime="2020-06-10T10:15:38" maxSheetId="11" userName="EXTERNAL Nguyen Kim Thanh (Ban Vien, RBVH/EPS45)" r:id="rId709" minRId="10605" maxRId="10636">
    <sheetIdMap count="10">
      <sheetId val="1"/>
      <sheetId val="2"/>
      <sheetId val="3"/>
      <sheetId val="4"/>
      <sheetId val="5"/>
      <sheetId val="6"/>
      <sheetId val="7"/>
      <sheetId val="8"/>
      <sheetId val="9"/>
      <sheetId val="10"/>
    </sheetIdMap>
  </header>
  <header guid="{48A77902-18F2-4812-A9A7-39963DA0BDFC}" dateTime="2020-06-10T10:16:10" maxSheetId="11" userName="EXTERNAL Nguyen Kim Thanh (Ban Vien, RBVH/EPS45)" r:id="rId710" minRId="10637" maxRId="10651">
    <sheetIdMap count="10">
      <sheetId val="1"/>
      <sheetId val="2"/>
      <sheetId val="3"/>
      <sheetId val="4"/>
      <sheetId val="5"/>
      <sheetId val="6"/>
      <sheetId val="7"/>
      <sheetId val="8"/>
      <sheetId val="9"/>
      <sheetId val="10"/>
    </sheetIdMap>
  </header>
  <header guid="{F5A33650-FC67-4913-83E2-EEA13C130D58}" dateTime="2020-06-10T10:21:35" maxSheetId="11" userName="EXTERNAL Nguyen Kim Thanh (Ban Vien, RBVH/EPS45)" r:id="rId711" minRId="10654" maxRId="10663">
    <sheetIdMap count="10">
      <sheetId val="1"/>
      <sheetId val="2"/>
      <sheetId val="3"/>
      <sheetId val="4"/>
      <sheetId val="5"/>
      <sheetId val="6"/>
      <sheetId val="7"/>
      <sheetId val="8"/>
      <sheetId val="9"/>
      <sheetId val="10"/>
    </sheetIdMap>
  </header>
  <header guid="{B1AD89A6-9C6A-43DD-8129-8428A8622D19}" dateTime="2020-06-10T10:24:23" maxSheetId="11" userName="EXTERNAL Nguyen Kim Thanh (Ban Vien, RBVH/EPS45)" r:id="rId712" minRId="10666" maxRId="10675">
    <sheetIdMap count="10">
      <sheetId val="1"/>
      <sheetId val="2"/>
      <sheetId val="3"/>
      <sheetId val="4"/>
      <sheetId val="5"/>
      <sheetId val="6"/>
      <sheetId val="7"/>
      <sheetId val="8"/>
      <sheetId val="9"/>
      <sheetId val="10"/>
    </sheetIdMap>
  </header>
  <header guid="{08F61968-5455-42D1-A7F5-0A7E43C89D56}" dateTime="2020-06-10T10:30:37" maxSheetId="11" userName="EXTERNAL Nguyen Tuan Duong (Ban Vien, RBVH/EPS45)" r:id="rId713" minRId="10678" maxRId="10679">
    <sheetIdMap count="10">
      <sheetId val="1"/>
      <sheetId val="2"/>
      <sheetId val="3"/>
      <sheetId val="4"/>
      <sheetId val="5"/>
      <sheetId val="6"/>
      <sheetId val="7"/>
      <sheetId val="8"/>
      <sheetId val="9"/>
      <sheetId val="10"/>
    </sheetIdMap>
  </header>
  <header guid="{7DF8E09D-D59E-4AFD-B557-FAA6C49B9838}" dateTime="2020-06-10T10:31:06" maxSheetId="11" userName="EXTERNAL Nguyen Tuan Duong (Ban Vien, RBVH/EPS45)" r:id="rId714" minRId="10680">
    <sheetIdMap count="10">
      <sheetId val="1"/>
      <sheetId val="2"/>
      <sheetId val="3"/>
      <sheetId val="4"/>
      <sheetId val="5"/>
      <sheetId val="6"/>
      <sheetId val="7"/>
      <sheetId val="8"/>
      <sheetId val="9"/>
      <sheetId val="10"/>
    </sheetIdMap>
  </header>
  <header guid="{04E66763-A5A6-4DC3-95ED-96A32DE69BDA}" dateTime="2020-06-10T10:33:08" maxSheetId="11" userName="EXTERNAL Phan The Nam (Ban Vien Company, RBVH/EPS45)" r:id="rId715">
    <sheetIdMap count="10">
      <sheetId val="1"/>
      <sheetId val="2"/>
      <sheetId val="3"/>
      <sheetId val="4"/>
      <sheetId val="5"/>
      <sheetId val="6"/>
      <sheetId val="7"/>
      <sheetId val="8"/>
      <sheetId val="9"/>
      <sheetId val="10"/>
    </sheetIdMap>
  </header>
  <header guid="{674F12AC-ECEE-4327-8314-553830BAD050}" dateTime="2020-06-10T10:34:05" maxSheetId="11" userName="EXTERNAL Phan The Nam (Ban Vien Company, RBVH/EPS45)" r:id="rId716">
    <sheetIdMap count="10">
      <sheetId val="1"/>
      <sheetId val="2"/>
      <sheetId val="3"/>
      <sheetId val="4"/>
      <sheetId val="5"/>
      <sheetId val="6"/>
      <sheetId val="7"/>
      <sheetId val="8"/>
      <sheetId val="9"/>
      <sheetId val="10"/>
    </sheetIdMap>
  </header>
  <header guid="{EA0FA525-6575-4B2C-9DB2-287CC05B1C31}" dateTime="2020-06-10T10:34:50" maxSheetId="11" userName="gup7hc" r:id="rId717">
    <sheetIdMap count="10">
      <sheetId val="1"/>
      <sheetId val="2"/>
      <sheetId val="3"/>
      <sheetId val="4"/>
      <sheetId val="5"/>
      <sheetId val="6"/>
      <sheetId val="7"/>
      <sheetId val="8"/>
      <sheetId val="9"/>
      <sheetId val="10"/>
    </sheetIdMap>
  </header>
  <header guid="{AC77E106-7AAD-41F0-AD1B-FFB6F8FE7A75}" dateTime="2020-06-10T10:37:40" maxSheetId="11" userName="EXTERNAL Nguyen Tuan Duong (Ban Vien, RBVH/EPS45)" r:id="rId718" minRId="10687" maxRId="10693">
    <sheetIdMap count="10">
      <sheetId val="1"/>
      <sheetId val="2"/>
      <sheetId val="3"/>
      <sheetId val="4"/>
      <sheetId val="5"/>
      <sheetId val="6"/>
      <sheetId val="7"/>
      <sheetId val="8"/>
      <sheetId val="9"/>
      <sheetId val="10"/>
    </sheetIdMap>
  </header>
  <header guid="{98F913B4-E24E-49AA-ABDC-7C3C648F7CAC}" dateTime="2020-06-10T10:37:42" maxSheetId="11" userName="EXTERNAL Nguyen Duy Bang (Ban Vien, RBVH/EPS45)" r:id="rId719" minRId="10694" maxRId="10703">
    <sheetIdMap count="10">
      <sheetId val="1"/>
      <sheetId val="2"/>
      <sheetId val="3"/>
      <sheetId val="4"/>
      <sheetId val="5"/>
      <sheetId val="6"/>
      <sheetId val="7"/>
      <sheetId val="8"/>
      <sheetId val="9"/>
      <sheetId val="10"/>
    </sheetIdMap>
  </header>
  <header guid="{71F57AE9-5A2E-460F-B10A-1712AAFCF528}" dateTime="2020-06-10T10:38:18" maxSheetId="11" userName="EXTERNAL Nguyen Tuan Duong (Ban Vien, RBVH/EPS45)" r:id="rId720" minRId="10706" maxRId="10708">
    <sheetIdMap count="10">
      <sheetId val="1"/>
      <sheetId val="2"/>
      <sheetId val="3"/>
      <sheetId val="4"/>
      <sheetId val="5"/>
      <sheetId val="6"/>
      <sheetId val="7"/>
      <sheetId val="8"/>
      <sheetId val="9"/>
      <sheetId val="10"/>
    </sheetIdMap>
  </header>
  <header guid="{464CA8B8-AC6B-4BFD-8B12-6873263DF62C}" dateTime="2020-06-10T10:40:23" maxSheetId="11" userName="EXTERNAL Nguyen Kim Thanh (Ban Vien, RBVH/EPS45)" r:id="rId721" minRId="10711" maxRId="10721">
    <sheetIdMap count="10">
      <sheetId val="1"/>
      <sheetId val="2"/>
      <sheetId val="3"/>
      <sheetId val="4"/>
      <sheetId val="5"/>
      <sheetId val="6"/>
      <sheetId val="7"/>
      <sheetId val="8"/>
      <sheetId val="9"/>
      <sheetId val="10"/>
    </sheetIdMap>
  </header>
  <header guid="{BE6302A9-0A03-4297-863A-0E8179F3173D}" dateTime="2020-06-10T10:40:43" maxSheetId="11" userName="EXTERNAL Nguyen Kim Thanh (Ban Vien, RBVH/EPS45)" r:id="rId722" minRId="10724" maxRId="10739">
    <sheetIdMap count="10">
      <sheetId val="1"/>
      <sheetId val="2"/>
      <sheetId val="3"/>
      <sheetId val="4"/>
      <sheetId val="5"/>
      <sheetId val="6"/>
      <sheetId val="7"/>
      <sheetId val="8"/>
      <sheetId val="9"/>
      <sheetId val="10"/>
    </sheetIdMap>
  </header>
  <header guid="{6318A9A3-0A4F-4225-BEB8-5ABA1C25FD49}" dateTime="2020-06-10T10:43:14" maxSheetId="11" userName="EXTERNAL Nguyen Tuan Duong (Ban Vien, RBVH/EPS45)" r:id="rId723" minRId="10742" maxRId="10744">
    <sheetIdMap count="10">
      <sheetId val="1"/>
      <sheetId val="2"/>
      <sheetId val="3"/>
      <sheetId val="4"/>
      <sheetId val="5"/>
      <sheetId val="6"/>
      <sheetId val="7"/>
      <sheetId val="8"/>
      <sheetId val="9"/>
      <sheetId val="10"/>
    </sheetIdMap>
  </header>
  <header guid="{30D5E487-1595-4E69-B5E1-6B965F492689}" dateTime="2020-06-10T10:45:29" maxSheetId="11" userName="EXTERNAL Nguyen Tuan Duong (Ban Vien, RBVH/EPS45)" r:id="rId724" minRId="10745" maxRId="10756">
    <sheetIdMap count="10">
      <sheetId val="1"/>
      <sheetId val="2"/>
      <sheetId val="3"/>
      <sheetId val="4"/>
      <sheetId val="5"/>
      <sheetId val="6"/>
      <sheetId val="7"/>
      <sheetId val="8"/>
      <sheetId val="9"/>
      <sheetId val="10"/>
    </sheetIdMap>
  </header>
  <header guid="{BACA5D61-AC2D-42CE-8B4F-3D172B263B11}" dateTime="2020-06-10T10:45:45" maxSheetId="11" userName="EXTERNAL Nguyen Tuan Duong (Ban Vien, RBVH/EPS45)" r:id="rId725" minRId="10757" maxRId="10763">
    <sheetIdMap count="10">
      <sheetId val="1"/>
      <sheetId val="2"/>
      <sheetId val="3"/>
      <sheetId val="4"/>
      <sheetId val="5"/>
      <sheetId val="6"/>
      <sheetId val="7"/>
      <sheetId val="8"/>
      <sheetId val="9"/>
      <sheetId val="10"/>
    </sheetIdMap>
  </header>
  <header guid="{DC3A3ECB-E2D6-4DF0-8ACF-C7D0DF8F6862}" dateTime="2020-06-10T10:48:13" maxSheetId="11" userName="EXTERNAL Nguyen Tuan Duong (Ban Vien, RBVH/EPS45)" r:id="rId726" minRId="10764" maxRId="10769">
    <sheetIdMap count="10">
      <sheetId val="1"/>
      <sheetId val="2"/>
      <sheetId val="3"/>
      <sheetId val="4"/>
      <sheetId val="5"/>
      <sheetId val="6"/>
      <sheetId val="7"/>
      <sheetId val="8"/>
      <sheetId val="9"/>
      <sheetId val="10"/>
    </sheetIdMap>
  </header>
  <header guid="{E6D57C69-E269-4F2E-8F43-2B0CFEC7C496}" dateTime="2020-06-10T10:57:28" maxSheetId="11" userName="gup7hc" r:id="rId727" minRId="10772" maxRId="10782">
    <sheetIdMap count="10">
      <sheetId val="1"/>
      <sheetId val="2"/>
      <sheetId val="3"/>
      <sheetId val="4"/>
      <sheetId val="5"/>
      <sheetId val="6"/>
      <sheetId val="7"/>
      <sheetId val="8"/>
      <sheetId val="9"/>
      <sheetId val="10"/>
    </sheetIdMap>
  </header>
  <header guid="{11687107-F53D-4512-91C3-5D04C56DBA69}" dateTime="2020-06-10T11:00:44" maxSheetId="11" userName="EXTERNAL Nguyen Tuan Duong (Ban Vien, RBVH/EPS45)" r:id="rId728" minRId="10785">
    <sheetIdMap count="10">
      <sheetId val="1"/>
      <sheetId val="2"/>
      <sheetId val="3"/>
      <sheetId val="4"/>
      <sheetId val="5"/>
      <sheetId val="6"/>
      <sheetId val="7"/>
      <sheetId val="8"/>
      <sheetId val="9"/>
      <sheetId val="10"/>
    </sheetIdMap>
  </header>
  <header guid="{B818DC58-E583-47F4-8545-651358A5AFDC}" dateTime="2020-06-10T11:04:48" maxSheetId="11" userName="EXTERNAL Nguyen Tuan Duong (Ban Vien, RBVH/EPS45)" r:id="rId729" minRId="10786" maxRId="10788">
    <sheetIdMap count="10">
      <sheetId val="1"/>
      <sheetId val="2"/>
      <sheetId val="3"/>
      <sheetId val="4"/>
      <sheetId val="5"/>
      <sheetId val="6"/>
      <sheetId val="7"/>
      <sheetId val="8"/>
      <sheetId val="9"/>
      <sheetId val="10"/>
    </sheetIdMap>
  </header>
  <header guid="{AB679CE5-516A-45C0-BADD-D2299483A984}" dateTime="2020-06-10T11:05:14" maxSheetId="11" userName="EXTERNAL Nguyen Tuan Duong (Ban Vien, RBVH/EPS45)" r:id="rId730">
    <sheetIdMap count="10">
      <sheetId val="1"/>
      <sheetId val="2"/>
      <sheetId val="3"/>
      <sheetId val="4"/>
      <sheetId val="5"/>
      <sheetId val="6"/>
      <sheetId val="7"/>
      <sheetId val="8"/>
      <sheetId val="9"/>
      <sheetId val="10"/>
    </sheetIdMap>
  </header>
  <header guid="{C0A8C94D-3DBB-418A-98C1-940FF016C798}" dateTime="2020-06-10T11:05:23" maxSheetId="11" userName="EXTERNAL Nguyen Tuan Duong (Ban Vien, RBVH/EPS45)" r:id="rId731">
    <sheetIdMap count="10">
      <sheetId val="1"/>
      <sheetId val="2"/>
      <sheetId val="3"/>
      <sheetId val="4"/>
      <sheetId val="5"/>
      <sheetId val="6"/>
      <sheetId val="7"/>
      <sheetId val="8"/>
      <sheetId val="9"/>
      <sheetId val="10"/>
    </sheetIdMap>
  </header>
  <header guid="{E9D34503-B61D-4213-8EBA-D26E1150AFBA}" dateTime="2020-06-10T11:08:13" maxSheetId="11" userName="EXTERNAL Nguyen Kim Thanh (Ban Vien, RBVH/EPS45)" r:id="rId732" minRId="10789" maxRId="10790">
    <sheetIdMap count="10">
      <sheetId val="1"/>
      <sheetId val="2"/>
      <sheetId val="3"/>
      <sheetId val="4"/>
      <sheetId val="5"/>
      <sheetId val="6"/>
      <sheetId val="7"/>
      <sheetId val="8"/>
      <sheetId val="9"/>
      <sheetId val="10"/>
    </sheetIdMap>
  </header>
  <header guid="{27FB14B5-2169-46D6-A92E-4D8FF841A8C5}" dateTime="2020-06-10T11:09:22" maxSheetId="11" userName="EXTERNAL Nguyen Tuan Duong (Ban Vien, RBVH/EPS45)" r:id="rId733" minRId="10793" maxRId="10794">
    <sheetIdMap count="10">
      <sheetId val="1"/>
      <sheetId val="2"/>
      <sheetId val="3"/>
      <sheetId val="4"/>
      <sheetId val="5"/>
      <sheetId val="6"/>
      <sheetId val="7"/>
      <sheetId val="8"/>
      <sheetId val="9"/>
      <sheetId val="10"/>
    </sheetIdMap>
  </header>
  <header guid="{D7A1554C-08F5-4F74-A89A-1208E389116B}" dateTime="2020-06-10T11:09:55" maxSheetId="11" userName="EXTERNAL Nguyen Tuan Duong (Ban Vien, RBVH/EPS45)" r:id="rId734" minRId="10795">
    <sheetIdMap count="10">
      <sheetId val="1"/>
      <sheetId val="2"/>
      <sheetId val="3"/>
      <sheetId val="4"/>
      <sheetId val="5"/>
      <sheetId val="6"/>
      <sheetId val="7"/>
      <sheetId val="8"/>
      <sheetId val="9"/>
      <sheetId val="10"/>
    </sheetIdMap>
  </header>
  <header guid="{34AB036F-ECBC-4CA7-A5C2-01BAB00CA77A}" dateTime="2020-06-10T11:11:08" maxSheetId="11" userName="EXTERNAL Nguyen Tuan Duong (Ban Vien, RBVH/EPS45)" r:id="rId735" minRId="10796" maxRId="10797">
    <sheetIdMap count="10">
      <sheetId val="1"/>
      <sheetId val="2"/>
      <sheetId val="3"/>
      <sheetId val="4"/>
      <sheetId val="5"/>
      <sheetId val="6"/>
      <sheetId val="7"/>
      <sheetId val="8"/>
      <sheetId val="9"/>
      <sheetId val="10"/>
    </sheetIdMap>
  </header>
  <header guid="{13AB4D9D-C2AA-4090-BF19-459BEC8C004B}" dateTime="2020-06-10T11:12:39" maxSheetId="11" userName="EXTERNAL Nguyen Tuan Duong (Ban Vien, RBVH/EPS45)" r:id="rId736">
    <sheetIdMap count="10">
      <sheetId val="1"/>
      <sheetId val="2"/>
      <sheetId val="3"/>
      <sheetId val="4"/>
      <sheetId val="5"/>
      <sheetId val="6"/>
      <sheetId val="7"/>
      <sheetId val="8"/>
      <sheetId val="9"/>
      <sheetId val="10"/>
    </sheetIdMap>
  </header>
  <header guid="{82F31524-5CFB-42D6-A391-743293CC52C2}" dateTime="2020-06-10T11:15:42" maxSheetId="11" userName="EXTERNAL Nguyen Tuan Duong (Ban Vien, RBVH/EPS45)" r:id="rId737" minRId="10798">
    <sheetIdMap count="10">
      <sheetId val="1"/>
      <sheetId val="2"/>
      <sheetId val="3"/>
      <sheetId val="4"/>
      <sheetId val="5"/>
      <sheetId val="6"/>
      <sheetId val="7"/>
      <sheetId val="8"/>
      <sheetId val="9"/>
      <sheetId val="10"/>
    </sheetIdMap>
  </header>
  <header guid="{CA7A22AB-52F9-43DA-9998-828D17897298}" dateTime="2020-06-10T11:16:51" maxSheetId="11" userName="gup7hc" r:id="rId738" minRId="10799" maxRId="10802">
    <sheetIdMap count="10">
      <sheetId val="1"/>
      <sheetId val="2"/>
      <sheetId val="3"/>
      <sheetId val="4"/>
      <sheetId val="5"/>
      <sheetId val="6"/>
      <sheetId val="7"/>
      <sheetId val="8"/>
      <sheetId val="9"/>
      <sheetId val="10"/>
    </sheetIdMap>
  </header>
  <header guid="{18D7B385-7989-4F6A-AF14-50DF760754A6}" dateTime="2020-06-10T11:16:58" maxSheetId="11" userName="EXTERNAL Nguyen Tuan Duong (Ban Vien, RBVH/EPS45)" r:id="rId739" minRId="10805" maxRId="10807">
    <sheetIdMap count="10">
      <sheetId val="1"/>
      <sheetId val="2"/>
      <sheetId val="3"/>
      <sheetId val="4"/>
      <sheetId val="5"/>
      <sheetId val="6"/>
      <sheetId val="7"/>
      <sheetId val="8"/>
      <sheetId val="9"/>
      <sheetId val="10"/>
    </sheetIdMap>
  </header>
  <header guid="{AFE4123E-E0C2-4279-86D0-05DD6A95E2DC}" dateTime="2020-06-10T11:17:53" maxSheetId="11" userName="EXTERNAL Nguyen Tai Hau (Ban Vien, RBVH/EPS45)" r:id="rId740" minRId="10808" maxRId="10827">
    <sheetIdMap count="10">
      <sheetId val="1"/>
      <sheetId val="2"/>
      <sheetId val="3"/>
      <sheetId val="4"/>
      <sheetId val="5"/>
      <sheetId val="6"/>
      <sheetId val="7"/>
      <sheetId val="8"/>
      <sheetId val="9"/>
      <sheetId val="10"/>
    </sheetIdMap>
  </header>
  <header guid="{85C0AFE4-2E2A-4350-94C7-B4AC475D7633}" dateTime="2020-06-10T11:18:32" maxSheetId="11" userName="EXTERNAL Nguyen Tuan Duong (Ban Vien, RBVH/EPS45)" r:id="rId741" minRId="10830">
    <sheetIdMap count="10">
      <sheetId val="1"/>
      <sheetId val="2"/>
      <sheetId val="3"/>
      <sheetId val="4"/>
      <sheetId val="5"/>
      <sheetId val="6"/>
      <sheetId val="7"/>
      <sheetId val="8"/>
      <sheetId val="9"/>
      <sheetId val="10"/>
    </sheetIdMap>
  </header>
  <header guid="{A750E949-7796-47F0-99D4-269C34192899}" dateTime="2020-06-10T11:20:16" maxSheetId="11" userName="EXTERNAL Nguyen Tuan Duong (Ban Vien, RBVH/EPS45)" r:id="rId742" minRId="10831" maxRId="10833">
    <sheetIdMap count="10">
      <sheetId val="1"/>
      <sheetId val="2"/>
      <sheetId val="3"/>
      <sheetId val="4"/>
      <sheetId val="5"/>
      <sheetId val="6"/>
      <sheetId val="7"/>
      <sheetId val="8"/>
      <sheetId val="9"/>
      <sheetId val="10"/>
    </sheetIdMap>
  </header>
  <header guid="{55539B16-884E-4D44-8978-59D75B38CA98}" dateTime="2020-06-10T11:21:46" maxSheetId="11" userName="EXTERNAL Nguyen Duy Bang (Ban Vien, RBVH/EPS45)" r:id="rId743" minRId="10836" maxRId="10840">
    <sheetIdMap count="10">
      <sheetId val="1"/>
      <sheetId val="2"/>
      <sheetId val="3"/>
      <sheetId val="4"/>
      <sheetId val="5"/>
      <sheetId val="6"/>
      <sheetId val="7"/>
      <sheetId val="8"/>
      <sheetId val="9"/>
      <sheetId val="10"/>
    </sheetIdMap>
  </header>
  <header guid="{F0CF3F54-BB40-4682-BEE6-BB026CD2F79E}" dateTime="2020-06-10T11:21:53" maxSheetId="11" userName="EXTERNAL Nguyen Tuan Duong (Ban Vien, RBVH/EPS45)" r:id="rId744" minRId="10841">
    <sheetIdMap count="10">
      <sheetId val="1"/>
      <sheetId val="2"/>
      <sheetId val="3"/>
      <sheetId val="4"/>
      <sheetId val="5"/>
      <sheetId val="6"/>
      <sheetId val="7"/>
      <sheetId val="8"/>
      <sheetId val="9"/>
      <sheetId val="10"/>
    </sheetIdMap>
  </header>
  <header guid="{B25E7432-130B-48CB-B1B4-ACA9AF99EEDC}" dateTime="2020-06-10T11:21:56" maxSheetId="11" userName="EXTERNAL Nguyen Tuan Duong (Ban Vien, RBVH/EPS45)" r:id="rId745">
    <sheetIdMap count="10">
      <sheetId val="1"/>
      <sheetId val="2"/>
      <sheetId val="3"/>
      <sheetId val="4"/>
      <sheetId val="5"/>
      <sheetId val="6"/>
      <sheetId val="7"/>
      <sheetId val="8"/>
      <sheetId val="9"/>
      <sheetId val="10"/>
    </sheetIdMap>
  </header>
  <header guid="{E54B6F53-F1F2-4A00-9ABE-B5A7019481BB}" dateTime="2020-06-10T11:21:58" maxSheetId="11" userName="EXTERNAL Nguyen Duy Bang (Ban Vien, RBVH/EPS45)" r:id="rId746" minRId="10846">
    <sheetIdMap count="10">
      <sheetId val="1"/>
      <sheetId val="2"/>
      <sheetId val="3"/>
      <sheetId val="4"/>
      <sheetId val="5"/>
      <sheetId val="6"/>
      <sheetId val="7"/>
      <sheetId val="8"/>
      <sheetId val="9"/>
      <sheetId val="10"/>
    </sheetIdMap>
  </header>
  <header guid="{7E43E06C-4073-46E9-AFCF-61283A25F364}" dateTime="2020-06-10T11:22:18" maxSheetId="11" userName="EXTERNAL Nguyen Tai Hau (Ban Vien, RBVH/EPS45)" r:id="rId747">
    <sheetIdMap count="10">
      <sheetId val="1"/>
      <sheetId val="2"/>
      <sheetId val="3"/>
      <sheetId val="4"/>
      <sheetId val="5"/>
      <sheetId val="6"/>
      <sheetId val="7"/>
      <sheetId val="8"/>
      <sheetId val="9"/>
      <sheetId val="10"/>
    </sheetIdMap>
  </header>
  <header guid="{39B6AC3D-1267-4BBC-BE8C-2CA0BF32F89C}" dateTime="2020-06-10T11:37:51" maxSheetId="11" userName="EXTERNAL Nguyen Tai Hau (Ban Vien, RBVH/EPS45)" r:id="rId748" minRId="10851">
    <sheetIdMap count="10">
      <sheetId val="1"/>
      <sheetId val="2"/>
      <sheetId val="3"/>
      <sheetId val="4"/>
      <sheetId val="5"/>
      <sheetId val="6"/>
      <sheetId val="7"/>
      <sheetId val="8"/>
      <sheetId val="9"/>
      <sheetId val="10"/>
    </sheetIdMap>
  </header>
  <header guid="{2889F2D6-8B47-46B5-8756-DE0DB4B5B504}" dateTime="2020-06-10T11:42:03" maxSheetId="11" userName="EXTERNAL Nguyen Tuan Duong (Ban Vien, RBVH/EPS45)" r:id="rId749" minRId="10854" maxRId="10866">
    <sheetIdMap count="10">
      <sheetId val="1"/>
      <sheetId val="2"/>
      <sheetId val="3"/>
      <sheetId val="4"/>
      <sheetId val="5"/>
      <sheetId val="6"/>
      <sheetId val="7"/>
      <sheetId val="8"/>
      <sheetId val="9"/>
      <sheetId val="10"/>
    </sheetIdMap>
  </header>
  <header guid="{25072392-7DA0-4390-84A8-FA094F705239}" dateTime="2020-06-10T11:42:37" maxSheetId="11" userName="EXTERNAL Nguyen Tuan Duong (Ban Vien, RBVH/EPS45)" r:id="rId750">
    <sheetIdMap count="10">
      <sheetId val="1"/>
      <sheetId val="2"/>
      <sheetId val="3"/>
      <sheetId val="4"/>
      <sheetId val="5"/>
      <sheetId val="6"/>
      <sheetId val="7"/>
      <sheetId val="8"/>
      <sheetId val="9"/>
      <sheetId val="10"/>
    </sheetIdMap>
  </header>
  <header guid="{91027AE4-FDF5-409A-B113-502C7F436569}" dateTime="2020-06-10T11:54:22" maxSheetId="11" userName="EXTERNAL Do Anh Huy (Ban Vien Company, RBVH/EPS45)" r:id="rId751" minRId="10871" maxRId="10874">
    <sheetIdMap count="10">
      <sheetId val="1"/>
      <sheetId val="2"/>
      <sheetId val="3"/>
      <sheetId val="4"/>
      <sheetId val="5"/>
      <sheetId val="6"/>
      <sheetId val="7"/>
      <sheetId val="8"/>
      <sheetId val="9"/>
      <sheetId val="10"/>
    </sheetIdMap>
  </header>
  <header guid="{9B3D199B-B264-4464-AECA-79B26CB92676}" dateTime="2020-06-10T11:54:35" maxSheetId="11" userName="EXTERNAL Luu Cong Dac (Ban Vien, RBVH/EPS45)" r:id="rId752" minRId="10877" maxRId="10878">
    <sheetIdMap count="10">
      <sheetId val="1"/>
      <sheetId val="2"/>
      <sheetId val="3"/>
      <sheetId val="4"/>
      <sheetId val="5"/>
      <sheetId val="6"/>
      <sheetId val="7"/>
      <sheetId val="8"/>
      <sheetId val="9"/>
      <sheetId val="10"/>
    </sheetIdMap>
  </header>
  <header guid="{B4A5C8BC-32A6-493B-A5C9-4B1BB6EB70FA}" dateTime="2020-06-10T11:54:38" maxSheetId="11" userName="EXTERNAL Luu Cong Dac (Ban Vien, RBVH/EPS45)" r:id="rId753">
    <sheetIdMap count="10">
      <sheetId val="1"/>
      <sheetId val="2"/>
      <sheetId val="3"/>
      <sheetId val="4"/>
      <sheetId val="5"/>
      <sheetId val="6"/>
      <sheetId val="7"/>
      <sheetId val="8"/>
      <sheetId val="9"/>
      <sheetId val="10"/>
    </sheetIdMap>
  </header>
  <header guid="{1C00955C-F65B-4CD1-9B95-9EE2E24F2600}" dateTime="2020-06-10T11:54:57" maxSheetId="11" userName="EXTERNAL Do Anh Huy (Ban Vien Company, RBVH/EPS45)" r:id="rId754" minRId="10883" maxRId="10921">
    <sheetIdMap count="10">
      <sheetId val="1"/>
      <sheetId val="2"/>
      <sheetId val="3"/>
      <sheetId val="4"/>
      <sheetId val="5"/>
      <sheetId val="6"/>
      <sheetId val="7"/>
      <sheetId val="8"/>
      <sheetId val="9"/>
      <sheetId val="10"/>
    </sheetIdMap>
  </header>
  <header guid="{87EAD9B5-3716-4AA4-B211-07972F7695A0}" dateTime="2020-06-10T11:55:44" maxSheetId="11" userName="EXTERNAL Do Anh Huy (Ban Vien Company, RBVH/EPS45)" r:id="rId755" minRId="10924" maxRId="10980">
    <sheetIdMap count="10">
      <sheetId val="1"/>
      <sheetId val="2"/>
      <sheetId val="3"/>
      <sheetId val="4"/>
      <sheetId val="5"/>
      <sheetId val="6"/>
      <sheetId val="7"/>
      <sheetId val="8"/>
      <sheetId val="9"/>
      <sheetId val="10"/>
    </sheetIdMap>
  </header>
  <header guid="{FB94A0C2-6313-4F02-B3D7-2E9CF15A380D}" dateTime="2020-06-10T11:56:38" maxSheetId="11" userName="EXTERNAL Do Anh Huy (Ban Vien Company, RBVH/EPS45)" r:id="rId756" minRId="10983" maxRId="10992">
    <sheetIdMap count="10">
      <sheetId val="1"/>
      <sheetId val="2"/>
      <sheetId val="3"/>
      <sheetId val="4"/>
      <sheetId val="5"/>
      <sheetId val="6"/>
      <sheetId val="7"/>
      <sheetId val="8"/>
      <sheetId val="9"/>
      <sheetId val="10"/>
    </sheetIdMap>
  </header>
  <header guid="{60D36E31-CD98-472B-B5E1-2E6106215C9E}" dateTime="2020-06-10T12:02:55" maxSheetId="11" userName="gup7hc" r:id="rId757" minRId="10995" maxRId="11004">
    <sheetIdMap count="10">
      <sheetId val="1"/>
      <sheetId val="2"/>
      <sheetId val="3"/>
      <sheetId val="4"/>
      <sheetId val="5"/>
      <sheetId val="6"/>
      <sheetId val="7"/>
      <sheetId val="8"/>
      <sheetId val="9"/>
      <sheetId val="10"/>
    </sheetIdMap>
  </header>
  <header guid="{F0791744-B4D8-4228-A912-974178A4C3F6}" dateTime="2020-06-10T12:03:01" maxSheetId="11" userName="gup7hc" r:id="rId758" minRId="11007">
    <sheetIdMap count="10">
      <sheetId val="1"/>
      <sheetId val="2"/>
      <sheetId val="3"/>
      <sheetId val="4"/>
      <sheetId val="5"/>
      <sheetId val="6"/>
      <sheetId val="7"/>
      <sheetId val="8"/>
      <sheetId val="9"/>
      <sheetId val="10"/>
    </sheetIdMap>
  </header>
  <header guid="{2BCDD34E-3C8A-4CF7-9582-505C690D769F}" dateTime="2020-06-10T13:10:43" maxSheetId="11" userName="gup7hc" r:id="rId759">
    <sheetIdMap count="10">
      <sheetId val="1"/>
      <sheetId val="2"/>
      <sheetId val="3"/>
      <sheetId val="4"/>
      <sheetId val="5"/>
      <sheetId val="6"/>
      <sheetId val="7"/>
      <sheetId val="8"/>
      <sheetId val="9"/>
      <sheetId val="10"/>
    </sheetIdMap>
  </header>
  <header guid="{9FD7C90C-9B34-48E8-8469-84D2975DFA14}" dateTime="2020-06-10T13:37:33" maxSheetId="11" userName="EXTERNAL Nguyen Kim Thanh (Ban Vien, RBVH/EPS45)" r:id="rId760" minRId="11010" maxRId="11019">
    <sheetIdMap count="10">
      <sheetId val="1"/>
      <sheetId val="2"/>
      <sheetId val="3"/>
      <sheetId val="4"/>
      <sheetId val="5"/>
      <sheetId val="6"/>
      <sheetId val="7"/>
      <sheetId val="8"/>
      <sheetId val="9"/>
      <sheetId val="10"/>
    </sheetIdMap>
  </header>
  <header guid="{A9F925C3-877A-4D06-ABFE-1074A7144876}" dateTime="2020-06-10T14:11:44" maxSheetId="11" userName="gup7hc" r:id="rId761" minRId="11022">
    <sheetIdMap count="10">
      <sheetId val="1"/>
      <sheetId val="2"/>
      <sheetId val="3"/>
      <sheetId val="4"/>
      <sheetId val="5"/>
      <sheetId val="6"/>
      <sheetId val="7"/>
      <sheetId val="8"/>
      <sheetId val="9"/>
      <sheetId val="10"/>
    </sheetIdMap>
  </header>
  <header guid="{9DD58FF6-A230-4475-9BFA-0CEF28E0360C}" dateTime="2020-06-10T14:19:56" maxSheetId="11" userName="EXTERNAL Ly Chung (Ban Vien, RBVH/EPS45)" r:id="rId762" minRId="11023" maxRId="11035">
    <sheetIdMap count="10">
      <sheetId val="1"/>
      <sheetId val="2"/>
      <sheetId val="3"/>
      <sheetId val="4"/>
      <sheetId val="5"/>
      <sheetId val="6"/>
      <sheetId val="7"/>
      <sheetId val="8"/>
      <sheetId val="9"/>
      <sheetId val="10"/>
    </sheetIdMap>
  </header>
  <header guid="{394A1150-29E4-419F-88D2-AEA32AC5B443}" dateTime="2020-06-10T14:22:14" maxSheetId="11" userName="EXTERNAL Nguyen Tuan Duong (Ban Vien, RBVH/EPS45)" r:id="rId763" minRId="11038" maxRId="11045">
    <sheetIdMap count="10">
      <sheetId val="1"/>
      <sheetId val="2"/>
      <sheetId val="3"/>
      <sheetId val="4"/>
      <sheetId val="5"/>
      <sheetId val="6"/>
      <sheetId val="7"/>
      <sheetId val="8"/>
      <sheetId val="9"/>
      <sheetId val="10"/>
    </sheetIdMap>
  </header>
  <header guid="{FB56E645-72EC-4F08-8E62-C72108F3030A}" dateTime="2020-06-10T14:22:27" maxSheetId="11" userName="EXTERNAL Nguyen Tuan Duong (Ban Vien, RBVH/EPS45)" r:id="rId764">
    <sheetIdMap count="10">
      <sheetId val="1"/>
      <sheetId val="2"/>
      <sheetId val="3"/>
      <sheetId val="4"/>
      <sheetId val="5"/>
      <sheetId val="6"/>
      <sheetId val="7"/>
      <sheetId val="8"/>
      <sheetId val="9"/>
      <sheetId val="10"/>
    </sheetIdMap>
  </header>
  <header guid="{8FE8E45F-B012-4DA6-A0F3-F9CF268627F3}" dateTime="2020-06-10T14:26:10" maxSheetId="11" userName="gup7hc" r:id="rId765">
    <sheetIdMap count="10">
      <sheetId val="1"/>
      <sheetId val="2"/>
      <sheetId val="3"/>
      <sheetId val="4"/>
      <sheetId val="5"/>
      <sheetId val="6"/>
      <sheetId val="7"/>
      <sheetId val="8"/>
      <sheetId val="9"/>
      <sheetId val="10"/>
    </sheetIdMap>
  </header>
  <header guid="{C4AC9C69-56EE-4007-8DD0-218DD3367F0B}" dateTime="2020-06-10T14:30:24" maxSheetId="11" userName="EXTERNAL Nguyen Trung Hieu (Ban Vien, RBVH/EPS45)" r:id="rId766">
    <sheetIdMap count="10">
      <sheetId val="1"/>
      <sheetId val="2"/>
      <sheetId val="3"/>
      <sheetId val="4"/>
      <sheetId val="5"/>
      <sheetId val="6"/>
      <sheetId val="7"/>
      <sheetId val="8"/>
      <sheetId val="9"/>
      <sheetId val="10"/>
    </sheetIdMap>
  </header>
  <header guid="{11891654-6647-4C1F-B939-879C6B50007A}" dateTime="2020-06-10T14:46:58" maxSheetId="11" userName="EXTERNAL Nguyen Tai Hau (Ban Vien, RBVH/EPS45)" r:id="rId767">
    <sheetIdMap count="10">
      <sheetId val="1"/>
      <sheetId val="2"/>
      <sheetId val="3"/>
      <sheetId val="4"/>
      <sheetId val="5"/>
      <sheetId val="6"/>
      <sheetId val="7"/>
      <sheetId val="8"/>
      <sheetId val="9"/>
      <sheetId val="10"/>
    </sheetIdMap>
  </header>
  <header guid="{64C4C97E-9968-4846-B937-4906B022B178}" dateTime="2020-06-10T14:49:14" maxSheetId="11" userName="EXTERNAL Nguyen Tai Hau (Ban Vien, RBVH/EPS45)" r:id="rId768" minRId="11056" maxRId="11066">
    <sheetIdMap count="10">
      <sheetId val="1"/>
      <sheetId val="2"/>
      <sheetId val="3"/>
      <sheetId val="4"/>
      <sheetId val="5"/>
      <sheetId val="6"/>
      <sheetId val="7"/>
      <sheetId val="8"/>
      <sheetId val="9"/>
      <sheetId val="10"/>
    </sheetIdMap>
  </header>
  <header guid="{52110BAB-3E5E-446E-A220-91BCD5D878F6}" dateTime="2020-06-10T14:49:58" maxSheetId="11" userName="EXTERNAL Nguyen Tai Hau (Ban Vien, RBVH/EPS45)" r:id="rId769" minRId="11067" maxRId="11076">
    <sheetIdMap count="10">
      <sheetId val="1"/>
      <sheetId val="2"/>
      <sheetId val="3"/>
      <sheetId val="4"/>
      <sheetId val="5"/>
      <sheetId val="6"/>
      <sheetId val="7"/>
      <sheetId val="8"/>
      <sheetId val="9"/>
      <sheetId val="10"/>
    </sheetIdMap>
  </header>
  <header guid="{3936D79F-589B-4416-A29B-021CBE217F8D}" dateTime="2020-06-10T14:57:22" maxSheetId="11" userName="EXTERNAL Nguyen Trung Hieu (Ban Vien, RBVH/EPS45)" r:id="rId770">
    <sheetIdMap count="10">
      <sheetId val="1"/>
      <sheetId val="2"/>
      <sheetId val="3"/>
      <sheetId val="4"/>
      <sheetId val="5"/>
      <sheetId val="6"/>
      <sheetId val="7"/>
      <sheetId val="8"/>
      <sheetId val="9"/>
      <sheetId val="10"/>
    </sheetIdMap>
  </header>
  <header guid="{B8D3EFE4-93E8-4B6B-8BA8-D3A59050F4EA}" dateTime="2020-06-10T14:58:07" maxSheetId="11" userName="EXTERNAL Nguyen Trung Hieu (Ban Vien, RBVH/EPS45)" r:id="rId771" minRId="11079" maxRId="11088">
    <sheetIdMap count="10">
      <sheetId val="1"/>
      <sheetId val="2"/>
      <sheetId val="3"/>
      <sheetId val="4"/>
      <sheetId val="5"/>
      <sheetId val="6"/>
      <sheetId val="7"/>
      <sheetId val="8"/>
      <sheetId val="9"/>
      <sheetId val="10"/>
    </sheetIdMap>
  </header>
  <header guid="{CF27C524-6AB4-4AD4-ACCC-E26A8A8D9B2E}" dateTime="2020-06-10T14:58:18" maxSheetId="11" userName="EXTERNAL Nguyen Trung Hieu (Ban Vien, RBVH/EPS45)" r:id="rId772" minRId="11091">
    <sheetIdMap count="10">
      <sheetId val="1"/>
      <sheetId val="2"/>
      <sheetId val="3"/>
      <sheetId val="4"/>
      <sheetId val="5"/>
      <sheetId val="6"/>
      <sheetId val="7"/>
      <sheetId val="8"/>
      <sheetId val="9"/>
      <sheetId val="10"/>
    </sheetIdMap>
  </header>
  <header guid="{A79D3E03-A8EB-452B-BC60-89A99F498B09}" dateTime="2020-06-10T14:58:22" maxSheetId="11" userName="EXTERNAL Nguyen Trung Hieu (Ban Vien, RBVH/EPS45)" r:id="rId773">
    <sheetIdMap count="10">
      <sheetId val="1"/>
      <sheetId val="2"/>
      <sheetId val="3"/>
      <sheetId val="4"/>
      <sheetId val="5"/>
      <sheetId val="6"/>
      <sheetId val="7"/>
      <sheetId val="8"/>
      <sheetId val="9"/>
      <sheetId val="10"/>
    </sheetIdMap>
  </header>
  <header guid="{76FA9F21-F32D-460F-A862-A8B6DA0B51DF}" dateTime="2020-06-10T15:17:58" maxSheetId="11" userName="EXTERNAL Nguyen Trung Hieu (Ban Vien, RBVH/EPS45)" r:id="rId774">
    <sheetIdMap count="10">
      <sheetId val="1"/>
      <sheetId val="2"/>
      <sheetId val="3"/>
      <sheetId val="4"/>
      <sheetId val="5"/>
      <sheetId val="6"/>
      <sheetId val="7"/>
      <sheetId val="8"/>
      <sheetId val="9"/>
      <sheetId val="10"/>
    </sheetIdMap>
  </header>
  <header guid="{4B3848BA-0158-458E-9A2C-9064A5AE35B0}" dateTime="2020-06-10T15:18:29" maxSheetId="11" userName="EXTERNAL Nguyen Trung Hieu (Ban Vien, RBVH/EPS45)" r:id="rId775">
    <sheetIdMap count="10">
      <sheetId val="1"/>
      <sheetId val="2"/>
      <sheetId val="3"/>
      <sheetId val="4"/>
      <sheetId val="5"/>
      <sheetId val="6"/>
      <sheetId val="7"/>
      <sheetId val="8"/>
      <sheetId val="9"/>
      <sheetId val="10"/>
    </sheetIdMap>
  </header>
  <header guid="{544F0994-865A-499F-8624-6EC1D9256511}" dateTime="2020-06-10T15:18:52" maxSheetId="11" userName="EXTERNAL Nguyen Trung Hieu (Ban Vien, RBVH/EPS45)" r:id="rId776">
    <sheetIdMap count="10">
      <sheetId val="1"/>
      <sheetId val="2"/>
      <sheetId val="3"/>
      <sheetId val="4"/>
      <sheetId val="5"/>
      <sheetId val="6"/>
      <sheetId val="7"/>
      <sheetId val="8"/>
      <sheetId val="9"/>
      <sheetId val="10"/>
    </sheetIdMap>
  </header>
  <header guid="{755C37C1-D18F-448E-9C0F-AC68F1FBA36C}" dateTime="2020-06-10T15:19:27" maxSheetId="11" userName="EXTERNAL Nguyen Trung Hieu (Ban Vien, RBVH/EPS45)" r:id="rId777">
    <sheetIdMap count="10">
      <sheetId val="1"/>
      <sheetId val="2"/>
      <sheetId val="3"/>
      <sheetId val="4"/>
      <sheetId val="5"/>
      <sheetId val="6"/>
      <sheetId val="7"/>
      <sheetId val="8"/>
      <sheetId val="9"/>
      <sheetId val="10"/>
    </sheetIdMap>
  </header>
  <header guid="{986E21CC-2ADE-49FE-BC20-0D438BDEB518}" dateTime="2020-06-10T15:20:28" maxSheetId="11" userName="EXTERNAL Nguyen Trung Hieu (Ban Vien, RBVH/EPS45)" r:id="rId778">
    <sheetIdMap count="10">
      <sheetId val="1"/>
      <sheetId val="2"/>
      <sheetId val="3"/>
      <sheetId val="4"/>
      <sheetId val="5"/>
      <sheetId val="6"/>
      <sheetId val="7"/>
      <sheetId val="8"/>
      <sheetId val="9"/>
      <sheetId val="10"/>
    </sheetIdMap>
  </header>
  <header guid="{F381D713-2FEF-42C5-B620-2A3BEB30DE53}" dateTime="2020-06-10T15:21:07" maxSheetId="11" userName="EXTERNAL Nguyen Trung Hieu (Ban Vien, RBVH/EPS45)" r:id="rId779">
    <sheetIdMap count="10">
      <sheetId val="1"/>
      <sheetId val="2"/>
      <sheetId val="3"/>
      <sheetId val="4"/>
      <sheetId val="5"/>
      <sheetId val="6"/>
      <sheetId val="7"/>
      <sheetId val="8"/>
      <sheetId val="9"/>
      <sheetId val="10"/>
    </sheetIdMap>
  </header>
  <header guid="{A1DF144F-2969-4366-A37E-5AEE36DDC269}" dateTime="2020-06-10T15:21:26" maxSheetId="11" userName="EXTERNAL Nguyen Trung Hieu (Ban Vien, RBVH/EPS45)" r:id="rId780">
    <sheetIdMap count="10">
      <sheetId val="1"/>
      <sheetId val="2"/>
      <sheetId val="3"/>
      <sheetId val="4"/>
      <sheetId val="5"/>
      <sheetId val="6"/>
      <sheetId val="7"/>
      <sheetId val="8"/>
      <sheetId val="9"/>
      <sheetId val="10"/>
    </sheetIdMap>
  </header>
  <header guid="{D3962C43-AE01-4B76-BE14-C843E3B8DEEE}" dateTime="2020-06-10T15:21:46" maxSheetId="11" userName="EXTERNAL Nguyen Trung Hieu (Ban Vien, RBVH/EPS45)" r:id="rId781" minRId="11110" maxRId="11111">
    <sheetIdMap count="10">
      <sheetId val="1"/>
      <sheetId val="2"/>
      <sheetId val="3"/>
      <sheetId val="4"/>
      <sheetId val="5"/>
      <sheetId val="6"/>
      <sheetId val="7"/>
      <sheetId val="8"/>
      <sheetId val="9"/>
      <sheetId val="10"/>
    </sheetIdMap>
  </header>
  <header guid="{FC12F4FE-777E-4687-B6FA-76979AA10E21}" dateTime="2020-06-10T15:23:56" maxSheetId="11" userName="EXTERNAL Nguyen Trung Hieu (Ban Vien, RBVH/EPS45)" r:id="rId782" minRId="11112">
    <sheetIdMap count="10">
      <sheetId val="1"/>
      <sheetId val="2"/>
      <sheetId val="3"/>
      <sheetId val="4"/>
      <sheetId val="5"/>
      <sheetId val="6"/>
      <sheetId val="7"/>
      <sheetId val="8"/>
      <sheetId val="9"/>
      <sheetId val="10"/>
    </sheetIdMap>
  </header>
  <header guid="{C1BA17A6-3AA5-4FFD-B512-B127F6085B01}" dateTime="2020-06-10T15:26:02" maxSheetId="11" userName="EXTERNAL Nguyen Trung Hieu (Ban Vien, RBVH/EPS45)" r:id="rId783">
    <sheetIdMap count="10">
      <sheetId val="1"/>
      <sheetId val="2"/>
      <sheetId val="3"/>
      <sheetId val="4"/>
      <sheetId val="5"/>
      <sheetId val="6"/>
      <sheetId val="7"/>
      <sheetId val="8"/>
      <sheetId val="9"/>
      <sheetId val="10"/>
    </sheetIdMap>
  </header>
  <header guid="{FEC05FA7-9B05-4F39-A114-FFB4B57EBF2A}" dateTime="2020-06-10T15:28:33" maxSheetId="11" userName="EXTERNAL Nguyen Trung Hieu (Ban Vien, RBVH/EPS45)" r:id="rId784" minRId="11115" maxRId="11270">
    <sheetIdMap count="10">
      <sheetId val="1"/>
      <sheetId val="2"/>
      <sheetId val="3"/>
      <sheetId val="4"/>
      <sheetId val="5"/>
      <sheetId val="6"/>
      <sheetId val="7"/>
      <sheetId val="8"/>
      <sheetId val="9"/>
      <sheetId val="10"/>
    </sheetIdMap>
  </header>
  <header guid="{B26D4944-D102-4FB1-9EEC-930E082D0CB5}" dateTime="2020-06-10T15:29:29" maxSheetId="11" userName="EXTERNAL Nguyen Trung Hieu (Ban Vien, RBVH/EPS45)" r:id="rId785">
    <sheetIdMap count="10">
      <sheetId val="1"/>
      <sheetId val="2"/>
      <sheetId val="3"/>
      <sheetId val="4"/>
      <sheetId val="5"/>
      <sheetId val="6"/>
      <sheetId val="7"/>
      <sheetId val="8"/>
      <sheetId val="9"/>
      <sheetId val="10"/>
    </sheetIdMap>
  </header>
  <header guid="{93633639-4973-42DC-B329-327B233E8AE2}" dateTime="2020-06-10T15:29:40" maxSheetId="11" userName="EXTERNAL Nguyen Trung Hieu (Ban Vien, RBVH/EPS45)" r:id="rId786">
    <sheetIdMap count="10">
      <sheetId val="1"/>
      <sheetId val="2"/>
      <sheetId val="3"/>
      <sheetId val="4"/>
      <sheetId val="5"/>
      <sheetId val="6"/>
      <sheetId val="7"/>
      <sheetId val="8"/>
      <sheetId val="9"/>
      <sheetId val="10"/>
    </sheetIdMap>
  </header>
  <header guid="{1F676D26-E98C-477A-B274-402156771C15}" dateTime="2020-06-10T15:29:59" maxSheetId="11" userName="EXTERNAL Nguyen Trung Hieu (Ban Vien, RBVH/EPS45)" r:id="rId787" minRId="11271" maxRId="11277">
    <sheetIdMap count="10">
      <sheetId val="1"/>
      <sheetId val="2"/>
      <sheetId val="3"/>
      <sheetId val="4"/>
      <sheetId val="5"/>
      <sheetId val="6"/>
      <sheetId val="7"/>
      <sheetId val="8"/>
      <sheetId val="9"/>
      <sheetId val="10"/>
    </sheetIdMap>
  </header>
  <header guid="{3AD6290B-DAA3-4889-AB8B-D165F5462621}" dateTime="2020-06-10T15:30:39" maxSheetId="11" userName="EXTERNAL Nguyen Trung Hieu (Ban Vien, RBVH/EPS45)" r:id="rId788">
    <sheetIdMap count="10">
      <sheetId val="1"/>
      <sheetId val="2"/>
      <sheetId val="3"/>
      <sheetId val="4"/>
      <sheetId val="5"/>
      <sheetId val="6"/>
      <sheetId val="7"/>
      <sheetId val="8"/>
      <sheetId val="9"/>
      <sheetId val="10"/>
    </sheetIdMap>
  </header>
  <header guid="{613D5B3A-82E6-423C-BCDD-3720270D9344}" dateTime="2020-06-10T15:31:26" maxSheetId="11" userName="EXTERNAL Nguyen Trung Hieu (Ban Vien, RBVH/EPS45)" r:id="rId789">
    <sheetIdMap count="10">
      <sheetId val="1"/>
      <sheetId val="2"/>
      <sheetId val="3"/>
      <sheetId val="4"/>
      <sheetId val="5"/>
      <sheetId val="6"/>
      <sheetId val="7"/>
      <sheetId val="8"/>
      <sheetId val="9"/>
      <sheetId val="10"/>
    </sheetIdMap>
  </header>
  <header guid="{6F5997E5-5BF7-4C6E-9405-DBC4FDDDE467}" dateTime="2020-06-10T15:50:28" maxSheetId="11" userName="EXTERNAL Luu Cong Dac (Ban Vien, RBVH/EPS45)" r:id="rId790" minRId="11284" maxRId="11365">
    <sheetIdMap count="10">
      <sheetId val="1"/>
      <sheetId val="2"/>
      <sheetId val="3"/>
      <sheetId val="4"/>
      <sheetId val="5"/>
      <sheetId val="6"/>
      <sheetId val="7"/>
      <sheetId val="8"/>
      <sheetId val="9"/>
      <sheetId val="10"/>
    </sheetIdMap>
  </header>
  <header guid="{7B0D68B5-B2D2-4ABD-BEC5-34A3966C9AD5}" dateTime="2020-06-10T15:51:11" maxSheetId="11" userName="EXTERNAL Nguyen Kim Thanh (Ban Vien, RBVH/EPS45)" r:id="rId791" minRId="11368" maxRId="11377">
    <sheetIdMap count="10">
      <sheetId val="1"/>
      <sheetId val="2"/>
      <sheetId val="3"/>
      <sheetId val="4"/>
      <sheetId val="5"/>
      <sheetId val="6"/>
      <sheetId val="7"/>
      <sheetId val="8"/>
      <sheetId val="9"/>
      <sheetId val="10"/>
    </sheetIdMap>
  </header>
  <header guid="{CE2379C6-32EC-4278-B46E-DE29ADA074D5}" dateTime="2020-06-10T15:51:27" maxSheetId="11" userName="EXTERNAL Luu Cong Dac (Ban Vien, RBVH/EPS45)" r:id="rId792" minRId="11380">
    <sheetIdMap count="10">
      <sheetId val="1"/>
      <sheetId val="2"/>
      <sheetId val="3"/>
      <sheetId val="4"/>
      <sheetId val="5"/>
      <sheetId val="6"/>
      <sheetId val="7"/>
      <sheetId val="8"/>
      <sheetId val="9"/>
      <sheetId val="10"/>
    </sheetIdMap>
  </header>
  <header guid="{7BDD4390-123F-484B-A6F0-0AAFF76E6426}" dateTime="2020-06-10T15:52:06" maxSheetId="11" userName="EXTERNAL Luu Cong Dac (Ban Vien, RBVH/EPS45)" r:id="rId793">
    <sheetIdMap count="10">
      <sheetId val="1"/>
      <sheetId val="2"/>
      <sheetId val="3"/>
      <sheetId val="4"/>
      <sheetId val="5"/>
      <sheetId val="6"/>
      <sheetId val="7"/>
      <sheetId val="8"/>
      <sheetId val="9"/>
      <sheetId val="10"/>
    </sheetIdMap>
  </header>
  <header guid="{4BF2A1D3-E5CB-4B79-ACF0-75A1CB3E717F}" dateTime="2020-06-10T15:52:40" maxSheetId="11" userName="EXTERNAL Luu Cong Dac (Ban Vien, RBVH/EPS45)" r:id="rId794" minRId="11385" maxRId="11388">
    <sheetIdMap count="10">
      <sheetId val="1"/>
      <sheetId val="2"/>
      <sheetId val="3"/>
      <sheetId val="4"/>
      <sheetId val="5"/>
      <sheetId val="6"/>
      <sheetId val="7"/>
      <sheetId val="8"/>
      <sheetId val="9"/>
      <sheetId val="10"/>
    </sheetIdMap>
  </header>
  <header guid="{22509E53-8BC0-40EC-945D-AC8DE34360B0}" dateTime="2020-06-10T16:08:31" maxSheetId="11" userName="gup7hc" r:id="rId795" minRId="11391">
    <sheetIdMap count="10">
      <sheetId val="1"/>
      <sheetId val="2"/>
      <sheetId val="3"/>
      <sheetId val="4"/>
      <sheetId val="5"/>
      <sheetId val="6"/>
      <sheetId val="7"/>
      <sheetId val="8"/>
      <sheetId val="9"/>
      <sheetId val="10"/>
    </sheetIdMap>
  </header>
  <header guid="{08A2AF2F-4790-4AD7-992F-EFCBE514CADF}" dateTime="2020-06-10T16:13:40" maxSheetId="11" userName="EXTERNAL Nguyen Tuan Duong (Ban Vien, RBVH/EPS45)" r:id="rId796" minRId="11392" maxRId="11395">
    <sheetIdMap count="10">
      <sheetId val="1"/>
      <sheetId val="2"/>
      <sheetId val="3"/>
      <sheetId val="4"/>
      <sheetId val="5"/>
      <sheetId val="6"/>
      <sheetId val="7"/>
      <sheetId val="8"/>
      <sheetId val="9"/>
      <sheetId val="10"/>
    </sheetIdMap>
  </header>
  <header guid="{E1C71F8F-910C-4739-B7C4-4AD30845ACFF}" dateTime="2020-06-10T16:26:15" maxSheetId="11" userName="EXTERNAL Nguyen Tuan Duong (Ban Vien, RBVH/EPS45)" r:id="rId797" minRId="11396" maxRId="11409">
    <sheetIdMap count="10">
      <sheetId val="1"/>
      <sheetId val="2"/>
      <sheetId val="3"/>
      <sheetId val="4"/>
      <sheetId val="5"/>
      <sheetId val="6"/>
      <sheetId val="7"/>
      <sheetId val="8"/>
      <sheetId val="9"/>
      <sheetId val="10"/>
    </sheetIdMap>
  </header>
  <header guid="{81602F7C-35BD-4729-81CF-67933CF77B27}" dateTime="2020-06-10T16:26:20" maxSheetId="11" userName="EXTERNAL Nguyen Tuan Duong (Ban Vien, RBVH/EPS45)" r:id="rId798">
    <sheetIdMap count="10">
      <sheetId val="1"/>
      <sheetId val="2"/>
      <sheetId val="3"/>
      <sheetId val="4"/>
      <sheetId val="5"/>
      <sheetId val="6"/>
      <sheetId val="7"/>
      <sheetId val="8"/>
      <sheetId val="9"/>
      <sheetId val="10"/>
    </sheetIdMap>
  </header>
  <header guid="{A0A6D7B9-9A2A-49CE-B5A9-B9EE458E25E9}" dateTime="2020-06-10T16:32:44" maxSheetId="11" userName="EXTERNAL Nguyen Tuan Duong (Ban Vien, RBVH/EPS45)" r:id="rId799" minRId="11412" maxRId="11448">
    <sheetIdMap count="10">
      <sheetId val="1"/>
      <sheetId val="2"/>
      <sheetId val="3"/>
      <sheetId val="4"/>
      <sheetId val="5"/>
      <sheetId val="6"/>
      <sheetId val="7"/>
      <sheetId val="8"/>
      <sheetId val="9"/>
      <sheetId val="10"/>
    </sheetIdMap>
  </header>
  <header guid="{7D38A866-F47F-4B98-8FE1-8A418E85DFD4}" dateTime="2020-06-10T16:36:20" maxSheetId="11" userName="EXTERNAL Nguyen Tuan Duong (Ban Vien, RBVH/EPS45)" r:id="rId800" minRId="11451" maxRId="11471">
    <sheetIdMap count="10">
      <sheetId val="1"/>
      <sheetId val="2"/>
      <sheetId val="3"/>
      <sheetId val="4"/>
      <sheetId val="5"/>
      <sheetId val="6"/>
      <sheetId val="7"/>
      <sheetId val="8"/>
      <sheetId val="9"/>
      <sheetId val="10"/>
    </sheetIdMap>
  </header>
  <header guid="{AC47085B-B3E5-465A-A608-DF9F67A0C011}" dateTime="2020-06-10T17:14:40" maxSheetId="11" userName="EXTERNAL Nguyen Tuan Duong (Ban Vien, RBVH/EPS45)" r:id="rId801">
    <sheetIdMap count="10">
      <sheetId val="1"/>
      <sheetId val="2"/>
      <sheetId val="3"/>
      <sheetId val="4"/>
      <sheetId val="5"/>
      <sheetId val="6"/>
      <sheetId val="7"/>
      <sheetId val="8"/>
      <sheetId val="9"/>
      <sheetId val="10"/>
    </sheetIdMap>
  </header>
  <header guid="{35E60EAB-D0D1-467B-B9C7-22BE4463F66C}" dateTime="2020-06-10T17:15:30" maxSheetId="11" userName="EXTERNAL Nguyen Tuan Duong (Ban Vien, RBVH/EPS45)" r:id="rId802" minRId="11474" maxRId="11475">
    <sheetIdMap count="10">
      <sheetId val="1"/>
      <sheetId val="2"/>
      <sheetId val="3"/>
      <sheetId val="4"/>
      <sheetId val="5"/>
      <sheetId val="6"/>
      <sheetId val="7"/>
      <sheetId val="8"/>
      <sheetId val="9"/>
      <sheetId val="10"/>
    </sheetIdMap>
  </header>
  <header guid="{684DCCED-A6C8-469B-ACBC-162FDA175727}" dateTime="2020-06-10T17:15:35" maxSheetId="11" userName="EXTERNAL Nguyen Tuan Duong (Ban Vien, RBVH/EPS45)" r:id="rId803">
    <sheetIdMap count="10">
      <sheetId val="1"/>
      <sheetId val="2"/>
      <sheetId val="3"/>
      <sheetId val="4"/>
      <sheetId val="5"/>
      <sheetId val="6"/>
      <sheetId val="7"/>
      <sheetId val="8"/>
      <sheetId val="9"/>
      <sheetId val="10"/>
    </sheetIdMap>
  </header>
  <header guid="{9E4E8646-76E9-41C0-A304-6A7E3493C38F}" dateTime="2020-06-10T17:48:01" maxSheetId="11" userName="EXTERNAL Nguyen Tuan Duong (Ban Vien, RBVH/EPS45)" r:id="rId804" minRId="11480" maxRId="11485">
    <sheetIdMap count="10">
      <sheetId val="1"/>
      <sheetId val="2"/>
      <sheetId val="3"/>
      <sheetId val="4"/>
      <sheetId val="5"/>
      <sheetId val="6"/>
      <sheetId val="7"/>
      <sheetId val="8"/>
      <sheetId val="9"/>
      <sheetId val="10"/>
    </sheetIdMap>
  </header>
  <header guid="{B4BB40AF-60C3-4783-8082-B2F7EF94F5B1}" dateTime="2020-06-10T17:48:03" maxSheetId="11" userName="EXTERNAL Nguyen Tuan Duong (Ban Vien, RBVH/EPS45)" r:id="rId805">
    <sheetIdMap count="10">
      <sheetId val="1"/>
      <sheetId val="2"/>
      <sheetId val="3"/>
      <sheetId val="4"/>
      <sheetId val="5"/>
      <sheetId val="6"/>
      <sheetId val="7"/>
      <sheetId val="8"/>
      <sheetId val="9"/>
      <sheetId val="10"/>
    </sheetIdMap>
  </header>
  <header guid="{C0513D00-5AE2-426E-98A9-C1715C90FA67}" dateTime="2020-06-10T17:48:46" maxSheetId="11" userName="EXTERNAL Nguyen Tuan Duong (Ban Vien, RBVH/EPS45)" r:id="rId806" minRId="11490">
    <sheetIdMap count="10">
      <sheetId val="1"/>
      <sheetId val="2"/>
      <sheetId val="3"/>
      <sheetId val="4"/>
      <sheetId val="5"/>
      <sheetId val="6"/>
      <sheetId val="7"/>
      <sheetId val="8"/>
      <sheetId val="9"/>
      <sheetId val="10"/>
    </sheetIdMap>
  </header>
  <header guid="{61D1F75A-AF43-4C2B-A3E4-76155C7B6D09}" dateTime="2020-06-10T18:34:45" maxSheetId="11" userName="EXTERNAL Nguyen Tai Hau (Ban Vien, RBVH/EPS45)" r:id="rId807" minRId="11493" maxRId="11505">
    <sheetIdMap count="10">
      <sheetId val="1"/>
      <sheetId val="2"/>
      <sheetId val="3"/>
      <sheetId val="4"/>
      <sheetId val="5"/>
      <sheetId val="6"/>
      <sheetId val="7"/>
      <sheetId val="8"/>
      <sheetId val="9"/>
      <sheetId val="10"/>
    </sheetIdMap>
  </header>
  <header guid="{50055881-FA6B-4E07-B2FF-E911CFAD9F8D}" dateTime="2020-06-10T20:36:08" maxSheetId="11" userName="EXTERNAL Nguyen Tuan Duong (Ban Vien, RBVH/EPS45)" r:id="rId808" minRId="11508" maxRId="11517">
    <sheetIdMap count="10">
      <sheetId val="1"/>
      <sheetId val="2"/>
      <sheetId val="3"/>
      <sheetId val="4"/>
      <sheetId val="5"/>
      <sheetId val="6"/>
      <sheetId val="7"/>
      <sheetId val="8"/>
      <sheetId val="9"/>
      <sheetId val="10"/>
    </sheetIdMap>
  </header>
  <header guid="{26662560-8F25-4F1D-9E9B-907467AC2321}" dateTime="2020-06-10T20:40:49" maxSheetId="11" userName="EXTERNAL Nguyen Tuan Duong (Ban Vien, RBVH/EPS45)" r:id="rId809" minRId="11520">
    <sheetIdMap count="10">
      <sheetId val="1"/>
      <sheetId val="2"/>
      <sheetId val="3"/>
      <sheetId val="4"/>
      <sheetId val="5"/>
      <sheetId val="6"/>
      <sheetId val="7"/>
      <sheetId val="8"/>
      <sheetId val="9"/>
      <sheetId val="10"/>
    </sheetIdMap>
  </header>
  <header guid="{2D39C4AB-AE4B-402B-BDC6-C9316B9B8707}" dateTime="2020-06-11T08:57:49" maxSheetId="11" userName="EXTERNAL Nguyen Trung Hieu (Ban Vien, RBVH/EPS45)" r:id="rId810" minRId="11523">
    <sheetIdMap count="10">
      <sheetId val="1"/>
      <sheetId val="2"/>
      <sheetId val="3"/>
      <sheetId val="4"/>
      <sheetId val="5"/>
      <sheetId val="6"/>
      <sheetId val="7"/>
      <sheetId val="8"/>
      <sheetId val="9"/>
      <sheetId val="10"/>
    </sheetIdMap>
  </header>
  <header guid="{55FBCC97-3F93-4BF5-A7AE-566B7CD2C0F7}" dateTime="2020-06-11T08:57:54" maxSheetId="11" userName="EXTERNAL Nguyen Trung Hieu (Ban Vien, RBVH/EPS45)" r:id="rId811" minRId="11526">
    <sheetIdMap count="10">
      <sheetId val="1"/>
      <sheetId val="2"/>
      <sheetId val="3"/>
      <sheetId val="4"/>
      <sheetId val="5"/>
      <sheetId val="6"/>
      <sheetId val="7"/>
      <sheetId val="8"/>
      <sheetId val="9"/>
      <sheetId val="10"/>
    </sheetIdMap>
  </header>
  <header guid="{F1AF5D38-05E4-49AD-A8EE-5399F482576E}" dateTime="2020-06-11T08:58:40" maxSheetId="11" userName="EXTERNAL Nguyen Trung Hieu (Ban Vien, RBVH/EPS45)" r:id="rId812" minRId="11527" maxRId="11529">
    <sheetIdMap count="10">
      <sheetId val="1"/>
      <sheetId val="2"/>
      <sheetId val="3"/>
      <sheetId val="4"/>
      <sheetId val="5"/>
      <sheetId val="6"/>
      <sheetId val="7"/>
      <sheetId val="8"/>
      <sheetId val="9"/>
      <sheetId val="10"/>
    </sheetIdMap>
  </header>
  <header guid="{A577C96A-BC95-405E-87EC-41B1505CE57A}" dateTime="2020-06-11T08:58:46" maxSheetId="11" userName="EXTERNAL Nguyen Trung Hieu (Ban Vien, RBVH/EPS45)" r:id="rId813" minRId="11530">
    <sheetIdMap count="10">
      <sheetId val="1"/>
      <sheetId val="2"/>
      <sheetId val="3"/>
      <sheetId val="4"/>
      <sheetId val="5"/>
      <sheetId val="6"/>
      <sheetId val="7"/>
      <sheetId val="8"/>
      <sheetId val="9"/>
      <sheetId val="10"/>
    </sheetIdMap>
  </header>
  <header guid="{6A577866-C9BE-4B2E-A72E-1C143F10808E}" dateTime="2020-06-11T08:59:57" maxSheetId="11" userName="EXTERNAL Nguyen Trung Hieu (Ban Vien, RBVH/EPS45)" r:id="rId814" minRId="11531" maxRId="11533">
    <sheetIdMap count="10">
      <sheetId val="1"/>
      <sheetId val="2"/>
      <sheetId val="3"/>
      <sheetId val="4"/>
      <sheetId val="5"/>
      <sheetId val="6"/>
      <sheetId val="7"/>
      <sheetId val="8"/>
      <sheetId val="9"/>
      <sheetId val="10"/>
    </sheetIdMap>
  </header>
  <header guid="{4181F39C-57B1-4662-A5BE-3595819992D6}" dateTime="2020-06-11T09:00:15" maxSheetId="11" userName="EXTERNAL Nguyen Trung Hieu (Ban Vien, RBVH/EPS45)" r:id="rId815" minRId="11536">
    <sheetIdMap count="10">
      <sheetId val="1"/>
      <sheetId val="2"/>
      <sheetId val="3"/>
      <sheetId val="4"/>
      <sheetId val="5"/>
      <sheetId val="6"/>
      <sheetId val="7"/>
      <sheetId val="8"/>
      <sheetId val="9"/>
      <sheetId val="10"/>
    </sheetIdMap>
  </header>
  <header guid="{1ECB8B6D-D98C-4F14-AC62-259C5882374F}" dateTime="2020-06-11T09:00:36" maxSheetId="11" userName="EXTERNAL Nguyen Trung Hieu (Ban Vien, RBVH/EPS45)" r:id="rId816" minRId="11537" maxRId="11542">
    <sheetIdMap count="10">
      <sheetId val="1"/>
      <sheetId val="2"/>
      <sheetId val="3"/>
      <sheetId val="4"/>
      <sheetId val="5"/>
      <sheetId val="6"/>
      <sheetId val="7"/>
      <sheetId val="8"/>
      <sheetId val="9"/>
      <sheetId val="10"/>
    </sheetIdMap>
  </header>
  <header guid="{DB704689-77ED-4EE2-9BA9-565EAC9BB131}" dateTime="2020-06-11T09:00:52" maxSheetId="11" userName="EXTERNAL Nguyen Trung Hieu (Ban Vien, RBVH/EPS45)" r:id="rId817" minRId="11543" maxRId="11552">
    <sheetIdMap count="10">
      <sheetId val="1"/>
      <sheetId val="2"/>
      <sheetId val="3"/>
      <sheetId val="4"/>
      <sheetId val="5"/>
      <sheetId val="6"/>
      <sheetId val="7"/>
      <sheetId val="8"/>
      <sheetId val="9"/>
      <sheetId val="10"/>
    </sheetIdMap>
  </header>
  <header guid="{23881F1B-1797-4928-85C5-DD84B0E705C8}" dateTime="2020-06-11T09:01:06" maxSheetId="11" userName="EXTERNAL Nguyen Trung Hieu (Ban Vien, RBVH/EPS45)" r:id="rId818" minRId="11553" maxRId="11556">
    <sheetIdMap count="10">
      <sheetId val="1"/>
      <sheetId val="2"/>
      <sheetId val="3"/>
      <sheetId val="4"/>
      <sheetId val="5"/>
      <sheetId val="6"/>
      <sheetId val="7"/>
      <sheetId val="8"/>
      <sheetId val="9"/>
      <sheetId val="10"/>
    </sheetIdMap>
  </header>
  <header guid="{064A55F9-4FC8-41C1-AB02-6021E45F8FDC}" dateTime="2020-06-11T09:01:12" maxSheetId="11" userName="EXTERNAL Nguyen Trung Hieu (Ban Vien, RBVH/EPS45)" r:id="rId819" minRId="11557">
    <sheetIdMap count="10">
      <sheetId val="1"/>
      <sheetId val="2"/>
      <sheetId val="3"/>
      <sheetId val="4"/>
      <sheetId val="5"/>
      <sheetId val="6"/>
      <sheetId val="7"/>
      <sheetId val="8"/>
      <sheetId val="9"/>
      <sheetId val="10"/>
    </sheetIdMap>
  </header>
  <header guid="{45715D10-8FD1-4861-97F4-F3D8DAE60596}" dateTime="2020-06-11T09:01:18" maxSheetId="11" userName="EXTERNAL Nguyen Trung Hieu (Ban Vien, RBVH/EPS45)" r:id="rId820" minRId="11558">
    <sheetIdMap count="10">
      <sheetId val="1"/>
      <sheetId val="2"/>
      <sheetId val="3"/>
      <sheetId val="4"/>
      <sheetId val="5"/>
      <sheetId val="6"/>
      <sheetId val="7"/>
      <sheetId val="8"/>
      <sheetId val="9"/>
      <sheetId val="10"/>
    </sheetIdMap>
  </header>
  <header guid="{AC802DCF-BC0B-4585-B8BC-7C7023BC5D9F}" dateTime="2020-06-11T09:01:50" maxSheetId="11" userName="EXTERNAL Nguyen Trung Hieu (Ban Vien, RBVH/EPS45)" r:id="rId821" minRId="11559">
    <sheetIdMap count="10">
      <sheetId val="1"/>
      <sheetId val="2"/>
      <sheetId val="3"/>
      <sheetId val="4"/>
      <sheetId val="5"/>
      <sheetId val="6"/>
      <sheetId val="7"/>
      <sheetId val="8"/>
      <sheetId val="9"/>
      <sheetId val="10"/>
    </sheetIdMap>
  </header>
  <header guid="{9D1E98AB-833E-4812-88F7-0FC878F4822A}" dateTime="2020-06-11T09:02:01" maxSheetId="11" userName="EXTERNAL Nguyen Trung Hieu (Ban Vien, RBVH/EPS45)" r:id="rId822" minRId="11560">
    <sheetIdMap count="10">
      <sheetId val="1"/>
      <sheetId val="2"/>
      <sheetId val="3"/>
      <sheetId val="4"/>
      <sheetId val="5"/>
      <sheetId val="6"/>
      <sheetId val="7"/>
      <sheetId val="8"/>
      <sheetId val="9"/>
      <sheetId val="10"/>
    </sheetIdMap>
  </header>
  <header guid="{82AF1047-3F63-4EF7-96DE-11EDAB4F6ED0}" dateTime="2020-06-11T09:02:21" maxSheetId="11" userName="EXTERNAL Nguyen Trung Hieu (Ban Vien, RBVH/EPS45)" r:id="rId823" minRId="11561" maxRId="11566">
    <sheetIdMap count="10">
      <sheetId val="1"/>
      <sheetId val="2"/>
      <sheetId val="3"/>
      <sheetId val="4"/>
      <sheetId val="5"/>
      <sheetId val="6"/>
      <sheetId val="7"/>
      <sheetId val="8"/>
      <sheetId val="9"/>
      <sheetId val="10"/>
    </sheetIdMap>
  </header>
  <header guid="{B0A2B114-7136-404D-ABE0-27181B3DDEEA}" dateTime="2020-06-11T09:02:56" maxSheetId="11" userName="EXTERNAL Nguyen Trung Hieu (Ban Vien, RBVH/EPS45)" r:id="rId824">
    <sheetIdMap count="10">
      <sheetId val="1"/>
      <sheetId val="2"/>
      <sheetId val="3"/>
      <sheetId val="4"/>
      <sheetId val="5"/>
      <sheetId val="6"/>
      <sheetId val="7"/>
      <sheetId val="8"/>
      <sheetId val="9"/>
      <sheetId val="10"/>
    </sheetIdMap>
  </header>
  <header guid="{EF12AFBC-8087-4FB6-927F-581B40CDD31F}" dateTime="2020-06-11T09:50:56" maxSheetId="11" userName="EXTERNAL Nguyen Tai Hau (Ban Vien, RBVH/EPS45)" r:id="rId825" minRId="11569" maxRId="11572">
    <sheetIdMap count="10">
      <sheetId val="1"/>
      <sheetId val="2"/>
      <sheetId val="3"/>
      <sheetId val="4"/>
      <sheetId val="5"/>
      <sheetId val="6"/>
      <sheetId val="7"/>
      <sheetId val="8"/>
      <sheetId val="9"/>
      <sheetId val="10"/>
    </sheetIdMap>
  </header>
  <header guid="{5C923765-F2CD-4D6A-98B3-EEFA9A6BD121}" dateTime="2020-06-11T09:51:04" maxSheetId="11" userName="EXTERNAL Nguyen Tai Hau (Ban Vien, RBVH/EPS45)" r:id="rId826" minRId="11575">
    <sheetIdMap count="10">
      <sheetId val="1"/>
      <sheetId val="2"/>
      <sheetId val="3"/>
      <sheetId val="4"/>
      <sheetId val="5"/>
      <sheetId val="6"/>
      <sheetId val="7"/>
      <sheetId val="8"/>
      <sheetId val="9"/>
      <sheetId val="10"/>
    </sheetIdMap>
  </header>
  <header guid="{24BF7874-66F3-4C46-8226-08A1A16FBB65}" dateTime="2020-06-11T09:53:39" maxSheetId="11" userName="EXTERNAL Nguyen Tai Hau (Ban Vien, RBVH/EPS45)" r:id="rId827" minRId="11578">
    <sheetIdMap count="10">
      <sheetId val="1"/>
      <sheetId val="2"/>
      <sheetId val="3"/>
      <sheetId val="4"/>
      <sheetId val="5"/>
      <sheetId val="6"/>
      <sheetId val="7"/>
      <sheetId val="8"/>
      <sheetId val="9"/>
      <sheetId val="10"/>
    </sheetIdMap>
  </header>
  <header guid="{D57D8233-7AFB-4EBA-83AB-35B9289A09FE}" dateTime="2020-06-11T10:36:18" maxSheetId="11" userName="EXTERNAL Nguyen Kim Thanh (Ban Vien, RBVH/EPS45)" r:id="rId828" minRId="11581" maxRId="11590">
    <sheetIdMap count="10">
      <sheetId val="1"/>
      <sheetId val="2"/>
      <sheetId val="3"/>
      <sheetId val="4"/>
      <sheetId val="5"/>
      <sheetId val="6"/>
      <sheetId val="7"/>
      <sheetId val="8"/>
      <sheetId val="9"/>
      <sheetId val="10"/>
    </sheetIdMap>
  </header>
  <header guid="{EFF8356A-2747-471E-8EF9-D36602556605}" dateTime="2020-06-11T10:38:47" maxSheetId="11" userName="EXTERNAL Nguyen Tuan Duong (Ban Vien, RBVH/EPS45)" r:id="rId829" minRId="11593" maxRId="11602">
    <sheetIdMap count="10">
      <sheetId val="1"/>
      <sheetId val="2"/>
      <sheetId val="3"/>
      <sheetId val="4"/>
      <sheetId val="5"/>
      <sheetId val="6"/>
      <sheetId val="7"/>
      <sheetId val="8"/>
      <sheetId val="9"/>
      <sheetId val="10"/>
    </sheetIdMap>
  </header>
  <header guid="{994D7BC0-0174-4513-B85C-78E79521A5B5}" dateTime="2020-06-11T11:11:01" maxSheetId="11" userName="EXTERNAL Nguyen Kim Thanh (Ban Vien, RBVH/EPS45)" r:id="rId830" minRId="11605" maxRId="11614">
    <sheetIdMap count="10">
      <sheetId val="1"/>
      <sheetId val="2"/>
      <sheetId val="3"/>
      <sheetId val="4"/>
      <sheetId val="5"/>
      <sheetId val="6"/>
      <sheetId val="7"/>
      <sheetId val="8"/>
      <sheetId val="9"/>
      <sheetId val="10"/>
    </sheetIdMap>
  </header>
  <header guid="{F7F77982-7E62-4EB1-9F69-E57741150C6E}" dateTime="2020-06-11T11:14:13" maxSheetId="11" userName="EXTERNAL Nguyen Kim Thanh (Ban Vien, RBVH/EPS45)" r:id="rId831" minRId="11617" maxRId="11623">
    <sheetIdMap count="10">
      <sheetId val="1"/>
      <sheetId val="2"/>
      <sheetId val="3"/>
      <sheetId val="4"/>
      <sheetId val="5"/>
      <sheetId val="6"/>
      <sheetId val="7"/>
      <sheetId val="8"/>
      <sheetId val="9"/>
      <sheetId val="10"/>
    </sheetIdMap>
  </header>
  <header guid="{E79B1213-7209-4C52-85F7-C4827FCD5FAC}" dateTime="2020-06-11T11:14:16" maxSheetId="11" userName="EXTERNAL Nguyen Kim Thanh (Ban Vien, RBVH/EPS45)" r:id="rId832">
    <sheetIdMap count="10">
      <sheetId val="1"/>
      <sheetId val="2"/>
      <sheetId val="3"/>
      <sheetId val="4"/>
      <sheetId val="5"/>
      <sheetId val="6"/>
      <sheetId val="7"/>
      <sheetId val="8"/>
      <sheetId val="9"/>
      <sheetId val="10"/>
    </sheetIdMap>
  </header>
  <header guid="{42E62F8D-B7DC-4A3F-A6B3-7962C1DBDEB0}" dateTime="2020-06-11T11:15:26" maxSheetId="11" userName="EXTERNAL Nguyen Kim Thanh (Ban Vien, RBVH/EPS45)" r:id="rId833">
    <sheetIdMap count="10">
      <sheetId val="1"/>
      <sheetId val="2"/>
      <sheetId val="3"/>
      <sheetId val="4"/>
      <sheetId val="5"/>
      <sheetId val="6"/>
      <sheetId val="7"/>
      <sheetId val="8"/>
      <sheetId val="9"/>
      <sheetId val="10"/>
    </sheetIdMap>
  </header>
  <header guid="{14AF54E7-9D5D-4212-8FA1-5F177174A6A3}" dateTime="2020-06-11T11:33:46" maxSheetId="11" userName="EXTERNAL Nguyen Tai Hau (Ban Vien, RBVH/EPS45)" r:id="rId834" minRId="11630">
    <sheetIdMap count="10">
      <sheetId val="1"/>
      <sheetId val="2"/>
      <sheetId val="3"/>
      <sheetId val="4"/>
      <sheetId val="5"/>
      <sheetId val="6"/>
      <sheetId val="7"/>
      <sheetId val="8"/>
      <sheetId val="9"/>
      <sheetId val="10"/>
    </sheetIdMap>
  </header>
  <header guid="{6A58E7F7-9E75-4441-BF9D-0EB2597F513F}" dateTime="2020-06-11T11:54:22" maxSheetId="11" userName="EXTERNAL Nguyen Trung Hieu (Ban Vien, RBVH/EPS45)" r:id="rId835" minRId="11633">
    <sheetIdMap count="10">
      <sheetId val="1"/>
      <sheetId val="2"/>
      <sheetId val="3"/>
      <sheetId val="4"/>
      <sheetId val="5"/>
      <sheetId val="6"/>
      <sheetId val="7"/>
      <sheetId val="8"/>
      <sheetId val="9"/>
      <sheetId val="10"/>
    </sheetIdMap>
  </header>
  <header guid="{B2F27AF6-01D8-4989-8CF1-3441AE0E0FEF}" dateTime="2020-06-11T11:57:18" maxSheetId="11" userName="EXTERNAL Nguyen Trung Hieu (Ban Vien, RBVH/EPS45)" r:id="rId836">
    <sheetIdMap count="10">
      <sheetId val="1"/>
      <sheetId val="2"/>
      <sheetId val="3"/>
      <sheetId val="4"/>
      <sheetId val="5"/>
      <sheetId val="6"/>
      <sheetId val="7"/>
      <sheetId val="8"/>
      <sheetId val="9"/>
      <sheetId val="10"/>
    </sheetIdMap>
  </header>
  <header guid="{58308474-4BE8-4611-A493-B568DAEC926D}" dateTime="2020-06-11T11:59:23" maxSheetId="11" userName="EXTERNAL Nguyen Tuan Duong (Ban Vien, RBVH/EPS45)" r:id="rId837" minRId="11638" maxRId="11681">
    <sheetIdMap count="10">
      <sheetId val="1"/>
      <sheetId val="2"/>
      <sheetId val="3"/>
      <sheetId val="4"/>
      <sheetId val="5"/>
      <sheetId val="6"/>
      <sheetId val="7"/>
      <sheetId val="8"/>
      <sheetId val="9"/>
      <sheetId val="10"/>
    </sheetIdMap>
  </header>
  <header guid="{6D59621C-A1B1-40A4-8E37-AEF2302DFACC}" dateTime="2020-06-11T11:59:48" maxSheetId="11" userName="EXTERNAL Nguyen Tuan Duong (Ban Vien, RBVH/EPS45)" r:id="rId838">
    <sheetIdMap count="10">
      <sheetId val="1"/>
      <sheetId val="2"/>
      <sheetId val="3"/>
      <sheetId val="4"/>
      <sheetId val="5"/>
      <sheetId val="6"/>
      <sheetId val="7"/>
      <sheetId val="8"/>
      <sheetId val="9"/>
      <sheetId val="10"/>
    </sheetIdMap>
  </header>
  <header guid="{4594963E-3FC4-4FDE-B693-F181E8CE6396}" dateTime="2020-06-11T13:07:33" maxSheetId="11" userName="EXTERNAL Nguyen Tuan Duong (Ban Vien, RBVH/EPS45)" r:id="rId839" minRId="11686" maxRId="11695">
    <sheetIdMap count="10">
      <sheetId val="1"/>
      <sheetId val="2"/>
      <sheetId val="3"/>
      <sheetId val="4"/>
      <sheetId val="5"/>
      <sheetId val="6"/>
      <sheetId val="7"/>
      <sheetId val="8"/>
      <sheetId val="9"/>
      <sheetId val="10"/>
    </sheetIdMap>
  </header>
  <header guid="{C8C01023-CD70-4F28-BD07-D0CC201534F6}" dateTime="2020-06-11T13:07:36" maxSheetId="11" userName="EXTERNAL Nguyen Tuan Duong (Ban Vien, RBVH/EPS45)" r:id="rId840">
    <sheetIdMap count="10">
      <sheetId val="1"/>
      <sheetId val="2"/>
      <sheetId val="3"/>
      <sheetId val="4"/>
      <sheetId val="5"/>
      <sheetId val="6"/>
      <sheetId val="7"/>
      <sheetId val="8"/>
      <sheetId val="9"/>
      <sheetId val="10"/>
    </sheetIdMap>
  </header>
  <header guid="{EBAB7311-FBAA-410F-A4CD-2FDB6182A591}" dateTime="2020-06-11T13:12:21" maxSheetId="11" userName="EXTERNAL Nguyen Tuan Duong (Ban Vien, RBVH/EPS45)" r:id="rId841" minRId="11700">
    <sheetIdMap count="10">
      <sheetId val="1"/>
      <sheetId val="2"/>
      <sheetId val="3"/>
      <sheetId val="4"/>
      <sheetId val="5"/>
      <sheetId val="6"/>
      <sheetId val="7"/>
      <sheetId val="8"/>
      <sheetId val="9"/>
      <sheetId val="10"/>
    </sheetIdMap>
  </header>
  <header guid="{8485006B-4AFC-41F6-8772-520D2145094C}" dateTime="2020-06-11T13:19:56" maxSheetId="11" userName="EXTERNAL Nguyen Tuan Duong (Ban Vien, RBVH/EPS45)" r:id="rId842" minRId="11703" maxRId="11705">
    <sheetIdMap count="10">
      <sheetId val="1"/>
      <sheetId val="2"/>
      <sheetId val="3"/>
      <sheetId val="4"/>
      <sheetId val="5"/>
      <sheetId val="6"/>
      <sheetId val="7"/>
      <sheetId val="8"/>
      <sheetId val="9"/>
      <sheetId val="10"/>
    </sheetIdMap>
  </header>
  <header guid="{38D92363-C320-4EE0-AEA2-F80439685A9B}" dateTime="2020-06-11T13:29:32" maxSheetId="11" userName="EXTERNAL Ly Chung (Ban Vien, RBVH/EPS45)" r:id="rId843" minRId="11708" maxRId="11717">
    <sheetIdMap count="10">
      <sheetId val="1"/>
      <sheetId val="2"/>
      <sheetId val="3"/>
      <sheetId val="4"/>
      <sheetId val="5"/>
      <sheetId val="6"/>
      <sheetId val="7"/>
      <sheetId val="8"/>
      <sheetId val="9"/>
      <sheetId val="10"/>
    </sheetIdMap>
  </header>
  <header guid="{62AD1804-C916-4A49-8C9C-1C6EB675E6E8}" dateTime="2020-06-11T13:41:48" maxSheetId="11" userName="EXTERNAL Nguyen Tuan Duong (Ban Vien, RBVH/EPS45)" r:id="rId844" minRId="11720" maxRId="11729">
    <sheetIdMap count="10">
      <sheetId val="1"/>
      <sheetId val="2"/>
      <sheetId val="3"/>
      <sheetId val="4"/>
      <sheetId val="5"/>
      <sheetId val="6"/>
      <sheetId val="7"/>
      <sheetId val="8"/>
      <sheetId val="9"/>
      <sheetId val="10"/>
    </sheetIdMap>
  </header>
  <header guid="{E87C03CA-FDED-4D1E-A8F2-4DD02E887E3F}" dateTime="2020-06-11T13:55:59" maxSheetId="11" userName="EXTERNAL Ly Chung (Ban Vien, RBVH/EPS45)" r:id="rId845">
    <sheetIdMap count="10">
      <sheetId val="1"/>
      <sheetId val="2"/>
      <sheetId val="3"/>
      <sheetId val="4"/>
      <sheetId val="5"/>
      <sheetId val="6"/>
      <sheetId val="7"/>
      <sheetId val="8"/>
      <sheetId val="9"/>
      <sheetId val="10"/>
    </sheetIdMap>
  </header>
  <header guid="{ABF9E7CC-7D3A-416B-81C0-B9355137B351}" dateTime="2020-06-11T14:03:37" maxSheetId="11" userName="EXTERNAL Nguyen Trung Hieu (Ban Vien, RBVH/EPS45)" r:id="rId846" minRId="11734" maxRId="11735">
    <sheetIdMap count="10">
      <sheetId val="1"/>
      <sheetId val="2"/>
      <sheetId val="3"/>
      <sheetId val="4"/>
      <sheetId val="5"/>
      <sheetId val="6"/>
      <sheetId val="7"/>
      <sheetId val="8"/>
      <sheetId val="9"/>
      <sheetId val="10"/>
    </sheetIdMap>
  </header>
  <header guid="{3597E978-712D-4F15-AAB7-15C377E18B58}" dateTime="2020-06-11T14:16:03" maxSheetId="11" userName="EXTERNAL Nguyen Kim Thanh (Ban Vien, RBVH/EPS45)" r:id="rId847" minRId="11738" maxRId="11747">
    <sheetIdMap count="10">
      <sheetId val="1"/>
      <sheetId val="2"/>
      <sheetId val="3"/>
      <sheetId val="4"/>
      <sheetId val="5"/>
      <sheetId val="6"/>
      <sheetId val="7"/>
      <sheetId val="8"/>
      <sheetId val="9"/>
      <sheetId val="10"/>
    </sheetIdMap>
  </header>
  <header guid="{7DB2AA43-BFF7-47DE-A44A-26D14C8A738A}" dateTime="2020-06-11T14:43:07" maxSheetId="11" userName="EXTERNAL Nguyen Tuan Duong (Ban Vien, RBVH/EPS45)" r:id="rId848" minRId="11750" maxRId="11760">
    <sheetIdMap count="10">
      <sheetId val="1"/>
      <sheetId val="2"/>
      <sheetId val="3"/>
      <sheetId val="4"/>
      <sheetId val="5"/>
      <sheetId val="6"/>
      <sheetId val="7"/>
      <sheetId val="8"/>
      <sheetId val="9"/>
      <sheetId val="10"/>
    </sheetIdMap>
  </header>
  <header guid="{A950668C-D476-42A3-BB92-756ACAB2AFB0}" dateTime="2020-06-11T14:45:10" maxSheetId="11" userName="EXTERNAL Nguyen Tuan Duong (Ban Vien, RBVH/EPS45)" r:id="rId849">
    <sheetIdMap count="10">
      <sheetId val="1"/>
      <sheetId val="2"/>
      <sheetId val="3"/>
      <sheetId val="4"/>
      <sheetId val="5"/>
      <sheetId val="6"/>
      <sheetId val="7"/>
      <sheetId val="8"/>
      <sheetId val="9"/>
      <sheetId val="10"/>
    </sheetIdMap>
  </header>
  <header guid="{C0842C40-DD52-48A9-8C75-FCBEF3A99BAE}" dateTime="2020-06-11T14:55:29" maxSheetId="11" userName="EXTERNAL Ly Chung (Ban Vien, RBVH/EPS45)" r:id="rId850" minRId="11765" maxRId="11781">
    <sheetIdMap count="10">
      <sheetId val="1"/>
      <sheetId val="2"/>
      <sheetId val="3"/>
      <sheetId val="4"/>
      <sheetId val="5"/>
      <sheetId val="6"/>
      <sheetId val="7"/>
      <sheetId val="8"/>
      <sheetId val="9"/>
      <sheetId val="10"/>
    </sheetIdMap>
  </header>
  <header guid="{32FFE96C-8A97-4664-A802-5F53BA088C2E}" dateTime="2020-06-11T15:02:13" maxSheetId="11" userName="EXTERNAL Ly Chung (Ban Vien, RBVH/EPS45)" r:id="rId851" minRId="11784" maxRId="11796">
    <sheetIdMap count="10">
      <sheetId val="1"/>
      <sheetId val="2"/>
      <sheetId val="3"/>
      <sheetId val="4"/>
      <sheetId val="5"/>
      <sheetId val="6"/>
      <sheetId val="7"/>
      <sheetId val="8"/>
      <sheetId val="9"/>
      <sheetId val="10"/>
    </sheetIdMap>
  </header>
  <header guid="{E0DAB890-D4C3-4645-833E-AF6B01D57953}" dateTime="2020-06-11T15:03:27" maxSheetId="11" userName="EXTERNAL Ly Chung (Ban Vien, RBVH/EPS45)" r:id="rId852" minRId="11799" maxRId="11802">
    <sheetIdMap count="10">
      <sheetId val="1"/>
      <sheetId val="2"/>
      <sheetId val="3"/>
      <sheetId val="4"/>
      <sheetId val="5"/>
      <sheetId val="6"/>
      <sheetId val="7"/>
      <sheetId val="8"/>
      <sheetId val="9"/>
      <sheetId val="10"/>
    </sheetIdMap>
  </header>
  <header guid="{45FA4D7C-A90D-4763-9BEB-407BB4B74340}" dateTime="2020-06-11T15:06:35" maxSheetId="11" userName="EXTERNAL Nguyen Tuan Duong (Ban Vien, RBVH/EPS45)" r:id="rId853">
    <sheetIdMap count="10">
      <sheetId val="1"/>
      <sheetId val="2"/>
      <sheetId val="3"/>
      <sheetId val="4"/>
      <sheetId val="5"/>
      <sheetId val="6"/>
      <sheetId val="7"/>
      <sheetId val="8"/>
      <sheetId val="9"/>
      <sheetId val="10"/>
    </sheetIdMap>
  </header>
  <header guid="{88C2AD24-CF91-4E34-8E78-C8CD54F8E55C}" dateTime="2020-06-11T15:24:44" maxSheetId="11" userName="EXTERNAL Nguyen Tuan Duong (Ban Vien, RBVH/EPS45)" r:id="rId854" minRId="11807" maxRId="11828">
    <sheetIdMap count="10">
      <sheetId val="1"/>
      <sheetId val="2"/>
      <sheetId val="3"/>
      <sheetId val="4"/>
      <sheetId val="5"/>
      <sheetId val="6"/>
      <sheetId val="7"/>
      <sheetId val="8"/>
      <sheetId val="9"/>
      <sheetId val="10"/>
    </sheetIdMap>
  </header>
  <header guid="{1B2C0E69-E8D3-43C1-8AB7-0E6CED294559}" dateTime="2020-06-11T15:56:35" maxSheetId="11" userName="EXTERNAL Luu Cong Dac (Ban Vien, RBVH/EPS45)" r:id="rId855" minRId="11831" maxRId="11833">
    <sheetIdMap count="10">
      <sheetId val="1"/>
      <sheetId val="2"/>
      <sheetId val="3"/>
      <sheetId val="4"/>
      <sheetId val="5"/>
      <sheetId val="6"/>
      <sheetId val="7"/>
      <sheetId val="8"/>
      <sheetId val="9"/>
      <sheetId val="10"/>
    </sheetIdMap>
  </header>
  <header guid="{836B6881-C4D8-4FAB-A12A-2822CCA661AB}" dateTime="2020-06-11T16:03:30" maxSheetId="11" userName="EXTERNAL Ly Chung (Ban Vien, RBVH/EPS45)" r:id="rId856" minRId="11836" maxRId="11837">
    <sheetIdMap count="10">
      <sheetId val="1"/>
      <sheetId val="2"/>
      <sheetId val="3"/>
      <sheetId val="4"/>
      <sheetId val="5"/>
      <sheetId val="6"/>
      <sheetId val="7"/>
      <sheetId val="8"/>
      <sheetId val="9"/>
      <sheetId val="10"/>
    </sheetIdMap>
  </header>
  <header guid="{BCB01AD8-109D-47C4-8668-0C948378B9D3}" dateTime="2020-06-11T16:08:29" maxSheetId="11" userName="EXTERNAL Ly Chung (Ban Vien, RBVH/EPS45)" r:id="rId857" minRId="11840" maxRId="11841">
    <sheetIdMap count="10">
      <sheetId val="1"/>
      <sheetId val="2"/>
      <sheetId val="3"/>
      <sheetId val="4"/>
      <sheetId val="5"/>
      <sheetId val="6"/>
      <sheetId val="7"/>
      <sheetId val="8"/>
      <sheetId val="9"/>
      <sheetId val="10"/>
    </sheetIdMap>
  </header>
  <header guid="{A72381F7-90BA-44F1-9C48-9BF172A03CAE}" dateTime="2020-06-11T16:21:42" maxSheetId="11" userName="EXTERNAL Nguyen Tuan Duong (Ban Vien, RBVH/EPS45)" r:id="rId858" minRId="11844" maxRId="11873">
    <sheetIdMap count="10">
      <sheetId val="1"/>
      <sheetId val="2"/>
      <sheetId val="3"/>
      <sheetId val="4"/>
      <sheetId val="5"/>
      <sheetId val="6"/>
      <sheetId val="7"/>
      <sheetId val="8"/>
      <sheetId val="9"/>
      <sheetId val="10"/>
    </sheetIdMap>
  </header>
  <header guid="{88697195-160C-4ECF-AA44-0F62C4AC7764}" dateTime="2020-06-11T16:21:48" maxSheetId="11" userName="EXTERNAL Nguyen Tuan Duong (Ban Vien, RBVH/EPS45)" r:id="rId859" minRId="11876">
    <sheetIdMap count="10">
      <sheetId val="1"/>
      <sheetId val="2"/>
      <sheetId val="3"/>
      <sheetId val="4"/>
      <sheetId val="5"/>
      <sheetId val="6"/>
      <sheetId val="7"/>
      <sheetId val="8"/>
      <sheetId val="9"/>
      <sheetId val="10"/>
    </sheetIdMap>
  </header>
  <header guid="{D03C922A-0553-42EF-801A-10187EF2147A}" dateTime="2020-06-11T16:35:09" maxSheetId="11" userName="EXTERNAL Nguyen Tuan Duong (Ban Vien, RBVH/EPS45)" r:id="rId860">
    <sheetIdMap count="10">
      <sheetId val="1"/>
      <sheetId val="2"/>
      <sheetId val="3"/>
      <sheetId val="4"/>
      <sheetId val="5"/>
      <sheetId val="6"/>
      <sheetId val="7"/>
      <sheetId val="8"/>
      <sheetId val="9"/>
      <sheetId val="10"/>
    </sheetIdMap>
  </header>
  <header guid="{C3781F9A-7F0F-4412-BF3C-C381D58F5B27}" dateTime="2020-06-11T16:36:27" maxSheetId="11" userName="EXTERNAL Nguyen Tuan Duong (Ban Vien, RBVH/EPS45)" r:id="rId861" minRId="11879" maxRId="12017">
    <sheetIdMap count="10">
      <sheetId val="1"/>
      <sheetId val="2"/>
      <sheetId val="3"/>
      <sheetId val="4"/>
      <sheetId val="5"/>
      <sheetId val="6"/>
      <sheetId val="7"/>
      <sheetId val="8"/>
      <sheetId val="9"/>
      <sheetId val="10"/>
    </sheetIdMap>
  </header>
  <header guid="{67DEBCB6-A684-4A8F-87B2-5B5E96C4DA98}" dateTime="2020-06-11T16:38:15" maxSheetId="11" userName="EXTERNAL Nguyen Tuan Duong (Ban Vien, RBVH/EPS45)" r:id="rId862" minRId="12020" maxRId="12214">
    <sheetIdMap count="10">
      <sheetId val="1"/>
      <sheetId val="2"/>
      <sheetId val="3"/>
      <sheetId val="4"/>
      <sheetId val="5"/>
      <sheetId val="6"/>
      <sheetId val="7"/>
      <sheetId val="8"/>
      <sheetId val="9"/>
      <sheetId val="10"/>
    </sheetIdMap>
  </header>
  <header guid="{B6C8357B-4899-44A1-A237-904D157E9D41}" dateTime="2020-06-11T16:40:26" maxSheetId="11" userName="EXTERNAL Nguyen Tuan Duong (Ban Vien, RBVH/EPS45)" r:id="rId863" minRId="12217" maxRId="12537">
    <sheetIdMap count="10">
      <sheetId val="1"/>
      <sheetId val="2"/>
      <sheetId val="3"/>
      <sheetId val="4"/>
      <sheetId val="5"/>
      <sheetId val="6"/>
      <sheetId val="7"/>
      <sheetId val="8"/>
      <sheetId val="9"/>
      <sheetId val="10"/>
    </sheetIdMap>
  </header>
  <header guid="{4D2B9959-20D4-4784-ADC7-790B8A5369CD}" dateTime="2020-06-11T16:40:29" maxSheetId="11" userName="EXTERNAL Nguyen Tuan Duong (Ban Vien, RBVH/EPS45)" r:id="rId864" minRId="12538" maxRId="12602">
    <sheetIdMap count="10">
      <sheetId val="1"/>
      <sheetId val="2"/>
      <sheetId val="3"/>
      <sheetId val="4"/>
      <sheetId val="5"/>
      <sheetId val="6"/>
      <sheetId val="7"/>
      <sheetId val="8"/>
      <sheetId val="9"/>
      <sheetId val="10"/>
    </sheetIdMap>
  </header>
  <header guid="{6D52BB65-750E-464F-9C12-02F80416C145}" dateTime="2020-06-11T16:40:54" maxSheetId="11" userName="EXTERNAL Nguyen Tuan Duong (Ban Vien, RBVH/EPS45)" r:id="rId865" minRId="12605" maxRId="12661">
    <sheetIdMap count="10">
      <sheetId val="1"/>
      <sheetId val="2"/>
      <sheetId val="3"/>
      <sheetId val="4"/>
      <sheetId val="5"/>
      <sheetId val="6"/>
      <sheetId val="7"/>
      <sheetId val="8"/>
      <sheetId val="9"/>
      <sheetId val="10"/>
    </sheetIdMap>
  </header>
  <header guid="{9732ABAE-F565-438C-8095-B0975309ED97}" dateTime="2020-06-11T16:41:10" maxSheetId="11" userName="EXTERNAL Nguyen Tuan Duong (Ban Vien, RBVH/EPS45)" r:id="rId866" minRId="12664" maxRId="12670">
    <sheetIdMap count="10">
      <sheetId val="1"/>
      <sheetId val="2"/>
      <sheetId val="3"/>
      <sheetId val="4"/>
      <sheetId val="5"/>
      <sheetId val="6"/>
      <sheetId val="7"/>
      <sheetId val="8"/>
      <sheetId val="9"/>
      <sheetId val="10"/>
    </sheetIdMap>
  </header>
  <header guid="{F8B0799B-6B34-4B20-B083-620DCC59EC39}" dateTime="2020-06-11T16:41:18" maxSheetId="11" userName="EXTERNAL Nguyen Tuan Duong (Ban Vien, RBVH/EPS45)" r:id="rId867" minRId="12671">
    <sheetIdMap count="10">
      <sheetId val="1"/>
      <sheetId val="2"/>
      <sheetId val="3"/>
      <sheetId val="4"/>
      <sheetId val="5"/>
      <sheetId val="6"/>
      <sheetId val="7"/>
      <sheetId val="8"/>
      <sheetId val="9"/>
      <sheetId val="10"/>
    </sheetIdMap>
  </header>
  <header guid="{458F9818-9603-4653-9719-52FB5C569DF0}" dateTime="2020-06-11T16:41:39" maxSheetId="11" userName="EXTERNAL Nguyen Tuan Duong (Ban Vien, RBVH/EPS45)" r:id="rId868" minRId="12672" maxRId="12735">
    <sheetIdMap count="10">
      <sheetId val="1"/>
      <sheetId val="2"/>
      <sheetId val="3"/>
      <sheetId val="4"/>
      <sheetId val="5"/>
      <sheetId val="6"/>
      <sheetId val="7"/>
      <sheetId val="8"/>
      <sheetId val="9"/>
      <sheetId val="10"/>
    </sheetIdMap>
  </header>
  <header guid="{2375F795-2201-46EE-B612-1477DB73DFCA}" dateTime="2020-06-11T16:41:46" maxSheetId="11" userName="EXTERNAL Nguyen Tuan Duong (Ban Vien, RBVH/EPS45)" r:id="rId869" minRId="12736">
    <sheetIdMap count="10">
      <sheetId val="1"/>
      <sheetId val="2"/>
      <sheetId val="3"/>
      <sheetId val="4"/>
      <sheetId val="5"/>
      <sheetId val="6"/>
      <sheetId val="7"/>
      <sheetId val="8"/>
      <sheetId val="9"/>
      <sheetId val="10"/>
    </sheetIdMap>
  </header>
  <header guid="{5CC4DA5C-688A-4631-AA79-1B5674EAD9D4}" dateTime="2020-06-11T16:42:31" maxSheetId="11" userName="EXTERNAL Nguyen Tuan Duong (Ban Vien, RBVH/EPS45)" r:id="rId870" minRId="12737" maxRId="12865">
    <sheetIdMap count="10">
      <sheetId val="1"/>
      <sheetId val="2"/>
      <sheetId val="3"/>
      <sheetId val="4"/>
      <sheetId val="5"/>
      <sheetId val="6"/>
      <sheetId val="7"/>
      <sheetId val="8"/>
      <sheetId val="9"/>
      <sheetId val="10"/>
    </sheetIdMap>
  </header>
  <header guid="{ACCFB705-8DB6-45E1-80D0-E5D2F7106891}" dateTime="2020-06-11T16:42:53" maxSheetId="11" userName="EXTERNAL Nguyen Tuan Duong (Ban Vien, RBVH/EPS45)" r:id="rId871" minRId="12866" maxRId="12929">
    <sheetIdMap count="10">
      <sheetId val="1"/>
      <sheetId val="2"/>
      <sheetId val="3"/>
      <sheetId val="4"/>
      <sheetId val="5"/>
      <sheetId val="6"/>
      <sheetId val="7"/>
      <sheetId val="8"/>
      <sheetId val="9"/>
      <sheetId val="10"/>
    </sheetIdMap>
  </header>
  <header guid="{943CCEFA-3072-4A9B-88AB-3BC946B2A3EF}" dateTime="2020-06-11T16:43:16" maxSheetId="11" userName="EXTERNAL Nguyen Tuan Duong (Ban Vien, RBVH/EPS45)" r:id="rId872" minRId="12932" maxRId="13126">
    <sheetIdMap count="10">
      <sheetId val="1"/>
      <sheetId val="2"/>
      <sheetId val="3"/>
      <sheetId val="4"/>
      <sheetId val="5"/>
      <sheetId val="6"/>
      <sheetId val="7"/>
      <sheetId val="8"/>
      <sheetId val="9"/>
      <sheetId val="10"/>
    </sheetIdMap>
  </header>
  <header guid="{D1E68E6D-142D-4938-B1F0-CD7A0E54AF4E}" dateTime="2020-06-11T16:44:01" maxSheetId="11" userName="EXTERNAL Nguyen Tuan Duong (Ban Vien, RBVH/EPS45)" r:id="rId873" minRId="13129" maxRId="13259">
    <sheetIdMap count="10">
      <sheetId val="1"/>
      <sheetId val="2"/>
      <sheetId val="3"/>
      <sheetId val="4"/>
      <sheetId val="5"/>
      <sheetId val="6"/>
      <sheetId val="7"/>
      <sheetId val="8"/>
      <sheetId val="9"/>
      <sheetId val="10"/>
    </sheetIdMap>
  </header>
  <header guid="{288A8106-A4F1-4B3F-B4F7-534D153D08E7}" dateTime="2020-06-11T16:44:09" maxSheetId="11" userName="EXTERNAL Ly Chung (Ban Vien, RBVH/EPS45)" r:id="rId874">
    <sheetIdMap count="10">
      <sheetId val="1"/>
      <sheetId val="2"/>
      <sheetId val="3"/>
      <sheetId val="4"/>
      <sheetId val="5"/>
      <sheetId val="6"/>
      <sheetId val="7"/>
      <sheetId val="8"/>
      <sheetId val="9"/>
      <sheetId val="10"/>
    </sheetIdMap>
  </header>
  <header guid="{DDE30D4F-F49F-4006-A7C2-4A2B730D1D0D}" dateTime="2020-06-11T16:44:29" maxSheetId="11" userName="EXTERNAL Nguyen Tuan Duong (Ban Vien, RBVH/EPS45)" r:id="rId875">
    <sheetIdMap count="10">
      <sheetId val="1"/>
      <sheetId val="2"/>
      <sheetId val="3"/>
      <sheetId val="4"/>
      <sheetId val="5"/>
      <sheetId val="6"/>
      <sheetId val="7"/>
      <sheetId val="8"/>
      <sheetId val="9"/>
      <sheetId val="10"/>
    </sheetIdMap>
  </header>
  <header guid="{96420D55-F921-49DA-A4F7-18059D3B5613}" dateTime="2020-06-11T16:59:06" maxSheetId="11" userName="EXTERNAL Nguyen Tuan Duong (Ban Vien, RBVH/EPS45)" r:id="rId876">
    <sheetIdMap count="10">
      <sheetId val="1"/>
      <sheetId val="2"/>
      <sheetId val="3"/>
      <sheetId val="4"/>
      <sheetId val="5"/>
      <sheetId val="6"/>
      <sheetId val="7"/>
      <sheetId val="8"/>
      <sheetId val="9"/>
      <sheetId val="10"/>
    </sheetIdMap>
  </header>
  <header guid="{4B219E05-E1F4-4AF8-B1A2-6832CBDB672C}" dateTime="2020-06-11T17:31:52" maxSheetId="11" userName="EXTERNAL Nguyen Trung Hieu (Ban Vien, RBVH/EPS45)" r:id="rId877" minRId="13268" maxRId="13277">
    <sheetIdMap count="10">
      <sheetId val="1"/>
      <sheetId val="2"/>
      <sheetId val="3"/>
      <sheetId val="4"/>
      <sheetId val="5"/>
      <sheetId val="6"/>
      <sheetId val="7"/>
      <sheetId val="8"/>
      <sheetId val="9"/>
      <sheetId val="10"/>
    </sheetIdMap>
  </header>
  <header guid="{C8B30666-4F22-46F0-9B90-78A6B7F72736}" dateTime="2020-06-11T17:32:09" maxSheetId="11" userName="EXTERNAL Nguyen Trung Hieu (Ban Vien, RBVH/EPS45)" r:id="rId878" minRId="13280" maxRId="13285">
    <sheetIdMap count="10">
      <sheetId val="1"/>
      <sheetId val="2"/>
      <sheetId val="3"/>
      <sheetId val="4"/>
      <sheetId val="5"/>
      <sheetId val="6"/>
      <sheetId val="7"/>
      <sheetId val="8"/>
      <sheetId val="9"/>
      <sheetId val="10"/>
    </sheetIdMap>
  </header>
  <header guid="{D3141A12-FA9F-46E6-9B74-9263D308FE9B}" dateTime="2020-06-11T17:32:30" maxSheetId="11" userName="EXTERNAL Nguyen Trung Hieu (Ban Vien, RBVH/EPS45)" r:id="rId879" minRId="13288" maxRId="13289">
    <sheetIdMap count="10">
      <sheetId val="1"/>
      <sheetId val="2"/>
      <sheetId val="3"/>
      <sheetId val="4"/>
      <sheetId val="5"/>
      <sheetId val="6"/>
      <sheetId val="7"/>
      <sheetId val="8"/>
      <sheetId val="9"/>
      <sheetId val="10"/>
    </sheetIdMap>
  </header>
  <header guid="{6AA54AFA-E89F-45AB-9181-C5DBDE852B1E}" dateTime="2020-06-11T17:33:23" maxSheetId="11" userName="EXTERNAL Nguyen Trung Hieu (Ban Vien, RBVH/EPS45)" r:id="rId880" minRId="13292" maxRId="13299">
    <sheetIdMap count="10">
      <sheetId val="1"/>
      <sheetId val="2"/>
      <sheetId val="3"/>
      <sheetId val="4"/>
      <sheetId val="5"/>
      <sheetId val="6"/>
      <sheetId val="7"/>
      <sheetId val="8"/>
      <sheetId val="9"/>
      <sheetId val="10"/>
    </sheetIdMap>
  </header>
  <header guid="{5D8DE411-9F18-4741-95B9-3D2C9F7A6A1D}" dateTime="2020-06-11T17:37:29" maxSheetId="11" userName="EXTERNAL Nguyen Trung Hieu (Ban Vien, RBVH/EPS45)" r:id="rId881">
    <sheetIdMap count="10">
      <sheetId val="1"/>
      <sheetId val="2"/>
      <sheetId val="3"/>
      <sheetId val="4"/>
      <sheetId val="5"/>
      <sheetId val="6"/>
      <sheetId val="7"/>
      <sheetId val="8"/>
      <sheetId val="9"/>
      <sheetId val="10"/>
    </sheetIdMap>
  </header>
  <header guid="{69D2DD1F-9F13-42B4-8D36-05C5BDDCCDD5}" dateTime="2020-06-11T17:38:40" maxSheetId="11" userName="EXTERNAL Nguyen Trung Hieu (Ban Vien, RBVH/EPS45)" r:id="rId882">
    <sheetIdMap count="10">
      <sheetId val="1"/>
      <sheetId val="2"/>
      <sheetId val="3"/>
      <sheetId val="4"/>
      <sheetId val="5"/>
      <sheetId val="6"/>
      <sheetId val="7"/>
      <sheetId val="8"/>
      <sheetId val="9"/>
      <sheetId val="10"/>
    </sheetIdMap>
  </header>
  <header guid="{3463F9C3-DCBA-4DC4-AD6B-E8149CCE9A43}" dateTime="2020-06-11T17:40:17" maxSheetId="11" userName="EXTERNAL Nguyen Trung Hieu (Ban Vien, RBVH/EPS45)" r:id="rId883">
    <sheetIdMap count="10">
      <sheetId val="1"/>
      <sheetId val="2"/>
      <sheetId val="3"/>
      <sheetId val="4"/>
      <sheetId val="5"/>
      <sheetId val="6"/>
      <sheetId val="7"/>
      <sheetId val="8"/>
      <sheetId val="9"/>
      <sheetId val="10"/>
    </sheetIdMap>
  </header>
  <header guid="{122022A3-CA19-4946-96C6-DD9AD6FFB7B4}" dateTime="2020-06-11T17:47:42" maxSheetId="11" userName="EXTERNAL Nguyen Trung Hieu (Ban Vien, RBVH/EPS45)" r:id="rId884">
    <sheetIdMap count="10">
      <sheetId val="1"/>
      <sheetId val="2"/>
      <sheetId val="3"/>
      <sheetId val="4"/>
      <sheetId val="5"/>
      <sheetId val="6"/>
      <sheetId val="7"/>
      <sheetId val="8"/>
      <sheetId val="9"/>
      <sheetId val="10"/>
    </sheetIdMap>
  </header>
  <header guid="{E7995238-3515-4121-BA3C-60E42B0D6538}" dateTime="2020-06-12T09:23:46" maxSheetId="11" userName="EXTERNAL Nguyen Tuan Duong (Ban Vien, RBVH/EPS45)" r:id="rId885">
    <sheetIdMap count="10">
      <sheetId val="1"/>
      <sheetId val="2"/>
      <sheetId val="3"/>
      <sheetId val="4"/>
      <sheetId val="5"/>
      <sheetId val="6"/>
      <sheetId val="7"/>
      <sheetId val="8"/>
      <sheetId val="9"/>
      <sheetId val="10"/>
    </sheetIdMap>
  </header>
  <header guid="{E0F9184F-7E40-4CC8-818E-0C6FE36B76C8}" dateTime="2020-06-12T09:24:26" maxSheetId="11" userName="EXTERNAL Nguyen Trung Hieu (Ban Vien, RBVH/EPS45)" r:id="rId886">
    <sheetIdMap count="10">
      <sheetId val="1"/>
      <sheetId val="2"/>
      <sheetId val="3"/>
      <sheetId val="4"/>
      <sheetId val="5"/>
      <sheetId val="6"/>
      <sheetId val="7"/>
      <sheetId val="8"/>
      <sheetId val="9"/>
      <sheetId val="10"/>
    </sheetIdMap>
  </header>
  <header guid="{AEC9B9D4-62E2-4DA8-B6EF-D1FDC33B9F97}" dateTime="2020-06-12T09:24:52" maxSheetId="11" userName="EXTERNAL Nguyen Trung Hieu (Ban Vien, RBVH/EPS45)" r:id="rId887">
    <sheetIdMap count="10">
      <sheetId val="1"/>
      <sheetId val="2"/>
      <sheetId val="3"/>
      <sheetId val="4"/>
      <sheetId val="5"/>
      <sheetId val="6"/>
      <sheetId val="7"/>
      <sheetId val="8"/>
      <sheetId val="9"/>
      <sheetId val="10"/>
    </sheetIdMap>
  </header>
  <header guid="{D004140C-1B99-46FD-A4D5-860A43943D21}" dateTime="2020-06-12T09:25:14" maxSheetId="11" userName="EXTERNAL Nguyen Trung Hieu (Ban Vien, RBVH/EPS45)" r:id="rId888">
    <sheetIdMap count="10">
      <sheetId val="1"/>
      <sheetId val="2"/>
      <sheetId val="3"/>
      <sheetId val="4"/>
      <sheetId val="5"/>
      <sheetId val="6"/>
      <sheetId val="7"/>
      <sheetId val="8"/>
      <sheetId val="9"/>
      <sheetId val="10"/>
    </sheetIdMap>
  </header>
  <header guid="{6D912B36-1BB1-429D-89E1-BDEABBABE432}" dateTime="2020-06-12T09:25:16" maxSheetId="11" userName="EXTERNAL Nguyen Tuan Duong (Ban Vien, RBVH/EPS45)" r:id="rId889">
    <sheetIdMap count="10">
      <sheetId val="1"/>
      <sheetId val="2"/>
      <sheetId val="3"/>
      <sheetId val="4"/>
      <sheetId val="5"/>
      <sheetId val="6"/>
      <sheetId val="7"/>
      <sheetId val="8"/>
      <sheetId val="9"/>
      <sheetId val="10"/>
    </sheetIdMap>
  </header>
  <header guid="{4D3723CE-7B1F-4BCD-A362-491D720A8B25}" dateTime="2020-06-12T09:30:13" maxSheetId="11" userName="EXTERNAL Nguyen Tuan Duong (Ban Vien, RBVH/EPS45)" r:id="rId890" minRId="13312" maxRId="13342">
    <sheetIdMap count="10">
      <sheetId val="1"/>
      <sheetId val="2"/>
      <sheetId val="3"/>
      <sheetId val="4"/>
      <sheetId val="5"/>
      <sheetId val="6"/>
      <sheetId val="7"/>
      <sheetId val="8"/>
      <sheetId val="9"/>
      <sheetId val="10"/>
    </sheetIdMap>
  </header>
  <header guid="{2BD97FA3-4551-4F94-A260-3A20A7138338}" dateTime="2020-06-12T09:31:46" maxSheetId="11" userName="EXTERNAL Nguyen Tuan Duong (Ban Vien, RBVH/EPS45)" r:id="rId891" minRId="13345" maxRId="13347">
    <sheetIdMap count="10">
      <sheetId val="1"/>
      <sheetId val="2"/>
      <sheetId val="3"/>
      <sheetId val="4"/>
      <sheetId val="5"/>
      <sheetId val="6"/>
      <sheetId val="7"/>
      <sheetId val="8"/>
      <sheetId val="9"/>
      <sheetId val="10"/>
    </sheetIdMap>
  </header>
  <header guid="{2BF5E55B-0D25-4C2E-B7BB-1C805F4F90F7}" dateTime="2020-06-12T09:31:48" maxSheetId="11" userName="EXTERNAL Nguyen Tuan Duong (Ban Vien, RBVH/EPS45)" r:id="rId892" minRId="13350">
    <sheetIdMap count="10">
      <sheetId val="1"/>
      <sheetId val="2"/>
      <sheetId val="3"/>
      <sheetId val="4"/>
      <sheetId val="5"/>
      <sheetId val="6"/>
      <sheetId val="7"/>
      <sheetId val="8"/>
      <sheetId val="9"/>
      <sheetId val="10"/>
    </sheetIdMap>
  </header>
  <header guid="{CD530652-C429-4BDD-BEF8-805664FB924D}" dateTime="2020-06-12T09:32:18" maxSheetId="11" userName="EXTERNAL Nguyen Trung Hieu (Ban Vien, RBVH/EPS45)" r:id="rId893" minRId="13353">
    <sheetIdMap count="10">
      <sheetId val="1"/>
      <sheetId val="2"/>
      <sheetId val="3"/>
      <sheetId val="4"/>
      <sheetId val="5"/>
      <sheetId val="6"/>
      <sheetId val="7"/>
      <sheetId val="8"/>
      <sheetId val="9"/>
      <sheetId val="10"/>
    </sheetIdMap>
  </header>
  <header guid="{279E9CE6-E66B-4812-94DC-2B845B8042BB}" dateTime="2020-06-12T09:33:10" maxSheetId="11" userName="EXTERNAL Nguyen Trung Hieu (Ban Vien, RBVH/EPS45)" r:id="rId894" minRId="13354" maxRId="13367">
    <sheetIdMap count="10">
      <sheetId val="1"/>
      <sheetId val="2"/>
      <sheetId val="3"/>
      <sheetId val="4"/>
      <sheetId val="5"/>
      <sheetId val="6"/>
      <sheetId val="7"/>
      <sheetId val="8"/>
      <sheetId val="9"/>
      <sheetId val="10"/>
    </sheetIdMap>
  </header>
  <header guid="{31AE5CC9-4335-4619-9564-2D299E7EF2EF}" dateTime="2020-06-12T09:33:30" maxSheetId="11" userName="EXTERNAL Nguyen Tuan Duong (Ban Vien, RBVH/EPS45)" r:id="rId895">
    <sheetIdMap count="10">
      <sheetId val="1"/>
      <sheetId val="2"/>
      <sheetId val="3"/>
      <sheetId val="4"/>
      <sheetId val="5"/>
      <sheetId val="6"/>
      <sheetId val="7"/>
      <sheetId val="8"/>
      <sheetId val="9"/>
      <sheetId val="10"/>
    </sheetIdMap>
  </header>
  <header guid="{05D74511-6EAF-463C-93CB-F07F4A47B237}" dateTime="2020-06-12T09:34:05" maxSheetId="11" userName="EXTERNAL Nguyen Tuan Duong (Ban Vien, RBVH/EPS45)" r:id="rId896" minRId="13370" maxRId="13371">
    <sheetIdMap count="10">
      <sheetId val="1"/>
      <sheetId val="2"/>
      <sheetId val="3"/>
      <sheetId val="4"/>
      <sheetId val="5"/>
      <sheetId val="6"/>
      <sheetId val="7"/>
      <sheetId val="8"/>
      <sheetId val="9"/>
      <sheetId val="10"/>
    </sheetIdMap>
  </header>
  <header guid="{07971412-9A97-4000-BDD8-D1A2359C0FD0}" dateTime="2020-06-12T09:35:08" maxSheetId="11" userName="EXTERNAL Nguyen Trung Hieu (Ban Vien, RBVH/EPS45)" r:id="rId897" minRId="13374" maxRId="13390">
    <sheetIdMap count="10">
      <sheetId val="1"/>
      <sheetId val="2"/>
      <sheetId val="3"/>
      <sheetId val="4"/>
      <sheetId val="5"/>
      <sheetId val="6"/>
      <sheetId val="7"/>
      <sheetId val="8"/>
      <sheetId val="9"/>
      <sheetId val="10"/>
    </sheetIdMap>
  </header>
  <header guid="{0A22FC30-56F2-4DFF-8940-1C8096E8FCEA}" dateTime="2020-06-12T09:35:27" maxSheetId="11" userName="EXTERNAL Nguyen Tuan Duong (Ban Vien, RBVH/EPS45)" r:id="rId898" minRId="13393" maxRId="13414">
    <sheetIdMap count="10">
      <sheetId val="1"/>
      <sheetId val="2"/>
      <sheetId val="3"/>
      <sheetId val="4"/>
      <sheetId val="5"/>
      <sheetId val="6"/>
      <sheetId val="7"/>
      <sheetId val="8"/>
      <sheetId val="9"/>
      <sheetId val="10"/>
    </sheetIdMap>
  </header>
  <header guid="{B1898D16-3DA3-4D90-AA16-87424AAF620E}" dateTime="2020-06-12T09:35:30" maxSheetId="11" userName="EXTERNAL Nguyen Tuan Duong (Ban Vien, RBVH/EPS45)" r:id="rId899">
    <sheetIdMap count="10">
      <sheetId val="1"/>
      <sheetId val="2"/>
      <sheetId val="3"/>
      <sheetId val="4"/>
      <sheetId val="5"/>
      <sheetId val="6"/>
      <sheetId val="7"/>
      <sheetId val="8"/>
      <sheetId val="9"/>
      <sheetId val="10"/>
    </sheetIdMap>
  </header>
  <header guid="{9D230281-0E66-43DB-A0F1-793D5354D892}" dateTime="2020-06-12T09:38:21" maxSheetId="11" userName="EXTERNAL Nguyen Duy Bang (Ban Vien, RBVH/EPS45)" r:id="rId900" minRId="13419" maxRId="13438">
    <sheetIdMap count="10">
      <sheetId val="1"/>
      <sheetId val="2"/>
      <sheetId val="3"/>
      <sheetId val="4"/>
      <sheetId val="5"/>
      <sheetId val="6"/>
      <sheetId val="7"/>
      <sheetId val="8"/>
      <sheetId val="9"/>
      <sheetId val="10"/>
    </sheetIdMap>
  </header>
  <header guid="{994FB958-B7FE-42C1-9D4E-B4CC09F9DAEA}" dateTime="2020-06-12T09:41:50" maxSheetId="11" userName="EXTERNAL Nguyen Tuan Duong (Ban Vien, RBVH/EPS45)" r:id="rId901" minRId="13441" maxRId="13450">
    <sheetIdMap count="10">
      <sheetId val="1"/>
      <sheetId val="2"/>
      <sheetId val="3"/>
      <sheetId val="4"/>
      <sheetId val="5"/>
      <sheetId val="6"/>
      <sheetId val="7"/>
      <sheetId val="8"/>
      <sheetId val="9"/>
      <sheetId val="10"/>
    </sheetIdMap>
  </header>
  <header guid="{9569FE5D-FF96-4AC7-9575-DDCF66A52AD9}" dateTime="2020-06-12T09:43:09" maxSheetId="11" userName="EXTERNAL Nguyen Tuan Duong (Ban Vien, RBVH/EPS45)" r:id="rId902" minRId="13453" maxRId="13462">
    <sheetIdMap count="10">
      <sheetId val="1"/>
      <sheetId val="2"/>
      <sheetId val="3"/>
      <sheetId val="4"/>
      <sheetId val="5"/>
      <sheetId val="6"/>
      <sheetId val="7"/>
      <sheetId val="8"/>
      <sheetId val="9"/>
      <sheetId val="10"/>
    </sheetIdMap>
  </header>
  <header guid="{14EE9D69-561B-4717-883A-7F86AA204A48}" dateTime="2020-06-12T09:45:25" maxSheetId="11" userName="EXTERNAL Nguyen Tuan Duong (Ban Vien, RBVH/EPS45)" r:id="rId903" minRId="13465" maxRId="13474">
    <sheetIdMap count="10">
      <sheetId val="1"/>
      <sheetId val="2"/>
      <sheetId val="3"/>
      <sheetId val="4"/>
      <sheetId val="5"/>
      <sheetId val="6"/>
      <sheetId val="7"/>
      <sheetId val="8"/>
      <sheetId val="9"/>
      <sheetId val="10"/>
    </sheetIdMap>
  </header>
  <header guid="{F62286A8-A118-4BC5-8AE6-A0B45C819FE7}" dateTime="2020-06-12T09:45:31" maxSheetId="11" userName="EXTERNAL Nguyen Tuan Duong (Ban Vien, RBVH/EPS45)" r:id="rId904" minRId="13477">
    <sheetIdMap count="10">
      <sheetId val="1"/>
      <sheetId val="2"/>
      <sheetId val="3"/>
      <sheetId val="4"/>
      <sheetId val="5"/>
      <sheetId val="6"/>
      <sheetId val="7"/>
      <sheetId val="8"/>
      <sheetId val="9"/>
      <sheetId val="10"/>
    </sheetIdMap>
  </header>
  <header guid="{AC86DE04-731F-496F-963B-923E78AFC44C}" dateTime="2020-06-12T09:47:21" maxSheetId="11" userName="EXTERNAL Nguyen Tuan Duong (Ban Vien, RBVH/EPS45)" r:id="rId905">
    <sheetIdMap count="10">
      <sheetId val="1"/>
      <sheetId val="2"/>
      <sheetId val="3"/>
      <sheetId val="4"/>
      <sheetId val="5"/>
      <sheetId val="6"/>
      <sheetId val="7"/>
      <sheetId val="8"/>
      <sheetId val="9"/>
      <sheetId val="10"/>
    </sheetIdMap>
  </header>
  <header guid="{1EE4CABE-E976-4C58-9BB6-97CC40AAC21A}" dateTime="2020-06-12T09:51:04" maxSheetId="11" userName="EXTERNAL Nguyen Tuan Duong (Ban Vien, RBVH/EPS45)" r:id="rId906">
    <sheetIdMap count="10">
      <sheetId val="1"/>
      <sheetId val="2"/>
      <sheetId val="3"/>
      <sheetId val="4"/>
      <sheetId val="5"/>
      <sheetId val="6"/>
      <sheetId val="7"/>
      <sheetId val="8"/>
      <sheetId val="9"/>
      <sheetId val="10"/>
    </sheetIdMap>
  </header>
  <header guid="{60C60DB4-23BD-4CBC-BB52-6F08979CA13A}" dateTime="2020-06-12T09:54:40" maxSheetId="11" userName="EXTERNAL Nguyen Tuan Duong (Ban Vien, RBVH/EPS45)" r:id="rId907" minRId="13484">
    <sheetIdMap count="10">
      <sheetId val="1"/>
      <sheetId val="2"/>
      <sheetId val="3"/>
      <sheetId val="4"/>
      <sheetId val="5"/>
      <sheetId val="6"/>
      <sheetId val="7"/>
      <sheetId val="8"/>
      <sheetId val="9"/>
      <sheetId val="10"/>
    </sheetIdMap>
  </header>
  <header guid="{80CF5AE0-6EA9-4624-BAD5-285EF02BEFC0}" dateTime="2020-06-12T09:55:01" maxSheetId="11" userName="EXTERNAL Nguyen Tuan Duong (Ban Vien, RBVH/EPS45)" r:id="rId908" minRId="13487">
    <sheetIdMap count="10">
      <sheetId val="1"/>
      <sheetId val="2"/>
      <sheetId val="3"/>
      <sheetId val="4"/>
      <sheetId val="5"/>
      <sheetId val="6"/>
      <sheetId val="7"/>
      <sheetId val="8"/>
      <sheetId val="9"/>
      <sheetId val="10"/>
    </sheetIdMap>
  </header>
  <header guid="{7477DB97-E45E-4B0A-9749-C369B6D86CB9}" dateTime="2020-06-12T10:00:35" maxSheetId="11" userName="EXTERNAL Nguyen Tuan Duong (Ban Vien, RBVH/EPS45)" r:id="rId909" minRId="13490" maxRId="13492">
    <sheetIdMap count="10">
      <sheetId val="1"/>
      <sheetId val="2"/>
      <sheetId val="3"/>
      <sheetId val="4"/>
      <sheetId val="5"/>
      <sheetId val="6"/>
      <sheetId val="7"/>
      <sheetId val="8"/>
      <sheetId val="9"/>
      <sheetId val="10"/>
    </sheetIdMap>
  </header>
  <header guid="{8CC89E65-C130-40D4-AF5E-8CBF4E21EFDD}" dateTime="2020-06-12T10:01:40" maxSheetId="11" userName="EXTERNAL Nguyen Tuan Duong (Ban Vien, RBVH/EPS45)" r:id="rId910" minRId="13495" maxRId="13501">
    <sheetIdMap count="10">
      <sheetId val="1"/>
      <sheetId val="2"/>
      <sheetId val="3"/>
      <sheetId val="4"/>
      <sheetId val="5"/>
      <sheetId val="6"/>
      <sheetId val="7"/>
      <sheetId val="8"/>
      <sheetId val="9"/>
      <sheetId val="10"/>
    </sheetIdMap>
  </header>
  <header guid="{6D66CFC1-059C-49AD-9B06-0DF08B94E0D2}" dateTime="2020-06-12T10:02:33" maxSheetId="11" userName="EXTERNAL Nguyen Tuan Duong (Ban Vien, RBVH/EPS45)" r:id="rId911" minRId="13504" maxRId="13506">
    <sheetIdMap count="10">
      <sheetId val="1"/>
      <sheetId val="2"/>
      <sheetId val="3"/>
      <sheetId val="4"/>
      <sheetId val="5"/>
      <sheetId val="6"/>
      <sheetId val="7"/>
      <sheetId val="8"/>
      <sheetId val="9"/>
      <sheetId val="10"/>
    </sheetIdMap>
  </header>
  <header guid="{26EF4E14-0F59-4221-ADBE-9CF108469447}" dateTime="2020-06-12T10:02:36" maxSheetId="11" userName="EXTERNAL Nguyen Tuan Duong (Ban Vien, RBVH/EPS45)" r:id="rId912">
    <sheetIdMap count="10">
      <sheetId val="1"/>
      <sheetId val="2"/>
      <sheetId val="3"/>
      <sheetId val="4"/>
      <sheetId val="5"/>
      <sheetId val="6"/>
      <sheetId val="7"/>
      <sheetId val="8"/>
      <sheetId val="9"/>
      <sheetId val="10"/>
    </sheetIdMap>
  </header>
  <header guid="{4DC660E0-93C1-406D-A8E3-08999338441E}" dateTime="2020-06-12T10:02:47" maxSheetId="11" userName="EXTERNAL Nguyen Tuan Duong (Ban Vien, RBVH/EPS45)" r:id="rId913">
    <sheetIdMap count="10">
      <sheetId val="1"/>
      <sheetId val="2"/>
      <sheetId val="3"/>
      <sheetId val="4"/>
      <sheetId val="5"/>
      <sheetId val="6"/>
      <sheetId val="7"/>
      <sheetId val="8"/>
      <sheetId val="9"/>
      <sheetId val="10"/>
    </sheetIdMap>
  </header>
  <header guid="{3AF7196C-87AD-4A23-AEAA-EA67FB4F6AFE}" dateTime="2020-06-12T10:03:38" maxSheetId="11" userName="EXTERNAL Nguyen Tuan Duong (Ban Vien, RBVH/EPS45)" r:id="rId914">
    <sheetIdMap count="10">
      <sheetId val="1"/>
      <sheetId val="2"/>
      <sheetId val="3"/>
      <sheetId val="4"/>
      <sheetId val="5"/>
      <sheetId val="6"/>
      <sheetId val="7"/>
      <sheetId val="8"/>
      <sheetId val="9"/>
      <sheetId val="10"/>
    </sheetIdMap>
  </header>
  <header guid="{B0A02FA1-1F77-4F4E-AE31-B06F9E950B16}" dateTime="2020-06-12T10:03:50" maxSheetId="11" userName="EXTERNAL Nguyen Tuan Duong (Ban Vien, RBVH/EPS45)" r:id="rId915">
    <sheetIdMap count="10">
      <sheetId val="1"/>
      <sheetId val="2"/>
      <sheetId val="3"/>
      <sheetId val="4"/>
      <sheetId val="5"/>
      <sheetId val="6"/>
      <sheetId val="7"/>
      <sheetId val="8"/>
      <sheetId val="9"/>
      <sheetId val="10"/>
    </sheetIdMap>
  </header>
  <header guid="{33065609-A354-40FD-B444-5F171C793E20}" dateTime="2020-06-12T10:27:08" maxSheetId="11" userName="EXTERNAL Nguyen Tai Hau (Ban Vien, RBVH/EPS45)" r:id="rId916">
    <sheetIdMap count="10">
      <sheetId val="1"/>
      <sheetId val="2"/>
      <sheetId val="3"/>
      <sheetId val="4"/>
      <sheetId val="5"/>
      <sheetId val="6"/>
      <sheetId val="7"/>
      <sheetId val="8"/>
      <sheetId val="9"/>
      <sheetId val="10"/>
    </sheetIdMap>
  </header>
  <header guid="{66B1CF07-8D2D-40D0-B83E-05A44C7CEDD0}" dateTime="2020-06-12T10:37:18" maxSheetId="11" userName="EXTERNAL Nguyen Tuan Duong (Ban Vien, RBVH/EPS45)" r:id="rId917" minRId="13519" maxRId="13529">
    <sheetIdMap count="10">
      <sheetId val="1"/>
      <sheetId val="2"/>
      <sheetId val="3"/>
      <sheetId val="4"/>
      <sheetId val="5"/>
      <sheetId val="6"/>
      <sheetId val="7"/>
      <sheetId val="8"/>
      <sheetId val="9"/>
      <sheetId val="10"/>
    </sheetIdMap>
  </header>
  <header guid="{BBDE5BCE-7BFA-4F1F-A365-74443F7FA7AC}" dateTime="2020-06-12T10:38:09" maxSheetId="11" userName="EXTERNAL Nguyen Tuan Duong (Ban Vien, RBVH/EPS45)" r:id="rId918" minRId="13530" maxRId="13725">
    <sheetIdMap count="10">
      <sheetId val="1"/>
      <sheetId val="2"/>
      <sheetId val="3"/>
      <sheetId val="4"/>
      <sheetId val="5"/>
      <sheetId val="6"/>
      <sheetId val="7"/>
      <sheetId val="8"/>
      <sheetId val="9"/>
      <sheetId val="10"/>
    </sheetIdMap>
  </header>
  <header guid="{A6276F58-E386-41C7-8C67-E3D71F7B1D29}" dateTime="2020-06-12T10:38:21" maxSheetId="11" userName="EXTERNAL Nguyen Tuan Duong (Ban Vien, RBVH/EPS45)" r:id="rId919" minRId="13728" maxRId="13741">
    <sheetIdMap count="10">
      <sheetId val="1"/>
      <sheetId val="2"/>
      <sheetId val="3"/>
      <sheetId val="4"/>
      <sheetId val="5"/>
      <sheetId val="6"/>
      <sheetId val="7"/>
      <sheetId val="8"/>
      <sheetId val="9"/>
      <sheetId val="10"/>
    </sheetIdMap>
  </header>
  <header guid="{F7C0D9F3-3EE7-435C-A4AB-CFAE19EC20C9}" dateTime="2020-06-12T10:39:37" maxSheetId="11" userName="EXTERNAL Nguyen Tuan Duong (Ban Vien, RBVH/EPS45)" r:id="rId920" minRId="13744" maxRId="13779">
    <sheetIdMap count="10">
      <sheetId val="1"/>
      <sheetId val="2"/>
      <sheetId val="3"/>
      <sheetId val="4"/>
      <sheetId val="5"/>
      <sheetId val="6"/>
      <sheetId val="7"/>
      <sheetId val="8"/>
      <sheetId val="9"/>
      <sheetId val="10"/>
    </sheetIdMap>
  </header>
  <header guid="{65E93429-BCC2-4FC4-9A8E-EF3B4CF86DC1}" dateTime="2020-06-12T10:39:53" maxSheetId="11" userName="EXTERNAL Nguyen Tuan Duong (Ban Vien, RBVH/EPS45)" r:id="rId921" minRId="13782" maxRId="13795">
    <sheetIdMap count="10">
      <sheetId val="1"/>
      <sheetId val="2"/>
      <sheetId val="3"/>
      <sheetId val="4"/>
      <sheetId val="5"/>
      <sheetId val="6"/>
      <sheetId val="7"/>
      <sheetId val="8"/>
      <sheetId val="9"/>
      <sheetId val="10"/>
    </sheetIdMap>
  </header>
  <header guid="{958C40C9-2180-4A4E-950F-06F96B353F7E}" dateTime="2020-06-12T10:40:15" maxSheetId="11" userName="EXTERNAL Nguyen Tuan Duong (Ban Vien, RBVH/EPS45)" r:id="rId922" minRId="13796" maxRId="13810">
    <sheetIdMap count="10">
      <sheetId val="1"/>
      <sheetId val="2"/>
      <sheetId val="3"/>
      <sheetId val="4"/>
      <sheetId val="5"/>
      <sheetId val="6"/>
      <sheetId val="7"/>
      <sheetId val="8"/>
      <sheetId val="9"/>
      <sheetId val="10"/>
    </sheetIdMap>
  </header>
  <header guid="{136670B1-EC17-414F-A214-9EE072851A46}" dateTime="2020-06-12T10:40:38" maxSheetId="11" userName="EXTERNAL Nguyen Tuan Duong (Ban Vien, RBVH/EPS45)" r:id="rId923" minRId="13813" maxRId="13826">
    <sheetIdMap count="10">
      <sheetId val="1"/>
      <sheetId val="2"/>
      <sheetId val="3"/>
      <sheetId val="4"/>
      <sheetId val="5"/>
      <sheetId val="6"/>
      <sheetId val="7"/>
      <sheetId val="8"/>
      <sheetId val="9"/>
      <sheetId val="10"/>
    </sheetIdMap>
  </header>
  <header guid="{F754A1AD-C5EB-422D-B68C-CB7B9BBD171A}" dateTime="2020-06-12T10:40:49" maxSheetId="11" userName="EXTERNAL Nguyen Tuan Duong (Ban Vien, RBVH/EPS45)" r:id="rId924">
    <sheetIdMap count="10">
      <sheetId val="1"/>
      <sheetId val="2"/>
      <sheetId val="3"/>
      <sheetId val="4"/>
      <sheetId val="5"/>
      <sheetId val="6"/>
      <sheetId val="7"/>
      <sheetId val="8"/>
      <sheetId val="9"/>
      <sheetId val="10"/>
    </sheetIdMap>
  </header>
  <header guid="{1972B66D-4520-424C-BE0D-BBA9DC524E99}" dateTime="2020-06-12T10:40:56" maxSheetId="11" userName="EXTERNAL Nguyen Tuan Duong (Ban Vien, RBVH/EPS45)" r:id="rId925" minRId="13831" maxRId="13837">
    <sheetIdMap count="10">
      <sheetId val="1"/>
      <sheetId val="2"/>
      <sheetId val="3"/>
      <sheetId val="4"/>
      <sheetId val="5"/>
      <sheetId val="6"/>
      <sheetId val="7"/>
      <sheetId val="8"/>
      <sheetId val="9"/>
      <sheetId val="10"/>
    </sheetIdMap>
  </header>
  <header guid="{511F9AC1-2923-4A88-89B6-818E0EE1F4F4}" dateTime="2020-06-12T10:41:19" maxSheetId="11" userName="EXTERNAL Nguyen Tuan Duong (Ban Vien, RBVH/EPS45)" r:id="rId926">
    <sheetIdMap count="10">
      <sheetId val="1"/>
      <sheetId val="2"/>
      <sheetId val="3"/>
      <sheetId val="4"/>
      <sheetId val="5"/>
      <sheetId val="6"/>
      <sheetId val="7"/>
      <sheetId val="8"/>
      <sheetId val="9"/>
      <sheetId val="10"/>
    </sheetIdMap>
  </header>
  <header guid="{E5907F19-07F4-47BA-AD93-3A115E3C5DEF}" dateTime="2020-06-12T10:42:45" maxSheetId="11" userName="EXTERNAL Nguyen Tuan Duong (Ban Vien, RBVH/EPS45)" r:id="rId927">
    <sheetIdMap count="10">
      <sheetId val="1"/>
      <sheetId val="2"/>
      <sheetId val="3"/>
      <sheetId val="4"/>
      <sheetId val="5"/>
      <sheetId val="6"/>
      <sheetId val="7"/>
      <sheetId val="8"/>
      <sheetId val="9"/>
      <sheetId val="10"/>
    </sheetIdMap>
  </header>
  <header guid="{975B5B70-61C1-4A61-850F-4F9A9A16F824}" dateTime="2020-06-12T10:44:03" maxSheetId="11" userName="EXTERNAL Nguyen Tuan Duong (Ban Vien, RBVH/EPS45)" r:id="rId928">
    <sheetIdMap count="10">
      <sheetId val="1"/>
      <sheetId val="2"/>
      <sheetId val="3"/>
      <sheetId val="4"/>
      <sheetId val="5"/>
      <sheetId val="6"/>
      <sheetId val="7"/>
      <sheetId val="8"/>
      <sheetId val="9"/>
      <sheetId val="10"/>
    </sheetIdMap>
  </header>
  <header guid="{DC247C10-884F-4B73-BA9D-151D44A1F1BC}" dateTime="2020-06-12T10:52:31" maxSheetId="11" userName="EXTERNAL Nguyen Trung Hieu (Ban Vien, RBVH/EPS45)" r:id="rId929" minRId="13846" maxRId="13937">
    <sheetIdMap count="10">
      <sheetId val="1"/>
      <sheetId val="2"/>
      <sheetId val="3"/>
      <sheetId val="4"/>
      <sheetId val="5"/>
      <sheetId val="6"/>
      <sheetId val="7"/>
      <sheetId val="8"/>
      <sheetId val="9"/>
      <sheetId val="10"/>
    </sheetIdMap>
  </header>
  <header guid="{BF0C916D-61E0-4E80-84F8-39B5E253D985}" dateTime="2020-06-12T10:53:17" maxSheetId="11" userName="EXTERNAL Nguyen Trung Hieu (Ban Vien, RBVH/EPS45)" r:id="rId930" minRId="13940" maxRId="13994">
    <sheetIdMap count="10">
      <sheetId val="1"/>
      <sheetId val="2"/>
      <sheetId val="3"/>
      <sheetId val="4"/>
      <sheetId val="5"/>
      <sheetId val="6"/>
      <sheetId val="7"/>
      <sheetId val="8"/>
      <sheetId val="9"/>
      <sheetId val="10"/>
    </sheetIdMap>
  </header>
  <header guid="{0060B9A9-4388-4AFF-9702-8896252E8B3C}" dateTime="2020-06-12T10:53:27" maxSheetId="11" userName="EXTERNAL Nguyen Trung Hieu (Ban Vien, RBVH/EPS45)" r:id="rId931">
    <sheetIdMap count="10">
      <sheetId val="1"/>
      <sheetId val="2"/>
      <sheetId val="3"/>
      <sheetId val="4"/>
      <sheetId val="5"/>
      <sheetId val="6"/>
      <sheetId val="7"/>
      <sheetId val="8"/>
      <sheetId val="9"/>
      <sheetId val="10"/>
    </sheetIdMap>
  </header>
  <header guid="{B8C755CA-347D-45C1-96DD-C3BCC3C71C8E}" dateTime="2020-06-12T10:54:16" maxSheetId="11" userName="EXTERNAL Nguyen Trung Hieu (Ban Vien, RBVH/EPS45)" r:id="rId932" minRId="13999" maxRId="14160">
    <sheetIdMap count="10">
      <sheetId val="1"/>
      <sheetId val="2"/>
      <sheetId val="3"/>
      <sheetId val="4"/>
      <sheetId val="5"/>
      <sheetId val="6"/>
      <sheetId val="7"/>
      <sheetId val="8"/>
      <sheetId val="9"/>
      <sheetId val="10"/>
    </sheetIdMap>
  </header>
  <header guid="{7AB83067-07CE-4661-B987-C4DF9EA96FE1}" dateTime="2020-06-12T10:54:30" maxSheetId="11" userName="EXTERNAL Nguyen Trung Hieu (Ban Vien, RBVH/EPS45)" r:id="rId933">
    <sheetIdMap count="10">
      <sheetId val="1"/>
      <sheetId val="2"/>
      <sheetId val="3"/>
      <sheetId val="4"/>
      <sheetId val="5"/>
      <sheetId val="6"/>
      <sheetId val="7"/>
      <sheetId val="8"/>
      <sheetId val="9"/>
      <sheetId val="10"/>
    </sheetIdMap>
  </header>
  <header guid="{2FEC7BD3-B1D8-47D1-B950-09112AD8F6FC}" dateTime="2020-06-12T10:55:05" maxSheetId="11" userName="EXTERNAL Nguyen Trung Hieu (Ban Vien, RBVH/EPS45)" r:id="rId934">
    <sheetIdMap count="10">
      <sheetId val="1"/>
      <sheetId val="2"/>
      <sheetId val="3"/>
      <sheetId val="4"/>
      <sheetId val="5"/>
      <sheetId val="6"/>
      <sheetId val="7"/>
      <sheetId val="8"/>
      <sheetId val="9"/>
      <sheetId val="10"/>
    </sheetIdMap>
  </header>
  <header guid="{CA4BCDF8-65B4-4882-B0A7-709A7030F66F}" dateTime="2020-06-12T10:57:25" maxSheetId="11" userName="EXTERNAL Nguyen Trung Hieu (Ban Vien, RBVH/EPS45)" r:id="rId935" minRId="14167" maxRId="14172">
    <sheetIdMap count="10">
      <sheetId val="1"/>
      <sheetId val="2"/>
      <sheetId val="3"/>
      <sheetId val="4"/>
      <sheetId val="5"/>
      <sheetId val="6"/>
      <sheetId val="7"/>
      <sheetId val="8"/>
      <sheetId val="9"/>
      <sheetId val="10"/>
    </sheetIdMap>
  </header>
  <header guid="{AB3A96B0-CE81-4A2D-AD83-6BCD804CF572}" dateTime="2020-06-12T10:58:03" maxSheetId="11" userName="EXTERNAL Nguyen Trung Hieu (Ban Vien, RBVH/EPS45)" r:id="rId936" minRId="14173" maxRId="14176">
    <sheetIdMap count="10">
      <sheetId val="1"/>
      <sheetId val="2"/>
      <sheetId val="3"/>
      <sheetId val="4"/>
      <sheetId val="5"/>
      <sheetId val="6"/>
      <sheetId val="7"/>
      <sheetId val="8"/>
      <sheetId val="9"/>
      <sheetId val="10"/>
    </sheetIdMap>
  </header>
  <header guid="{01E080C6-CA3B-4E2C-964F-4D7AD642B079}" dateTime="2020-06-12T10:58:10" maxSheetId="11" userName="EXTERNAL Nguyen Trung Hieu (Ban Vien, RBVH/EPS45)" r:id="rId937" minRId="14179" maxRId="14180">
    <sheetIdMap count="10">
      <sheetId val="1"/>
      <sheetId val="2"/>
      <sheetId val="3"/>
      <sheetId val="4"/>
      <sheetId val="5"/>
      <sheetId val="6"/>
      <sheetId val="7"/>
      <sheetId val="8"/>
      <sheetId val="9"/>
      <sheetId val="10"/>
    </sheetIdMap>
  </header>
  <header guid="{9F08A7FF-AC62-4539-8C4E-EF17399AAEB3}" dateTime="2020-06-12T10:59:19" maxSheetId="11" userName="EXTERNAL Nguyen Trung Hieu (Ban Vien, RBVH/EPS45)" r:id="rId938" minRId="14183" maxRId="14197">
    <sheetIdMap count="10">
      <sheetId val="1"/>
      <sheetId val="2"/>
      <sheetId val="3"/>
      <sheetId val="4"/>
      <sheetId val="5"/>
      <sheetId val="6"/>
      <sheetId val="7"/>
      <sheetId val="8"/>
      <sheetId val="9"/>
      <sheetId val="10"/>
    </sheetIdMap>
  </header>
  <header guid="{960CBCF3-9A04-4330-A576-ABA24AE3F3F4}" dateTime="2020-06-12T10:59:45" maxSheetId="11" userName="EXTERNAL Nguyen Trung Hieu (Ban Vien, RBVH/EPS45)" r:id="rId939" minRId="14198" maxRId="14212">
    <sheetIdMap count="10">
      <sheetId val="1"/>
      <sheetId val="2"/>
      <sheetId val="3"/>
      <sheetId val="4"/>
      <sheetId val="5"/>
      <sheetId val="6"/>
      <sheetId val="7"/>
      <sheetId val="8"/>
      <sheetId val="9"/>
      <sheetId val="10"/>
    </sheetIdMap>
  </header>
  <header guid="{28C4C211-5BEB-483A-BE31-DB19F31F6669}" dateTime="2020-06-12T11:00:24" maxSheetId="11" userName="EXTERNAL Nguyen Trung Hieu (Ban Vien, RBVH/EPS45)" r:id="rId940" minRId="14213" maxRId="14242">
    <sheetIdMap count="10">
      <sheetId val="1"/>
      <sheetId val="2"/>
      <sheetId val="3"/>
      <sheetId val="4"/>
      <sheetId val="5"/>
      <sheetId val="6"/>
      <sheetId val="7"/>
      <sheetId val="8"/>
      <sheetId val="9"/>
      <sheetId val="10"/>
    </sheetIdMap>
  </header>
  <header guid="{41F7AAB0-FB16-4BDC-B194-E96F198930EA}" dateTime="2020-06-12T11:03:15" maxSheetId="11" userName="EXTERNAL Nguyen Trung Hieu (Ban Vien, RBVH/EPS45)" r:id="rId941" minRId="14243" maxRId="14244">
    <sheetIdMap count="10">
      <sheetId val="1"/>
      <sheetId val="2"/>
      <sheetId val="3"/>
      <sheetId val="4"/>
      <sheetId val="5"/>
      <sheetId val="6"/>
      <sheetId val="7"/>
      <sheetId val="8"/>
      <sheetId val="9"/>
      <sheetId val="10"/>
    </sheetIdMap>
  </header>
  <header guid="{384764DC-F232-4FFE-B147-DDC335C2817E}" dateTime="2020-06-12T11:04:06" maxSheetId="11" userName="EXTERNAL Nguyen Trung Hieu (Ban Vien, RBVH/EPS45)" r:id="rId942" minRId="14245" maxRId="14246">
    <sheetIdMap count="10">
      <sheetId val="1"/>
      <sheetId val="2"/>
      <sheetId val="3"/>
      <sheetId val="4"/>
      <sheetId val="5"/>
      <sheetId val="6"/>
      <sheetId val="7"/>
      <sheetId val="8"/>
      <sheetId val="9"/>
      <sheetId val="10"/>
    </sheetIdMap>
  </header>
  <header guid="{AA8E352C-B5B2-4997-BB96-84B07B4EA42B}" dateTime="2020-06-12T11:04:12" maxSheetId="11" userName="EXTERNAL Do Phu Loc (Ban Vien, RBVH/EPS45)" r:id="rId943">
    <sheetIdMap count="10">
      <sheetId val="1"/>
      <sheetId val="2"/>
      <sheetId val="3"/>
      <sheetId val="4"/>
      <sheetId val="5"/>
      <sheetId val="6"/>
      <sheetId val="7"/>
      <sheetId val="8"/>
      <sheetId val="9"/>
      <sheetId val="10"/>
    </sheetIdMap>
  </header>
  <header guid="{08383BCD-3B98-4BCC-97E8-009D07F0AB20}" dateTime="2020-06-12T11:05:01" maxSheetId="11" userName="EXTERNAL Nguyen Trung Hieu (Ban Vien, RBVH/EPS45)" r:id="rId944" minRId="14249" maxRId="14251">
    <sheetIdMap count="10">
      <sheetId val="1"/>
      <sheetId val="2"/>
      <sheetId val="3"/>
      <sheetId val="4"/>
      <sheetId val="5"/>
      <sheetId val="6"/>
      <sheetId val="7"/>
      <sheetId val="8"/>
      <sheetId val="9"/>
      <sheetId val="10"/>
    </sheetIdMap>
  </header>
  <header guid="{0DD683BA-1BE5-4BD1-A86A-8B5F8BFD2918}" dateTime="2020-06-12T11:06:56" maxSheetId="11" userName="EXTERNAL Nguyen Trung Hieu (Ban Vien, RBVH/EPS45)" r:id="rId945" minRId="14252" maxRId="14253">
    <sheetIdMap count="10">
      <sheetId val="1"/>
      <sheetId val="2"/>
      <sheetId val="3"/>
      <sheetId val="4"/>
      <sheetId val="5"/>
      <sheetId val="6"/>
      <sheetId val="7"/>
      <sheetId val="8"/>
      <sheetId val="9"/>
      <sheetId val="10"/>
    </sheetIdMap>
  </header>
  <header guid="{33B531A3-4D7A-43A8-AE8A-2B6974C5BDD9}" dateTime="2020-06-12T11:10:37" maxSheetId="11" userName="EXTERNAL Ly Chung (Ban Vien, RBVH/EPS45)" r:id="rId946">
    <sheetIdMap count="10">
      <sheetId val="1"/>
      <sheetId val="2"/>
      <sheetId val="3"/>
      <sheetId val="4"/>
      <sheetId val="5"/>
      <sheetId val="6"/>
      <sheetId val="7"/>
      <sheetId val="8"/>
      <sheetId val="9"/>
      <sheetId val="10"/>
    </sheetIdMap>
  </header>
  <header guid="{D3436AD2-CBEA-42BB-ACA5-9A3B336409B6}" dateTime="2020-06-12T11:13:35" maxSheetId="11" userName="EXTERNAL Nguyen Trung Hieu (Ban Vien, RBVH/EPS45)" r:id="rId947" minRId="14256" maxRId="14257">
    <sheetIdMap count="10">
      <sheetId val="1"/>
      <sheetId val="2"/>
      <sheetId val="3"/>
      <sheetId val="4"/>
      <sheetId val="5"/>
      <sheetId val="6"/>
      <sheetId val="7"/>
      <sheetId val="8"/>
      <sheetId val="9"/>
      <sheetId val="10"/>
    </sheetIdMap>
  </header>
  <header guid="{6ADB4CC1-625C-481D-B15B-03906228B0CB}" dateTime="2020-06-12T11:13:44" maxSheetId="11" userName="EXTERNAL Nguyen Trung Hieu (Ban Vien, RBVH/EPS45)" r:id="rId948" minRId="14260" maxRId="14261">
    <sheetIdMap count="10">
      <sheetId val="1"/>
      <sheetId val="2"/>
      <sheetId val="3"/>
      <sheetId val="4"/>
      <sheetId val="5"/>
      <sheetId val="6"/>
      <sheetId val="7"/>
      <sheetId val="8"/>
      <sheetId val="9"/>
      <sheetId val="10"/>
    </sheetIdMap>
  </header>
  <header guid="{E2BD5942-3D4A-4C70-B0C2-AE97A2254702}" dateTime="2020-06-12T11:16:10" maxSheetId="11" userName="gup7hc" r:id="rId949">
    <sheetIdMap count="10">
      <sheetId val="1"/>
      <sheetId val="2"/>
      <sheetId val="3"/>
      <sheetId val="4"/>
      <sheetId val="5"/>
      <sheetId val="6"/>
      <sheetId val="7"/>
      <sheetId val="8"/>
      <sheetId val="9"/>
      <sheetId val="10"/>
    </sheetIdMap>
  </header>
  <header guid="{8289FEE9-1EC1-41C5-9ED2-7EA675E86226}" dateTime="2020-06-12T11:24:01" maxSheetId="11" userName="EXTERNAL Nguyen Trung Hieu (Ban Vien, RBVH/EPS45)" r:id="rId950" minRId="14264" maxRId="14267">
    <sheetIdMap count="10">
      <sheetId val="1"/>
      <sheetId val="2"/>
      <sheetId val="3"/>
      <sheetId val="4"/>
      <sheetId val="5"/>
      <sheetId val="6"/>
      <sheetId val="7"/>
      <sheetId val="8"/>
      <sheetId val="9"/>
      <sheetId val="10"/>
    </sheetIdMap>
  </header>
  <header guid="{B8FFFF05-B25C-485D-B01B-07A8F2A213D0}" dateTime="2020-06-12T11:24:12" maxSheetId="11" userName="EXTERNAL Nguyen Trung Hieu (Ban Vien, RBVH/EPS45)" r:id="rId951">
    <sheetIdMap count="10">
      <sheetId val="1"/>
      <sheetId val="2"/>
      <sheetId val="3"/>
      <sheetId val="4"/>
      <sheetId val="5"/>
      <sheetId val="6"/>
      <sheetId val="7"/>
      <sheetId val="8"/>
      <sheetId val="9"/>
      <sheetId val="10"/>
    </sheetIdMap>
  </header>
  <header guid="{D83A47F3-A73D-4301-8B71-397888BCC4D4}" dateTime="2020-06-12T11:26:30" maxSheetId="11" userName="EXTERNAL Nguyen Trung Hieu (Ban Vien, RBVH/EPS45)" r:id="rId952" minRId="14272" maxRId="14282">
    <sheetIdMap count="10">
      <sheetId val="1"/>
      <sheetId val="2"/>
      <sheetId val="3"/>
      <sheetId val="4"/>
      <sheetId val="5"/>
      <sheetId val="6"/>
      <sheetId val="7"/>
      <sheetId val="8"/>
      <sheetId val="9"/>
      <sheetId val="10"/>
    </sheetIdMap>
  </header>
  <header guid="{19A8664C-72A3-407C-9B04-AE51529999DA}" dateTime="2020-06-12T11:26:51" maxSheetId="11" userName="EXTERNAL Nguyen Trung Hieu (Ban Vien, RBVH/EPS45)" r:id="rId953">
    <sheetIdMap count="10">
      <sheetId val="1"/>
      <sheetId val="2"/>
      <sheetId val="3"/>
      <sheetId val="4"/>
      <sheetId val="5"/>
      <sheetId val="6"/>
      <sheetId val="7"/>
      <sheetId val="8"/>
      <sheetId val="9"/>
      <sheetId val="10"/>
    </sheetIdMap>
  </header>
  <header guid="{316D642F-E25E-4D4C-A6AB-789B2520C7F6}" dateTime="2020-06-12T11:41:56" maxSheetId="11" userName="EXTERNAL Do Phu Loc (Ban Vien, RBVH/EPS45)" r:id="rId954">
    <sheetIdMap count="10">
      <sheetId val="1"/>
      <sheetId val="2"/>
      <sheetId val="3"/>
      <sheetId val="4"/>
      <sheetId val="5"/>
      <sheetId val="6"/>
      <sheetId val="7"/>
      <sheetId val="8"/>
      <sheetId val="9"/>
      <sheetId val="10"/>
    </sheetIdMap>
  </header>
  <header guid="{D64BC789-257E-43D6-ACF9-FFE5787821FC}" dateTime="2020-06-12T11:42:03" maxSheetId="11" userName="EXTERNAL Do Phu Loc (Ban Vien, RBVH/EPS45)" r:id="rId955">
    <sheetIdMap count="10">
      <sheetId val="1"/>
      <sheetId val="2"/>
      <sheetId val="3"/>
      <sheetId val="4"/>
      <sheetId val="5"/>
      <sheetId val="6"/>
      <sheetId val="7"/>
      <sheetId val="8"/>
      <sheetId val="9"/>
      <sheetId val="10"/>
    </sheetIdMap>
  </header>
  <header guid="{98C07F05-03D6-4F5D-B422-5B5154AFE3BE}" dateTime="2020-06-12T11:45:26" maxSheetId="11" userName="gup7hc" r:id="rId956" minRId="14287" maxRId="14309">
    <sheetIdMap count="10">
      <sheetId val="1"/>
      <sheetId val="2"/>
      <sheetId val="3"/>
      <sheetId val="4"/>
      <sheetId val="5"/>
      <sheetId val="6"/>
      <sheetId val="7"/>
      <sheetId val="8"/>
      <sheetId val="9"/>
      <sheetId val="10"/>
    </sheetIdMap>
  </header>
  <header guid="{3D6AF9DF-7959-44FB-B2B4-B4CB9BB5C9A9}" dateTime="2020-06-12T11:45:39" maxSheetId="11" userName="gup7hc" r:id="rId957" minRId="14312" maxRId="14314">
    <sheetIdMap count="10">
      <sheetId val="1"/>
      <sheetId val="2"/>
      <sheetId val="3"/>
      <sheetId val="4"/>
      <sheetId val="5"/>
      <sheetId val="6"/>
      <sheetId val="7"/>
      <sheetId val="8"/>
      <sheetId val="9"/>
      <sheetId val="10"/>
    </sheetIdMap>
  </header>
  <header guid="{237ADA72-C27E-4CB9-82FF-9F77D977F29D}" dateTime="2020-06-12T11:59:02" maxSheetId="11" userName="gup7hc" r:id="rId958" minRId="14317" maxRId="14329">
    <sheetIdMap count="10">
      <sheetId val="1"/>
      <sheetId val="2"/>
      <sheetId val="3"/>
      <sheetId val="4"/>
      <sheetId val="5"/>
      <sheetId val="6"/>
      <sheetId val="7"/>
      <sheetId val="8"/>
      <sheetId val="9"/>
      <sheetId val="10"/>
    </sheetIdMap>
  </header>
  <header guid="{7E599768-8EC2-4CBA-9267-BA8643CCFA76}" dateTime="2020-06-12T11:59:22" maxSheetId="11" userName="gup7hc" r:id="rId959" minRId="14332" maxRId="14344">
    <sheetIdMap count="10">
      <sheetId val="1"/>
      <sheetId val="2"/>
      <sheetId val="3"/>
      <sheetId val="4"/>
      <sheetId val="5"/>
      <sheetId val="6"/>
      <sheetId val="7"/>
      <sheetId val="8"/>
      <sheetId val="9"/>
      <sheetId val="10"/>
    </sheetIdMap>
  </header>
  <header guid="{1D05099D-C8CD-46FE-B204-F7B86E93D9D0}" dateTime="2020-06-12T11:59:26" maxSheetId="11" userName="gup7hc" r:id="rId960" minRId="14347">
    <sheetIdMap count="10">
      <sheetId val="1"/>
      <sheetId val="2"/>
      <sheetId val="3"/>
      <sheetId val="4"/>
      <sheetId val="5"/>
      <sheetId val="6"/>
      <sheetId val="7"/>
      <sheetId val="8"/>
      <sheetId val="9"/>
      <sheetId val="10"/>
    </sheetIdMap>
  </header>
  <header guid="{B7F3F865-AF17-421D-B49F-5B024C1CCACF}" dateTime="2020-06-12T11:59:28" maxSheetId="11" userName="gup7hc" r:id="rId961" minRId="14350" maxRId="14351">
    <sheetIdMap count="10">
      <sheetId val="1"/>
      <sheetId val="2"/>
      <sheetId val="3"/>
      <sheetId val="4"/>
      <sheetId val="5"/>
      <sheetId val="6"/>
      <sheetId val="7"/>
      <sheetId val="8"/>
      <sheetId val="9"/>
      <sheetId val="10"/>
    </sheetIdMap>
  </header>
  <header guid="{700B536D-5BA6-49EB-BCF3-3D6B278E0D0E}" dateTime="2020-06-12T11:59:49" maxSheetId="11" userName="gup7hc" r:id="rId962">
    <sheetIdMap count="10">
      <sheetId val="1"/>
      <sheetId val="2"/>
      <sheetId val="3"/>
      <sheetId val="4"/>
      <sheetId val="5"/>
      <sheetId val="6"/>
      <sheetId val="7"/>
      <sheetId val="8"/>
      <sheetId val="9"/>
      <sheetId val="10"/>
    </sheetIdMap>
  </header>
  <header guid="{BD9AAA74-4132-4F46-BC9D-80EB4FC0D498}" dateTime="2020-06-12T12:04:09" maxSheetId="11" userName="EXTERNAL Ly Chung (Ban Vien, RBVH/EPS45)" r:id="rId963" minRId="14354" maxRId="14372">
    <sheetIdMap count="10">
      <sheetId val="1"/>
      <sheetId val="2"/>
      <sheetId val="3"/>
      <sheetId val="4"/>
      <sheetId val="5"/>
      <sheetId val="6"/>
      <sheetId val="7"/>
      <sheetId val="8"/>
      <sheetId val="9"/>
      <sheetId val="10"/>
    </sheetIdMap>
  </header>
  <header guid="{A0113544-73F9-4D01-B348-AB10155FFA2F}" dateTime="2020-06-12T12:05:00" maxSheetId="11" userName="EXTERNAL Do Phu Loc (Ban Vien, RBVH/EPS45)" r:id="rId964" minRId="14375" maxRId="14384">
    <sheetIdMap count="10">
      <sheetId val="1"/>
      <sheetId val="2"/>
      <sheetId val="3"/>
      <sheetId val="4"/>
      <sheetId val="5"/>
      <sheetId val="6"/>
      <sheetId val="7"/>
      <sheetId val="8"/>
      <sheetId val="9"/>
      <sheetId val="10"/>
    </sheetIdMap>
  </header>
  <header guid="{88CDB805-3A58-4B1D-B427-0439A5466F2E}" dateTime="2020-06-12T12:05:04" maxSheetId="11" userName="EXTERNAL Ly Chung (Ban Vien, RBVH/EPS45)" r:id="rId965" minRId="14387" maxRId="14399">
    <sheetIdMap count="10">
      <sheetId val="1"/>
      <sheetId val="2"/>
      <sheetId val="3"/>
      <sheetId val="4"/>
      <sheetId val="5"/>
      <sheetId val="6"/>
      <sheetId val="7"/>
      <sheetId val="8"/>
      <sheetId val="9"/>
      <sheetId val="10"/>
    </sheetIdMap>
  </header>
  <header guid="{41CDA1FC-FD09-4608-B029-D83E17EB7050}" dateTime="2020-06-12T13:05:50" maxSheetId="11" userName="EXTERNAL Ly Chung (Ban Vien, RBVH/EPS45)" r:id="rId966">
    <sheetIdMap count="10">
      <sheetId val="1"/>
      <sheetId val="2"/>
      <sheetId val="3"/>
      <sheetId val="4"/>
      <sheetId val="5"/>
      <sheetId val="6"/>
      <sheetId val="7"/>
      <sheetId val="8"/>
      <sheetId val="9"/>
      <sheetId val="10"/>
    </sheetIdMap>
  </header>
  <header guid="{B1D6816B-1F41-4523-A9FD-172919C5850F}" dateTime="2020-06-12T13:19:01" maxSheetId="11" userName="EXTERNAL Do Phu Loc (Ban Vien, RBVH/EPS45)" r:id="rId967" minRId="14404" maxRId="14413">
    <sheetIdMap count="10">
      <sheetId val="1"/>
      <sheetId val="2"/>
      <sheetId val="3"/>
      <sheetId val="4"/>
      <sheetId val="5"/>
      <sheetId val="6"/>
      <sheetId val="7"/>
      <sheetId val="8"/>
      <sheetId val="9"/>
      <sheetId val="10"/>
    </sheetIdMap>
  </header>
  <header guid="{93DF3F4F-8B27-470E-B44F-2125E5F6E896}" dateTime="2020-06-12T13:19:48" maxSheetId="11" userName="EXTERNAL Nguyen Kim Thanh (Ban Vien, RBVH/EPS45)" r:id="rId968" minRId="14416" maxRId="14425">
    <sheetIdMap count="10">
      <sheetId val="1"/>
      <sheetId val="2"/>
      <sheetId val="3"/>
      <sheetId val="4"/>
      <sheetId val="5"/>
      <sheetId val="6"/>
      <sheetId val="7"/>
      <sheetId val="8"/>
      <sheetId val="9"/>
      <sheetId val="10"/>
    </sheetIdMap>
  </header>
  <header guid="{BEDCD429-8240-42F8-9C0C-AEDE4F017157}" dateTime="2020-06-12T13:22:44" maxSheetId="11" userName="gup7hc" r:id="rId969" minRId="14428" maxRId="14439">
    <sheetIdMap count="10">
      <sheetId val="1"/>
      <sheetId val="2"/>
      <sheetId val="3"/>
      <sheetId val="4"/>
      <sheetId val="5"/>
      <sheetId val="6"/>
      <sheetId val="7"/>
      <sheetId val="8"/>
      <sheetId val="9"/>
      <sheetId val="10"/>
    </sheetIdMap>
  </header>
  <header guid="{7F64887F-2044-4FFD-87E4-E09651A3802B}" dateTime="2020-06-12T13:23:58" maxSheetId="11" userName="EXTERNAL Nguyen Tuan Duong (Ban Vien, RBVH/EPS45)" r:id="rId970" minRId="14442" maxRId="14800">
    <sheetIdMap count="10">
      <sheetId val="1"/>
      <sheetId val="2"/>
      <sheetId val="3"/>
      <sheetId val="4"/>
      <sheetId val="5"/>
      <sheetId val="6"/>
      <sheetId val="7"/>
      <sheetId val="8"/>
      <sheetId val="9"/>
      <sheetId val="10"/>
    </sheetIdMap>
  </header>
  <header guid="{A1373928-7536-4FD1-97CA-66E2CF02E28B}" dateTime="2020-06-12T13:24:12" maxSheetId="11" userName="EXTERNAL Do Phu Loc (Ban Vien, RBVH/EPS45)" r:id="rId971" minRId="14803" maxRId="14812">
    <sheetIdMap count="10">
      <sheetId val="1"/>
      <sheetId val="2"/>
      <sheetId val="3"/>
      <sheetId val="4"/>
      <sheetId val="5"/>
      <sheetId val="6"/>
      <sheetId val="7"/>
      <sheetId val="8"/>
      <sheetId val="9"/>
      <sheetId val="10"/>
    </sheetIdMap>
  </header>
  <header guid="{AB5FEDD9-A54A-44F7-BDD2-3929C6870733}" dateTime="2020-06-12T13:24:19" maxSheetId="11" userName="EXTERNAL Do Phu Loc (Ban Vien, RBVH/EPS45)" r:id="rId972">
    <sheetIdMap count="10">
      <sheetId val="1"/>
      <sheetId val="2"/>
      <sheetId val="3"/>
      <sheetId val="4"/>
      <sheetId val="5"/>
      <sheetId val="6"/>
      <sheetId val="7"/>
      <sheetId val="8"/>
      <sheetId val="9"/>
      <sheetId val="10"/>
    </sheetIdMap>
  </header>
  <header guid="{E2619155-11EC-43F5-8175-14DBD9F9D5F3}" dateTime="2020-06-12T13:24:28" maxSheetId="11" userName="EXTERNAL Nguyen Tuan Duong (Ban Vien, RBVH/EPS45)" r:id="rId973" minRId="14815" maxRId="14848">
    <sheetIdMap count="10">
      <sheetId val="1"/>
      <sheetId val="2"/>
      <sheetId val="3"/>
      <sheetId val="4"/>
      <sheetId val="5"/>
      <sheetId val="6"/>
      <sheetId val="7"/>
      <sheetId val="8"/>
      <sheetId val="9"/>
      <sheetId val="10"/>
    </sheetIdMap>
  </header>
  <header guid="{99868F95-E26C-4EB3-9040-EA7B222A4942}" dateTime="2020-06-12T13:24:44" maxSheetId="11" userName="EXTERNAL Nguyen Tuan Duong (Ban Vien, RBVH/EPS45)" r:id="rId974" minRId="14851" maxRId="14867">
    <sheetIdMap count="10">
      <sheetId val="1"/>
      <sheetId val="2"/>
      <sheetId val="3"/>
      <sheetId val="4"/>
      <sheetId val="5"/>
      <sheetId val="6"/>
      <sheetId val="7"/>
      <sheetId val="8"/>
      <sheetId val="9"/>
      <sheetId val="10"/>
    </sheetIdMap>
  </header>
  <header guid="{2EED2B0E-5A99-47FB-89A8-0C63D3B10DAF}" dateTime="2020-06-12T13:24:58" maxSheetId="11" userName="EXTERNAL Nguyen Tuan Duong (Ban Vien, RBVH/EPS45)" r:id="rId975" minRId="14868" maxRId="14884">
    <sheetIdMap count="10">
      <sheetId val="1"/>
      <sheetId val="2"/>
      <sheetId val="3"/>
      <sheetId val="4"/>
      <sheetId val="5"/>
      <sheetId val="6"/>
      <sheetId val="7"/>
      <sheetId val="8"/>
      <sheetId val="9"/>
      <sheetId val="10"/>
    </sheetIdMap>
  </header>
  <header guid="{008B1DC2-5B97-4CD3-8301-E6A91196FC2E}" dateTime="2020-06-12T13:25:13" maxSheetId="11" userName="EXTERNAL Nguyen Tuan Duong (Ban Vien, RBVH/EPS45)" r:id="rId976" minRId="14885" maxRId="14901">
    <sheetIdMap count="10">
      <sheetId val="1"/>
      <sheetId val="2"/>
      <sheetId val="3"/>
      <sheetId val="4"/>
      <sheetId val="5"/>
      <sheetId val="6"/>
      <sheetId val="7"/>
      <sheetId val="8"/>
      <sheetId val="9"/>
      <sheetId val="10"/>
    </sheetIdMap>
  </header>
  <header guid="{D7D535B7-B760-46D4-A5BD-F0F723AA986C}" dateTime="2020-06-12T13:25:27" maxSheetId="11" userName="EXTERNAL Nguyen Tuan Duong (Ban Vien, RBVH/EPS45)" r:id="rId977" minRId="14902" maxRId="14919">
    <sheetIdMap count="10">
      <sheetId val="1"/>
      <sheetId val="2"/>
      <sheetId val="3"/>
      <sheetId val="4"/>
      <sheetId val="5"/>
      <sheetId val="6"/>
      <sheetId val="7"/>
      <sheetId val="8"/>
      <sheetId val="9"/>
      <sheetId val="10"/>
    </sheetIdMap>
  </header>
  <header guid="{A2F33F85-A136-4F0A-BE31-E75474819649}" dateTime="2020-06-12T13:27:49" maxSheetId="11" userName="EXTERNAL Nguyen Tuan Duong (Ban Vien, RBVH/EPS45)" r:id="rId978" minRId="14922" maxRId="14974">
    <sheetIdMap count="10">
      <sheetId val="1"/>
      <sheetId val="2"/>
      <sheetId val="3"/>
      <sheetId val="4"/>
      <sheetId val="5"/>
      <sheetId val="6"/>
      <sheetId val="7"/>
      <sheetId val="8"/>
      <sheetId val="9"/>
      <sheetId val="10"/>
    </sheetIdMap>
  </header>
  <header guid="{2C0596CC-FDB9-4913-B3B4-20CCFE54AEC6}" dateTime="2020-06-12T13:29:08" maxSheetId="11" userName="EXTERNAL Nguyen Tuan Duong (Ban Vien, RBVH/EPS45)" r:id="rId979" minRId="14977" maxRId="14990">
    <sheetIdMap count="10">
      <sheetId val="1"/>
      <sheetId val="2"/>
      <sheetId val="3"/>
      <sheetId val="4"/>
      <sheetId val="5"/>
      <sheetId val="6"/>
      <sheetId val="7"/>
      <sheetId val="8"/>
      <sheetId val="9"/>
      <sheetId val="10"/>
    </sheetIdMap>
  </header>
  <header guid="{7314A17D-E247-4A90-8756-1E02246AB193}" dateTime="2020-06-12T13:29:11" maxSheetId="11" userName="EXTERNAL Nguyen Tuan Duong (Ban Vien, RBVH/EPS45)" r:id="rId980" minRId="14993">
    <sheetIdMap count="10">
      <sheetId val="1"/>
      <sheetId val="2"/>
      <sheetId val="3"/>
      <sheetId val="4"/>
      <sheetId val="5"/>
      <sheetId val="6"/>
      <sheetId val="7"/>
      <sheetId val="8"/>
      <sheetId val="9"/>
      <sheetId val="10"/>
    </sheetIdMap>
  </header>
  <header guid="{B6F2C587-9B63-463D-8CBA-FC5CAB3B08BC}" dateTime="2020-06-12T13:29:13" maxSheetId="11" userName="EXTERNAL Nguyen Tuan Duong (Ban Vien, RBVH/EPS45)" r:id="rId981">
    <sheetIdMap count="10">
      <sheetId val="1"/>
      <sheetId val="2"/>
      <sheetId val="3"/>
      <sheetId val="4"/>
      <sheetId val="5"/>
      <sheetId val="6"/>
      <sheetId val="7"/>
      <sheetId val="8"/>
      <sheetId val="9"/>
      <sheetId val="10"/>
    </sheetIdMap>
  </header>
  <header guid="{049AE468-9135-44B3-90EF-F399762DDBF0}" dateTime="2020-06-12T13:29:50" maxSheetId="11" userName="EXTERNAL Nguyen Tuan Duong (Ban Vien, RBVH/EPS45)" r:id="rId982" minRId="14998" maxRId="14999">
    <sheetIdMap count="10">
      <sheetId val="1"/>
      <sheetId val="2"/>
      <sheetId val="3"/>
      <sheetId val="4"/>
      <sheetId val="5"/>
      <sheetId val="6"/>
      <sheetId val="7"/>
      <sheetId val="8"/>
      <sheetId val="9"/>
      <sheetId val="10"/>
    </sheetIdMap>
  </header>
  <header guid="{19BBD794-463A-4376-9CF9-2355FC984E38}" dateTime="2020-06-12T13:30:25" maxSheetId="11" userName="EXTERNAL Nguyen Tuan Duong (Ban Vien, RBVH/EPS45)" r:id="rId983" minRId="15002" maxRId="15035">
    <sheetIdMap count="10">
      <sheetId val="1"/>
      <sheetId val="2"/>
      <sheetId val="3"/>
      <sheetId val="4"/>
      <sheetId val="5"/>
      <sheetId val="6"/>
      <sheetId val="7"/>
      <sheetId val="8"/>
      <sheetId val="9"/>
      <sheetId val="10"/>
    </sheetIdMap>
  </header>
  <header guid="{BA06F4B2-5636-4BCC-B616-978C34BED3BA}" dateTime="2020-06-12T13:30:52" maxSheetId="11" userName="EXTERNAL Nguyen Tuan Duong (Ban Vien, RBVH/EPS45)" r:id="rId984" minRId="15038" maxRId="15059">
    <sheetIdMap count="10">
      <sheetId val="1"/>
      <sheetId val="2"/>
      <sheetId val="3"/>
      <sheetId val="4"/>
      <sheetId val="5"/>
      <sheetId val="6"/>
      <sheetId val="7"/>
      <sheetId val="8"/>
      <sheetId val="9"/>
      <sheetId val="10"/>
    </sheetIdMap>
  </header>
  <header guid="{65863103-4343-4AD7-9CAF-1B86ACFCE681}" dateTime="2020-06-12T13:31:00" maxSheetId="11" userName="EXTERNAL Nguyen Tuan Duong (Ban Vien, RBVH/EPS45)" r:id="rId985" minRId="15062" maxRId="15064">
    <sheetIdMap count="10">
      <sheetId val="1"/>
      <sheetId val="2"/>
      <sheetId val="3"/>
      <sheetId val="4"/>
      <sheetId val="5"/>
      <sheetId val="6"/>
      <sheetId val="7"/>
      <sheetId val="8"/>
      <sheetId val="9"/>
      <sheetId val="10"/>
    </sheetIdMap>
  </header>
  <header guid="{E5FFA1D1-5DDD-49B4-8A96-37B31FD5187D}" dateTime="2020-06-12T13:31:11" maxSheetId="11" userName="EXTERNAL Nguyen Tuan Duong (Ban Vien, RBVH/EPS45)" r:id="rId986" minRId="15065" maxRId="15076">
    <sheetIdMap count="10">
      <sheetId val="1"/>
      <sheetId val="2"/>
      <sheetId val="3"/>
      <sheetId val="4"/>
      <sheetId val="5"/>
      <sheetId val="6"/>
      <sheetId val="7"/>
      <sheetId val="8"/>
      <sheetId val="9"/>
      <sheetId val="10"/>
    </sheetIdMap>
  </header>
  <header guid="{92D98C88-C1BA-4A1C-976C-F235967B9DC8}" dateTime="2020-06-12T13:31:35" maxSheetId="11" userName="EXTERNAL Nguyen Tuan Duong (Ban Vien, RBVH/EPS45)" r:id="rId987" minRId="15079" maxRId="15084">
    <sheetIdMap count="10">
      <sheetId val="1"/>
      <sheetId val="2"/>
      <sheetId val="3"/>
      <sheetId val="4"/>
      <sheetId val="5"/>
      <sheetId val="6"/>
      <sheetId val="7"/>
      <sheetId val="8"/>
      <sheetId val="9"/>
      <sheetId val="10"/>
    </sheetIdMap>
  </header>
  <header guid="{B9D09327-A4B0-45DB-AD45-E17636F02613}" dateTime="2020-06-12T13:32:27" maxSheetId="11" userName="EXTERNAL Nguyen Tuan Duong (Ban Vien, RBVH/EPS45)" r:id="rId988" minRId="15087" maxRId="15094">
    <sheetIdMap count="10">
      <sheetId val="1"/>
      <sheetId val="2"/>
      <sheetId val="3"/>
      <sheetId val="4"/>
      <sheetId val="5"/>
      <sheetId val="6"/>
      <sheetId val="7"/>
      <sheetId val="8"/>
      <sheetId val="9"/>
      <sheetId val="10"/>
    </sheetIdMap>
  </header>
  <header guid="{09E5821F-085C-4325-909B-E2A1EFF533ED}" dateTime="2020-06-12T13:33:43" maxSheetId="11" userName="EXTERNAL Nguyen Tuan Duong (Ban Vien, RBVH/EPS45)" r:id="rId989" minRId="15097">
    <sheetIdMap count="10">
      <sheetId val="1"/>
      <sheetId val="2"/>
      <sheetId val="3"/>
      <sheetId val="4"/>
      <sheetId val="5"/>
      <sheetId val="6"/>
      <sheetId val="7"/>
      <sheetId val="8"/>
      <sheetId val="9"/>
      <sheetId val="10"/>
    </sheetIdMap>
  </header>
  <header guid="{389410B9-9455-407A-9BF0-0F40302D8425}" dateTime="2020-06-12T13:34:06" maxSheetId="11" userName="EXTERNAL Nguyen Tuan Duong (Ban Vien, RBVH/EPS45)" r:id="rId990">
    <sheetIdMap count="10">
      <sheetId val="1"/>
      <sheetId val="2"/>
      <sheetId val="3"/>
      <sheetId val="4"/>
      <sheetId val="5"/>
      <sheetId val="6"/>
      <sheetId val="7"/>
      <sheetId val="8"/>
      <sheetId val="9"/>
      <sheetId val="10"/>
    </sheetIdMap>
  </header>
  <header guid="{5273537E-A2C1-4A9F-9F90-0BE172D354CE}" dateTime="2020-06-12T13:34:17" maxSheetId="11" userName="EXTERNAL Nguyen Tuan Duong (Ban Vien, RBVH/EPS45)" r:id="rId991">
    <sheetIdMap count="10">
      <sheetId val="1"/>
      <sheetId val="2"/>
      <sheetId val="3"/>
      <sheetId val="4"/>
      <sheetId val="5"/>
      <sheetId val="6"/>
      <sheetId val="7"/>
      <sheetId val="8"/>
      <sheetId val="9"/>
      <sheetId val="10"/>
    </sheetIdMap>
  </header>
  <header guid="{ABE69FFD-D9D5-4E51-9638-798D615A4DD6}" dateTime="2020-06-12T13:39:12" maxSheetId="11" userName="EXTERNAL Ly Chung (Ban Vien, RBVH/EPS45)" r:id="rId992" minRId="15104" maxRId="15115">
    <sheetIdMap count="10">
      <sheetId val="1"/>
      <sheetId val="2"/>
      <sheetId val="3"/>
      <sheetId val="4"/>
      <sheetId val="5"/>
      <sheetId val="6"/>
      <sheetId val="7"/>
      <sheetId val="8"/>
      <sheetId val="9"/>
      <sheetId val="10"/>
    </sheetIdMap>
  </header>
  <header guid="{C9CFAEB1-3F51-460D-A0DF-61CBCE7B7ABB}" dateTime="2020-06-12T13:42:01" maxSheetId="11" userName="EXTERNAL Nguyen Tai Hau (Ban Vien, RBVH/EPS45)" r:id="rId993" minRId="15118" maxRId="15121">
    <sheetIdMap count="10">
      <sheetId val="1"/>
      <sheetId val="2"/>
      <sheetId val="3"/>
      <sheetId val="4"/>
      <sheetId val="5"/>
      <sheetId val="6"/>
      <sheetId val="7"/>
      <sheetId val="8"/>
      <sheetId val="9"/>
      <sheetId val="10"/>
    </sheetIdMap>
  </header>
  <header guid="{78FABAC5-E0F5-48D5-9022-6C6A90B4E4B6}" dateTime="2020-06-12T13:42:20" maxSheetId="11" userName="EXTERNAL Nguyen Tuan Duong (Ban Vien, RBVH/EPS45)" r:id="rId994">
    <sheetIdMap count="10">
      <sheetId val="1"/>
      <sheetId val="2"/>
      <sheetId val="3"/>
      <sheetId val="4"/>
      <sheetId val="5"/>
      <sheetId val="6"/>
      <sheetId val="7"/>
      <sheetId val="8"/>
      <sheetId val="9"/>
      <sheetId val="10"/>
    </sheetIdMap>
  </header>
  <header guid="{52C6E61F-BD53-48ED-82DE-39E44BD5B025}" dateTime="2020-06-12T13:42:34" maxSheetId="11" userName="EXTERNAL Nguyen Tuan Duong (Ban Vien, RBVH/EPS45)" r:id="rId995" minRId="15126" maxRId="15131">
    <sheetIdMap count="10">
      <sheetId val="1"/>
      <sheetId val="2"/>
      <sheetId val="3"/>
      <sheetId val="4"/>
      <sheetId val="5"/>
      <sheetId val="6"/>
      <sheetId val="7"/>
      <sheetId val="8"/>
      <sheetId val="9"/>
      <sheetId val="10"/>
    </sheetIdMap>
  </header>
  <header guid="{93FAFEA5-4D42-4A39-ACD1-0F4273791F15}" dateTime="2020-06-12T13:43:10" maxSheetId="11" userName="EXTERNAL Nguyen Tai Hau (Ban Vien, RBVH/EPS45)" r:id="rId996" minRId="15134">
    <sheetIdMap count="10">
      <sheetId val="1"/>
      <sheetId val="2"/>
      <sheetId val="3"/>
      <sheetId val="4"/>
      <sheetId val="5"/>
      <sheetId val="6"/>
      <sheetId val="7"/>
      <sheetId val="8"/>
      <sheetId val="9"/>
      <sheetId val="10"/>
    </sheetIdMap>
  </header>
  <header guid="{F2DC2961-616B-4137-A487-F20FE024EEB0}" dateTime="2020-06-12T13:43:14" maxSheetId="11" userName="EXTERNAL Nguyen Tuan Duong (Ban Vien, RBVH/EPS45)" r:id="rId997" minRId="15137">
    <sheetIdMap count="10">
      <sheetId val="1"/>
      <sheetId val="2"/>
      <sheetId val="3"/>
      <sheetId val="4"/>
      <sheetId val="5"/>
      <sheetId val="6"/>
      <sheetId val="7"/>
      <sheetId val="8"/>
      <sheetId val="9"/>
      <sheetId val="10"/>
    </sheetIdMap>
  </header>
  <header guid="{59ACFECE-5365-4AF9-9C37-08949769D504}" dateTime="2020-06-12T13:44:40" maxSheetId="11" userName="EXTERNAL Nguyen Tuan Duong (Ban Vien, RBVH/EPS45)" r:id="rId998" minRId="15140" maxRId="15149">
    <sheetIdMap count="10">
      <sheetId val="1"/>
      <sheetId val="2"/>
      <sheetId val="3"/>
      <sheetId val="4"/>
      <sheetId val="5"/>
      <sheetId val="6"/>
      <sheetId val="7"/>
      <sheetId val="8"/>
      <sheetId val="9"/>
      <sheetId val="10"/>
    </sheetIdMap>
  </header>
  <header guid="{19626299-14CE-409F-BF67-A3B31F5AB965}" dateTime="2020-06-12T13:44:58" maxSheetId="11" userName="EXTERNAL Nguyen Tai Hau (Ban Vien, RBVH/EPS45)" r:id="rId999" minRId="15152" maxRId="15174">
    <sheetIdMap count="10">
      <sheetId val="1"/>
      <sheetId val="2"/>
      <sheetId val="3"/>
      <sheetId val="4"/>
      <sheetId val="5"/>
      <sheetId val="6"/>
      <sheetId val="7"/>
      <sheetId val="8"/>
      <sheetId val="9"/>
      <sheetId val="10"/>
    </sheetIdMap>
  </header>
  <header guid="{6DD379A6-5D9E-473E-8A13-0B6A0BCCB572}" dateTime="2020-06-12T13:47:04" maxSheetId="11" userName="EXTERNAL Nguyen Tuan Duong (Ban Vien, RBVH/EPS45)" r:id="rId1000" minRId="15177">
    <sheetIdMap count="10">
      <sheetId val="1"/>
      <sheetId val="2"/>
      <sheetId val="3"/>
      <sheetId val="4"/>
      <sheetId val="5"/>
      <sheetId val="6"/>
      <sheetId val="7"/>
      <sheetId val="8"/>
      <sheetId val="9"/>
      <sheetId val="10"/>
    </sheetIdMap>
  </header>
  <header guid="{626E22D1-1B3F-4F47-8CF4-1D497EC8559F}" dateTime="2020-06-12T13:47:12" maxSheetId="11" userName="EXTERNAL Nguyen Tuan Duong (Ban Vien, RBVH/EPS45)" r:id="rId1001">
    <sheetIdMap count="10">
      <sheetId val="1"/>
      <sheetId val="2"/>
      <sheetId val="3"/>
      <sheetId val="4"/>
      <sheetId val="5"/>
      <sheetId val="6"/>
      <sheetId val="7"/>
      <sheetId val="8"/>
      <sheetId val="9"/>
      <sheetId val="10"/>
    </sheetIdMap>
  </header>
  <header guid="{735D66E3-7FC7-4907-9836-96D2640C03E8}" dateTime="2020-06-12T13:47:18" maxSheetId="11" userName="EXTERNAL Nguyen Tuan Duong (Ban Vien, RBVH/EPS45)" r:id="rId1002" minRId="15182">
    <sheetIdMap count="10">
      <sheetId val="1"/>
      <sheetId val="2"/>
      <sheetId val="3"/>
      <sheetId val="4"/>
      <sheetId val="5"/>
      <sheetId val="6"/>
      <sheetId val="7"/>
      <sheetId val="8"/>
      <sheetId val="9"/>
      <sheetId val="10"/>
    </sheetIdMap>
  </header>
  <header guid="{F6700BDF-32D0-4357-9013-03049EFE9EB4}" dateTime="2020-06-12T13:48:18" maxSheetId="11" userName="EXTERNAL Nguyen Kim Thanh (Ban Vien, RBVH/EPS45)" r:id="rId1003" minRId="15183" maxRId="15192">
    <sheetIdMap count="10">
      <sheetId val="1"/>
      <sheetId val="2"/>
      <sheetId val="3"/>
      <sheetId val="4"/>
      <sheetId val="5"/>
      <sheetId val="6"/>
      <sheetId val="7"/>
      <sheetId val="8"/>
      <sheetId val="9"/>
      <sheetId val="10"/>
    </sheetIdMap>
  </header>
  <header guid="{69CAAB99-57C8-4C5E-AD7B-0C5BB5D73CF0}" dateTime="2020-06-12T13:50:01" maxSheetId="11" userName="EXTERNAL Nguyen Trung Hieu (Ban Vien, RBVH/EPS45)" r:id="rId1004" minRId="15195">
    <sheetIdMap count="10">
      <sheetId val="1"/>
      <sheetId val="2"/>
      <sheetId val="3"/>
      <sheetId val="4"/>
      <sheetId val="5"/>
      <sheetId val="6"/>
      <sheetId val="7"/>
      <sheetId val="8"/>
      <sheetId val="9"/>
      <sheetId val="10"/>
    </sheetIdMap>
  </header>
  <header guid="{53C00CC3-BC75-433B-BA44-87D4976BCF10}" dateTime="2020-06-12T13:54:48" maxSheetId="11" userName="gup7hc" r:id="rId1005">
    <sheetIdMap count="10">
      <sheetId val="1"/>
      <sheetId val="2"/>
      <sheetId val="3"/>
      <sheetId val="4"/>
      <sheetId val="5"/>
      <sheetId val="6"/>
      <sheetId val="7"/>
      <sheetId val="8"/>
      <sheetId val="9"/>
      <sheetId val="10"/>
    </sheetIdMap>
  </header>
  <header guid="{65616034-ED02-4073-81E7-C8176CDD397E}" dateTime="2020-06-12T13:56:55" maxSheetId="11" userName="gup7hc" r:id="rId1006" minRId="15200" maxRId="15212">
    <sheetIdMap count="10">
      <sheetId val="1"/>
      <sheetId val="2"/>
      <sheetId val="3"/>
      <sheetId val="4"/>
      <sheetId val="5"/>
      <sheetId val="6"/>
      <sheetId val="7"/>
      <sheetId val="8"/>
      <sheetId val="9"/>
      <sheetId val="10"/>
    </sheetIdMap>
  </header>
  <header guid="{C71B2588-A96D-49DF-8051-CBA8C710E9F4}" dateTime="2020-06-12T13:57:06" maxSheetId="11" userName="gup7hc" r:id="rId1007" minRId="15215">
    <sheetIdMap count="10">
      <sheetId val="1"/>
      <sheetId val="2"/>
      <sheetId val="3"/>
      <sheetId val="4"/>
      <sheetId val="5"/>
      <sheetId val="6"/>
      <sheetId val="7"/>
      <sheetId val="8"/>
      <sheetId val="9"/>
      <sheetId val="10"/>
    </sheetIdMap>
  </header>
  <header guid="{C21CC099-19E2-42EA-8072-01934AA4F23A}" dateTime="2020-06-12T14:15:54" maxSheetId="11" userName="EXTERNAL Ly Chung (Ban Vien, RBVH/EPS45)" r:id="rId1008" minRId="15218" maxRId="15229">
    <sheetIdMap count="10">
      <sheetId val="1"/>
      <sheetId val="2"/>
      <sheetId val="3"/>
      <sheetId val="4"/>
      <sheetId val="5"/>
      <sheetId val="6"/>
      <sheetId val="7"/>
      <sheetId val="8"/>
      <sheetId val="9"/>
      <sheetId val="10"/>
    </sheetIdMap>
  </header>
  <header guid="{25CA3668-09DD-4F36-93B2-0C4C630545E8}" dateTime="2020-06-12T14:25:18" maxSheetId="11" userName="EXTERNAL Nguyen Tai Hau (Ban Vien, RBVH/EPS45)" r:id="rId1009" minRId="15232" maxRId="16419">
    <sheetIdMap count="10">
      <sheetId val="1"/>
      <sheetId val="2"/>
      <sheetId val="3"/>
      <sheetId val="4"/>
      <sheetId val="5"/>
      <sheetId val="6"/>
      <sheetId val="7"/>
      <sheetId val="8"/>
      <sheetId val="9"/>
      <sheetId val="10"/>
    </sheetIdMap>
  </header>
  <header guid="{BA361B87-DDA5-40EE-9845-35F5055FA9AB}" dateTime="2020-06-12T14:28:46" maxSheetId="11" userName="gup7hc" r:id="rId1010" minRId="16422" maxRId="16433">
    <sheetIdMap count="10">
      <sheetId val="1"/>
      <sheetId val="2"/>
      <sheetId val="3"/>
      <sheetId val="4"/>
      <sheetId val="5"/>
      <sheetId val="6"/>
      <sheetId val="7"/>
      <sheetId val="8"/>
      <sheetId val="9"/>
      <sheetId val="10"/>
    </sheetIdMap>
  </header>
  <header guid="{11F87328-AF03-44AD-95F6-AFA2B490B4F7}" dateTime="2020-06-12T14:37:42" maxSheetId="11" userName="EXTERNAL Ly Chung (Ban Vien, RBVH/EPS45)" r:id="rId1011" minRId="16436" maxRId="16438">
    <sheetIdMap count="10">
      <sheetId val="1"/>
      <sheetId val="2"/>
      <sheetId val="3"/>
      <sheetId val="4"/>
      <sheetId val="5"/>
      <sheetId val="6"/>
      <sheetId val="7"/>
      <sheetId val="8"/>
      <sheetId val="9"/>
      <sheetId val="10"/>
    </sheetIdMap>
  </header>
  <header guid="{C2CC24E2-6396-4410-A554-EAD384EC3683}" dateTime="2020-06-12T14:37:55" maxSheetId="11" userName="EXTERNAL Ly Chung (Ban Vien, RBVH/EPS45)" r:id="rId1012" minRId="16441" maxRId="16442">
    <sheetIdMap count="10">
      <sheetId val="1"/>
      <sheetId val="2"/>
      <sheetId val="3"/>
      <sheetId val="4"/>
      <sheetId val="5"/>
      <sheetId val="6"/>
      <sheetId val="7"/>
      <sheetId val="8"/>
      <sheetId val="9"/>
      <sheetId val="10"/>
    </sheetIdMap>
  </header>
  <header guid="{471B664D-72C5-4E77-BE57-C5658FC5470A}" dateTime="2020-06-12T14:42:05" maxSheetId="11" userName="EXTERNAL Nguyen Kim Thanh (Ban Vien, RBVH/EPS45)" r:id="rId1013" minRId="16445" maxRId="16455">
    <sheetIdMap count="10">
      <sheetId val="1"/>
      <sheetId val="2"/>
      <sheetId val="3"/>
      <sheetId val="4"/>
      <sheetId val="5"/>
      <sheetId val="6"/>
      <sheetId val="7"/>
      <sheetId val="8"/>
      <sheetId val="9"/>
      <sheetId val="10"/>
    </sheetIdMap>
  </header>
  <header guid="{5C84E075-5BF2-4A1B-9CF0-F17A5A3389C7}" dateTime="2020-06-12T14:43:32" maxSheetId="11" userName="EXTERNAL Nguyen Tai Hau (Ban Vien, RBVH/EPS45)" r:id="rId1014" minRId="16458" maxRId="16532">
    <sheetIdMap count="10">
      <sheetId val="1"/>
      <sheetId val="2"/>
      <sheetId val="3"/>
      <sheetId val="4"/>
      <sheetId val="5"/>
      <sheetId val="6"/>
      <sheetId val="7"/>
      <sheetId val="8"/>
      <sheetId val="9"/>
      <sheetId val="10"/>
    </sheetIdMap>
  </header>
  <header guid="{CC65F8FC-AD02-48C9-9FBF-C259D137D9FA}" dateTime="2020-06-12T15:02:44" maxSheetId="11" userName="EXTERNAL Nguyen Kim Thanh (Ban Vien, RBVH/EPS45)" r:id="rId1015" minRId="16533">
    <sheetIdMap count="10">
      <sheetId val="1"/>
      <sheetId val="2"/>
      <sheetId val="3"/>
      <sheetId val="4"/>
      <sheetId val="5"/>
      <sheetId val="6"/>
      <sheetId val="7"/>
      <sheetId val="8"/>
      <sheetId val="9"/>
      <sheetId val="10"/>
    </sheetIdMap>
  </header>
  <header guid="{0A7CBE6C-08B3-4069-88D7-C0943718D1EC}" dateTime="2020-06-12T15:06:36" maxSheetId="11" userName="EXTERNAL Ly Chung (Ban Vien, RBVH/EPS45)" r:id="rId1016" minRId="16534" maxRId="16537">
    <sheetIdMap count="10">
      <sheetId val="1"/>
      <sheetId val="2"/>
      <sheetId val="3"/>
      <sheetId val="4"/>
      <sheetId val="5"/>
      <sheetId val="6"/>
      <sheetId val="7"/>
      <sheetId val="8"/>
      <sheetId val="9"/>
      <sheetId val="10"/>
    </sheetIdMap>
  </header>
  <header guid="{BB5533AE-30D0-47CA-95E6-35D3FA5A6405}" dateTime="2020-06-12T15:10:42" maxSheetId="11" userName="EXTERNAL Nguyen Tuan Duong (Ban Vien, RBVH/EPS45)" r:id="rId1017" minRId="16540" maxRId="16549">
    <sheetIdMap count="10">
      <sheetId val="1"/>
      <sheetId val="2"/>
      <sheetId val="3"/>
      <sheetId val="4"/>
      <sheetId val="5"/>
      <sheetId val="6"/>
      <sheetId val="7"/>
      <sheetId val="8"/>
      <sheetId val="9"/>
      <sheetId val="10"/>
    </sheetIdMap>
  </header>
  <header guid="{5EF8FA2F-95EB-4467-944F-DBCEC1C4F8BA}" dateTime="2020-06-12T15:11:16" maxSheetId="11" userName="EXTERNAL Ly Chung (Ban Vien, RBVH/EPS45)" r:id="rId1018" minRId="16552" maxRId="16656">
    <sheetIdMap count="10">
      <sheetId val="1"/>
      <sheetId val="2"/>
      <sheetId val="3"/>
      <sheetId val="4"/>
      <sheetId val="5"/>
      <sheetId val="6"/>
      <sheetId val="7"/>
      <sheetId val="8"/>
      <sheetId val="9"/>
      <sheetId val="10"/>
    </sheetIdMap>
  </header>
  <header guid="{6C0A6046-D48B-4F3D-892A-C55111A2CEFD}" dateTime="2020-06-12T15:11:31" maxSheetId="11" userName="EXTERNAL Nguyen Tuan Duong (Ban Vien, RBVH/EPS45)" r:id="rId1019">
    <sheetIdMap count="10">
      <sheetId val="1"/>
      <sheetId val="2"/>
      <sheetId val="3"/>
      <sheetId val="4"/>
      <sheetId val="5"/>
      <sheetId val="6"/>
      <sheetId val="7"/>
      <sheetId val="8"/>
      <sheetId val="9"/>
      <sheetId val="10"/>
    </sheetIdMap>
  </header>
  <header guid="{C31A0A3E-188B-44FD-9BEF-0C68A8470570}" dateTime="2020-06-12T15:11:46" maxSheetId="11" userName="EXTERNAL Ly Chung (Ban Vien, RBVH/EPS45)" r:id="rId1020" minRId="16661" maxRId="16663">
    <sheetIdMap count="10">
      <sheetId val="1"/>
      <sheetId val="2"/>
      <sheetId val="3"/>
      <sheetId val="4"/>
      <sheetId val="5"/>
      <sheetId val="6"/>
      <sheetId val="7"/>
      <sheetId val="8"/>
      <sheetId val="9"/>
      <sheetId val="10"/>
    </sheetIdMap>
  </header>
  <header guid="{3C48C124-BFC4-4828-BA7C-92FFBFB13BC3}" dateTime="2020-06-12T15:13:47" maxSheetId="11" userName="gup7hc" r:id="rId1021" minRId="16666" maxRId="16670">
    <sheetIdMap count="10">
      <sheetId val="1"/>
      <sheetId val="2"/>
      <sheetId val="3"/>
      <sheetId val="4"/>
      <sheetId val="5"/>
      <sheetId val="6"/>
      <sheetId val="7"/>
      <sheetId val="8"/>
      <sheetId val="9"/>
      <sheetId val="10"/>
    </sheetIdMap>
  </header>
  <header guid="{3F3DD351-2507-4179-9CCB-99FC5E7001E9}" dateTime="2020-06-12T15:13:51" maxSheetId="11" userName="gup7hc" r:id="rId1022">
    <sheetIdMap count="10">
      <sheetId val="1"/>
      <sheetId val="2"/>
      <sheetId val="3"/>
      <sheetId val="4"/>
      <sheetId val="5"/>
      <sheetId val="6"/>
      <sheetId val="7"/>
      <sheetId val="8"/>
      <sheetId val="9"/>
      <sheetId val="10"/>
    </sheetIdMap>
  </header>
  <header guid="{7A56FEE7-4C04-48EE-8EA7-C4215C0A6B23}" dateTime="2020-06-12T15:16:22" maxSheetId="11" userName="EXTERNAL Nguyen Tuan Duong (Ban Vien, RBVH/EPS45)" r:id="rId1023" minRId="16675">
    <sheetIdMap count="10">
      <sheetId val="1"/>
      <sheetId val="2"/>
      <sheetId val="3"/>
      <sheetId val="4"/>
      <sheetId val="5"/>
      <sheetId val="6"/>
      <sheetId val="7"/>
      <sheetId val="8"/>
      <sheetId val="9"/>
      <sheetId val="10"/>
    </sheetIdMap>
  </header>
  <header guid="{8B4FD383-2D48-4893-A55B-47596056B58D}" dateTime="2020-06-12T15:16:35" maxSheetId="11" userName="EXTERNAL Nguyen Tuan Duong (Ban Vien, RBVH/EPS45)" r:id="rId1024">
    <sheetIdMap count="10">
      <sheetId val="1"/>
      <sheetId val="2"/>
      <sheetId val="3"/>
      <sheetId val="4"/>
      <sheetId val="5"/>
      <sheetId val="6"/>
      <sheetId val="7"/>
      <sheetId val="8"/>
      <sheetId val="9"/>
      <sheetId val="10"/>
    </sheetIdMap>
  </header>
  <header guid="{FBB707A2-54E0-47AF-B5AF-3CD19D5188F5}" dateTime="2020-06-12T15:22:52" maxSheetId="11" userName="EXTERNAL Nguyen Tuan Duong (Ban Vien, RBVH/EPS45)" r:id="rId1025" minRId="16680" maxRId="16689">
    <sheetIdMap count="10">
      <sheetId val="1"/>
      <sheetId val="2"/>
      <sheetId val="3"/>
      <sheetId val="4"/>
      <sheetId val="5"/>
      <sheetId val="6"/>
      <sheetId val="7"/>
      <sheetId val="8"/>
      <sheetId val="9"/>
      <sheetId val="10"/>
    </sheetIdMap>
  </header>
  <header guid="{F18056B6-6BE4-4ABA-AE6D-445F98BDE5A9}" dateTime="2020-06-12T15:32:40" maxSheetId="11" userName="EXTERNAL Nguyen Kim Thanh (Ban Vien, RBVH/EPS45)" r:id="rId1026" minRId="16692" maxRId="16701">
    <sheetIdMap count="10">
      <sheetId val="1"/>
      <sheetId val="2"/>
      <sheetId val="3"/>
      <sheetId val="4"/>
      <sheetId val="5"/>
      <sheetId val="6"/>
      <sheetId val="7"/>
      <sheetId val="8"/>
      <sheetId val="9"/>
      <sheetId val="10"/>
    </sheetIdMap>
  </header>
  <header guid="{7D4CD802-A073-45E0-B1A2-39A63DC7CDA0}" dateTime="2020-06-12T15:32:51" maxSheetId="11" userName="EXTERNAL Ly Chung (Ban Vien, RBVH/EPS45)" r:id="rId1027" minRId="16704">
    <sheetIdMap count="10">
      <sheetId val="1"/>
      <sheetId val="2"/>
      <sheetId val="3"/>
      <sheetId val="4"/>
      <sheetId val="5"/>
      <sheetId val="6"/>
      <sheetId val="7"/>
      <sheetId val="8"/>
      <sheetId val="9"/>
      <sheetId val="10"/>
    </sheetIdMap>
  </header>
  <header guid="{321D6444-F809-4ED4-B74F-D005C0E7EA1A}" dateTime="2020-06-12T15:37:35" maxSheetId="11" userName="HGY7HC" r:id="rId1028" minRId="16707">
    <sheetIdMap count="10">
      <sheetId val="1"/>
      <sheetId val="2"/>
      <sheetId val="3"/>
      <sheetId val="4"/>
      <sheetId val="5"/>
      <sheetId val="6"/>
      <sheetId val="7"/>
      <sheetId val="8"/>
      <sheetId val="9"/>
      <sheetId val="10"/>
    </sheetIdMap>
  </header>
  <header guid="{DAA9CA6B-FD10-4608-A202-EED93939C864}" dateTime="2020-06-12T15:46:54" maxSheetId="11" userName="EXTERNAL Ly Chung (Ban Vien, RBVH/EPS45)" r:id="rId1029" minRId="16710" maxRId="16721">
    <sheetIdMap count="10">
      <sheetId val="1"/>
      <sheetId val="2"/>
      <sheetId val="3"/>
      <sheetId val="4"/>
      <sheetId val="5"/>
      <sheetId val="6"/>
      <sheetId val="7"/>
      <sheetId val="8"/>
      <sheetId val="9"/>
      <sheetId val="10"/>
    </sheetIdMap>
  </header>
  <header guid="{48B8004A-CBB8-47A1-B688-0AB68F0A26B4}" dateTime="2020-06-12T15:51:28" maxSheetId="11" userName="gup7hc" r:id="rId1030" minRId="16724" maxRId="16734">
    <sheetIdMap count="10">
      <sheetId val="1"/>
      <sheetId val="2"/>
      <sheetId val="3"/>
      <sheetId val="4"/>
      <sheetId val="5"/>
      <sheetId val="6"/>
      <sheetId val="7"/>
      <sheetId val="8"/>
      <sheetId val="9"/>
      <sheetId val="10"/>
    </sheetIdMap>
  </header>
  <header guid="{260B397D-3D1E-47BC-A5BF-37D26CF72829}" dateTime="2020-06-12T15:51:41" maxSheetId="11" userName="gup7hc" r:id="rId1031" minRId="16737">
    <sheetIdMap count="10">
      <sheetId val="1"/>
      <sheetId val="2"/>
      <sheetId val="3"/>
      <sheetId val="4"/>
      <sheetId val="5"/>
      <sheetId val="6"/>
      <sheetId val="7"/>
      <sheetId val="8"/>
      <sheetId val="9"/>
      <sheetId val="10"/>
    </sheetIdMap>
  </header>
  <header guid="{6A0D0EC7-C019-440E-9989-B141A2F5293B}" dateTime="2020-06-12T15:51:48" maxSheetId="11" userName="gup7hc" r:id="rId1032" minRId="16738">
    <sheetIdMap count="10">
      <sheetId val="1"/>
      <sheetId val="2"/>
      <sheetId val="3"/>
      <sheetId val="4"/>
      <sheetId val="5"/>
      <sheetId val="6"/>
      <sheetId val="7"/>
      <sheetId val="8"/>
      <sheetId val="9"/>
      <sheetId val="10"/>
    </sheetIdMap>
  </header>
  <header guid="{62C6C5A2-4F33-49B5-8ED1-0105FD4C659A}" dateTime="2020-06-12T15:54:05" maxSheetId="11" userName="EXTERNAL Nguyen Trung Hieu (Ban Vien, RBVH/EPS45)" r:id="rId1033" minRId="16739" maxRId="16758">
    <sheetIdMap count="10">
      <sheetId val="1"/>
      <sheetId val="2"/>
      <sheetId val="3"/>
      <sheetId val="4"/>
      <sheetId val="5"/>
      <sheetId val="6"/>
      <sheetId val="7"/>
      <sheetId val="8"/>
      <sheetId val="9"/>
      <sheetId val="10"/>
    </sheetIdMap>
  </header>
  <header guid="{83805883-EB16-4FFE-BF4D-30EA6BA0CDC5}" dateTime="2020-06-12T15:56:48" maxSheetId="11" userName="EXTERNAL Nguyen Trung Hieu (Ban Vien, RBVH/EPS45)" r:id="rId1034" minRId="16761" maxRId="16768">
    <sheetIdMap count="10">
      <sheetId val="1"/>
      <sheetId val="2"/>
      <sheetId val="3"/>
      <sheetId val="4"/>
      <sheetId val="5"/>
      <sheetId val="6"/>
      <sheetId val="7"/>
      <sheetId val="8"/>
      <sheetId val="9"/>
      <sheetId val="10"/>
    </sheetIdMap>
  </header>
  <header guid="{406CD7F7-7C3C-455C-A4A5-822D1C84A8AC}" dateTime="2020-06-12T15:57:13" maxSheetId="11" userName="EXTERNAL Nguyen Trung Hieu (Ban Vien, RBVH/EPS45)" r:id="rId1035">
    <sheetIdMap count="10">
      <sheetId val="1"/>
      <sheetId val="2"/>
      <sheetId val="3"/>
      <sheetId val="4"/>
      <sheetId val="5"/>
      <sheetId val="6"/>
      <sheetId val="7"/>
      <sheetId val="8"/>
      <sheetId val="9"/>
      <sheetId val="10"/>
    </sheetIdMap>
  </header>
  <header guid="{A62D94E4-78DE-4B52-B495-B4E25629D99B}" dateTime="2020-06-12T15:57:19" maxSheetId="11" userName="EXTERNAL Nguyen Trung Hieu (Ban Vien, RBVH/EPS45)" r:id="rId1036" minRId="16773" maxRId="16774">
    <sheetIdMap count="10">
      <sheetId val="1"/>
      <sheetId val="2"/>
      <sheetId val="3"/>
      <sheetId val="4"/>
      <sheetId val="5"/>
      <sheetId val="6"/>
      <sheetId val="7"/>
      <sheetId val="8"/>
      <sheetId val="9"/>
      <sheetId val="10"/>
    </sheetIdMap>
  </header>
  <header guid="{9C2CAE2F-3273-4C1B-9BF9-180430C8A44C}" dateTime="2020-06-12T16:01:29" maxSheetId="11" userName="EXTERNAL Nguyen Trung Hieu (Ban Vien, RBVH/EPS45)" r:id="rId1037" minRId="16777" maxRId="16788">
    <sheetIdMap count="10">
      <sheetId val="1"/>
      <sheetId val="2"/>
      <sheetId val="3"/>
      <sheetId val="4"/>
      <sheetId val="5"/>
      <sheetId val="6"/>
      <sheetId val="7"/>
      <sheetId val="8"/>
      <sheetId val="9"/>
      <sheetId val="10"/>
    </sheetIdMap>
  </header>
  <header guid="{7A812066-8743-4820-8DBE-57D25145FB70}" dateTime="2020-06-12T16:02:32" maxSheetId="11" userName="EXTERNAL Nguyen Trung Hieu (Ban Vien, RBVH/EPS45)" r:id="rId1038" minRId="16791" maxRId="16802">
    <sheetIdMap count="10">
      <sheetId val="1"/>
      <sheetId val="2"/>
      <sheetId val="3"/>
      <sheetId val="4"/>
      <sheetId val="5"/>
      <sheetId val="6"/>
      <sheetId val="7"/>
      <sheetId val="8"/>
      <sheetId val="9"/>
      <sheetId val="10"/>
    </sheetIdMap>
  </header>
  <header guid="{67400161-A0EE-4044-9907-7820F76F0880}" dateTime="2020-06-12T16:02:36" maxSheetId="11" userName="EXTERNAL Nguyen Trung Hieu (Ban Vien, RBVH/EPS45)" r:id="rId1039" minRId="16805" maxRId="16806">
    <sheetIdMap count="10">
      <sheetId val="1"/>
      <sheetId val="2"/>
      <sheetId val="3"/>
      <sheetId val="4"/>
      <sheetId val="5"/>
      <sheetId val="6"/>
      <sheetId val="7"/>
      <sheetId val="8"/>
      <sheetId val="9"/>
      <sheetId val="10"/>
    </sheetIdMap>
  </header>
  <header guid="{89A0B813-11CE-49B7-9629-B11CDC9DE8B6}" dateTime="2020-06-12T16:02:48" maxSheetId="11" userName="EXTERNAL Nguyen Trung Hieu (Ban Vien, RBVH/EPS45)" r:id="rId1040">
    <sheetIdMap count="10">
      <sheetId val="1"/>
      <sheetId val="2"/>
      <sheetId val="3"/>
      <sheetId val="4"/>
      <sheetId val="5"/>
      <sheetId val="6"/>
      <sheetId val="7"/>
      <sheetId val="8"/>
      <sheetId val="9"/>
      <sheetId val="10"/>
    </sheetIdMap>
  </header>
  <header guid="{55899008-0ACF-456C-BE75-07813AD79C9F}" dateTime="2020-06-12T16:04:06" maxSheetId="11" userName="EXTERNAL Nguyen Trung Hieu (Ban Vien, RBVH/EPS45)" r:id="rId1041">
    <sheetIdMap count="10">
      <sheetId val="1"/>
      <sheetId val="2"/>
      <sheetId val="3"/>
      <sheetId val="4"/>
      <sheetId val="5"/>
      <sheetId val="6"/>
      <sheetId val="7"/>
      <sheetId val="8"/>
      <sheetId val="9"/>
      <sheetId val="10"/>
    </sheetIdMap>
  </header>
  <header guid="{ADD444FD-8A0E-4E58-A2BF-F962FC7B61FB}" dateTime="2020-06-12T16:04:56" maxSheetId="11" userName="EXTERNAL Nguyen Trung Hieu (Ban Vien, RBVH/EPS45)" r:id="rId1042">
    <sheetIdMap count="10">
      <sheetId val="1"/>
      <sheetId val="2"/>
      <sheetId val="3"/>
      <sheetId val="4"/>
      <sheetId val="5"/>
      <sheetId val="6"/>
      <sheetId val="7"/>
      <sheetId val="8"/>
      <sheetId val="9"/>
      <sheetId val="10"/>
    </sheetIdMap>
  </header>
  <header guid="{BD6D4DCC-1CDE-43C2-B046-61E753288328}" dateTime="2020-06-12T16:05:10" maxSheetId="11" userName="EXTERNAL Nguyen Trung Hieu (Ban Vien, RBVH/EPS45)" r:id="rId1043">
    <sheetIdMap count="10">
      <sheetId val="1"/>
      <sheetId val="2"/>
      <sheetId val="3"/>
      <sheetId val="4"/>
      <sheetId val="5"/>
      <sheetId val="6"/>
      <sheetId val="7"/>
      <sheetId val="8"/>
      <sheetId val="9"/>
      <sheetId val="10"/>
    </sheetIdMap>
  </header>
  <header guid="{5574CE8A-271D-4D46-8B7B-A475CD70A3D0}" dateTime="2020-06-12T16:05:50" maxSheetId="11" userName="EXTERNAL Nguyen Trung Hieu (Ban Vien, RBVH/EPS45)" r:id="rId1044" minRId="16817" maxRId="16863">
    <sheetIdMap count="10">
      <sheetId val="1"/>
      <sheetId val="2"/>
      <sheetId val="3"/>
      <sheetId val="4"/>
      <sheetId val="5"/>
      <sheetId val="6"/>
      <sheetId val="7"/>
      <sheetId val="8"/>
      <sheetId val="9"/>
      <sheetId val="10"/>
    </sheetIdMap>
  </header>
  <header guid="{68A709D9-EAB7-4838-BE88-C051C1B02880}" dateTime="2020-06-12T16:06:01" maxSheetId="11" userName="EXTERNAL Nguyen Trung Hieu (Ban Vien, RBVH/EPS45)" r:id="rId1045">
    <sheetIdMap count="10">
      <sheetId val="1"/>
      <sheetId val="2"/>
      <sheetId val="3"/>
      <sheetId val="4"/>
      <sheetId val="5"/>
      <sheetId val="6"/>
      <sheetId val="7"/>
      <sheetId val="8"/>
      <sheetId val="9"/>
      <sheetId val="10"/>
    </sheetIdMap>
  </header>
  <header guid="{584CAD57-1C41-46C4-B9E5-CB483A5E1EC1}" dateTime="2020-06-12T16:06:29" maxSheetId="11" userName="EXTERNAL Nguyen Trung Hieu (Ban Vien, RBVH/EPS45)" r:id="rId1046" minRId="16864" maxRId="16910">
    <sheetIdMap count="10">
      <sheetId val="1"/>
      <sheetId val="2"/>
      <sheetId val="3"/>
      <sheetId val="4"/>
      <sheetId val="5"/>
      <sheetId val="6"/>
      <sheetId val="7"/>
      <sheetId val="8"/>
      <sheetId val="9"/>
      <sheetId val="10"/>
    </sheetIdMap>
  </header>
  <header guid="{98DCAC3D-EDB6-473B-BA32-F56AD1B06FA4}" dateTime="2020-06-12T16:06:37" maxSheetId="11" userName="EXTERNAL Nguyen Trung Hieu (Ban Vien, RBVH/EPS45)" r:id="rId1047" minRId="16911" maxRId="16961">
    <sheetIdMap count="10">
      <sheetId val="1"/>
      <sheetId val="2"/>
      <sheetId val="3"/>
      <sheetId val="4"/>
      <sheetId val="5"/>
      <sheetId val="6"/>
      <sheetId val="7"/>
      <sheetId val="8"/>
      <sheetId val="9"/>
      <sheetId val="10"/>
    </sheetIdMap>
  </header>
  <header guid="{09124C09-10E5-4C68-99E3-9C898B475B44}" dateTime="2020-06-12T16:06:43" maxSheetId="11" userName="EXTERNAL Nguyen Trung Hieu (Ban Vien, RBVH/EPS45)" r:id="rId1048" minRId="16962">
    <sheetIdMap count="10">
      <sheetId val="1"/>
      <sheetId val="2"/>
      <sheetId val="3"/>
      <sheetId val="4"/>
      <sheetId val="5"/>
      <sheetId val="6"/>
      <sheetId val="7"/>
      <sheetId val="8"/>
      <sheetId val="9"/>
      <sheetId val="10"/>
    </sheetIdMap>
  </header>
  <header guid="{A9900860-DC2E-4177-8D06-6FAFE218657C}" dateTime="2020-06-12T16:08:40" maxSheetId="11" userName="EXTERNAL Nguyen Trung Hieu (Ban Vien, RBVH/EPS45)" r:id="rId1049" minRId="16963" maxRId="16980">
    <sheetIdMap count="10">
      <sheetId val="1"/>
      <sheetId val="2"/>
      <sheetId val="3"/>
      <sheetId val="4"/>
      <sheetId val="5"/>
      <sheetId val="6"/>
      <sheetId val="7"/>
      <sheetId val="8"/>
      <sheetId val="9"/>
      <sheetId val="10"/>
    </sheetIdMap>
  </header>
  <header guid="{458A9FDC-1DB1-45D0-80D9-37CFB5B32FBE}" dateTime="2020-06-12T16:08:45" maxSheetId="11" userName="EXTERNAL Nguyen Trung Hieu (Ban Vien, RBVH/EPS45)" r:id="rId1050" minRId="16981">
    <sheetIdMap count="10">
      <sheetId val="1"/>
      <sheetId val="2"/>
      <sheetId val="3"/>
      <sheetId val="4"/>
      <sheetId val="5"/>
      <sheetId val="6"/>
      <sheetId val="7"/>
      <sheetId val="8"/>
      <sheetId val="9"/>
      <sheetId val="10"/>
    </sheetIdMap>
  </header>
  <header guid="{A6FE5177-45A3-4A73-80B9-0E463A5C5570}" dateTime="2020-06-12T16:09:18" maxSheetId="11" userName="EXTERNAL Nguyen Trung Hieu (Ban Vien, RBVH/EPS45)" r:id="rId1051" minRId="16982">
    <sheetIdMap count="10">
      <sheetId val="1"/>
      <sheetId val="2"/>
      <sheetId val="3"/>
      <sheetId val="4"/>
      <sheetId val="5"/>
      <sheetId val="6"/>
      <sheetId val="7"/>
      <sheetId val="8"/>
      <sheetId val="9"/>
      <sheetId val="10"/>
    </sheetIdMap>
  </header>
  <header guid="{16C5B4E4-1A45-43D9-BF66-25E49258FC6E}" dateTime="2020-06-12T16:10:08" maxSheetId="11" userName="EXTERNAL Nguyen Trung Hieu (Ban Vien, RBVH/EPS45)" r:id="rId1052">
    <sheetIdMap count="10">
      <sheetId val="1"/>
      <sheetId val="2"/>
      <sheetId val="3"/>
      <sheetId val="4"/>
      <sheetId val="5"/>
      <sheetId val="6"/>
      <sheetId val="7"/>
      <sheetId val="8"/>
      <sheetId val="9"/>
      <sheetId val="10"/>
    </sheetIdMap>
  </header>
  <header guid="{CD2BE1BB-B7BA-403B-BB33-63391CE43E8F}" dateTime="2020-06-12T16:10:22" maxSheetId="11" userName="EXTERNAL Nguyen Trung Hieu (Ban Vien, RBVH/EPS45)" r:id="rId1053" minRId="16983">
    <sheetIdMap count="10">
      <sheetId val="1"/>
      <sheetId val="2"/>
      <sheetId val="3"/>
      <sheetId val="4"/>
      <sheetId val="5"/>
      <sheetId val="6"/>
      <sheetId val="7"/>
      <sheetId val="8"/>
      <sheetId val="9"/>
      <sheetId val="10"/>
    </sheetIdMap>
  </header>
  <header guid="{23A5128C-345F-4CF1-BA67-5D3700CD33EF}" dateTime="2020-06-12T16:11:13" maxSheetId="11" userName="EXTERNAL Nguyen Trung Hieu (Ban Vien, RBVH/EPS45)" r:id="rId1054">
    <sheetIdMap count="10">
      <sheetId val="1"/>
      <sheetId val="2"/>
      <sheetId val="3"/>
      <sheetId val="4"/>
      <sheetId val="5"/>
      <sheetId val="6"/>
      <sheetId val="7"/>
      <sheetId val="8"/>
      <sheetId val="9"/>
      <sheetId val="10"/>
    </sheetIdMap>
  </header>
  <header guid="{7C1BE58B-2094-4F36-8798-1AE317CD2D1A}" dateTime="2020-06-12T16:11:59" maxSheetId="11" userName="EXTERNAL Nguyen Trung Hieu (Ban Vien, RBVH/EPS45)" r:id="rId1055">
    <sheetIdMap count="10">
      <sheetId val="1"/>
      <sheetId val="2"/>
      <sheetId val="3"/>
      <sheetId val="4"/>
      <sheetId val="5"/>
      <sheetId val="6"/>
      <sheetId val="7"/>
      <sheetId val="8"/>
      <sheetId val="9"/>
      <sheetId val="10"/>
    </sheetIdMap>
  </header>
  <header guid="{81BA56A6-71AA-4F78-8096-36F05486F284}" dateTime="2020-06-12T16:12:50" maxSheetId="11" userName="EXTERNAL Nguyen Trung Hieu (Ban Vien, RBVH/EPS45)" r:id="rId1056">
    <sheetIdMap count="10">
      <sheetId val="1"/>
      <sheetId val="2"/>
      <sheetId val="3"/>
      <sheetId val="4"/>
      <sheetId val="5"/>
      <sheetId val="6"/>
      <sheetId val="7"/>
      <sheetId val="8"/>
      <sheetId val="9"/>
      <sheetId val="10"/>
    </sheetIdMap>
  </header>
  <header guid="{0A424650-F3B6-4F81-8184-28E4FBD7C92C}" dateTime="2020-06-12T16:23:17" maxSheetId="11" userName="EXTERNAL Nguyen Tuan Duong (Ban Vien, RBVH/EPS45)" r:id="rId1057">
    <sheetIdMap count="10">
      <sheetId val="1"/>
      <sheetId val="2"/>
      <sheetId val="3"/>
      <sheetId val="4"/>
      <sheetId val="5"/>
      <sheetId val="6"/>
      <sheetId val="7"/>
      <sheetId val="8"/>
      <sheetId val="9"/>
      <sheetId val="10"/>
    </sheetIdMap>
  </header>
  <header guid="{C35971E2-EE49-4FD0-9B81-49A91C664E6B}" dateTime="2020-06-12T16:23:23" maxSheetId="11" userName="EXTERNAL Nguyen Tuan Duong (Ban Vien, RBVH/EPS45)" r:id="rId1058">
    <sheetIdMap count="10">
      <sheetId val="1"/>
      <sheetId val="2"/>
      <sheetId val="3"/>
      <sheetId val="4"/>
      <sheetId val="5"/>
      <sheetId val="6"/>
      <sheetId val="7"/>
      <sheetId val="8"/>
      <sheetId val="9"/>
      <sheetId val="10"/>
    </sheetIdMap>
  </header>
  <header guid="{FFAA1556-C4DB-4D03-9192-DC10D4D7638D}" dateTime="2020-06-12T16:30:48" maxSheetId="11" userName="EXTERNAL Nguyen Tuan Duong (Ban Vien, RBVH/EPS45)" r:id="rId1059" minRId="16994" maxRId="17010">
    <sheetIdMap count="10">
      <sheetId val="1"/>
      <sheetId val="2"/>
      <sheetId val="3"/>
      <sheetId val="4"/>
      <sheetId val="5"/>
      <sheetId val="6"/>
      <sheetId val="7"/>
      <sheetId val="8"/>
      <sheetId val="9"/>
      <sheetId val="10"/>
    </sheetIdMap>
  </header>
  <header guid="{6E5F6FAD-2D37-4645-8A76-23280D509662}" dateTime="2020-06-12T16:46:13" maxSheetId="11" userName="EXTERNAL Nguyen Tuan Duong (Ban Vien, RBVH/EPS45)" r:id="rId1060" minRId="17013" maxRId="17022">
    <sheetIdMap count="10">
      <sheetId val="1"/>
      <sheetId val="2"/>
      <sheetId val="3"/>
      <sheetId val="4"/>
      <sheetId val="5"/>
      <sheetId val="6"/>
      <sheetId val="7"/>
      <sheetId val="8"/>
      <sheetId val="9"/>
      <sheetId val="10"/>
    </sheetIdMap>
  </header>
  <header guid="{01C3CE3D-0AFD-4F54-807E-8B182F34FD85}" dateTime="2020-06-12T17:06:00" maxSheetId="11" userName="EXTERNAL Nguyen Tuan Duong (Ban Vien, RBVH/EPS45)" r:id="rId1061" minRId="17025" maxRId="17035">
    <sheetIdMap count="10">
      <sheetId val="1"/>
      <sheetId val="2"/>
      <sheetId val="3"/>
      <sheetId val="4"/>
      <sheetId val="5"/>
      <sheetId val="6"/>
      <sheetId val="7"/>
      <sheetId val="8"/>
      <sheetId val="9"/>
      <sheetId val="10"/>
    </sheetIdMap>
  </header>
  <header guid="{A9B69813-5159-40EE-8E84-28F98CF9B925}" dateTime="2020-06-12T17:10:32" maxSheetId="11" userName="EXTERNAL Nguyen Tuan Duong (Ban Vien, RBVH/EPS45)" r:id="rId1062" minRId="17038" maxRId="17066">
    <sheetIdMap count="10">
      <sheetId val="1"/>
      <sheetId val="2"/>
      <sheetId val="3"/>
      <sheetId val="4"/>
      <sheetId val="5"/>
      <sheetId val="6"/>
      <sheetId val="7"/>
      <sheetId val="8"/>
      <sheetId val="9"/>
      <sheetId val="10"/>
    </sheetIdMap>
  </header>
  <header guid="{0D2A44A1-54BE-410E-B2FC-B49C60E421AF}" dateTime="2020-06-12T17:10:39" maxSheetId="11" userName="EXTERNAL Nguyen Tuan Duong (Ban Vien, RBVH/EPS45)" r:id="rId1063" minRId="17069" maxRId="17082">
    <sheetIdMap count="10">
      <sheetId val="1"/>
      <sheetId val="2"/>
      <sheetId val="3"/>
      <sheetId val="4"/>
      <sheetId val="5"/>
      <sheetId val="6"/>
      <sheetId val="7"/>
      <sheetId val="8"/>
      <sheetId val="9"/>
      <sheetId val="10"/>
    </sheetIdMap>
  </header>
  <header guid="{B06267F3-20F7-4D7E-822A-BA608BA00253}" dateTime="2020-06-12T17:30:08" maxSheetId="11" userName="EXTERNAL Nguyen Tuan Duong (Ban Vien, RBVH/EPS45)" r:id="rId1064" minRId="17083" maxRId="17092">
    <sheetIdMap count="10">
      <sheetId val="1"/>
      <sheetId val="2"/>
      <sheetId val="3"/>
      <sheetId val="4"/>
      <sheetId val="5"/>
      <sheetId val="6"/>
      <sheetId val="7"/>
      <sheetId val="8"/>
      <sheetId val="9"/>
      <sheetId val="10"/>
    </sheetIdMap>
  </header>
  <header guid="{EFC32251-87D7-47AE-B599-8C1C894BCBA2}" dateTime="2020-06-12T18:00:35" maxSheetId="11" userName="EXTERNAL Nguyen Tuan Duong (Ban Vien, RBVH/EPS45)" r:id="rId1065" minRId="17095" maxRId="17142">
    <sheetIdMap count="10">
      <sheetId val="1"/>
      <sheetId val="2"/>
      <sheetId val="3"/>
      <sheetId val="4"/>
      <sheetId val="5"/>
      <sheetId val="6"/>
      <sheetId val="7"/>
      <sheetId val="8"/>
      <sheetId val="9"/>
      <sheetId val="10"/>
    </sheetIdMap>
  </header>
  <header guid="{56D795F4-4114-4E1C-B94E-FF8880E7FE8B}" dateTime="2020-06-12T18:00:42" maxSheetId="11" userName="EXTERNAL Nguyen Tuan Duong (Ban Vien, RBVH/EPS45)" r:id="rId1066" minRId="17145" maxRId="17149">
    <sheetIdMap count="10">
      <sheetId val="1"/>
      <sheetId val="2"/>
      <sheetId val="3"/>
      <sheetId val="4"/>
      <sheetId val="5"/>
      <sheetId val="6"/>
      <sheetId val="7"/>
      <sheetId val="8"/>
      <sheetId val="9"/>
      <sheetId val="10"/>
    </sheetIdMap>
  </header>
  <header guid="{04B7662A-1251-47CD-96E7-36E672379EDE}" dateTime="2020-06-12T18:00:47" maxSheetId="11" userName="EXTERNAL Nguyen Tuan Duong (Ban Vien, RBVH/EPS45)" r:id="rId1067" minRId="17150">
    <sheetIdMap count="10">
      <sheetId val="1"/>
      <sheetId val="2"/>
      <sheetId val="3"/>
      <sheetId val="4"/>
      <sheetId val="5"/>
      <sheetId val="6"/>
      <sheetId val="7"/>
      <sheetId val="8"/>
      <sheetId val="9"/>
      <sheetId val="10"/>
    </sheetIdMap>
  </header>
  <header guid="{7865D480-9608-44B3-8A9A-1D41CA65849D}" dateTime="2020-06-12T18:01:30" maxSheetId="11" userName="EXTERNAL Nguyen Tuan Duong (Ban Vien, RBVH/EPS45)" r:id="rId1068" minRId="17151">
    <sheetIdMap count="10">
      <sheetId val="1"/>
      <sheetId val="2"/>
      <sheetId val="3"/>
      <sheetId val="4"/>
      <sheetId val="5"/>
      <sheetId val="6"/>
      <sheetId val="7"/>
      <sheetId val="8"/>
      <sheetId val="9"/>
      <sheetId val="10"/>
    </sheetIdMap>
  </header>
  <header guid="{781DB463-4CC2-490D-BBD4-83475BAD7826}" dateTime="2020-06-12T18:04:24" maxSheetId="11" userName="EXTERNAL Nguyen Tuan Duong (Ban Vien, RBVH/EPS45)" r:id="rId1069" minRId="17154" maxRId="17183">
    <sheetIdMap count="10">
      <sheetId val="1"/>
      <sheetId val="2"/>
      <sheetId val="3"/>
      <sheetId val="4"/>
      <sheetId val="5"/>
      <sheetId val="6"/>
      <sheetId val="7"/>
      <sheetId val="8"/>
      <sheetId val="9"/>
      <sheetId val="10"/>
    </sheetIdMap>
  </header>
  <header guid="{DCE3DA3B-51A4-4DC4-89B5-793D816FF435}" dateTime="2020-06-12T18:05:14" maxSheetId="11" userName="EXTERNAL Nguyen Tuan Duong (Ban Vien, RBVH/EPS45)" r:id="rId1070" minRId="17186" maxRId="17189">
    <sheetIdMap count="10">
      <sheetId val="1"/>
      <sheetId val="2"/>
      <sheetId val="3"/>
      <sheetId val="4"/>
      <sheetId val="5"/>
      <sheetId val="6"/>
      <sheetId val="7"/>
      <sheetId val="8"/>
      <sheetId val="9"/>
      <sheetId val="10"/>
    </sheetIdMap>
  </header>
  <header guid="{4680CE2D-93EA-48FD-9E19-BC1DBBF09608}" dateTime="2020-06-12T18:05:26" maxSheetId="11" userName="EXTERNAL Nguyen Tuan Duong (Ban Vien, RBVH/EPS45)" r:id="rId1071" minRId="17190" maxRId="17191">
    <sheetIdMap count="10">
      <sheetId val="1"/>
      <sheetId val="2"/>
      <sheetId val="3"/>
      <sheetId val="4"/>
      <sheetId val="5"/>
      <sheetId val="6"/>
      <sheetId val="7"/>
      <sheetId val="8"/>
      <sheetId val="9"/>
      <sheetId val="10"/>
    </sheetIdMap>
  </header>
  <header guid="{5765005A-958C-4236-B384-7658A8097864}" dateTime="2020-06-12T18:05:47" maxSheetId="11" userName="EXTERNAL Nguyen Tuan Duong (Ban Vien, RBVH/EPS45)" r:id="rId1072" minRId="17194" maxRId="17198">
    <sheetIdMap count="10">
      <sheetId val="1"/>
      <sheetId val="2"/>
      <sheetId val="3"/>
      <sheetId val="4"/>
      <sheetId val="5"/>
      <sheetId val="6"/>
      <sheetId val="7"/>
      <sheetId val="8"/>
      <sheetId val="9"/>
      <sheetId val="10"/>
    </sheetIdMap>
  </header>
  <header guid="{14F16F88-AF77-4BD3-9E0E-04EEF7B133C8}" dateTime="2020-06-12T18:06:01" maxSheetId="11" userName="EXTERNAL Nguyen Tuan Duong (Ban Vien, RBVH/EPS45)" r:id="rId1073" minRId="17201" maxRId="17210">
    <sheetIdMap count="10">
      <sheetId val="1"/>
      <sheetId val="2"/>
      <sheetId val="3"/>
      <sheetId val="4"/>
      <sheetId val="5"/>
      <sheetId val="6"/>
      <sheetId val="7"/>
      <sheetId val="8"/>
      <sheetId val="9"/>
      <sheetId val="10"/>
    </sheetIdMap>
  </header>
  <header guid="{E60E2E4C-99B4-4A91-91EB-3EDD3929A798}" dateTime="2020-06-12T18:17:46" maxSheetId="11" userName="EXTERNAL Nguyen Tuan Duong (Ban Vien, RBVH/EPS45)" r:id="rId1074" minRId="17211" maxRId="17231">
    <sheetIdMap count="10">
      <sheetId val="1"/>
      <sheetId val="2"/>
      <sheetId val="3"/>
      <sheetId val="4"/>
      <sheetId val="5"/>
      <sheetId val="6"/>
      <sheetId val="7"/>
      <sheetId val="8"/>
      <sheetId val="9"/>
      <sheetId val="10"/>
    </sheetIdMap>
  </header>
  <header guid="{0D7E803C-D6D6-400F-BD17-0EC66FA6608B}" dateTime="2020-06-12T18:17:51" maxSheetId="11" userName="EXTERNAL Nguyen Tuan Duong (Ban Vien, RBVH/EPS45)" r:id="rId1075" minRId="17234" maxRId="17254">
    <sheetIdMap count="10">
      <sheetId val="1"/>
      <sheetId val="2"/>
      <sheetId val="3"/>
      <sheetId val="4"/>
      <sheetId val="5"/>
      <sheetId val="6"/>
      <sheetId val="7"/>
      <sheetId val="8"/>
      <sheetId val="9"/>
      <sheetId val="10"/>
    </sheetIdMap>
  </header>
  <header guid="{03E90189-712D-4AD6-810E-49610ACF1815}" dateTime="2020-06-12T18:20:06" maxSheetId="11" userName="EXTERNAL Nguyen Tai Hau (Ban Vien, RBVH/EPS45)" r:id="rId1076" minRId="17257" maxRId="17330">
    <sheetIdMap count="10">
      <sheetId val="1"/>
      <sheetId val="2"/>
      <sheetId val="3"/>
      <sheetId val="4"/>
      <sheetId val="5"/>
      <sheetId val="6"/>
      <sheetId val="7"/>
      <sheetId val="8"/>
      <sheetId val="9"/>
      <sheetId val="10"/>
    </sheetIdMap>
  </header>
  <header guid="{CDCF50D3-B35C-4AC0-8E20-39385F8DBC70}" dateTime="2020-06-12T18:38:50" maxSheetId="11" userName="EXTERNAL Nguyen Tuan Duong (Ban Vien, RBVH/EPS45)" r:id="rId1077">
    <sheetIdMap count="10">
      <sheetId val="1"/>
      <sheetId val="2"/>
      <sheetId val="3"/>
      <sheetId val="4"/>
      <sheetId val="5"/>
      <sheetId val="6"/>
      <sheetId val="7"/>
      <sheetId val="8"/>
      <sheetId val="9"/>
      <sheetId val="10"/>
    </sheetIdMap>
  </header>
  <header guid="{AD898651-71C5-46ED-96BA-DC1573B77E30}" dateTime="2020-06-13T10:25:08" maxSheetId="11" userName="NCH7HC" r:id="rId1078" minRId="17335" maxRId="17336">
    <sheetIdMap count="10">
      <sheetId val="1"/>
      <sheetId val="2"/>
      <sheetId val="3"/>
      <sheetId val="4"/>
      <sheetId val="5"/>
      <sheetId val="6"/>
      <sheetId val="7"/>
      <sheetId val="8"/>
      <sheetId val="9"/>
      <sheetId val="10"/>
    </sheetIdMap>
  </header>
  <header guid="{3874EA1C-EB24-41F9-972C-81B98AA5F007}" dateTime="2020-06-13T11:03:36" maxSheetId="11" userName="EXTERNAL Nguyen Tuan Duong (Ban Vien, RBVH/EPS45)" r:id="rId1079">
    <sheetIdMap count="10">
      <sheetId val="1"/>
      <sheetId val="2"/>
      <sheetId val="3"/>
      <sheetId val="4"/>
      <sheetId val="5"/>
      <sheetId val="6"/>
      <sheetId val="7"/>
      <sheetId val="8"/>
      <sheetId val="9"/>
      <sheetId val="10"/>
    </sheetIdMap>
  </header>
  <header guid="{AE1E9057-3196-43EC-B301-401FD0E8693D}" dateTime="2020-06-13T11:05:21" maxSheetId="11" userName="EXTERNAL Nguyen Tuan Duong (Ban Vien, RBVH/EPS45)" r:id="rId1080" minRId="17341">
    <sheetIdMap count="10">
      <sheetId val="1"/>
      <sheetId val="2"/>
      <sheetId val="3"/>
      <sheetId val="4"/>
      <sheetId val="5"/>
      <sheetId val="6"/>
      <sheetId val="7"/>
      <sheetId val="8"/>
      <sheetId val="9"/>
      <sheetId val="10"/>
    </sheetIdMap>
  </header>
  <header guid="{742C5F22-592B-43DE-9807-0D10AA2AB08C}" dateTime="2020-06-13T11:29:04" maxSheetId="11" userName="EXTERNAL Nguyen Tuan Duong (Ban Vien, RBVH/EPS45)" r:id="rId1081" minRId="17344" maxRId="17345">
    <sheetIdMap count="10">
      <sheetId val="1"/>
      <sheetId val="2"/>
      <sheetId val="3"/>
      <sheetId val="4"/>
      <sheetId val="5"/>
      <sheetId val="6"/>
      <sheetId val="7"/>
      <sheetId val="8"/>
      <sheetId val="9"/>
      <sheetId val="10"/>
    </sheetIdMap>
  </header>
  <header guid="{A0F4BEE3-CDE6-4645-8C7C-8B633C712841}" dateTime="2020-06-13T11:30:35" maxSheetId="11" userName="EXTERNAL Nguyen Tuan Duong (Ban Vien, RBVH/EPS45)" r:id="rId1082" minRId="17348" maxRId="17349">
    <sheetIdMap count="10">
      <sheetId val="1"/>
      <sheetId val="2"/>
      <sheetId val="3"/>
      <sheetId val="4"/>
      <sheetId val="5"/>
      <sheetId val="6"/>
      <sheetId val="7"/>
      <sheetId val="8"/>
      <sheetId val="9"/>
      <sheetId val="10"/>
    </sheetIdMap>
  </header>
  <header guid="{42FB8010-EDB0-4DFB-9EF7-D9427C943FCF}" dateTime="2020-06-13T11:37:02" maxSheetId="11" userName="EXTERNAL Nguyen Tuan Duong (Ban Vien, RBVH/EPS45)" r:id="rId1083">
    <sheetIdMap count="10">
      <sheetId val="1"/>
      <sheetId val="2"/>
      <sheetId val="3"/>
      <sheetId val="4"/>
      <sheetId val="5"/>
      <sheetId val="6"/>
      <sheetId val="7"/>
      <sheetId val="8"/>
      <sheetId val="9"/>
      <sheetId val="10"/>
    </sheetIdMap>
  </header>
  <header guid="{F23870CC-F69E-4BEF-B674-09122621C280}" dateTime="2020-06-13T11:38:57" maxSheetId="11" userName="EXTERNAL Nguyen Tuan Duong (Ban Vien, RBVH/EPS45)" r:id="rId1084" minRId="17354" maxRId="17356">
    <sheetIdMap count="10">
      <sheetId val="1"/>
      <sheetId val="2"/>
      <sheetId val="3"/>
      <sheetId val="4"/>
      <sheetId val="5"/>
      <sheetId val="6"/>
      <sheetId val="7"/>
      <sheetId val="8"/>
      <sheetId val="9"/>
      <sheetId val="10"/>
    </sheetIdMap>
  </header>
  <header guid="{281A3EDD-42F0-4023-A1F8-DB7AFEB48CAD}" dateTime="2020-06-13T11:39:38" maxSheetId="11" userName="EXTERNAL Nguyen Tuan Duong (Ban Vien, RBVH/EPS45)" r:id="rId1085">
    <sheetIdMap count="10">
      <sheetId val="1"/>
      <sheetId val="2"/>
      <sheetId val="3"/>
      <sheetId val="4"/>
      <sheetId val="5"/>
      <sheetId val="6"/>
      <sheetId val="7"/>
      <sheetId val="8"/>
      <sheetId val="9"/>
      <sheetId val="10"/>
    </sheetIdMap>
  </header>
  <header guid="{A7371328-5554-4B64-8365-F0357F645A22}" dateTime="2020-06-13T11:40:18" maxSheetId="11" userName="EXTERNAL Nguyen Tuan Duong (Ban Vien, RBVH/EPS45)" r:id="rId1086">
    <sheetIdMap count="10">
      <sheetId val="1"/>
      <sheetId val="2"/>
      <sheetId val="3"/>
      <sheetId val="4"/>
      <sheetId val="5"/>
      <sheetId val="6"/>
      <sheetId val="7"/>
      <sheetId val="8"/>
      <sheetId val="9"/>
      <sheetId val="10"/>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 sId="1">
    <nc r="AK309" t="inlineStr">
      <is>
        <t>None</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 sId="1">
    <oc r="AA175" t="inlineStr">
      <is>
        <t>Ready for PLC</t>
      </is>
    </oc>
    <nc r="AA175" t="inlineStr">
      <is>
        <t>Complete &amp; Closed</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 sId="1">
    <nc r="X333">
      <f>W333</f>
    </nc>
  </rcc>
  <rcc rId="10" sId="1">
    <nc r="Z333">
      <v>0.1</v>
    </nc>
  </rcc>
  <rcc rId="11" sId="1">
    <nc r="AA333" t="inlineStr">
      <is>
        <t>Ready for review</t>
      </is>
    </nc>
  </rcc>
  <rcc rId="12" sId="1" numFmtId="19">
    <nc r="AE333">
      <v>43984</v>
    </nc>
  </rcc>
  <rcc rId="13" sId="1" numFmtId="19">
    <nc r="AF333">
      <v>43984</v>
    </nc>
  </rcc>
  <rcc rId="14" sId="1">
    <nc r="AG333" t="inlineStr">
      <is>
        <t>OK</t>
      </is>
    </nc>
  </rcc>
  <rcc rId="15" sId="1" numFmtId="14">
    <nc r="AH333">
      <v>1</v>
    </nc>
  </rcc>
  <rcc rId="16" sId="1" numFmtId="14">
    <nc r="AI333">
      <v>1</v>
    </nc>
  </rcc>
  <rcc rId="17" sId="1" numFmtId="14">
    <nc r="AJ333">
      <v>1</v>
    </nc>
  </rcc>
  <rcc rId="18" sId="1">
    <nc r="AK333"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Merged_COEM!$B$59:$AN$390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 sId="1">
    <nc r="X310">
      <f>W310</f>
    </nc>
  </rcc>
  <rcc rId="24" sId="1">
    <nc r="Z310">
      <f>Y310</f>
    </nc>
  </rcc>
  <rcc rId="25" sId="1">
    <nc r="AA310" t="inlineStr">
      <is>
        <t>Ready for review</t>
      </is>
    </nc>
  </rcc>
  <rcc rId="26" sId="1" numFmtId="19">
    <nc r="AE310">
      <v>43984</v>
    </nc>
  </rcc>
  <rcc rId="27" sId="1" numFmtId="19">
    <nc r="AF310">
      <v>43984</v>
    </nc>
  </rcc>
  <rcc rId="28" sId="1">
    <nc r="AG310" t="inlineStr">
      <is>
        <t>OK</t>
      </is>
    </nc>
  </rcc>
  <rcc rId="29" sId="1" numFmtId="14">
    <nc r="AH310">
      <v>1</v>
    </nc>
  </rcc>
  <rcc rId="30" sId="1" numFmtId="14">
    <nc r="AI310">
      <v>1</v>
    </nc>
  </rcc>
  <rcc rId="31" sId="1" numFmtId="14">
    <nc r="AJ310">
      <v>1</v>
    </nc>
  </rcc>
  <rcc rId="32" sId="1">
    <nc r="AK310" t="inlineStr">
      <is>
        <t>None</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5" sId="1">
    <nc r="X334">
      <f>W334</f>
    </nc>
  </rcc>
  <rcc rId="36" sId="1">
    <nc r="Z334">
      <v>1</v>
    </nc>
  </rcc>
  <rcc rId="37" sId="1">
    <nc r="AA334" t="inlineStr">
      <is>
        <t>Ready for review</t>
      </is>
    </nc>
  </rcc>
  <rcc rId="38" sId="1" numFmtId="19">
    <nc r="AE334">
      <v>43984</v>
    </nc>
  </rcc>
  <rcc rId="39" sId="1" numFmtId="19">
    <nc r="AF334">
      <v>43984</v>
    </nc>
  </rcc>
  <rcc rId="40" sId="1">
    <nc r="AG334" t="inlineStr">
      <is>
        <t>OK</t>
      </is>
    </nc>
  </rcc>
  <rcc rId="41" sId="1" numFmtId="14">
    <nc r="AH334">
      <v>1</v>
    </nc>
  </rcc>
  <rcc rId="42" sId="1" numFmtId="14">
    <nc r="AI334">
      <v>1</v>
    </nc>
  </rcc>
  <rcc rId="43" sId="1" numFmtId="14">
    <nc r="AJ334">
      <v>1</v>
    </nc>
  </rcc>
  <rcc rId="44" sId="1">
    <nc r="AK334"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 sId="1">
    <nc r="X335">
      <f>W335</f>
    </nc>
  </rcc>
  <rcc rId="48" sId="1">
    <nc r="Z335">
      <v>0.3</v>
    </nc>
  </rcc>
  <rcc rId="49" sId="1">
    <nc r="AA335" t="inlineStr">
      <is>
        <t>Ready for review</t>
      </is>
    </nc>
  </rcc>
  <rcc rId="50" sId="1" numFmtId="19">
    <nc r="AE335">
      <v>43984</v>
    </nc>
  </rcc>
  <rcc rId="51" sId="1" numFmtId="19">
    <nc r="AF335">
      <v>43984</v>
    </nc>
  </rcc>
  <rcc rId="52" sId="1">
    <nc r="AG335" t="inlineStr">
      <is>
        <t>OK</t>
      </is>
    </nc>
  </rcc>
  <rcc rId="53" sId="1" numFmtId="14">
    <nc r="AH335">
      <v>1</v>
    </nc>
  </rcc>
  <rcc rId="54" sId="1" numFmtId="14">
    <nc r="AI335">
      <v>1</v>
    </nc>
  </rcc>
  <rcc rId="55" sId="1" numFmtId="14">
    <nc r="AJ335">
      <v>1</v>
    </nc>
  </rcc>
  <rcc rId="56" sId="1">
    <nc r="AK335"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 sId="1">
    <nc r="AA359" t="inlineStr">
      <is>
        <t>Ready for review</t>
      </is>
    </nc>
  </rcc>
  <rcc rId="60" sId="1" numFmtId="19">
    <nc r="AE359">
      <v>43984</v>
    </nc>
  </rcc>
  <rcc rId="61" sId="1" numFmtId="19">
    <nc r="AF359">
      <v>43984</v>
    </nc>
  </rcc>
  <rcc rId="62" sId="1">
    <nc r="AG359" t="inlineStr">
      <is>
        <t>OK</t>
      </is>
    </nc>
  </rcc>
  <rcc rId="63" sId="1" numFmtId="14">
    <nc r="AH359">
      <v>1</v>
    </nc>
  </rcc>
  <rcc rId="64" sId="1" numFmtId="14">
    <nc r="AI359">
      <v>1</v>
    </nc>
  </rcc>
  <rcc rId="65" sId="1" numFmtId="14">
    <nc r="AJ359">
      <v>1</v>
    </nc>
  </rcc>
  <rcc rId="66" sId="1">
    <nc r="AK359" t="inlineStr">
      <is>
        <t>None</t>
      </is>
    </nc>
  </rcc>
  <rcc rId="67" sId="1" odxf="1" dxf="1" quotePrefix="1">
    <nc r="AL359" t="inlineStr">
      <is>
        <t>-</t>
      </is>
    </nc>
    <odxf>
      <font>
        <sz val="11"/>
        <color theme="1"/>
        <name val="Calibri"/>
        <scheme val="minor"/>
      </font>
    </odxf>
    <ndxf>
      <font>
        <sz val="11"/>
        <color theme="1"/>
        <name val="Calibri"/>
        <scheme val="minor"/>
      </font>
    </ndxf>
  </rcc>
  <rcc rId="68" sId="1">
    <nc r="AM359" t="inlineStr">
      <is>
        <t>-</t>
      </is>
    </nc>
  </rcc>
  <rcc rId="69" sId="1">
    <nc r="Z359">
      <v>1</v>
    </nc>
  </rcc>
  <rcc rId="70" sId="1">
    <nc r="X359">
      <f>W359</f>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Merged_COEM!$B$59:$AN$390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 sId="2">
    <nc r="X160">
      <f>W160</f>
    </nc>
  </rcc>
  <rcc rId="76" sId="2">
    <nc r="AA160" t="inlineStr">
      <is>
        <t>Ready for review</t>
      </is>
    </nc>
  </rcc>
  <rcc rId="77" sId="2" numFmtId="19">
    <nc r="AE160">
      <v>43984</v>
    </nc>
  </rcc>
  <rcc rId="78" sId="2" numFmtId="19">
    <nc r="AF160">
      <v>43984</v>
    </nc>
  </rcc>
  <rcc rId="79" sId="2">
    <nc r="AG160" t="inlineStr">
      <is>
        <t>OK</t>
      </is>
    </nc>
  </rcc>
  <rcc rId="80" sId="2" numFmtId="14">
    <nc r="AH160">
      <v>1</v>
    </nc>
  </rcc>
  <rcc rId="81" sId="2" numFmtId="14">
    <nc r="AI160">
      <v>1</v>
    </nc>
  </rcc>
  <rcc rId="82" sId="2" quotePrefix="1">
    <nc r="AK160" t="inlineStr">
      <is>
        <t>None</t>
      </is>
    </nc>
  </rcc>
  <rcc rId="83" sId="2" numFmtId="14">
    <nc r="AJ160">
      <v>0.62</v>
    </nc>
  </rcc>
  <rcv guid="{A2C66332-A809-458E-971B-FDB6D62C74C3}" action="delete"/>
  <rdn rId="0" localSheetId="1" customView="1" name="Z_A2C66332_A809_458E_971B_FDB6D62C74C3_.wvu.FilterData" hidden="1" oldHidden="1">
    <formula>Merged_COEM!$B$59:$AN$390</formula>
    <oldFormula>Merged_COEM!$B$59:$AN$390</oldFormula>
  </rdn>
  <rdn rId="0" localSheetId="2" customView="1" name="Z_A2C66332_A809_458E_971B_FDB6D62C74C3_.wvu.FilterData" hidden="1" oldHidden="1">
    <formula>Merged_JOEM!$B$59:$AN$326</formula>
    <oldFormula>Merged_JOEM!$B$59:$AN$273</oldFormula>
  </rdn>
  <rcv guid="{A2C66332-A809-458E-971B-FDB6D62C74C3}" action="add"/>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 sId="1" odxf="1" dxf="1">
    <nc r="AL324" t="inlineStr">
      <is>
        <t>[No1] Line 456: if ((ls_NeturalGearVd_B == TRUE) &amp;&amp; (ls_ReverseGearVd_B == FALSE))
Detail: Can not cover case "T &amp;&amp; F" because:
    + Line 458: if ((ls_NeturalGearVd_B == TRUE) &amp;&amp; (ls_ReverseGearVd_B == TRUE)) will be TRUE
[No2] Line 481: else if ((ls_NeturalGearVd_B == FALSE) &amp;&amp; (ls_ReverseGearVd_B == TRUE)) because:
Detail: Can not cover case "(F &amp;&amp; ?)" because:
    + Line 458: if ((ls_NeturalGearVd_B == TRUE) &amp;&amp; (ls_ReverseGearVd_B == TRUE)) will be TRUE
    + Or Line 456: else if ((ls_NeturalGearVd_B == TRUE) &amp;&amp; (ls_ReverseGearVd_B == FALSE)) will be TRUE</t>
      </is>
    </nc>
    <odxf>
      <alignment wrapText="0" readingOrder="0"/>
    </odxf>
    <ndxf>
      <alignment wrapText="1" readingOrder="0"/>
    </ndxf>
  </rcc>
  <rfmt sheetId="1" sqref="AL324">
    <dxf>
      <alignment wrapText="0" readingOrder="0"/>
    </dxf>
  </rfmt>
  <rcc rId="87" sId="1">
    <nc r="AK324" t="inlineStr">
      <is>
        <t>OPL</t>
      </is>
    </nc>
  </rcc>
  <rcc rId="88" sId="1">
    <nc r="AG324" t="inlineStr">
      <is>
        <t>NG</t>
      </is>
    </nc>
  </rcc>
  <rcc rId="89" sId="1" numFmtId="14">
    <nc r="AH324">
      <v>1</v>
    </nc>
  </rcc>
  <rcc rId="90" sId="1" numFmtId="14">
    <nc r="AI324">
      <v>1</v>
    </nc>
  </rcc>
  <rcc rId="91" sId="1" numFmtId="14">
    <nc r="AJ324">
      <v>0.8</v>
    </nc>
  </rcc>
  <rcc rId="92" sId="1" numFmtId="14">
    <nc r="AH323">
      <v>1</v>
    </nc>
  </rcc>
  <rcc rId="93" sId="1" numFmtId="14">
    <nc r="AI323">
      <v>1</v>
    </nc>
  </rcc>
  <rcc rId="94" sId="1" numFmtId="14">
    <nc r="AJ323">
      <v>1</v>
    </nc>
  </rcc>
  <rcc rId="95" sId="1">
    <nc r="AK323" t="inlineStr">
      <is>
        <t>None</t>
      </is>
    </nc>
  </rcc>
  <rcc rId="96" sId="1">
    <nc r="AG323" t="inlineStr">
      <is>
        <t>OK</t>
      </is>
    </nc>
  </rcc>
  <rcv guid="{970EE037-F5E5-47AF-896A-0F6222879EBC}" action="delete"/>
  <rdn rId="0" localSheetId="1" customView="1" name="Z_970EE037_F5E5_47AF_896A_0F6222879EBC_.wvu.FilterData" hidden="1" oldHidden="1">
    <formula>Merged_COEM!$B$59:$AN$390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9" sId="1" numFmtId="19">
    <nc r="AE323">
      <v>43984</v>
    </nc>
  </rcc>
  <rcc rId="100" sId="1" numFmtId="19">
    <nc r="AF323">
      <v>43984</v>
    </nc>
  </rcc>
  <rcc rId="101" sId="1" numFmtId="19">
    <nc r="AE324">
      <v>43984</v>
    </nc>
  </rcc>
  <rcc rId="102" sId="1" numFmtId="19">
    <nc r="AF324">
      <v>43984</v>
    </nc>
  </rcc>
  <rcc rId="103" sId="1">
    <nc r="X323">
      <f>W323</f>
    </nc>
  </rcc>
  <rcc rId="104" sId="1">
    <nc r="X324">
      <f>W324</f>
    </nc>
  </rcc>
  <rcc rId="105" sId="1">
    <nc r="Z323">
      <v>1</v>
    </nc>
  </rcc>
  <rcc rId="106" sId="1">
    <nc r="Z324">
      <v>2</v>
    </nc>
  </rcc>
  <rcc rId="107" sId="1">
    <nc r="AA323" t="inlineStr">
      <is>
        <t>Ready for review</t>
      </is>
    </nc>
  </rcc>
  <rcc rId="108" sId="1">
    <nc r="AA324" t="inlineStr">
      <is>
        <t>Ready for review</t>
      </is>
    </nc>
  </rcc>
  <rcv guid="{970EE037-F5E5-47AF-896A-0F6222879EBC}" action="delete"/>
  <rdn rId="0" localSheetId="1" customView="1" name="Z_970EE037_F5E5_47AF_896A_0F6222879EBC_.wvu.FilterData" hidden="1" oldHidden="1">
    <formula>Merged_COEM!$B$59:$AN$390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1" sId="1">
    <nc r="AN324" t="inlineStr">
      <is>
        <t>Waiting owner</t>
      </is>
    </nc>
  </rcc>
  <rcv guid="{970EE037-F5E5-47AF-896A-0F6222879EBC}" action="delete"/>
  <rdn rId="0" localSheetId="1" customView="1" name="Z_970EE037_F5E5_47AF_896A_0F6222879EBC_.wvu.FilterData" hidden="1" oldHidden="1">
    <formula>Merged_COEM!$B$59:$AN$390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 sId="1">
    <nc r="X360">
      <f>W360</f>
    </nc>
  </rcc>
  <rcc rId="115" sId="1">
    <nc r="Z360">
      <v>2</v>
    </nc>
  </rcc>
  <rcc rId="116" sId="1">
    <nc r="AA360" t="inlineStr">
      <is>
        <t>Ready for review</t>
      </is>
    </nc>
  </rcc>
  <rcc rId="117" sId="1" numFmtId="19">
    <nc r="AE360">
      <v>43984</v>
    </nc>
  </rcc>
  <rcc rId="118" sId="1" numFmtId="19">
    <nc r="AF360">
      <v>43984</v>
    </nc>
  </rcc>
  <rcc rId="119" sId="1">
    <nc r="AG360" t="inlineStr">
      <is>
        <t>OK</t>
      </is>
    </nc>
  </rcc>
  <rcc rId="120" sId="1" numFmtId="14">
    <nc r="AH360">
      <v>1</v>
    </nc>
  </rcc>
  <rcc rId="121" sId="1" numFmtId="14">
    <nc r="AI360">
      <v>1</v>
    </nc>
  </rcc>
  <rcc rId="122" sId="1" numFmtId="14">
    <nc r="AJ360">
      <v>1</v>
    </nc>
  </rcc>
  <rcc rId="123" sId="1">
    <nc r="AK360" t="inlineStr">
      <is>
        <t>None</t>
      </is>
    </nc>
  </rcc>
  <rcc rId="124" sId="1" odxf="1" dxf="1" quotePrefix="1">
    <nc r="AL360" t="inlineStr">
      <is>
        <t>-</t>
      </is>
    </nc>
    <odxf>
      <font>
        <sz val="11"/>
        <color theme="1"/>
        <name val="Calibri"/>
        <scheme val="minor"/>
      </font>
    </odxf>
    <ndxf>
      <font>
        <sz val="11"/>
        <color theme="1"/>
        <name val="Calibri"/>
        <scheme val="minor"/>
      </font>
    </ndxf>
  </rcc>
  <rcc rId="125" sId="1">
    <nc r="AM360" t="inlineStr">
      <is>
        <t>-</t>
      </is>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8" sId="1">
    <nc r="X325">
      <f>W325</f>
    </nc>
  </rcc>
  <rcc rId="129" sId="1">
    <nc r="Z325">
      <v>0.5</v>
    </nc>
  </rcc>
  <rcc rId="130" sId="1">
    <nc r="AA325" t="inlineStr">
      <is>
        <t>Ready for review</t>
      </is>
    </nc>
  </rcc>
  <rcc rId="131" sId="1" numFmtId="19">
    <nc r="AE325">
      <v>43984</v>
    </nc>
  </rcc>
  <rcc rId="132" sId="1" numFmtId="19">
    <nc r="AF325">
      <v>43984</v>
    </nc>
  </rcc>
  <rcc rId="133" sId="1">
    <nc r="AG325" t="inlineStr">
      <is>
        <t>OK</t>
      </is>
    </nc>
  </rcc>
  <rcc rId="134" sId="1" numFmtId="14">
    <nc r="AH325">
      <v>1</v>
    </nc>
  </rcc>
  <rcc rId="135" sId="1" numFmtId="14">
    <nc r="AI325">
      <v>1</v>
    </nc>
  </rcc>
  <rcc rId="136" sId="1" numFmtId="14">
    <nc r="AJ325">
      <v>1</v>
    </nc>
  </rcc>
  <rcc rId="137" sId="1">
    <nc r="AK325" t="inlineStr">
      <is>
        <t>None</t>
      </is>
    </nc>
  </rcc>
  <rcv guid="{970EE037-F5E5-47AF-896A-0F6222879EBC}" action="delete"/>
  <rdn rId="0" localSheetId="1" customView="1" name="Z_970EE037_F5E5_47AF_896A_0F6222879EBC_.wvu.FilterData" hidden="1" oldHidden="1">
    <formula>Merged_COEM!$B$59:$AN$390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0" sId="1">
    <oc r="L325" t="inlineStr">
      <is>
        <t>BB81262; BB81708</t>
      </is>
    </oc>
    <nc r="L325" t="inlineStr">
      <is>
        <t>BB81262</t>
      </is>
    </nc>
  </rcc>
  <rcc rId="141" sId="1">
    <oc r="L326" t="inlineStr">
      <is>
        <t>BB81262; BB81708</t>
      </is>
    </oc>
    <nc r="L326" t="inlineStr">
      <is>
        <t>BB81262</t>
      </is>
    </nc>
  </rcc>
  <rcc rId="142" sId="1">
    <oc r="L327" t="inlineStr">
      <is>
        <t>BB81262; BB81708</t>
      </is>
    </oc>
    <nc r="L327" t="inlineStr">
      <is>
        <t>BB81708</t>
      </is>
    </nc>
  </rcc>
  <rcc rId="143" sId="1">
    <oc r="L328" t="inlineStr">
      <is>
        <t>BB81262; BB81708</t>
      </is>
    </oc>
    <nc r="L328" t="inlineStr">
      <is>
        <t>BB81708</t>
      </is>
    </nc>
  </rcc>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4" sId="1" odxf="1" dxf="1">
    <oc r="W152">
      <f>V152</f>
    </oc>
    <nc r="W152">
      <f>V152</f>
    </nc>
    <odxf>
      <fill>
        <patternFill patternType="none">
          <bgColor indexed="65"/>
        </patternFill>
      </fill>
    </odxf>
    <ndxf>
      <fill>
        <patternFill patternType="solid">
          <bgColor rgb="FFFF0000"/>
        </patternFill>
      </fill>
    </ndxf>
  </rcc>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5" sId="1">
    <oc r="W152">
      <f>V152</f>
    </oc>
    <nc r="W152">
      <v>948</v>
    </nc>
  </rcc>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6" sId="1">
    <nc r="AN152" t="inlineStr">
      <is>
        <t>Actual LOC: 948</t>
      </is>
    </nc>
  </rcc>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7" sId="1">
    <nc r="X336">
      <f>W336</f>
    </nc>
  </rcc>
  <rcc rId="148" sId="1">
    <nc r="Z336">
      <v>1</v>
    </nc>
  </rcc>
  <rcc rId="149" sId="1">
    <nc r="AA336" t="inlineStr">
      <is>
        <t>Ready for review</t>
      </is>
    </nc>
  </rcc>
  <rcc rId="150" sId="1" numFmtId="19">
    <nc r="AE336">
      <v>43984</v>
    </nc>
  </rcc>
  <rcc rId="151" sId="1" numFmtId="19">
    <nc r="AF336">
      <v>43984</v>
    </nc>
  </rcc>
  <rcc rId="152" sId="1">
    <nc r="AG336" t="inlineStr">
      <is>
        <t>OK</t>
      </is>
    </nc>
  </rcc>
  <rcc rId="153" sId="1" numFmtId="14">
    <nc r="AH336">
      <v>1</v>
    </nc>
  </rcc>
  <rcc rId="154" sId="1" numFmtId="14">
    <nc r="AI336">
      <v>1</v>
    </nc>
  </rcc>
  <rcc rId="155" sId="1" numFmtId="14">
    <nc r="AJ336">
      <v>1</v>
    </nc>
  </rcc>
  <rcc rId="156" sId="1">
    <nc r="AK336"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9" sId="1">
    <nc r="X361">
      <f>W361</f>
    </nc>
  </rcc>
  <rcc rId="160" sId="1">
    <nc r="Z361">
      <v>0.8</v>
    </nc>
  </rcc>
  <rcc rId="161" sId="1">
    <nc r="AA361" t="inlineStr">
      <is>
        <t>Ready for review</t>
      </is>
    </nc>
  </rcc>
  <rcc rId="162" sId="1" numFmtId="19">
    <nc r="AE361">
      <v>43984</v>
    </nc>
  </rcc>
  <rcc rId="163" sId="1" numFmtId="19">
    <nc r="AF361">
      <v>43984</v>
    </nc>
  </rcc>
  <rcc rId="164" sId="1">
    <nc r="AG361" t="inlineStr">
      <is>
        <t>OK</t>
      </is>
    </nc>
  </rcc>
  <rcc rId="165" sId="1" numFmtId="14">
    <nc r="AH361">
      <v>1</v>
    </nc>
  </rcc>
  <rcc rId="166" sId="1" numFmtId="14">
    <nc r="AI361">
      <v>1</v>
    </nc>
  </rcc>
  <rcc rId="167" sId="1" numFmtId="14">
    <nc r="AJ361">
      <v>1</v>
    </nc>
  </rcc>
  <rcc rId="168" sId="1">
    <nc r="AK361" t="inlineStr">
      <is>
        <t>None</t>
      </is>
    </nc>
  </rcc>
  <rcc rId="169" sId="1" odxf="1" dxf="1" quotePrefix="1">
    <nc r="AL361" t="inlineStr">
      <is>
        <t>-</t>
      </is>
    </nc>
    <odxf>
      <font>
        <sz val="11"/>
        <color theme="1"/>
        <name val="Calibri"/>
        <scheme val="minor"/>
      </font>
    </odxf>
    <ndxf>
      <font>
        <sz val="11"/>
        <color theme="1"/>
        <name val="Calibri"/>
        <scheme val="minor"/>
      </font>
    </ndxf>
  </rcc>
  <rcc rId="170" sId="1">
    <nc r="AM361" t="inlineStr">
      <is>
        <t>-</t>
      </is>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7" sId="1">
    <nc r="AN317" t="inlineStr">
      <is>
        <t>No impact.</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0" sId="1">
    <oc r="AN317" t="inlineStr">
      <is>
        <t>No impact.</t>
      </is>
    </oc>
    <nc r="AN317" t="inlineStr">
      <is>
        <t>Owner confirm no impact.</t>
      </is>
    </nc>
  </rcc>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3" sId="1" numFmtId="19">
    <nc r="AE329">
      <v>43984</v>
    </nc>
  </rcc>
  <rcc rId="184" sId="1" numFmtId="19">
    <nc r="AF329">
      <v>43984</v>
    </nc>
  </rcc>
  <rcc rId="185" sId="1">
    <nc r="AG329" t="inlineStr">
      <is>
        <t>NG</t>
      </is>
    </nc>
  </rcc>
  <rcc rId="186" sId="1" numFmtId="14">
    <nc r="AH329">
      <v>1</v>
    </nc>
  </rcc>
  <rcc rId="187" sId="1" numFmtId="14">
    <nc r="AI329">
      <v>1</v>
    </nc>
  </rcc>
  <rcc rId="188" sId="1" numFmtId="14">
    <nc r="AJ329">
      <v>0.8</v>
    </nc>
  </rcc>
  <rcc rId="189" sId="1">
    <nc r="AK329" t="inlineStr">
      <is>
        <t>OPL</t>
      </is>
    </nc>
  </rcc>
  <rcc rId="190" sId="1">
    <nc r="AL329" t="inlineStr">
      <is>
        <t>[No1] Line 456: if ((ls_NeturalGearVd_B == TRUE) &amp;&amp; (ls_ReverseGearVd_B == FALSE))
Detail: Can not cover case "T &amp;&amp; F" because:
    + Line 458: if ((ls_NeturalGearVd_B == TRUE) &amp;&amp; (ls_ReverseGearVd_B == TRUE)) will be TRUE
[No2] Line 481: else if ((ls_NeturalGearVd_B == FALSE) &amp;&amp; (ls_ReverseGearVd_B == TRUE)) because:
Detail: Can not cover case "(F &amp;&amp; ?)" because:
    + Line 458: if ((ls_NeturalGearVd_B == TRUE) &amp;&amp; (ls_ReverseGearVd_B == TRUE)) will be TRUE
    + Or Line 456: else if ((ls_NeturalGearVd_B == TRUE) &amp;&amp; (ls_ReverseGearVd_B == FALSE)) will be TRUE</t>
      </is>
    </nc>
  </rcc>
  <rcc rId="191" sId="1">
    <nc r="AN329" t="inlineStr">
      <is>
        <t>Waiting owner</t>
      </is>
    </nc>
  </rcc>
  <rcc rId="192" sId="1">
    <nc r="AA329" t="inlineStr">
      <is>
        <t>Ready for review</t>
      </is>
    </nc>
  </rcc>
  <rcc rId="193" sId="1">
    <nc r="Z329">
      <v>0.5</v>
    </nc>
  </rcc>
  <rcc rId="194" sId="1">
    <nc r="X329">
      <f>W329</f>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7" sId="1">
    <nc r="Z363">
      <v>2</v>
    </nc>
  </rcc>
  <rcc rId="198" sId="1" numFmtId="19">
    <nc r="AE363">
      <v>43984</v>
    </nc>
  </rcc>
  <rcc rId="199" sId="1" numFmtId="19">
    <nc r="AF363">
      <v>43984</v>
    </nc>
  </rcc>
  <rcc rId="200" sId="1">
    <nc r="AG363" t="inlineStr">
      <is>
        <t>OK</t>
      </is>
    </nc>
  </rcc>
  <rcc rId="201" sId="1" numFmtId="14">
    <nc r="AH363">
      <v>1</v>
    </nc>
  </rcc>
  <rcc rId="202" sId="1" numFmtId="14">
    <nc r="AI363">
      <v>1</v>
    </nc>
  </rcc>
  <rcc rId="203" sId="1" numFmtId="14">
    <nc r="AJ363">
      <v>1</v>
    </nc>
  </rcc>
  <rcc rId="204" sId="1">
    <nc r="AK363" t="inlineStr">
      <is>
        <t>None</t>
      </is>
    </nc>
  </rcc>
  <rcc rId="205" sId="1" odxf="1" dxf="1" quotePrefix="1">
    <nc r="AL363" t="inlineStr">
      <is>
        <t>-</t>
      </is>
    </nc>
    <odxf/>
    <ndxf/>
  </rcc>
  <rcc rId="206" sId="1" odxf="1" dxf="1" quotePrefix="1">
    <nc r="AM363" t="inlineStr">
      <is>
        <t>-</t>
      </is>
    </nc>
    <odxf/>
    <ndxf/>
  </rcc>
  <rcv guid="{3B3E6719-EACB-4D2C-89C1-05FFAB6020FD}" action="delete"/>
  <rdn rId="0" localSheetId="1" customView="1" name="Z_3B3E6719_EACB_4D2C_89C1_05FFAB6020FD_.wvu.FilterData" hidden="1" oldHidden="1">
    <formula>Merged_COEM!$B$59:$AN$390</formula>
    <oldFormula>Merged_COEM!$B$59:$AN$390</oldFormula>
  </rdn>
  <rdn rId="0" localSheetId="2" customView="1" name="Z_3B3E6719_EACB_4D2C_89C1_05FFAB6020FD_.wvu.FilterData" hidden="1" oldHidden="1">
    <formula>Merged_JOEM!$B$59:$AN$326</formula>
    <oldFormula>Merged_JOEM!$B$59:$AN$273</oldFormula>
  </rdn>
  <rcv guid="{3B3E6719-EACB-4D2C-89C1-05FFAB6020FD}" action="add"/>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Merged_COEM!$B$59:$AN$390</formula>
    <oldFormula>Merged_COEM!$B$59:$AN$390</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1" sId="1">
    <nc r="AA363" t="inlineStr">
      <is>
        <t>Ready for review</t>
      </is>
    </nc>
  </rcc>
  <rcv guid="{3B3E6719-EACB-4D2C-89C1-05FFAB6020FD}" action="delete"/>
  <rdn rId="0" localSheetId="1" customView="1" name="Z_3B3E6719_EACB_4D2C_89C1_05FFAB6020FD_.wvu.FilterData" hidden="1" oldHidden="1">
    <formula>Merged_COEM!$B$59:$AN$390</formula>
    <oldFormula>Merged_COEM!$B$59:$AN$390</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Merged_COEM!$B$59:$AN$390</formula>
    <oldFormula>Merged_COEM!$B$59:$AN$390</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Merged_COEM!$B$59:$AN$390</formula>
    <oldFormula>Merged_COEM!$B$59:$AN$390</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0" sId="1">
    <oc r="AN324" t="inlineStr">
      <is>
        <t>Waiting owner</t>
      </is>
    </oc>
    <nc r="AN324" t="inlineStr">
      <is>
        <t>Owner confirm no impact.</t>
      </is>
    </nc>
  </rcc>
  <rcc rId="221" sId="1">
    <oc r="AN329" t="inlineStr">
      <is>
        <t>Waiting owner</t>
      </is>
    </oc>
    <nc r="AN329" t="inlineStr">
      <is>
        <t>Owner confirm no impact.</t>
      </is>
    </nc>
  </rcc>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2" sId="1">
    <nc r="X326">
      <f>W326</f>
    </nc>
  </rcc>
  <rcc rId="223" sId="1">
    <nc r="Z326">
      <v>0.5</v>
    </nc>
  </rcc>
  <rcc rId="224" sId="1">
    <nc r="AA326" t="inlineStr">
      <is>
        <t>Ready for review</t>
      </is>
    </nc>
  </rcc>
  <rcc rId="225" sId="1">
    <nc r="X327">
      <f>W327</f>
    </nc>
  </rcc>
  <rcc rId="226" sId="1">
    <nc r="Z327">
      <v>0.5</v>
    </nc>
  </rcc>
  <rcc rId="227" sId="1">
    <nc r="AA327" t="inlineStr">
      <is>
        <t>Ready for review</t>
      </is>
    </nc>
  </rcc>
  <rcc rId="228" sId="1">
    <nc r="X328">
      <f>W328</f>
    </nc>
  </rcc>
  <rcc rId="229" sId="1">
    <nc r="Z328">
      <v>0.5</v>
    </nc>
  </rcc>
  <rcc rId="230" sId="1">
    <nc r="AA328" t="inlineStr">
      <is>
        <t>Ready for review</t>
      </is>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3" sId="1" numFmtId="19">
    <nc r="AE326">
      <v>43984</v>
    </nc>
  </rcc>
  <rcc rId="234" sId="1" numFmtId="19">
    <nc r="AF326">
      <v>43984</v>
    </nc>
  </rcc>
  <rcc rId="235" sId="1">
    <nc r="AG326" t="inlineStr">
      <is>
        <t>OK</t>
      </is>
    </nc>
  </rcc>
  <rcc rId="236" sId="1" numFmtId="14">
    <nc r="AH326">
      <v>1</v>
    </nc>
  </rcc>
  <rcc rId="237" sId="1" numFmtId="14">
    <nc r="AI326">
      <v>1</v>
    </nc>
  </rcc>
  <rcc rId="238" sId="1" numFmtId="14">
    <nc r="AJ326">
      <v>1</v>
    </nc>
  </rcc>
  <rcc rId="239" sId="1" numFmtId="19">
    <nc r="AE328">
      <v>43984</v>
    </nc>
  </rcc>
  <rcc rId="240" sId="1" numFmtId="19">
    <nc r="AF328">
      <v>43984</v>
    </nc>
  </rcc>
  <rcc rId="241" sId="1">
    <nc r="AG328" t="inlineStr">
      <is>
        <t>OK</t>
      </is>
    </nc>
  </rcc>
  <rcc rId="242" sId="1" numFmtId="14">
    <nc r="AH328">
      <v>1</v>
    </nc>
  </rcc>
  <rcc rId="243" sId="1" numFmtId="14">
    <nc r="AI328">
      <v>1</v>
    </nc>
  </rcc>
  <rcc rId="244" sId="1" numFmtId="14">
    <nc r="AJ328">
      <v>1</v>
    </nc>
  </rcc>
  <rcc rId="245" sId="1" numFmtId="19">
    <nc r="AE327">
      <v>43984</v>
    </nc>
  </rcc>
  <rcc rId="246" sId="1" numFmtId="19">
    <nc r="AF327">
      <v>43984</v>
    </nc>
  </rcc>
  <rcc rId="247" sId="1">
    <nc r="AG327" t="inlineStr">
      <is>
        <t>OK</t>
      </is>
    </nc>
  </rcc>
  <rcc rId="248" sId="1" numFmtId="14">
    <nc r="AH327">
      <v>1</v>
    </nc>
  </rcc>
  <rcc rId="249" sId="1" numFmtId="14">
    <nc r="AI327">
      <v>1</v>
    </nc>
  </rcc>
  <rcc rId="250" sId="1" numFmtId="14">
    <nc r="AJ327">
      <v>1</v>
    </nc>
  </rcc>
  <rcc rId="251" sId="1">
    <nc r="AK327" t="inlineStr">
      <is>
        <t>None</t>
      </is>
    </nc>
  </rcc>
  <rcc rId="252" sId="1">
    <nc r="AK326" t="inlineStr">
      <is>
        <t>Defect</t>
      </is>
    </nc>
  </rcc>
  <rcc rId="253" sId="1">
    <nc r="AK328" t="inlineStr">
      <is>
        <t>Defect</t>
      </is>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8" sId="1">
    <oc r="AA294" t="inlineStr">
      <is>
        <t>Ready for review</t>
      </is>
    </oc>
    <nc r="AA294" t="inlineStr">
      <is>
        <t>Ready for PLC</t>
      </is>
    </nc>
  </rcc>
  <rcc rId="259" sId="1">
    <oc r="AA295" t="inlineStr">
      <is>
        <t>Ready for review</t>
      </is>
    </oc>
    <nc r="AA295" t="inlineStr">
      <is>
        <t>Ready for PLC</t>
      </is>
    </nc>
  </rcc>
  <rcc rId="260" sId="1" numFmtId="19">
    <nc r="AB294">
      <v>43984</v>
    </nc>
  </rcc>
  <rcc rId="261" sId="1" numFmtId="19">
    <nc r="AB295">
      <v>43984</v>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4" sId="1">
    <oc r="AA180" t="inlineStr">
      <is>
        <t>Ready for review</t>
      </is>
    </oc>
    <nc r="AA180" t="inlineStr">
      <is>
        <t>Ready for PLC</t>
      </is>
    </nc>
  </rcc>
  <rcc rId="265" sId="1">
    <oc r="AA182" t="inlineStr">
      <is>
        <t>Ready for review</t>
      </is>
    </oc>
    <nc r="AA182" t="inlineStr">
      <is>
        <t>Ready for PLC</t>
      </is>
    </nc>
  </rcc>
  <rcc rId="266" sId="1" numFmtId="19">
    <nc r="AB180">
      <v>43984</v>
    </nc>
  </rcc>
  <rcc rId="267" sId="1" numFmtId="19">
    <nc r="AB182">
      <v>43984</v>
    </nc>
  </rcc>
  <rcc rId="268" sId="1">
    <nc r="AA181" t="inlineStr">
      <is>
        <t>Ongoing</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1" sId="1">
    <nc r="AA312" t="inlineStr">
      <is>
        <t>Ongoing</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4" sId="1">
    <nc r="AA313" t="inlineStr">
      <is>
        <t>Ongoing</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7" sId="1">
    <oc r="AK326" t="inlineStr">
      <is>
        <t>Defect</t>
      </is>
    </oc>
    <nc r="AK326" t="inlineStr">
      <is>
        <t>None</t>
      </is>
    </nc>
  </rcc>
  <rcc rId="278" sId="1">
    <oc r="AK328" t="inlineStr">
      <is>
        <t>Defect</t>
      </is>
    </oc>
    <nc r="AK328" t="inlineStr">
      <is>
        <t>None</t>
      </is>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3" sId="1">
    <nc r="X316">
      <f>W316</f>
    </nc>
  </rcc>
  <rcc rId="284" sId="1">
    <nc r="Z316">
      <f>Y316</f>
    </nc>
  </rcc>
  <rcc rId="285" sId="1">
    <nc r="AA316" t="inlineStr">
      <is>
        <t>Ready for review</t>
      </is>
    </nc>
  </rcc>
  <rcc rId="286" sId="1" numFmtId="19">
    <nc r="AE316">
      <v>43985</v>
    </nc>
  </rcc>
  <rcc rId="287" sId="1" numFmtId="19">
    <nc r="AF316">
      <v>43985</v>
    </nc>
  </rcc>
  <rcc rId="288" sId="1">
    <nc r="AG316" t="inlineStr">
      <is>
        <t>OK</t>
      </is>
    </nc>
  </rcc>
  <rcc rId="289" sId="1" numFmtId="14">
    <nc r="AH316">
      <v>1</v>
    </nc>
  </rcc>
  <rcc rId="290" sId="1" numFmtId="14">
    <nc r="AI316">
      <v>1</v>
    </nc>
  </rcc>
  <rcc rId="291" sId="1" numFmtId="14">
    <nc r="AJ316">
      <v>1</v>
    </nc>
  </rcc>
  <rcc rId="292" sId="1">
    <nc r="AK316" t="inlineStr">
      <is>
        <t>None</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5" sId="1">
    <nc r="X315">
      <f>W315</f>
    </nc>
  </rcc>
  <rcc rId="296" sId="1">
    <nc r="Z315">
      <f>Y315</f>
    </nc>
  </rcc>
  <rcc rId="297" sId="1">
    <nc r="AA315" t="inlineStr">
      <is>
        <t>Ready for review</t>
      </is>
    </nc>
  </rcc>
  <rcc rId="298" sId="1" numFmtId="19">
    <nc r="AE315">
      <v>43985</v>
    </nc>
  </rcc>
  <rcc rId="299" sId="1" numFmtId="19">
    <nc r="AF315">
      <v>43985</v>
    </nc>
  </rcc>
  <rcc rId="300" sId="1">
    <nc r="AG315" t="inlineStr">
      <is>
        <t>OK</t>
      </is>
    </nc>
  </rcc>
  <rcc rId="301" sId="1" numFmtId="14">
    <nc r="AH315">
      <v>1</v>
    </nc>
  </rcc>
  <rcc rId="302" sId="1" numFmtId="14">
    <nc r="AI315">
      <v>1</v>
    </nc>
  </rcc>
  <rcc rId="303" sId="1" numFmtId="14">
    <nc r="AJ315">
      <v>1</v>
    </nc>
  </rcc>
  <rcc rId="304" sId="1">
    <nc r="AK315" t="inlineStr">
      <is>
        <t>None</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7" sId="1" numFmtId="19">
    <nc r="AE362">
      <v>43985</v>
    </nc>
  </rcc>
  <rcc rId="308" sId="1" numFmtId="19">
    <nc r="AF362">
      <v>43985</v>
    </nc>
  </rcc>
  <rcc rId="309" sId="1">
    <nc r="AG362" t="inlineStr">
      <is>
        <t>OK</t>
      </is>
    </nc>
  </rcc>
  <rcc rId="310" sId="1" numFmtId="14">
    <nc r="AH362">
      <v>1</v>
    </nc>
  </rcc>
  <rcc rId="311" sId="1" numFmtId="14">
    <nc r="AI362">
      <v>1</v>
    </nc>
  </rcc>
  <rcc rId="312" sId="1" numFmtId="14">
    <nc r="AJ362">
      <v>1</v>
    </nc>
  </rcc>
  <rcc rId="313" sId="1">
    <nc r="AK362" t="inlineStr">
      <is>
        <t>None</t>
      </is>
    </nc>
  </rcc>
  <rcc rId="314" sId="1" odxf="1" dxf="1" quotePrefix="1">
    <nc r="AL362" t="inlineStr">
      <is>
        <t>-</t>
      </is>
    </nc>
    <odxf/>
    <ndxf/>
  </rcc>
  <rcc rId="315" sId="1">
    <nc r="AM362" t="inlineStr">
      <is>
        <t>-</t>
      </is>
    </nc>
  </rcc>
  <rcc rId="316" sId="1">
    <nc r="AA362" t="inlineStr">
      <is>
        <t>Ready for review</t>
      </is>
    </nc>
  </rcc>
  <rcc rId="317" sId="1">
    <nc r="Z362">
      <v>1</v>
    </nc>
  </rcc>
  <rcc rId="318" sId="1">
    <nc r="X362">
      <f>W362</f>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1" sId="1">
    <nc r="X312">
      <f>W312</f>
    </nc>
  </rcc>
  <rcc rId="322" sId="1">
    <nc r="Z312">
      <f>Y312</f>
    </nc>
  </rcc>
  <rcc rId="323" sId="1">
    <oc r="AA312" t="inlineStr">
      <is>
        <t>Ongoing</t>
      </is>
    </oc>
    <nc r="AA312" t="inlineStr">
      <is>
        <t>Ready for review</t>
      </is>
    </nc>
  </rcc>
  <rcc rId="324" sId="1" numFmtId="19">
    <nc r="AE312">
      <v>43985</v>
    </nc>
  </rcc>
  <rcc rId="325" sId="1" numFmtId="19">
    <nc r="AF312">
      <v>43985</v>
    </nc>
  </rcc>
  <rcc rId="326" sId="1">
    <nc r="AG312" t="inlineStr">
      <is>
        <t>OK</t>
      </is>
    </nc>
  </rcc>
  <rcc rId="327" sId="1" numFmtId="14">
    <nc r="AH312">
      <v>1</v>
    </nc>
  </rcc>
  <rcc rId="328" sId="1" numFmtId="14">
    <nc r="AI312">
      <v>1</v>
    </nc>
  </rcc>
  <rcc rId="329" sId="1" numFmtId="14">
    <nc r="AJ312">
      <v>1</v>
    </nc>
  </rcc>
  <rcc rId="330" sId="1">
    <nc r="AK312" t="inlineStr">
      <is>
        <t>None</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3" sId="1">
    <nc r="X337">
      <f>W337</f>
    </nc>
  </rcc>
  <rcc rId="334" sId="1">
    <nc r="Z337">
      <v>2</v>
    </nc>
  </rcc>
  <rcc rId="335" sId="1">
    <nc r="AA337" t="inlineStr">
      <is>
        <t>Ready for review</t>
      </is>
    </nc>
  </rcc>
  <rcc rId="336" sId="1" numFmtId="19">
    <nc r="AE337">
      <v>43985</v>
    </nc>
  </rcc>
  <rcc rId="337" sId="1" numFmtId="19">
    <nc r="AF337">
      <v>43985</v>
    </nc>
  </rcc>
  <rcc rId="338" sId="1">
    <nc r="AG337" t="inlineStr">
      <is>
        <t>OK</t>
      </is>
    </nc>
  </rcc>
  <rcc rId="339" sId="1" numFmtId="14">
    <nc r="AH337">
      <v>1</v>
    </nc>
  </rcc>
  <rcc rId="340" sId="1" numFmtId="14">
    <nc r="AI337">
      <v>1</v>
    </nc>
  </rcc>
  <rcc rId="341" sId="1" numFmtId="14">
    <nc r="AJ337">
      <v>1</v>
    </nc>
  </rcc>
  <rcc rId="342" sId="1">
    <nc r="AK337"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5" sId="1">
    <oc r="AA325" t="inlineStr">
      <is>
        <t>Ready for review</t>
      </is>
    </oc>
    <nc r="AA325"/>
  </rcc>
  <rcc rId="346" sId="1">
    <oc r="AA326" t="inlineStr">
      <is>
        <t>Ready for review</t>
      </is>
    </oc>
    <nc r="AA326"/>
  </rcc>
  <rcc rId="347" sId="1">
    <oc r="AA327" t="inlineStr">
      <is>
        <t>Ready for review</t>
      </is>
    </oc>
    <nc r="AA327"/>
  </rcc>
  <rcc rId="348" sId="1">
    <oc r="AA328" t="inlineStr">
      <is>
        <t>Ready for review</t>
      </is>
    </oc>
    <nc r="AA328"/>
  </rcc>
  <rcc rId="349" sId="1">
    <oc r="AA323" t="inlineStr">
      <is>
        <t>Ready for review</t>
      </is>
    </oc>
    <nc r="AA323"/>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54" sId="1" xfDxf="1" dxf="1">
    <nc r="E366"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355" sId="1" xfDxf="1" dxf="1">
    <nc r="E367"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356" sId="1" xfDxf="1" dxf="1">
    <nc r="E368"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357" sId="1" xfDxf="1" dxf="1">
    <nc r="E36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358" sId="1" xfDxf="1" dxf="1">
    <nc r="E370" t="inlineStr">
      <is>
        <t>BAIC_N60_iBooster</t>
      </is>
    </nc>
    <ndxf>
      <alignment horizontal="left" vertical="top" readingOrder="0"/>
      <border outline="0">
        <left style="thin">
          <color indexed="64"/>
        </left>
        <right style="thin">
          <color indexed="64"/>
        </right>
        <top style="thin">
          <color indexed="64"/>
        </top>
        <bottom style="thin">
          <color indexed="64"/>
        </bottom>
      </border>
    </ndxf>
  </rcc>
  <rcc rId="359" sId="1">
    <nc r="D366" t="inlineStr">
      <is>
        <t>PSW</t>
      </is>
    </nc>
  </rcc>
  <rcc rId="360" sId="1">
    <nc r="D367" t="inlineStr">
      <is>
        <t>PSW</t>
      </is>
    </nc>
  </rcc>
  <rcc rId="361" sId="1">
    <nc r="D368" t="inlineStr">
      <is>
        <t>PSW</t>
      </is>
    </nc>
  </rcc>
  <rcc rId="362" sId="1">
    <nc r="D369" t="inlineStr">
      <is>
        <t>PSW</t>
      </is>
    </nc>
  </rcc>
  <rcc rId="363" sId="1">
    <nc r="D370" t="inlineStr">
      <is>
        <t>ASW</t>
      </is>
    </nc>
  </rcc>
  <rcc rId="364" sId="1">
    <nc r="C366">
      <v>20200603</v>
    </nc>
  </rcc>
  <rcc rId="365" sId="1">
    <nc r="C367">
      <v>20200603</v>
    </nc>
  </rcc>
  <rcc rId="366" sId="1">
    <nc r="C368">
      <v>20200603</v>
    </nc>
  </rcc>
  <rcc rId="367" sId="1">
    <nc r="C369">
      <v>20200603</v>
    </nc>
  </rcc>
  <rcc rId="368" sId="1">
    <nc r="C370">
      <v>20200603</v>
    </nc>
  </rcc>
  <rcc rId="369" sId="1">
    <nc r="B366">
      <f>B365+1</f>
    </nc>
  </rcc>
  <rcc rId="370" sId="1">
    <nc r="B367">
      <f>B366+1</f>
    </nc>
  </rcc>
  <rcc rId="371" sId="1">
    <nc r="B368">
      <f>B367+1</f>
    </nc>
  </rcc>
  <rcc rId="372" sId="1">
    <nc r="B369">
      <f>B368+1</f>
    </nc>
  </rcc>
  <rcc rId="373" sId="1">
    <nc r="B370">
      <f>B369+1</f>
    </nc>
  </rcc>
  <rfmt sheetId="1" sqref="B366:B370">
    <dxf>
      <fill>
        <patternFill patternType="solid">
          <bgColor theme="2" tint="-0.249977111117893"/>
        </patternFill>
      </fill>
    </dxf>
  </rfmt>
  <rcc rId="374" sId="1" xfDxf="1" dxf="1" quotePrefix="1">
    <nc r="F366" t="inlineStr">
      <is>
        <t>rb\as\baic\prj\dsmpr\src\RBEMM\</t>
      </is>
    </nc>
    <ndxf>
      <alignment horizontal="left" vertical="top" readingOrder="0"/>
      <border outline="0">
        <left style="thin">
          <color indexed="64"/>
        </left>
        <right style="thin">
          <color indexed="64"/>
        </right>
        <top style="thin">
          <color indexed="64"/>
        </top>
        <bottom style="thin">
          <color indexed="64"/>
        </bottom>
      </border>
    </ndxf>
  </rcc>
  <rcc rId="375" sId="1" xfDxf="1" dxf="1" quotePrefix="1">
    <nc r="F367" t="inlineStr">
      <is>
        <t>rb\as\cnms_core\app\net\scl_callout\src\</t>
      </is>
    </nc>
    <ndxf>
      <alignment horizontal="left" vertical="top" readingOrder="0"/>
      <border outline="0">
        <left style="thin">
          <color indexed="64"/>
        </left>
        <right style="thin">
          <color indexed="64"/>
        </right>
        <top style="thin">
          <color indexed="64"/>
        </top>
        <bottom style="thin">
          <color indexed="64"/>
        </bottom>
      </border>
    </ndxf>
  </rcc>
  <rcc rId="376" sId="1" xfDxf="1" dxf="1" quotePrefix="1">
    <nc r="F368" t="inlineStr">
      <is>
        <t>rb\as\baic\baic_core\app\net\RBScl\src\</t>
      </is>
    </nc>
    <ndxf>
      <alignment horizontal="left" vertical="top" readingOrder="0"/>
      <border outline="0">
        <left style="thin">
          <color indexed="64"/>
        </left>
        <right style="thin">
          <color indexed="64"/>
        </right>
        <top style="thin">
          <color indexed="64"/>
        </top>
        <bottom style="thin">
          <color indexed="64"/>
        </bottom>
      </border>
    </ndxf>
  </rcc>
  <rcc rId="377" sId="1" xfDxf="1" dxf="1" quotePrefix="1">
    <nc r="F369" t="inlineStr">
      <is>
        <t>rb\as\cnms_core\app\net\scl_callout\src\</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2" sId="1" quotePrefix="1">
    <nc r="F370" t="inlineStr">
      <is>
        <t>-</t>
      </is>
    </nc>
  </rcc>
  <rcc rId="383" sId="1" xfDxf="1" dxf="1">
    <nc r="G366">
      <v>1495985</v>
    </nc>
    <ndxf>
      <alignment horizontal="left" vertical="top" readingOrder="0"/>
      <border outline="0">
        <left style="thin">
          <color indexed="64"/>
        </left>
        <right style="thin">
          <color indexed="64"/>
        </right>
        <top style="thin">
          <color indexed="64"/>
        </top>
        <bottom style="thin">
          <color indexed="64"/>
        </bottom>
      </border>
    </ndxf>
  </rcc>
  <rcc rId="384" sId="1" xfDxf="1" dxf="1">
    <nc r="G367">
      <v>1495985</v>
    </nc>
    <ndxf>
      <alignment horizontal="left" vertical="top" readingOrder="0"/>
      <border outline="0">
        <left style="thin">
          <color indexed="64"/>
        </left>
        <right style="thin">
          <color indexed="64"/>
        </right>
        <top style="thin">
          <color indexed="64"/>
        </top>
        <bottom style="thin">
          <color indexed="64"/>
        </bottom>
      </border>
    </ndxf>
  </rcc>
  <rcc rId="385" sId="1" xfDxf="1" dxf="1">
    <nc r="G368">
      <v>1495985</v>
    </nc>
    <ndxf>
      <alignment horizontal="left" vertical="top" readingOrder="0"/>
      <border outline="0">
        <left style="thin">
          <color indexed="64"/>
        </left>
        <right style="thin">
          <color indexed="64"/>
        </right>
        <top style="thin">
          <color indexed="64"/>
        </top>
        <bottom style="thin">
          <color indexed="64"/>
        </bottom>
      </border>
    </ndxf>
  </rcc>
  <rcc rId="386" sId="1" xfDxf="1" dxf="1">
    <nc r="G369">
      <v>1495985</v>
    </nc>
    <ndxf>
      <alignment horizontal="left" vertical="top" readingOrder="0"/>
      <border outline="0">
        <left style="thin">
          <color indexed="64"/>
        </left>
        <right style="thin">
          <color indexed="64"/>
        </right>
        <top style="thin">
          <color indexed="64"/>
        </top>
        <bottom style="thin">
          <color indexed="64"/>
        </bottom>
      </border>
    </ndxf>
  </rcc>
  <rcc rId="387" sId="1" xfDxf="1" dxf="1">
    <nc r="G370">
      <v>1497370</v>
    </nc>
    <ndxf>
      <alignment horizontal="left" vertical="top" readingOrder="0"/>
      <border outline="0">
        <left style="thin">
          <color indexed="64"/>
        </left>
        <right style="thin">
          <color indexed="64"/>
        </right>
        <top style="thin">
          <color indexed="64"/>
        </top>
        <bottom style="thin">
          <color indexed="64"/>
        </bottom>
      </border>
    </ndxf>
  </rcc>
  <rcc rId="388" sId="1" xfDxf="1" dxf="1">
    <nc r="I366" t="inlineStr">
      <is>
        <t>CCM_Callbacks_Project.c</t>
      </is>
    </nc>
    <ndxf>
      <alignment horizontal="left" vertical="top" readingOrder="0"/>
      <border outline="0">
        <left style="thin">
          <color indexed="64"/>
        </left>
        <right style="thin">
          <color indexed="64"/>
        </right>
        <top style="thin">
          <color indexed="64"/>
        </top>
        <bottom style="thin">
          <color indexed="64"/>
        </bottom>
      </border>
    </ndxf>
  </rcc>
  <rcc rId="389" sId="1" xfDxf="1" dxf="1">
    <nc r="I367" t="inlineStr">
      <is>
        <t>RBA_NDS_CIM_0x310_Callout.c</t>
      </is>
    </nc>
    <ndxf>
      <alignment horizontal="left" vertical="top" readingOrder="0"/>
      <border outline="0">
        <left style="thin">
          <color indexed="64"/>
        </left>
        <right style="thin">
          <color indexed="64"/>
        </right>
        <top style="thin">
          <color indexed="64"/>
        </top>
        <bottom style="thin">
          <color indexed="64"/>
        </bottom>
      </border>
    </ndxf>
  </rcc>
  <rcc rId="390" sId="1" xfDxf="1" dxf="1">
    <nc r="I368" t="inlineStr">
      <is>
        <t>RBRIS_MainHandler.c</t>
      </is>
    </nc>
    <ndxf>
      <alignment horizontal="left" vertical="top" readingOrder="0"/>
      <border outline="0">
        <left style="thin">
          <color indexed="64"/>
        </left>
        <right style="thin">
          <color indexed="64"/>
        </right>
        <top style="thin">
          <color indexed="64"/>
        </top>
        <bottom style="thin">
          <color indexed="64"/>
        </bottom>
      </border>
    </ndxf>
  </rcc>
  <rcc rId="391" sId="1" xfDxf="1" dxf="1">
    <nc r="I369" t="inlineStr">
      <is>
        <t>RBA_NDS_ESP_0x264_Callout.c</t>
      </is>
    </nc>
    <ndxf>
      <alignment horizontal="left" vertical="top" readingOrder="0"/>
      <border outline="0">
        <left style="thin">
          <color indexed="64"/>
        </left>
        <right style="thin">
          <color indexed="64"/>
        </right>
        <top style="thin">
          <color indexed="64"/>
        </top>
        <bottom style="thin">
          <color indexed="64"/>
        </bottom>
      </border>
    </ndxf>
  </rcc>
  <rcc rId="392" sId="1" xfDxf="1" dxf="1">
    <nc r="I370" t="inlineStr">
      <is>
        <t>DOP_PedalOscillationDetection</t>
      </is>
    </nc>
    <ndxf>
      <alignment horizontal="left" vertical="top" readingOrder="0"/>
      <border outline="0">
        <left style="thin">
          <color indexed="64"/>
        </left>
        <right style="thin">
          <color indexed="64"/>
        </right>
        <top style="thin">
          <color indexed="64"/>
        </top>
        <bottom style="thin">
          <color indexed="64"/>
        </bottom>
      </border>
    </ndxf>
  </rcc>
  <rcc rId="393" sId="1">
    <nc r="K366" t="inlineStr">
      <is>
        <t>Auto</t>
      </is>
    </nc>
  </rcc>
  <rcc rId="394" sId="1">
    <nc r="K367" t="inlineStr">
      <is>
        <t>Auto</t>
      </is>
    </nc>
  </rcc>
  <rcc rId="395" sId="1">
    <nc r="K368" t="inlineStr">
      <is>
        <t>Auto</t>
      </is>
    </nc>
  </rcc>
  <rcc rId="396" sId="1">
    <nc r="K369" t="inlineStr">
      <is>
        <t>Auto</t>
      </is>
    </nc>
  </rcc>
  <rcc rId="397" sId="1">
    <nc r="K370" t="inlineStr">
      <is>
        <t>Auto</t>
      </is>
    </nc>
  </rcc>
  <rcc rId="398" sId="1" xfDxf="1" dxf="1">
    <nc r="V366">
      <v>42</v>
    </nc>
    <ndxf>
      <alignment horizontal="left" vertical="top" readingOrder="0"/>
      <border outline="0">
        <left style="thin">
          <color indexed="64"/>
        </left>
        <right style="thin">
          <color indexed="64"/>
        </right>
        <top style="thin">
          <color indexed="64"/>
        </top>
        <bottom style="thin">
          <color indexed="64"/>
        </bottom>
      </border>
    </ndxf>
  </rcc>
  <rcc rId="399" sId="1" xfDxf="1" dxf="1">
    <nc r="V367">
      <v>117</v>
    </nc>
    <ndxf>
      <alignment horizontal="left" vertical="top" readingOrder="0"/>
      <border outline="0">
        <left style="thin">
          <color indexed="64"/>
        </left>
        <right style="thin">
          <color indexed="64"/>
        </right>
        <top style="thin">
          <color indexed="64"/>
        </top>
        <bottom style="thin">
          <color indexed="64"/>
        </bottom>
      </border>
    </ndxf>
  </rcc>
  <rcc rId="400" sId="1" xfDxf="1" dxf="1">
    <nc r="V368">
      <v>90</v>
    </nc>
    <ndxf>
      <alignment horizontal="left" vertical="top" readingOrder="0"/>
      <border outline="0">
        <left style="thin">
          <color indexed="64"/>
        </left>
        <right style="thin">
          <color indexed="64"/>
        </right>
        <top style="thin">
          <color indexed="64"/>
        </top>
        <bottom style="thin">
          <color indexed="64"/>
        </bottom>
      </border>
    </ndxf>
  </rcc>
  <rcc rId="401" sId="1" xfDxf="1" dxf="1">
    <nc r="V369">
      <v>27</v>
    </nc>
    <ndxf>
      <alignment horizontal="left" vertical="top" readingOrder="0"/>
      <border outline="0">
        <left style="thin">
          <color indexed="64"/>
        </left>
        <right style="thin">
          <color indexed="64"/>
        </right>
        <top style="thin">
          <color indexed="64"/>
        </top>
        <bottom style="thin">
          <color indexed="64"/>
        </bottom>
      </border>
    </ndxf>
  </rcc>
  <rcc rId="402" sId="1" xfDxf="1" dxf="1">
    <nc r="V370">
      <v>150</v>
    </nc>
    <ndxf>
      <alignment horizontal="left" vertical="top" readingOrder="0"/>
      <border outline="0">
        <left style="thin">
          <color indexed="64"/>
        </left>
        <right style="thin">
          <color indexed="64"/>
        </right>
        <top style="thin">
          <color indexed="64"/>
        </top>
        <bottom style="thin">
          <color indexed="64"/>
        </bottom>
      </border>
    </ndxf>
  </rcc>
  <rcc rId="403" sId="1">
    <nc r="W366">
      <f>V366</f>
    </nc>
  </rcc>
  <rcc rId="404" sId="1">
    <nc r="W367">
      <f>V367</f>
    </nc>
  </rcc>
  <rcc rId="405" sId="1">
    <nc r="W368">
      <f>V368</f>
    </nc>
  </rcc>
  <rcc rId="406" sId="1">
    <nc r="W369">
      <f>V369</f>
    </nc>
  </rcc>
  <rcc rId="407" sId="1">
    <nc r="W370">
      <f>V370</f>
    </nc>
  </rcc>
  <rcc rId="408" sId="1" xfDxf="1" dxf="1">
    <nc r="M366" t="inlineStr">
      <is>
        <t>BL73_SP02</t>
      </is>
    </nc>
    <ndxf>
      <alignment horizontal="left" vertical="top" readingOrder="0"/>
      <border outline="0">
        <left style="thin">
          <color indexed="64"/>
        </left>
        <right style="thin">
          <color indexed="64"/>
        </right>
        <top style="thin">
          <color indexed="64"/>
        </top>
        <bottom style="thin">
          <color indexed="64"/>
        </bottom>
      </border>
    </ndxf>
  </rcc>
  <rcc rId="409" sId="1" xfDxf="1" dxf="1">
    <nc r="M367" t="inlineStr">
      <is>
        <t>BL73_SP02</t>
      </is>
    </nc>
    <ndxf>
      <alignment horizontal="left" vertical="top" readingOrder="0"/>
      <border outline="0">
        <left style="thin">
          <color indexed="64"/>
        </left>
        <right style="thin">
          <color indexed="64"/>
        </right>
        <top style="thin">
          <color indexed="64"/>
        </top>
        <bottom style="thin">
          <color indexed="64"/>
        </bottom>
      </border>
    </ndxf>
  </rcc>
  <rcc rId="410" sId="1" xfDxf="1" dxf="1">
    <nc r="M368" t="inlineStr">
      <is>
        <t>BL73_SP02</t>
      </is>
    </nc>
    <ndxf>
      <alignment horizontal="left" vertical="top" readingOrder="0"/>
      <border outline="0">
        <left style="thin">
          <color indexed="64"/>
        </left>
        <right style="thin">
          <color indexed="64"/>
        </right>
        <top style="thin">
          <color indexed="64"/>
        </top>
        <bottom style="thin">
          <color indexed="64"/>
        </bottom>
      </border>
    </ndxf>
  </rcc>
  <rcc rId="411" sId="1" xfDxf="1" dxf="1">
    <nc r="M369" t="inlineStr">
      <is>
        <t>BL73_SP02</t>
      </is>
    </nc>
    <ndxf>
      <alignment horizontal="left" vertical="top" readingOrder="0"/>
      <border outline="0">
        <left style="thin">
          <color indexed="64"/>
        </left>
        <right style="thin">
          <color indexed="64"/>
        </right>
        <top style="thin">
          <color indexed="64"/>
        </top>
        <bottom style="thin">
          <color indexed="64"/>
        </bottom>
      </border>
    </ndxf>
  </rcc>
  <rfmt sheetId="1" xfDxf="1" sqref="M370" start="0" length="0">
    <dxf>
      <alignment horizontal="left" vertical="top" readingOrder="0"/>
      <border outline="0">
        <left style="thin">
          <color indexed="64"/>
        </left>
        <right style="thin">
          <color indexed="64"/>
        </right>
        <top style="thin">
          <color indexed="64"/>
        </top>
        <bottom style="thin">
          <color indexed="64"/>
        </bottom>
      </border>
    </dxf>
  </rfmt>
  <rcc rId="412" sId="1">
    <nc r="M370" t="inlineStr">
      <is>
        <t>BL72_SP02</t>
      </is>
    </nc>
  </rcc>
  <rcc rId="413" sId="1" xfDxf="1" dxf="1" quotePrefix="1">
    <nc r="P366"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cc rId="414" sId="1" quotePrefix="1">
    <nc r="P367" t="inlineStr">
      <is>
        <t>HU Evan (CC-AS/EVA-SW33-CN)</t>
      </is>
    </nc>
  </rcc>
  <rcc rId="415" sId="1" quotePrefix="1">
    <nc r="P368" t="inlineStr">
      <is>
        <t>HU Evan (CC-AS/EVA-SW33-CN)</t>
      </is>
    </nc>
  </rcc>
  <rcc rId="416" sId="1" quotePrefix="1">
    <nc r="P369" t="inlineStr">
      <is>
        <t>HU Evan (CC-AS/EVA-SW33-CN)</t>
      </is>
    </nc>
  </rcc>
  <rfmt sheetId="1" sqref="P370" start="0" length="0">
    <dxf>
      <alignment horizontal="general" vertical="bottom" readingOrder="0"/>
      <border outline="0">
        <left/>
        <right/>
        <top/>
        <bottom/>
      </border>
    </dxf>
  </rfmt>
  <rcc rId="417" sId="1" xfDxf="1" dxf="1">
    <nc r="P370" t="inlineStr">
      <is>
        <t>CHENG Jie (CC-AS/EVA-SW1-CN)</t>
      </is>
    </nc>
    <ndxf>
      <alignment vertical="center" readingOrder="0"/>
    </ndxf>
  </rcc>
  <rfmt sheetId="1" sqref="O370" start="0" length="0">
    <dxf>
      <alignment horizontal="general" vertical="bottom" readingOrder="0"/>
      <border outline="0">
        <left/>
        <right/>
        <top/>
        <bottom/>
      </border>
    </dxf>
  </rfmt>
  <rfmt sheetId="1" xfDxf="1" sqref="O370" start="0" length="0">
    <dxf>
      <font>
        <sz val="10"/>
        <color rgb="FF000000"/>
        <name val="Arial"/>
        <scheme val="none"/>
      </font>
    </dxf>
  </rfmt>
  <rcc rId="418" sId="1" odxf="1" quotePrefix="1">
    <nc r="O370" t="inlineStr">
      <is>
        <t>16.1.147310.0</t>
      </is>
    </nc>
  </rcc>
  <rfmt sheetId="1" sqref="O370" start="0" length="2147483647">
    <dxf>
      <font>
        <name val="Calibri"/>
        <scheme val="minor"/>
      </font>
    </dxf>
  </rfmt>
  <rcc rId="419" sId="1" odxf="1" dxf="1" quotePrefix="1">
    <nc r="O366" t="inlineStr">
      <is>
        <t>-</t>
      </is>
    </nc>
    <odxf/>
    <ndxf/>
  </rcc>
  <rcc rId="420" sId="1" odxf="1" dxf="1" quotePrefix="1">
    <nc r="O367" t="inlineStr">
      <is>
        <t>-</t>
      </is>
    </nc>
    <odxf/>
    <ndxf/>
  </rcc>
  <rcc rId="421" sId="1" odxf="1" dxf="1" quotePrefix="1">
    <nc r="O368" t="inlineStr">
      <is>
        <t>-</t>
      </is>
    </nc>
    <odxf/>
    <ndxf/>
  </rcc>
  <rcc rId="422" sId="1" odxf="1" dxf="1" quotePrefix="1">
    <nc r="O369" t="inlineStr">
      <is>
        <t>-</t>
      </is>
    </nc>
    <odxf/>
    <ndxf/>
  </rcc>
  <rcc rId="423" sId="1" xfDxf="1" dxf="1">
    <nc r="N366" t="inlineStr">
      <is>
        <t>BAIC_MainPath_HevX_Int.zip</t>
      </is>
    </nc>
    <ndxf>
      <alignment horizontal="left" vertical="top" readingOrder="0"/>
      <border outline="0">
        <left style="thin">
          <color indexed="64"/>
        </left>
        <right style="thin">
          <color indexed="64"/>
        </right>
        <top style="thin">
          <color indexed="64"/>
        </top>
        <bottom style="thin">
          <color indexed="64"/>
        </bottom>
      </border>
    </ndxf>
  </rcc>
  <rcc rId="424" sId="1">
    <nc r="S366" t="inlineStr">
      <is>
        <t>chung.ly</t>
      </is>
    </nc>
  </rcc>
  <rcc rId="425" sId="1">
    <nc r="S367" t="inlineStr">
      <is>
        <t>chung.ly</t>
      </is>
    </nc>
  </rcc>
  <rcc rId="426" sId="1">
    <nc r="S368" t="inlineStr">
      <is>
        <t>chung.ly</t>
      </is>
    </nc>
  </rcc>
  <rcc rId="427" sId="1">
    <nc r="S369" t="inlineStr">
      <is>
        <t>chung.ly</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0" sId="1">
    <nc r="N367" t="inlineStr">
      <is>
        <t>BAIC_MainPath_HevX_Int.zip</t>
      </is>
    </nc>
  </rcc>
  <rcc rId="431" sId="1">
    <nc r="N368" t="inlineStr">
      <is>
        <t>BAIC_MainPath_HevX_Int.zip</t>
      </is>
    </nc>
  </rcc>
  <rcc rId="432" sId="1">
    <nc r="N369" t="inlineStr">
      <is>
        <t>BAIC_MainPath_HevX_Int.zip</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5" sId="1" xfDxf="1" dxf="1">
    <nc r="N370" t="inlineStr">
      <is>
        <t>VSA_ECU_CSW_BB00000.axl</t>
      </is>
    </nc>
    <ndxf>
      <alignment horizontal="left" vertical="top" readingOrder="0"/>
      <border outline="0">
        <left style="thin">
          <color indexed="64"/>
        </left>
        <right style="thin">
          <color indexed="64"/>
        </right>
        <top style="thin">
          <color indexed="64"/>
        </top>
        <bottom style="thin">
          <color indexed="64"/>
        </bottom>
      </border>
    </ndxf>
  </rcc>
  <rcc rId="436" sId="1">
    <nc r="L366" t="inlineStr">
      <is>
        <t>None</t>
      </is>
    </nc>
  </rcc>
  <rcc rId="437" sId="1">
    <nc r="L367" t="inlineStr">
      <is>
        <t>None</t>
      </is>
    </nc>
  </rcc>
  <rcc rId="438" sId="1">
    <nc r="L368" t="inlineStr">
      <is>
        <t>None</t>
      </is>
    </nc>
  </rcc>
  <rcc rId="439" sId="1">
    <nc r="L369" t="inlineStr">
      <is>
        <t>None</t>
      </is>
    </nc>
  </rcc>
  <rcc rId="440" sId="1">
    <nc r="L370" t="inlineStr">
      <is>
        <t>None</t>
      </is>
    </nc>
  </rcc>
  <rcc rId="441" sId="1">
    <nc r="Y366">
      <f>ROUNDDOWN(W366/HLOOKUP(D366,Table!$C$3:$D$4,2,0)*8,2)</f>
    </nc>
  </rcc>
  <rcc rId="442" sId="1">
    <nc r="Y367">
      <f>ROUNDDOWN(W367/HLOOKUP(D367,Table!$C$3:$D$4,2,0)*8,2)</f>
    </nc>
  </rcc>
  <rcc rId="443" sId="1">
    <nc r="Y368">
      <f>ROUNDDOWN(W368/HLOOKUP(D368,Table!$C$3:$D$4,2,0)*8,2)</f>
    </nc>
  </rcc>
  <rcc rId="444" sId="1">
    <nc r="Y369">
      <f>ROUNDDOWN(W369/HLOOKUP(D369,Table!$C$3:$D$4,2,0)*8,2)</f>
    </nc>
  </rcc>
  <rcc rId="445" sId="1">
    <nc r="Y370">
      <f>ROUNDDOWN(W370/HLOOKUP(D370,Table!$C$3:$D$4,2,0)*8,2)</f>
    </nc>
  </rcc>
  <rcc rId="446" sId="1" numFmtId="19">
    <nc r="AC366">
      <v>43985</v>
    </nc>
  </rcc>
  <rcc rId="447" sId="1" numFmtId="19">
    <nc r="AC367">
      <v>43985</v>
    </nc>
  </rcc>
  <rcc rId="448" sId="1" numFmtId="19">
    <nc r="AC368">
      <v>43985</v>
    </nc>
  </rcc>
  <rcc rId="449" sId="1" numFmtId="19">
    <nc r="AC369">
      <v>43985</v>
    </nc>
  </rcc>
  <rcc rId="450" sId="1" numFmtId="19">
    <nc r="AC370">
      <v>43985</v>
    </nc>
  </rcc>
  <rcc rId="451" sId="1" numFmtId="19">
    <nc r="AD366">
      <v>43985</v>
    </nc>
  </rcc>
  <rcc rId="452" sId="1" numFmtId="19">
    <nc r="AD367">
      <v>43985</v>
    </nc>
  </rcc>
  <rcc rId="453" sId="1" numFmtId="19">
    <nc r="AD368">
      <v>43985</v>
    </nc>
  </rcc>
  <rcc rId="454" sId="1" numFmtId="19">
    <nc r="AD369">
      <v>43985</v>
    </nc>
  </rcc>
  <rcc rId="455" sId="1" numFmtId="19">
    <nc r="AD370">
      <v>43985</v>
    </nc>
  </rcc>
  <rfmt sheetId="1" sqref="AD366:AD370">
    <dxf>
      <fill>
        <patternFill patternType="solid">
          <bgColor rgb="FFFF0000"/>
        </patternFill>
      </fill>
    </dxf>
  </rfmt>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366" start="0" length="0">
    <dxf>
      <alignment horizontal="left" vertical="top" readingOrder="0"/>
      <border outline="0">
        <left style="thin">
          <color indexed="64"/>
        </left>
        <right style="thin">
          <color indexed="64"/>
        </right>
        <top style="thin">
          <color indexed="64"/>
        </top>
        <bottom style="thin">
          <color indexed="64"/>
        </bottom>
      </border>
    </dxf>
  </rfmt>
  <rcc rId="460" sId="1" quotePrefix="1">
    <oc r="F366" t="inlineStr">
      <is>
        <t>rb\as\baic\prj\dsmpr\src\RBEMM\</t>
      </is>
    </oc>
    <nc r="F366" t="inlineStr">
      <is>
        <t>BAIC_MainPath_HevX_Int\BAICHevX\rb\as\baic\prj\dsmpr\src\RBEMM\CCM_Callbacks_Project.c</t>
      </is>
    </nc>
  </rcc>
  <rfmt sheetId="1" sqref="F366" start="0" length="2147483647">
    <dxf>
      <font>
        <b/>
      </font>
    </dxf>
  </rfmt>
  <rfmt sheetId="1" xfDxf="1" sqref="F367" start="0" length="0">
    <dxf>
      <alignment horizontal="left" vertical="top" readingOrder="0"/>
      <border outline="0">
        <left style="thin">
          <color indexed="64"/>
        </left>
        <right style="thin">
          <color indexed="64"/>
        </right>
        <top style="thin">
          <color indexed="64"/>
        </top>
        <bottom style="thin">
          <color indexed="64"/>
        </bottom>
      </border>
    </dxf>
  </rfmt>
  <rcc rId="461" sId="1" quotePrefix="1">
    <oc r="F367" t="inlineStr">
      <is>
        <t>rb\as\cnms_core\app\net\scl_callout\src\</t>
      </is>
    </oc>
    <nc r="F367" t="inlineStr">
      <is>
        <t>BAIC_MainPath_HevX_Int\BAICHevX\rb\as\cnms_core\app\net\scl_callout\src\RBA_NDS_CIM_0x310_Callout.c</t>
      </is>
    </nc>
  </rcc>
  <rfmt sheetId="1" sqref="F367" start="0" length="2147483647">
    <dxf>
      <font>
        <b/>
      </font>
    </dxf>
  </rfmt>
  <rfmt sheetId="1" sqref="O370" start="0" length="2147483647">
    <dxf>
      <font>
        <sz val="11"/>
      </font>
    </dxf>
  </rfmt>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323" start="0" length="0">
    <dxf>
      <fill>
        <patternFill patternType="none">
          <bgColor indexed="65"/>
        </patternFill>
      </fill>
    </dxf>
  </rfmt>
  <rfmt sheetId="1" sqref="I324" start="0" length="0">
    <dxf>
      <fill>
        <patternFill patternType="none">
          <bgColor indexed="65"/>
        </patternFill>
      </fill>
    </dxf>
  </rfmt>
  <rfmt sheetId="1" sqref="I325" start="0" length="0">
    <dxf>
      <fill>
        <patternFill patternType="none">
          <bgColor indexed="65"/>
        </patternFill>
      </fill>
    </dxf>
  </rfmt>
  <rfmt sheetId="1" sqref="I326" start="0" length="0">
    <dxf>
      <fill>
        <patternFill patternType="none">
          <bgColor indexed="65"/>
        </patternFill>
      </fill>
    </dxf>
  </rfmt>
  <rfmt sheetId="1" sqref="I327" start="0" length="0">
    <dxf>
      <fill>
        <patternFill patternType="none">
          <bgColor indexed="65"/>
        </patternFill>
      </fill>
    </dxf>
  </rfmt>
  <rfmt sheetId="1" sqref="I328" start="0" length="0">
    <dxf>
      <fill>
        <patternFill patternType="none">
          <bgColor indexed="65"/>
        </patternFill>
      </fill>
    </dxf>
  </rfmt>
  <rfmt sheetId="1" sqref="I329" start="0" length="0">
    <dxf>
      <fill>
        <patternFill patternType="none">
          <bgColor indexed="65"/>
        </patternFill>
      </fill>
    </dxf>
  </rfmt>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6" sId="1">
    <nc r="AA323" t="inlineStr">
      <is>
        <t>Ready for review</t>
      </is>
    </nc>
  </rcc>
  <rcc rId="467" sId="1">
    <nc r="AA325" t="inlineStr">
      <is>
        <t>Ready for review</t>
      </is>
    </nc>
  </rcc>
  <rcc rId="468" sId="1">
    <nc r="AA326" t="inlineStr">
      <is>
        <t>Ready for review</t>
      </is>
    </nc>
  </rcc>
  <rcc rId="469" sId="1">
    <nc r="AA327" t="inlineStr">
      <is>
        <t>Ready for review</t>
      </is>
    </nc>
  </rcc>
  <rcc rId="470" sId="1">
    <nc r="AA328" t="inlineStr">
      <is>
        <t>Ready for review</t>
      </is>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368" start="0" length="0">
    <dxf>
      <alignment horizontal="left" vertical="top" readingOrder="0"/>
      <border outline="0">
        <left style="thin">
          <color indexed="64"/>
        </left>
        <right style="thin">
          <color indexed="64"/>
        </right>
        <top style="thin">
          <color indexed="64"/>
        </top>
        <bottom style="thin">
          <color indexed="64"/>
        </bottom>
      </border>
    </dxf>
  </rfmt>
  <rcc rId="475" sId="1" quotePrefix="1">
    <oc r="F368" t="inlineStr">
      <is>
        <t>rb\as\baic\baic_core\app\net\RBScl\src\</t>
      </is>
    </oc>
    <nc r="F368" t="inlineStr">
      <is>
        <t>BAIC_MainPath_HevX_Int\BAICHevX\rb\as\baic\baic_core\app\net\RBScl\src\RBRIS_MainHandler.c</t>
      </is>
    </nc>
  </rcc>
  <rfmt sheetId="1" sqref="F368" start="0" length="2147483647">
    <dxf>
      <font>
        <b/>
      </font>
    </dxf>
  </rfmt>
</revisions>
</file>

<file path=xl/revisions/revisionLog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369" start="0" length="0">
    <dxf>
      <alignment horizontal="left" vertical="top" readingOrder="0"/>
      <border outline="0">
        <left style="thin">
          <color indexed="64"/>
        </left>
        <right style="thin">
          <color indexed="64"/>
        </right>
        <top style="thin">
          <color indexed="64"/>
        </top>
        <bottom style="thin">
          <color indexed="64"/>
        </bottom>
      </border>
    </dxf>
  </rfmt>
  <rcc rId="476" sId="1" quotePrefix="1">
    <oc r="F369" t="inlineStr">
      <is>
        <t>rb\as\cnms_core\app\net\scl_callout\src\</t>
      </is>
    </oc>
    <nc r="F369" t="inlineStr">
      <is>
        <t>BAIC_MainPath_HevX_Int\BAICHevX\rb\as\cnms_core\app\net\scl_callout\src\RBA_NDS_ESP_0x264_Callout.c</t>
      </is>
    </nc>
  </rcc>
  <rfmt sheetId="1" sqref="F369" start="0" length="2147483647">
    <dxf>
      <font>
        <b/>
      </font>
    </dxf>
  </rfmt>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366" start="0" length="2147483647">
    <dxf>
      <font>
        <b/>
      </font>
    </dxf>
  </rfmt>
  <rfmt sheetId="1" sqref="F367" start="0" length="2147483647">
    <dxf>
      <font>
        <b/>
      </font>
    </dxf>
  </rfmt>
  <rfmt sheetId="1" sqref="F368" start="0" length="2147483647">
    <dxf>
      <font>
        <b/>
      </font>
    </dxf>
  </rfmt>
  <rfmt sheetId="1" sqref="F369" start="0" length="2147483647">
    <dxf>
      <font>
        <b/>
      </font>
    </dxf>
  </rfmt>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7" sId="1">
    <nc r="S370" t="inlineStr">
      <is>
        <t>duong.nguyen</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0" sId="1">
    <nc r="X338">
      <f>W338</f>
    </nc>
  </rcc>
  <rcc rId="481" sId="1">
    <nc r="Z338">
      <v>0.3</v>
    </nc>
  </rcc>
  <rcc rId="482" sId="1">
    <nc r="AA338" t="inlineStr">
      <is>
        <t>Ready for review</t>
      </is>
    </nc>
  </rcc>
  <rcc rId="483" sId="1" numFmtId="19">
    <nc r="AE338">
      <v>43985</v>
    </nc>
  </rcc>
  <rcc rId="484" sId="1" numFmtId="19">
    <nc r="AF338">
      <v>43985</v>
    </nc>
  </rcc>
  <rcc rId="485" sId="1">
    <nc r="AG338" t="inlineStr">
      <is>
        <t>OK</t>
      </is>
    </nc>
  </rcc>
  <rcc rId="486" sId="1" numFmtId="14">
    <nc r="AH338">
      <v>1</v>
    </nc>
  </rcc>
  <rcc rId="487" sId="1" numFmtId="14">
    <nc r="AI338">
      <v>1</v>
    </nc>
  </rcc>
  <rcc rId="488" sId="1" numFmtId="14">
    <nc r="AJ338">
      <v>1</v>
    </nc>
  </rcc>
  <rcc rId="489" sId="1">
    <nc r="AK338"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2" sId="1" xfDxf="1" dxf="1">
    <nc r="E371" t="inlineStr">
      <is>
        <t>BAIC_C62XP_HevX_BL62</t>
      </is>
    </nc>
    <ndxf>
      <alignment horizontal="left" vertical="top" readingOrder="0"/>
      <border outline="0">
        <left style="thin">
          <color indexed="64"/>
        </left>
        <right style="thin">
          <color indexed="64"/>
        </right>
        <top style="thin">
          <color indexed="64"/>
        </top>
        <bottom style="thin">
          <color indexed="64"/>
        </bottom>
      </border>
    </ndxf>
  </rcc>
  <rcc rId="493" sId="1" xfDxf="1" dxf="1">
    <nc r="E372" t="inlineStr">
      <is>
        <t>BAIC_C62XP_HevX_BL62</t>
      </is>
    </nc>
    <ndxf>
      <alignment horizontal="left" vertical="top" readingOrder="0"/>
      <border outline="0">
        <left style="thin">
          <color indexed="64"/>
        </left>
        <right style="thin">
          <color indexed="64"/>
        </right>
        <top style="thin">
          <color indexed="64"/>
        </top>
        <bottom style="thin">
          <color indexed="64"/>
        </bottom>
      </border>
    </ndxf>
  </rcc>
  <rcc rId="494" sId="1">
    <nc r="D371" t="inlineStr">
      <is>
        <t>ASW</t>
      </is>
    </nc>
  </rcc>
  <rcc rId="495" sId="1">
    <nc r="D372" t="inlineStr">
      <is>
        <t>ASW</t>
      </is>
    </nc>
  </rcc>
  <rcc rId="496" sId="1">
    <nc r="C371">
      <v>20200603</v>
    </nc>
  </rcc>
  <rcc rId="497" sId="1">
    <nc r="C372">
      <v>20200603</v>
    </nc>
  </rcc>
  <rfmt sheetId="1" sqref="B371:B372">
    <dxf>
      <fill>
        <patternFill patternType="solid">
          <bgColor theme="4" tint="0.59999389629810485"/>
        </patternFill>
      </fill>
    </dxf>
  </rfmt>
  <rcc rId="498" sId="1">
    <nc r="B371">
      <f>B370+1</f>
    </nc>
  </rcc>
  <rcc rId="499" sId="1">
    <nc r="B372">
      <f>B371+1</f>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2" sId="1" quotePrefix="1">
    <nc r="F371" t="inlineStr">
      <is>
        <t>-</t>
      </is>
    </nc>
  </rcc>
  <rcc rId="503" sId="1" quotePrefix="1">
    <nc r="F372" t="inlineStr">
      <is>
        <t>-</t>
      </is>
    </nc>
  </rcc>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4" sId="2">
    <nc r="X161">
      <f>W161</f>
    </nc>
  </rcc>
  <rcc rId="505" sId="2">
    <nc r="AA161" t="inlineStr">
      <is>
        <t>Ready for review</t>
      </is>
    </nc>
  </rcc>
  <rcc rId="506" sId="2" numFmtId="19">
    <nc r="AE161">
      <v>43985</v>
    </nc>
  </rcc>
  <rcc rId="507" sId="2" numFmtId="19">
    <nc r="AF161">
      <v>43985</v>
    </nc>
  </rcc>
  <rcc rId="508" sId="2">
    <nc r="AG161" t="inlineStr">
      <is>
        <t>OK</t>
      </is>
    </nc>
  </rcc>
  <rcc rId="509" sId="2" numFmtId="14">
    <nc r="AH161">
      <v>1</v>
    </nc>
  </rcc>
  <rcc rId="510" sId="2" numFmtId="14">
    <nc r="AI161">
      <v>1</v>
    </nc>
  </rcc>
  <rcc rId="511" sId="2" quotePrefix="1">
    <nc r="AK161" t="inlineStr">
      <is>
        <t>None</t>
      </is>
    </nc>
  </rcc>
  <rcc rId="512" sId="2" numFmtId="14">
    <nc r="AJ161">
      <v>0.5</v>
    </nc>
  </rcc>
  <rcv guid="{A2C66332-A809-458E-971B-FDB6D62C74C3}" action="delete"/>
  <rdn rId="0" localSheetId="1" customView="1" name="Z_A2C66332_A809_458E_971B_FDB6D62C74C3_.wvu.FilterData" hidden="1" oldHidden="1">
    <formula>Merged_COEM!$B$59:$AN$390</formula>
    <oldFormula>Merged_COEM!$B$59:$AN$390</oldFormula>
  </rdn>
  <rdn rId="0" localSheetId="2" customView="1" name="Z_A2C66332_A809_458E_971B_FDB6D62C74C3_.wvu.FilterData" hidden="1" oldHidden="1">
    <formula>Merged_JOEM!$B$59:$AN$326</formula>
    <oldFormula>Merged_JOEM!$B$59:$AN$326</oldFormula>
  </rdn>
  <rcv guid="{A2C66332-A809-458E-971B-FDB6D62C74C3}" action="add"/>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5" sId="1" xfDxf="1" dxf="1">
    <nc r="G371">
      <v>1501554</v>
    </nc>
    <ndxf>
      <alignment horizontal="left" vertical="top" readingOrder="0"/>
      <border outline="0">
        <left style="thin">
          <color indexed="64"/>
        </left>
        <right style="thin">
          <color indexed="64"/>
        </right>
        <top style="thin">
          <color indexed="64"/>
        </top>
        <bottom style="thin">
          <color indexed="64"/>
        </bottom>
      </border>
    </ndxf>
  </rcc>
  <rcc rId="516" sId="1" xfDxf="1" dxf="1">
    <nc r="G372">
      <v>1501554</v>
    </nc>
    <ndxf>
      <alignment horizontal="left" vertical="top" readingOrder="0"/>
      <border outline="0">
        <left style="thin">
          <color indexed="64"/>
        </left>
        <right style="thin">
          <color indexed="64"/>
        </right>
        <top style="thin">
          <color indexed="64"/>
        </top>
        <bottom style="thin">
          <color indexed="64"/>
        </bottom>
      </border>
    </ndxf>
  </rcc>
  <rcc rId="517" sId="1" xfDxf="1" dxf="1">
    <nc r="I371" t="inlineStr">
      <is>
        <t>APA_TransStateMachine</t>
      </is>
    </nc>
    <ndxf>
      <alignment horizontal="left" vertical="top" readingOrder="0"/>
      <border outline="0">
        <left style="thin">
          <color indexed="64"/>
        </left>
        <right style="thin">
          <color indexed="64"/>
        </right>
        <top style="thin">
          <color indexed="64"/>
        </top>
        <bottom style="thin">
          <color indexed="64"/>
        </bottom>
      </border>
    </ndxf>
  </rcc>
  <rcc rId="518" sId="1" xfDxf="1" dxf="1">
    <nc r="I372" t="inlineStr">
      <is>
        <t>APA_ApbRequest</t>
      </is>
    </nc>
    <ndxf>
      <alignment horizontal="left" vertical="top" readingOrder="0"/>
      <border outline="0">
        <left style="thin">
          <color indexed="64"/>
        </left>
        <right style="thin">
          <color indexed="64"/>
        </right>
        <top style="thin">
          <color indexed="64"/>
        </top>
        <bottom style="thin">
          <color indexed="64"/>
        </bottom>
      </border>
    </ndxf>
  </rcc>
  <rcc rId="519" sId="1">
    <nc r="K371" t="inlineStr">
      <is>
        <t>Auto</t>
      </is>
    </nc>
  </rcc>
  <rcc rId="520" sId="1">
    <nc r="K372" t="inlineStr">
      <is>
        <t>Auto</t>
      </is>
    </nc>
  </rcc>
  <rcc rId="521" sId="1" xfDxf="1" dxf="1" quotePrefix="1">
    <nc r="O371" t="inlineStr">
      <is>
        <t>1.11.146310.10</t>
      </is>
    </nc>
    <ndxf>
      <alignment horizontal="left" vertical="top" readingOrder="0"/>
      <border outline="0">
        <left style="thin">
          <color indexed="64"/>
        </left>
        <right style="thin">
          <color indexed="64"/>
        </right>
        <top style="thin">
          <color indexed="64"/>
        </top>
        <bottom style="thin">
          <color indexed="64"/>
        </bottom>
      </border>
    </ndxf>
  </rcc>
  <rcc rId="522" sId="1" xfDxf="1" dxf="1" quotePrefix="1">
    <nc r="O372" t="inlineStr">
      <is>
        <t>1.1.147303.1.146310.0</t>
      </is>
    </nc>
    <ndxf>
      <alignment horizontal="left" vertical="top" readingOrder="0"/>
      <border outline="0">
        <left style="thin">
          <color indexed="64"/>
        </left>
        <right style="thin">
          <color indexed="64"/>
        </right>
        <top style="thin">
          <color indexed="64"/>
        </top>
        <bottom style="thin">
          <color indexed="64"/>
        </bottom>
      </border>
    </ndxf>
  </rcc>
  <rcc rId="523" sId="1">
    <nc r="V371">
      <v>83</v>
    </nc>
  </rcc>
  <rcc rId="524" sId="1">
    <nc r="W371">
      <f>V371</f>
    </nc>
  </rcc>
  <rcc rId="525" sId="1">
    <nc r="V372">
      <v>50</v>
    </nc>
  </rcc>
  <rcc rId="526" sId="1">
    <nc r="W372">
      <f>V372</f>
    </nc>
  </rcc>
  <rcc rId="527" sId="1" xfDxf="1" dxf="1">
    <nc r="N371" t="inlineStr">
      <is>
        <t>WANG Mingyuan (CC-AS/EVA-SW2-CN)</t>
      </is>
    </nc>
    <ndxf>
      <alignment horizontal="left" vertical="top" readingOrder="0"/>
      <border outline="0">
        <left style="thin">
          <color indexed="64"/>
        </left>
        <right style="thin">
          <color indexed="64"/>
        </right>
        <top style="thin">
          <color indexed="64"/>
        </top>
        <bottom style="thin">
          <color indexed="64"/>
        </bottom>
      </border>
    </ndxf>
  </rcc>
  <rm rId="528" sheetId="1" source="N371" destination="P371" sourceSheetId="1">
    <rfmt sheetId="1" sqref="P371" start="0" length="0">
      <dxf>
        <alignment horizontal="left" vertical="top" readingOrder="0"/>
        <border outline="0">
          <left style="thin">
            <color indexed="64"/>
          </left>
          <right style="thin">
            <color indexed="64"/>
          </right>
          <top style="thin">
            <color indexed="64"/>
          </top>
          <bottom style="thin">
            <color indexed="64"/>
          </bottom>
        </border>
      </dxf>
    </rfmt>
  </rm>
  <rcc rId="529" sId="1" odxf="1" dxf="1">
    <nc r="P372" t="inlineStr">
      <is>
        <t>WANG Mingyuan (CC-AS/EVA-SW2-CN)</t>
      </is>
    </nc>
    <odxf/>
    <ndxf/>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2" sId="1">
    <nc r="X343">
      <f>W343</f>
    </nc>
  </rcc>
  <rcc rId="533" sId="1">
    <nc r="Z343">
      <v>0.1</v>
    </nc>
  </rcc>
  <rcc rId="534" sId="1">
    <nc r="AA343" t="inlineStr">
      <is>
        <t>Ready for review</t>
      </is>
    </nc>
  </rcc>
  <rcc rId="535" sId="1" numFmtId="19">
    <nc r="AE343">
      <v>43985</v>
    </nc>
  </rcc>
  <rcc rId="536" sId="1" numFmtId="19">
    <nc r="AF343">
      <v>43985</v>
    </nc>
  </rcc>
  <rcc rId="537" sId="1">
    <nc r="AG343" t="inlineStr">
      <is>
        <t>OK</t>
      </is>
    </nc>
  </rcc>
  <rcc rId="538" sId="1" numFmtId="14">
    <nc r="AH343">
      <v>1</v>
    </nc>
  </rcc>
  <rcc rId="539" sId="1" numFmtId="14">
    <nc r="AI343">
      <v>1</v>
    </nc>
  </rcc>
  <rcc rId="540" sId="1" numFmtId="14">
    <nc r="AJ343">
      <v>1</v>
    </nc>
  </rcc>
  <rcc rId="541" sId="1">
    <nc r="AK343"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4" sId="1" xfDxf="1" dxf="1">
    <nc r="N371" t="inlineStr">
      <is>
        <t>ESP93hevXEncapSWCust_ECU_CSW_BB97468.axl</t>
      </is>
    </nc>
  </rcc>
  <rcc rId="545" sId="1" odxf="1" dxf="1">
    <nc r="N372" t="inlineStr">
      <is>
        <t>ESP93hevXEncapSWCust_ECU_CSW_BB97468.axl</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546" sId="1">
    <nc r="M371" t="inlineStr">
      <is>
        <t>BL62</t>
      </is>
    </nc>
  </rcc>
  <rcc rId="547" sId="1">
    <nc r="M372" t="inlineStr">
      <is>
        <t>BL62</t>
      </is>
    </nc>
  </rcc>
  <rcc rId="548" sId="1">
    <nc r="L371" t="inlineStr">
      <is>
        <t>None</t>
      </is>
    </nc>
  </rcc>
  <rcc rId="549" sId="1">
    <nc r="L372" t="inlineStr">
      <is>
        <t>None</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2" sId="1" numFmtId="19">
    <nc r="AC371">
      <v>43985</v>
    </nc>
  </rcc>
  <rcc rId="553" sId="1" numFmtId="19">
    <nc r="AC372">
      <v>43985</v>
    </nc>
  </rcc>
  <rcc rId="554" sId="1" numFmtId="19">
    <nc r="AD371">
      <v>43991</v>
    </nc>
  </rcc>
  <rcc rId="555" sId="1" numFmtId="19">
    <nc r="AD372">
      <v>43991</v>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0" sId="2">
    <oc r="AG180" t="inlineStr">
      <is>
        <t>NG</t>
      </is>
    </oc>
    <nc r="AG180" t="inlineStr">
      <is>
        <t>OK</t>
      </is>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Merged_JOEM!$B$59:$AN$273</formula>
    <oldFormula>Merged_JOEM!$B$59:$AN$326</oldFormula>
  </rdn>
  <rcv guid="{970EE037-F5E5-47AF-896A-0F6222879EBC}" action="add"/>
</revisions>
</file>

<file path=xl/revisions/revisionLog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5" sId="1">
    <nc r="X344">
      <f>W344</f>
    </nc>
  </rcc>
  <rcc rId="566" sId="1">
    <nc r="Z344">
      <v>0.4</v>
    </nc>
  </rcc>
  <rcc rId="567" sId="1">
    <nc r="AA344" t="inlineStr">
      <is>
        <t>Ready for review</t>
      </is>
    </nc>
  </rcc>
  <rcc rId="568" sId="1" numFmtId="19">
    <nc r="AE344">
      <v>43985</v>
    </nc>
  </rcc>
  <rcc rId="569" sId="1" numFmtId="19">
    <nc r="AF344">
      <v>43985</v>
    </nc>
  </rcc>
  <rcc rId="570" sId="1">
    <nc r="AG344" t="inlineStr">
      <is>
        <t>OK</t>
      </is>
    </nc>
  </rcc>
  <rcc rId="571" sId="1" numFmtId="14">
    <nc r="AH344">
      <v>1</v>
    </nc>
  </rcc>
  <rcc rId="572" sId="1" numFmtId="14">
    <nc r="AI344">
      <v>1</v>
    </nc>
  </rcc>
  <rcc rId="573" sId="1" numFmtId="14">
    <nc r="AJ344">
      <v>1</v>
    </nc>
  </rcc>
  <rcc rId="574" sId="1">
    <nc r="AK344"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7" sId="1" numFmtId="19">
    <nc r="AE369">
      <v>43985</v>
    </nc>
  </rcc>
  <rcc rId="578" sId="1" numFmtId="19">
    <nc r="AF369">
      <v>43985</v>
    </nc>
  </rcc>
  <rcc rId="579" sId="1">
    <nc r="AG369" t="inlineStr">
      <is>
        <t>OK</t>
      </is>
    </nc>
  </rcc>
  <rcc rId="580" sId="1" numFmtId="14">
    <nc r="AH369">
      <v>1</v>
    </nc>
  </rcc>
  <rcc rId="581" sId="1" numFmtId="14">
    <nc r="AI369">
      <v>1</v>
    </nc>
  </rcc>
  <rcc rId="582" sId="1" numFmtId="14">
    <nc r="AJ369">
      <v>1</v>
    </nc>
  </rcc>
  <rcc rId="583" sId="1">
    <nc r="AK369" t="inlineStr">
      <is>
        <t>None</t>
      </is>
    </nc>
  </rcc>
  <rcc rId="584" sId="1" odxf="1" dxf="1" quotePrefix="1">
    <nc r="AL369" t="inlineStr">
      <is>
        <t>-</t>
      </is>
    </nc>
    <odxf/>
    <ndxf/>
  </rcc>
  <rcc rId="585" sId="1">
    <nc r="AM369" t="inlineStr">
      <is>
        <t>-</t>
      </is>
    </nc>
  </rcc>
  <rcc rId="586" sId="1" numFmtId="19">
    <nc r="AE368">
      <v>43985</v>
    </nc>
  </rcc>
  <rcc rId="587" sId="1" numFmtId="19">
    <nc r="AF368">
      <v>43985</v>
    </nc>
  </rcc>
  <rcc rId="588" sId="1">
    <nc r="AG368" t="inlineStr">
      <is>
        <t>OK</t>
      </is>
    </nc>
  </rcc>
  <rcc rId="589" sId="1" numFmtId="14">
    <nc r="AH368">
      <v>1</v>
    </nc>
  </rcc>
  <rcc rId="590" sId="1" numFmtId="14">
    <nc r="AI368">
      <v>1</v>
    </nc>
  </rcc>
  <rcc rId="591" sId="1" numFmtId="14">
    <nc r="AJ368">
      <v>1</v>
    </nc>
  </rcc>
  <rcc rId="592" sId="1">
    <nc r="AK368" t="inlineStr">
      <is>
        <t>None</t>
      </is>
    </nc>
  </rcc>
  <rcc rId="593" sId="1" odxf="1" dxf="1" quotePrefix="1">
    <nc r="AL368" t="inlineStr">
      <is>
        <t>-</t>
      </is>
    </nc>
    <odxf/>
    <ndxf/>
  </rcc>
  <rcc rId="594" sId="1">
    <nc r="AM368" t="inlineStr">
      <is>
        <t>-</t>
      </is>
    </nc>
  </rcc>
  <rcc rId="595" sId="1">
    <nc r="Z369">
      <v>0.5</v>
    </nc>
  </rcc>
  <rcc rId="596" sId="1">
    <nc r="Z368">
      <v>0.5</v>
    </nc>
  </rcc>
  <rcc rId="597" sId="1">
    <nc r="AA368" t="inlineStr">
      <is>
        <t>Ready for review</t>
      </is>
    </nc>
  </rcc>
  <rcc rId="598" sId="1">
    <nc r="AA369" t="inlineStr">
      <is>
        <t>Ready for review</t>
      </is>
    </nc>
  </rcc>
  <rcc rId="599" sId="1">
    <nc r="X368">
      <f>W368</f>
    </nc>
  </rcc>
  <rcc rId="600" sId="1">
    <nc r="X369">
      <f>W369</f>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3" sId="1">
    <nc r="X367">
      <f>W367</f>
    </nc>
  </rcc>
  <rcc rId="604" sId="1">
    <nc r="Z367">
      <v>1</v>
    </nc>
  </rcc>
  <rcc rId="605" sId="1">
    <nc r="AA367" t="inlineStr">
      <is>
        <t>Ready for review</t>
      </is>
    </nc>
  </rcc>
  <rcc rId="606" sId="1" numFmtId="19">
    <nc r="AE367">
      <v>43985</v>
    </nc>
  </rcc>
  <rcc rId="607" sId="1" numFmtId="19">
    <nc r="AF367">
      <v>43985</v>
    </nc>
  </rcc>
  <rcc rId="608" sId="1">
    <nc r="AG367" t="inlineStr">
      <is>
        <t>OK</t>
      </is>
    </nc>
  </rcc>
  <rcc rId="609" sId="1" numFmtId="14">
    <nc r="AH367">
      <v>1</v>
    </nc>
  </rcc>
  <rcc rId="610" sId="1" numFmtId="14">
    <nc r="AI367">
      <v>1</v>
    </nc>
  </rcc>
  <rcc rId="611" sId="1" numFmtId="14">
    <nc r="AJ367">
      <v>1</v>
    </nc>
  </rcc>
  <rcc rId="612" sId="1">
    <nc r="AK367" t="inlineStr">
      <is>
        <t>None</t>
      </is>
    </nc>
  </rcc>
  <rcc rId="613" sId="1" odxf="1" dxf="1" quotePrefix="1">
    <nc r="AL367" t="inlineStr">
      <is>
        <t>-</t>
      </is>
    </nc>
    <odxf/>
    <ndxf/>
  </rcc>
  <rcc rId="614" sId="1">
    <nc r="AM367" t="inlineStr">
      <is>
        <t>-</t>
      </is>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7" sId="1">
    <nc r="X366">
      <f>W366</f>
    </nc>
  </rcc>
  <rcc rId="618" sId="1">
    <nc r="Z366">
      <v>0.5</v>
    </nc>
  </rcc>
  <rcc rId="619" sId="1">
    <nc r="AA366" t="inlineStr">
      <is>
        <t>Ready for review</t>
      </is>
    </nc>
  </rcc>
  <rcc rId="620" sId="1" numFmtId="19">
    <nc r="AE366">
      <v>43985</v>
    </nc>
  </rcc>
  <rcc rId="621" sId="1" numFmtId="19">
    <nc r="AF366">
      <v>43985</v>
    </nc>
  </rcc>
  <rcc rId="622" sId="1">
    <nc r="AG366" t="inlineStr">
      <is>
        <t>OK</t>
      </is>
    </nc>
  </rcc>
  <rcc rId="623" sId="1" numFmtId="14">
    <nc r="AH366">
      <v>1</v>
    </nc>
  </rcc>
  <rcc rId="624" sId="1" numFmtId="14">
    <nc r="AI366">
      <v>1</v>
    </nc>
  </rcc>
  <rcc rId="625" sId="1" numFmtId="14">
    <nc r="AJ366">
      <v>1</v>
    </nc>
  </rcc>
  <rcc rId="626" sId="1">
    <nc r="AK366" t="inlineStr">
      <is>
        <t>None</t>
      </is>
    </nc>
  </rcc>
  <rcc rId="627" sId="1" odxf="1" dxf="1" quotePrefix="1">
    <nc r="AL366" t="inlineStr">
      <is>
        <t>-</t>
      </is>
    </nc>
    <odxf/>
    <ndxf/>
  </rcc>
  <rcc rId="628" sId="1">
    <nc r="AM366" t="inlineStr">
      <is>
        <t>-</t>
      </is>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33" sId="1">
    <oc r="S332" t="inlineStr">
      <is>
        <t>duong.nguyen</t>
      </is>
    </oc>
    <nc r="S332" t="inlineStr">
      <is>
        <t>hieu.nguyen-trung</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Merged_COEM!$A$59:$AN$390</formula>
    <oldFormula>Merged_COEM!$B$59:$AN$390</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H153:H273">
    <dxf>
      <fill>
        <patternFill patternType="solid">
          <bgColor theme="0" tint="-0.249977111117893"/>
        </patternFill>
      </fill>
    </dxf>
  </rfmt>
  <rfmt sheetId="2" sqref="B153:AN273">
    <dxf>
      <fill>
        <patternFill>
          <bgColor theme="0" tint="-0.249977111117893"/>
        </patternFill>
      </fill>
    </dxf>
  </rfmt>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Merged_JOEM!$B$59:$AN$273</oldFormula>
  </rdn>
  <rcv guid="{970EE037-F5E5-47AF-896A-0F6222879EBC}" action="add"/>
</revisions>
</file>

<file path=xl/revisions/revisionLog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6" sId="2">
    <oc r="S153" t="inlineStr">
      <is>
        <t>dac.luu-cong</t>
      </is>
    </oc>
    <nc r="S153"/>
  </rcc>
  <rcc rId="647" sId="2">
    <oc r="S154" t="inlineStr">
      <is>
        <t>dac.luu-cong</t>
      </is>
    </oc>
    <nc r="S154"/>
  </rcc>
  <rcc rId="648" sId="2">
    <oc r="S155" t="inlineStr">
      <is>
        <t>dac.luu-cong</t>
      </is>
    </oc>
    <nc r="S155"/>
  </rcc>
  <rcc rId="649" sId="2">
    <oc r="S156" t="inlineStr">
      <is>
        <t>dac.luu-cong</t>
      </is>
    </oc>
    <nc r="S156"/>
  </rcc>
  <rcc rId="650" sId="2">
    <oc r="S157" t="inlineStr">
      <is>
        <t>bang.nguyen-duy</t>
      </is>
    </oc>
    <nc r="S157"/>
  </rcc>
  <rcc rId="651" sId="2">
    <oc r="S158" t="inlineStr">
      <is>
        <t>bang.nguyen-duy</t>
      </is>
    </oc>
    <nc r="S158"/>
  </rcc>
  <rcc rId="652" sId="2">
    <oc r="S159" t="inlineStr">
      <is>
        <t>bang.nguyen-duy</t>
      </is>
    </oc>
    <nc r="S159"/>
  </rcc>
  <rcc rId="653" sId="2">
    <oc r="S160" t="inlineStr">
      <is>
        <t>bang.nguyen-duy</t>
      </is>
    </oc>
    <nc r="S160"/>
  </rcc>
  <rcc rId="654" sId="2">
    <oc r="S161" t="inlineStr">
      <is>
        <t>bang.nguyen-duy</t>
      </is>
    </oc>
    <nc r="S161"/>
  </rcc>
  <rcc rId="655" sId="2">
    <oc r="S162" t="inlineStr">
      <is>
        <t>bang.nguyen-duy</t>
      </is>
    </oc>
    <nc r="S162"/>
  </rcc>
  <rcc rId="656" sId="2">
    <oc r="S163" t="inlineStr">
      <is>
        <t>bang.nguyen-duy</t>
      </is>
    </oc>
    <nc r="S163"/>
  </rcc>
  <rcc rId="657" sId="2">
    <oc r="S164" t="inlineStr">
      <is>
        <t>bang.nguyen-duy</t>
      </is>
    </oc>
    <nc r="S164"/>
  </rcc>
  <rcc rId="658" sId="2">
    <oc r="S165" t="inlineStr">
      <is>
        <t>bang.nguyen-duy</t>
      </is>
    </oc>
    <nc r="S165"/>
  </rcc>
  <rcc rId="659" sId="2">
    <oc r="S166" t="inlineStr">
      <is>
        <t>bang.nguyen-duy</t>
      </is>
    </oc>
    <nc r="S166"/>
  </rcc>
  <rcc rId="660" sId="2">
    <oc r="S167" t="inlineStr">
      <is>
        <t>bang.nguyen-duy</t>
      </is>
    </oc>
    <nc r="S167"/>
  </rcc>
  <rcc rId="661" sId="2">
    <oc r="S168" t="inlineStr">
      <is>
        <t>bang.nguyen-duy</t>
      </is>
    </oc>
    <nc r="S168"/>
  </rcc>
  <rcc rId="662" sId="2">
    <oc r="S169" t="inlineStr">
      <is>
        <t>bang.nguyen-duy</t>
      </is>
    </oc>
    <nc r="S169"/>
  </rcc>
  <rcc rId="663" sId="2">
    <oc r="S170" t="inlineStr">
      <is>
        <t>bang.nguyen-duy</t>
      </is>
    </oc>
    <nc r="S170"/>
  </rcc>
  <rcc rId="664" sId="2">
    <oc r="S171" t="inlineStr">
      <is>
        <t>bang.nguyen-duy</t>
      </is>
    </oc>
    <nc r="S171"/>
  </rcc>
  <rcc rId="665" sId="2">
    <oc r="S172" t="inlineStr">
      <is>
        <t>bang.nguyen-duy</t>
      </is>
    </oc>
    <nc r="S172"/>
  </rcc>
  <rcc rId="666" sId="2">
    <oc r="S173" t="inlineStr">
      <is>
        <t>bang.nguyen-duy</t>
      </is>
    </oc>
    <nc r="S173"/>
  </rcc>
  <rcc rId="667" sId="2">
    <oc r="S174" t="inlineStr">
      <is>
        <t>bang.nguyen-duy</t>
      </is>
    </oc>
    <nc r="S174"/>
  </rcc>
  <rcc rId="668" sId="2">
    <oc r="S175" t="inlineStr">
      <is>
        <t>bang.nguyen-duy</t>
      </is>
    </oc>
    <nc r="S175"/>
  </rcc>
  <rcc rId="669" sId="2">
    <oc r="S176" t="inlineStr">
      <is>
        <t>bang.nguyen-duy</t>
      </is>
    </oc>
    <nc r="S176"/>
  </rcc>
  <rcc rId="670" sId="2">
    <oc r="S177" t="inlineStr">
      <is>
        <t>bang.nguyen-duy</t>
      </is>
    </oc>
    <nc r="S177"/>
  </rcc>
  <rcc rId="671" sId="2">
    <oc r="S178" t="inlineStr">
      <is>
        <t>bang.nguyen-duy</t>
      </is>
    </oc>
    <nc r="S178"/>
  </rcc>
  <rcc rId="672" sId="2">
    <oc r="S179" t="inlineStr">
      <is>
        <t>bang.nguyen-duy</t>
      </is>
    </oc>
    <nc r="S179"/>
  </rcc>
  <rcc rId="673" sId="2">
    <oc r="S180" t="inlineStr">
      <is>
        <t>hau.nguyen-tai</t>
      </is>
    </oc>
    <nc r="S180"/>
  </rcc>
  <rcc rId="674" sId="2">
    <oc r="S181" t="inlineStr">
      <is>
        <t>hau.nguyen-tai</t>
      </is>
    </oc>
    <nc r="S181"/>
  </rcc>
  <rcc rId="675" sId="2">
    <oc r="S182" t="inlineStr">
      <is>
        <t>hau.nguyen-tai</t>
      </is>
    </oc>
    <nc r="S182"/>
  </rcc>
  <rcc rId="676" sId="2">
    <oc r="S183" t="inlineStr">
      <is>
        <t>hau.nguyen-tai</t>
      </is>
    </oc>
    <nc r="S183"/>
  </rcc>
  <rcc rId="677" sId="2">
    <oc r="S184" t="inlineStr">
      <is>
        <t>hau.nguyen-tai</t>
      </is>
    </oc>
    <nc r="S184"/>
  </rcc>
  <rcc rId="678" sId="2">
    <oc r="S185" t="inlineStr">
      <is>
        <t>hau.nguyen-tai</t>
      </is>
    </oc>
    <nc r="S185"/>
  </rcc>
  <rcc rId="679" sId="2">
    <oc r="S186" t="inlineStr">
      <is>
        <t>hau.nguyen-tai</t>
      </is>
    </oc>
    <nc r="S186"/>
  </rcc>
  <rcc rId="680" sId="2">
    <oc r="S187" t="inlineStr">
      <is>
        <t>hau.nguyen-tai</t>
      </is>
    </oc>
    <nc r="S187"/>
  </rcc>
  <rcc rId="681" sId="2">
    <oc r="S188" t="inlineStr">
      <is>
        <t>hau.nguyen-tai</t>
      </is>
    </oc>
    <nc r="S188"/>
  </rcc>
  <rcc rId="682" sId="2">
    <oc r="S189" t="inlineStr">
      <is>
        <t>hau.nguyen-tai</t>
      </is>
    </oc>
    <nc r="S189"/>
  </rcc>
  <rcc rId="683" sId="2">
    <oc r="S190" t="inlineStr">
      <is>
        <t>hau.nguyen-tai</t>
      </is>
    </oc>
    <nc r="S190"/>
  </rcc>
  <rcc rId="684" sId="2">
    <oc r="S191" t="inlineStr">
      <is>
        <t>hau.nguyen-tai</t>
      </is>
    </oc>
    <nc r="S191"/>
  </rcc>
  <rcc rId="685" sId="2">
    <oc r="S192" t="inlineStr">
      <is>
        <t>hau.nguyen-tai</t>
      </is>
    </oc>
    <nc r="S192"/>
  </rcc>
  <rcc rId="686" sId="2">
    <oc r="S193" t="inlineStr">
      <is>
        <t>hau.nguyen-tai</t>
      </is>
    </oc>
    <nc r="S193"/>
  </rcc>
  <rcc rId="687" sId="2">
    <oc r="S194" t="inlineStr">
      <is>
        <t>hau.nguyen-tai</t>
      </is>
    </oc>
    <nc r="S194"/>
  </rcc>
  <rcc rId="688" sId="2">
    <oc r="S195" t="inlineStr">
      <is>
        <t>hau.nguyen-tai</t>
      </is>
    </oc>
    <nc r="S195"/>
  </rcc>
  <rcc rId="689" sId="2">
    <oc r="S196" t="inlineStr">
      <is>
        <t>hau.nguyen-tai</t>
      </is>
    </oc>
    <nc r="S196"/>
  </rcc>
  <rcc rId="690" sId="2">
    <oc r="S197" t="inlineStr">
      <is>
        <t>hau.nguyen-tai</t>
      </is>
    </oc>
    <nc r="S197"/>
  </rcc>
  <rcc rId="691" sId="2">
    <oc r="S198" t="inlineStr">
      <is>
        <t>hau.nguyen-tai</t>
      </is>
    </oc>
    <nc r="S198"/>
  </rcc>
  <rcc rId="692" sId="2">
    <oc r="S199" t="inlineStr">
      <is>
        <t>hau.nguyen-tai</t>
      </is>
    </oc>
    <nc r="S199"/>
  </rcc>
  <rcc rId="693" sId="2">
    <oc r="S200" t="inlineStr">
      <is>
        <t>hau.nguyen-tai</t>
      </is>
    </oc>
    <nc r="S200"/>
  </rcc>
  <rcc rId="694" sId="2">
    <oc r="S201" t="inlineStr">
      <is>
        <t>hau.nguyen-tai</t>
      </is>
    </oc>
    <nc r="S201"/>
  </rcc>
  <rcc rId="695" sId="2">
    <oc r="S202" t="inlineStr">
      <is>
        <t>hau.nguyen-tai</t>
      </is>
    </oc>
    <nc r="S202"/>
  </rcc>
  <rcc rId="696" sId="2">
    <oc r="S203" t="inlineStr">
      <is>
        <t>hau.nguyen-tai</t>
      </is>
    </oc>
    <nc r="S203"/>
  </rcc>
  <rcc rId="697" sId="2">
    <oc r="S204" t="inlineStr">
      <is>
        <t>hau.nguyen-tai</t>
      </is>
    </oc>
    <nc r="S204"/>
  </rcc>
  <rcc rId="698" sId="2">
    <oc r="S205" t="inlineStr">
      <is>
        <t>hau.nguyen-tai</t>
      </is>
    </oc>
    <nc r="S205"/>
  </rcc>
  <rcc rId="699" sId="2">
    <oc r="S206" t="inlineStr">
      <is>
        <t>hau.nguyen-tai</t>
      </is>
    </oc>
    <nc r="S206"/>
  </rcc>
  <rcc rId="700" sId="2">
    <oc r="S207" t="inlineStr">
      <is>
        <t>hau.nguyen-tai</t>
      </is>
    </oc>
    <nc r="S207"/>
  </rcc>
  <rcc rId="701" sId="2">
    <oc r="S208" t="inlineStr">
      <is>
        <t>hau.nguyen-tai</t>
      </is>
    </oc>
    <nc r="S208"/>
  </rcc>
  <rcc rId="702" sId="2">
    <oc r="S209" t="inlineStr">
      <is>
        <t>hau.nguyen-tai</t>
      </is>
    </oc>
    <nc r="S209"/>
  </rcc>
  <rcc rId="703" sId="2">
    <oc r="S210" t="inlineStr">
      <is>
        <t>hau.nguyen-tai</t>
      </is>
    </oc>
    <nc r="S210"/>
  </rcc>
  <rcc rId="704" sId="2">
    <oc r="S211" t="inlineStr">
      <is>
        <t>hau.nguyen-tai</t>
      </is>
    </oc>
    <nc r="S211"/>
  </rcc>
  <rcc rId="705" sId="2">
    <oc r="S212" t="inlineStr">
      <is>
        <t>hau.nguyen-tai</t>
      </is>
    </oc>
    <nc r="S212"/>
  </rcc>
  <rcc rId="706" sId="2">
    <oc r="S213" t="inlineStr">
      <is>
        <t>hau.nguyen-tai</t>
      </is>
    </oc>
    <nc r="S213"/>
  </rcc>
  <rcc rId="707" sId="2">
    <oc r="S214" t="inlineStr">
      <is>
        <t>hau.nguyen-tai</t>
      </is>
    </oc>
    <nc r="S214"/>
  </rcc>
  <rcc rId="708" sId="2">
    <oc r="S215" t="inlineStr">
      <is>
        <t>hau.nguyen-tai</t>
      </is>
    </oc>
    <nc r="S215"/>
  </rcc>
  <rcc rId="709" sId="2">
    <oc r="S216" t="inlineStr">
      <is>
        <t>hau.nguyen-tai</t>
      </is>
    </oc>
    <nc r="S216"/>
  </rcc>
  <rcc rId="710" sId="2">
    <oc r="S217" t="inlineStr">
      <is>
        <t>hau.nguyen-tai</t>
      </is>
    </oc>
    <nc r="S217"/>
  </rcc>
  <rcc rId="711" sId="2">
    <oc r="S218" t="inlineStr">
      <is>
        <t>hau.nguyen-tai</t>
      </is>
    </oc>
    <nc r="S218"/>
  </rcc>
  <rcc rId="712" sId="2">
    <oc r="S219" t="inlineStr">
      <is>
        <t>hau.nguyen-tai</t>
      </is>
    </oc>
    <nc r="S219"/>
  </rcc>
  <rcc rId="713" sId="2">
    <oc r="S220" t="inlineStr">
      <is>
        <t>hau.nguyen-tai</t>
      </is>
    </oc>
    <nc r="S220"/>
  </rcc>
  <rcc rId="714" sId="2">
    <oc r="S221" t="inlineStr">
      <is>
        <t>hau.nguyen-tai</t>
      </is>
    </oc>
    <nc r="S221"/>
  </rcc>
  <rcc rId="715" sId="2">
    <oc r="S222" t="inlineStr">
      <is>
        <t>hau.nguyen-tai</t>
      </is>
    </oc>
    <nc r="S222"/>
  </rcc>
  <rcc rId="716" sId="2">
    <oc r="S223" t="inlineStr">
      <is>
        <t>hau.nguyen-tai</t>
      </is>
    </oc>
    <nc r="S223"/>
  </rcc>
  <rcc rId="717" sId="2">
    <oc r="S224" t="inlineStr">
      <is>
        <t>hau.nguyen-tai</t>
      </is>
    </oc>
    <nc r="S224"/>
  </rcc>
  <rcc rId="718" sId="2">
    <oc r="S225" t="inlineStr">
      <is>
        <t>hau.nguyen-tai</t>
      </is>
    </oc>
    <nc r="S225"/>
  </rcc>
  <rcc rId="719" sId="2">
    <oc r="S226" t="inlineStr">
      <is>
        <t>hau.nguyen-tai</t>
      </is>
    </oc>
    <nc r="S226"/>
  </rcc>
  <rcc rId="720" sId="2">
    <oc r="S227" t="inlineStr">
      <is>
        <t>hau.nguyen-tai</t>
      </is>
    </oc>
    <nc r="S227"/>
  </rcc>
  <rcc rId="721" sId="2">
    <oc r="S228" t="inlineStr">
      <is>
        <t>hau.nguyen-tai</t>
      </is>
    </oc>
    <nc r="S228"/>
  </rcc>
  <rcc rId="722" sId="2">
    <oc r="S229" t="inlineStr">
      <is>
        <t>hau.nguyen-tai</t>
      </is>
    </oc>
    <nc r="S229"/>
  </rcc>
  <rcc rId="723" sId="2">
    <oc r="S230" t="inlineStr">
      <is>
        <t>hau.nguyen-tai</t>
      </is>
    </oc>
    <nc r="S230"/>
  </rcc>
  <rcc rId="724" sId="2">
    <oc r="S231" t="inlineStr">
      <is>
        <t>hau.nguyen-tai</t>
      </is>
    </oc>
    <nc r="S231"/>
  </rcc>
  <rcc rId="725" sId="2">
    <oc r="S232" t="inlineStr">
      <is>
        <t>hau.nguyen-tai</t>
      </is>
    </oc>
    <nc r="S232"/>
  </rcc>
  <rcc rId="726" sId="2">
    <oc r="S233" t="inlineStr">
      <is>
        <t>hau.nguyen-tai</t>
      </is>
    </oc>
    <nc r="S233"/>
  </rcc>
  <rcc rId="727" sId="2">
    <oc r="S234" t="inlineStr">
      <is>
        <t>hau.nguyen-tai</t>
      </is>
    </oc>
    <nc r="S234"/>
  </rcc>
  <rcc rId="728" sId="2">
    <oc r="S235" t="inlineStr">
      <is>
        <t>hau.nguyen-tai</t>
      </is>
    </oc>
    <nc r="S235"/>
  </rcc>
  <rcc rId="729" sId="2">
    <oc r="S236" t="inlineStr">
      <is>
        <t>hau.nguyen-tai</t>
      </is>
    </oc>
    <nc r="S236"/>
  </rcc>
  <rcc rId="730" sId="2">
    <oc r="S237" t="inlineStr">
      <is>
        <t>hau.nguyen-tai</t>
      </is>
    </oc>
    <nc r="S237"/>
  </rcc>
  <rcc rId="731" sId="2">
    <oc r="S238" t="inlineStr">
      <is>
        <t>hau.nguyen-tai</t>
      </is>
    </oc>
    <nc r="S238"/>
  </rcc>
  <rcc rId="732" sId="2">
    <oc r="S239" t="inlineStr">
      <is>
        <t>hau.nguyen-tai</t>
      </is>
    </oc>
    <nc r="S239"/>
  </rcc>
  <rcc rId="733" sId="2">
    <oc r="S240" t="inlineStr">
      <is>
        <t>hau.nguyen-tai</t>
      </is>
    </oc>
    <nc r="S240"/>
  </rcc>
  <rcc rId="734" sId="2">
    <oc r="S241" t="inlineStr">
      <is>
        <t>hau.nguyen-tai</t>
      </is>
    </oc>
    <nc r="S241"/>
  </rcc>
  <rcc rId="735" sId="2">
    <oc r="S242" t="inlineStr">
      <is>
        <t>hau.nguyen-tai</t>
      </is>
    </oc>
    <nc r="S242"/>
  </rcc>
  <rcc rId="736" sId="2">
    <oc r="S243" t="inlineStr">
      <is>
        <t>hau.nguyen-tai</t>
      </is>
    </oc>
    <nc r="S243"/>
  </rcc>
  <rcc rId="737" sId="2">
    <oc r="S244" t="inlineStr">
      <is>
        <t>hau.nguyen-tai</t>
      </is>
    </oc>
    <nc r="S244"/>
  </rcc>
  <rcc rId="738" sId="2">
    <oc r="S245" t="inlineStr">
      <is>
        <t>hau.nguyen-tai</t>
      </is>
    </oc>
    <nc r="S245"/>
  </rcc>
  <rcc rId="739" sId="2">
    <oc r="S246" t="inlineStr">
      <is>
        <t>bang.nguyen-duy</t>
      </is>
    </oc>
    <nc r="S246"/>
  </rcc>
  <rcc rId="740" sId="2">
    <oc r="S247" t="inlineStr">
      <is>
        <t>bang.nguyen-duy</t>
      </is>
    </oc>
    <nc r="S247"/>
  </rcc>
  <rcc rId="741" sId="2">
    <oc r="S248" t="inlineStr">
      <is>
        <t>bang.nguyen-duy</t>
      </is>
    </oc>
    <nc r="S248"/>
  </rcc>
  <rcc rId="742" sId="2">
    <oc r="S249" t="inlineStr">
      <is>
        <t>bang.nguyen-duy</t>
      </is>
    </oc>
    <nc r="S249"/>
  </rcc>
  <rcc rId="743" sId="2">
    <oc r="S250" t="inlineStr">
      <is>
        <t>bang.nguyen-duy</t>
      </is>
    </oc>
    <nc r="S250"/>
  </rcc>
  <rcc rId="744" sId="2">
    <oc r="S251" t="inlineStr">
      <is>
        <t>bang.nguyen-duy</t>
      </is>
    </oc>
    <nc r="S251"/>
  </rcc>
  <rcc rId="745" sId="2">
    <oc r="S252" t="inlineStr">
      <is>
        <t>bang.nguyen-duy</t>
      </is>
    </oc>
    <nc r="S252"/>
  </rcc>
  <rcc rId="746" sId="2">
    <oc r="S253" t="inlineStr">
      <is>
        <t>bang.nguyen-duy</t>
      </is>
    </oc>
    <nc r="S253"/>
  </rcc>
  <rcc rId="747" sId="2">
    <oc r="S254" t="inlineStr">
      <is>
        <t>bang.nguyen-duy</t>
      </is>
    </oc>
    <nc r="S254"/>
  </rcc>
  <rcc rId="748" sId="2">
    <oc r="S255" t="inlineStr">
      <is>
        <t>bang.nguyen-duy</t>
      </is>
    </oc>
    <nc r="S255"/>
  </rcc>
  <rcc rId="749" sId="2">
    <oc r="S256" t="inlineStr">
      <is>
        <t>bang.nguyen-duy</t>
      </is>
    </oc>
    <nc r="S256"/>
  </rcc>
  <rcc rId="750" sId="2">
    <oc r="S257" t="inlineStr">
      <is>
        <t>bang.nguyen-duy</t>
      </is>
    </oc>
    <nc r="S257"/>
  </rcc>
  <rcc rId="751" sId="2">
    <oc r="S258" t="inlineStr">
      <is>
        <t>bang.nguyen-duy</t>
      </is>
    </oc>
    <nc r="S258"/>
  </rcc>
  <rcc rId="752" sId="2">
    <oc r="S259" t="inlineStr">
      <is>
        <t>bang.nguyen-duy</t>
      </is>
    </oc>
    <nc r="S259"/>
  </rcc>
  <rcc rId="753" sId="2">
    <oc r="S260" t="inlineStr">
      <is>
        <t>bang.nguyen-duy</t>
      </is>
    </oc>
    <nc r="S260"/>
  </rcc>
  <rcc rId="754" sId="2">
    <oc r="S261" t="inlineStr">
      <is>
        <t>bang.nguyen-duy</t>
      </is>
    </oc>
    <nc r="S261"/>
  </rcc>
  <rcc rId="755" sId="2">
    <oc r="S262" t="inlineStr">
      <is>
        <t>bang.nguyen-duy</t>
      </is>
    </oc>
    <nc r="S262"/>
  </rcc>
  <rcc rId="756" sId="2">
    <oc r="S263" t="inlineStr">
      <is>
        <t>bang.nguyen-duy</t>
      </is>
    </oc>
    <nc r="S263"/>
  </rcc>
  <rcc rId="757" sId="2">
    <oc r="S264" t="inlineStr">
      <is>
        <t>bang.nguyen-duy</t>
      </is>
    </oc>
    <nc r="S264"/>
  </rcc>
  <rcc rId="758" sId="2">
    <oc r="S265" t="inlineStr">
      <is>
        <t>bang.nguyen-duy</t>
      </is>
    </oc>
    <nc r="S265"/>
  </rcc>
  <rcc rId="759" sId="2">
    <oc r="S266" t="inlineStr">
      <is>
        <t>bang.nguyen-duy</t>
      </is>
    </oc>
    <nc r="S266"/>
  </rcc>
  <rcc rId="760" sId="2">
    <oc r="S267" t="inlineStr">
      <is>
        <t>bang.nguyen-duy</t>
      </is>
    </oc>
    <nc r="S267"/>
  </rcc>
  <rcc rId="761" sId="2">
    <oc r="S268" t="inlineStr">
      <is>
        <t>bang.nguyen-duy</t>
      </is>
    </oc>
    <nc r="S268"/>
  </rcc>
  <rcc rId="762" sId="2">
    <oc r="S269" t="inlineStr">
      <is>
        <t>bang.nguyen-duy</t>
      </is>
    </oc>
    <nc r="S269"/>
  </rcc>
  <rcc rId="763" sId="2">
    <oc r="S270" t="inlineStr">
      <is>
        <t>bang.nguyen-duy</t>
      </is>
    </oc>
    <nc r="S270"/>
  </rcc>
  <rcc rId="764" sId="2">
    <oc r="S271" t="inlineStr">
      <is>
        <t>bang.nguyen-duy</t>
      </is>
    </oc>
    <nc r="S271"/>
  </rcc>
  <rcc rId="765" sId="2">
    <oc r="S272" t="inlineStr">
      <is>
        <t>hau.nguyen-tai</t>
      </is>
    </oc>
    <nc r="S272"/>
  </rcc>
  <rcc rId="766" sId="2">
    <oc r="S273" t="inlineStr">
      <is>
        <t>hau.nguyen-tai</t>
      </is>
    </oc>
    <nc r="S273"/>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69" sId="2">
    <oc r="W153">
      <f>ROUND(IF(D153=Table!$C$3,Y153*Table!$C$4/8,Y153*Table!$D$4/8),3)</f>
    </oc>
    <nc r="W153"/>
  </rcc>
  <rcc rId="770" sId="2">
    <oc r="Y153">
      <v>1.6016000000000001</v>
    </oc>
    <nc r="Y153"/>
  </rcc>
  <rcc rId="771" sId="2">
    <oc r="W154">
      <f>ROUND(IF(D154=Table!$C$3,Y154*Table!$C$4/8,Y154*Table!$D$4/8),3)</f>
    </oc>
    <nc r="W154"/>
  </rcc>
  <rcc rId="772" sId="2">
    <oc r="Y154">
      <v>1.6016000000000001</v>
    </oc>
    <nc r="Y154"/>
  </rcc>
  <rcc rId="773" sId="2">
    <oc r="W155">
      <f>ROUND(IF(D155=Table!$C$3,Y155*Table!$C$4/8,Y155*Table!$D$4/8),3)</f>
    </oc>
    <nc r="W155"/>
  </rcc>
  <rcc rId="774" sId="2">
    <oc r="Y155">
      <v>1.0919999999999999</v>
    </oc>
    <nc r="Y155"/>
  </rcc>
  <rcc rId="775" sId="2">
    <oc r="W156">
      <f>ROUND(IF(D156=Table!$C$3,Y156*Table!$C$4/8,Y156*Table!$D$4/8),3)</f>
    </oc>
    <nc r="W156"/>
  </rcc>
  <rcc rId="776" sId="2">
    <oc r="Y156">
      <v>1.1648000000000001</v>
    </oc>
    <nc r="Y156"/>
  </rcc>
  <rcc rId="777" sId="2">
    <oc r="W157">
      <f>ROUND(IF(D157=Table!$C$3,Y157*Table!$C$4/8,Y157*Table!$D$4/8),3)</f>
    </oc>
    <nc r="W157"/>
  </rcc>
  <rcc rId="778" sId="2">
    <oc r="X157">
      <f>W157</f>
    </oc>
    <nc r="X157"/>
  </rcc>
  <rcc rId="779" sId="2">
    <oc r="Y157">
      <v>1.1648000000000001</v>
    </oc>
    <nc r="Y157"/>
  </rcc>
  <rcc rId="780" sId="2">
    <oc r="W158">
      <f>ROUND(IF(D158=Table!$C$3,Y158*Table!$C$4/8,Y158*Table!$D$4/8),3)</f>
    </oc>
    <nc r="W158"/>
  </rcc>
  <rcc rId="781" sId="2">
    <oc r="X158">
      <f>W158</f>
    </oc>
    <nc r="X158"/>
  </rcc>
  <rcc rId="782" sId="2">
    <oc r="Y158">
      <v>2.016</v>
    </oc>
    <nc r="Y158"/>
  </rcc>
  <rcc rId="783" sId="2">
    <oc r="W159">
      <f>ROUND(IF(D159=Table!$C$3,Y159*Table!$C$4/8,Y159*Table!$D$4/8),3)</f>
    </oc>
    <nc r="W159"/>
  </rcc>
  <rcc rId="784" sId="2">
    <oc r="X159">
      <f>W159</f>
    </oc>
    <nc r="X159"/>
  </rcc>
  <rcc rId="785" sId="2">
    <oc r="Y159">
      <v>1.8199999999999998</v>
    </oc>
    <nc r="Y159"/>
  </rcc>
  <rcc rId="786" sId="2">
    <oc r="W160">
      <f>ROUND(IF(D160=Table!$C$3,Y160*Table!$C$4/8,Y160*Table!$D$4/8),3)</f>
    </oc>
    <nc r="W160"/>
  </rcc>
  <rcc rId="787" sId="2">
    <oc r="X160">
      <f>W160</f>
    </oc>
    <nc r="X160"/>
  </rcc>
  <rcc rId="788" sId="2">
    <oc r="Y160">
      <v>6.8</v>
    </oc>
    <nc r="Y160"/>
  </rcc>
  <rcc rId="789" sId="2">
    <oc r="W161">
      <f>ROUND(IF(D161=Table!$C$3,Y161*Table!$C$4/8,Y161*Table!$D$4/8),3)</f>
    </oc>
    <nc r="W161"/>
  </rcc>
  <rcc rId="790" sId="2">
    <oc r="X161">
      <f>W161</f>
    </oc>
    <nc r="X161"/>
  </rcc>
  <rcc rId="791" sId="2">
    <oc r="Y161">
      <v>5.6</v>
    </oc>
    <nc r="Y161"/>
  </rcc>
  <rcc rId="792" sId="2">
    <oc r="W162">
      <f>ROUND(IF(D162=Table!$C$3,Y162*Table!$C$4/8,Y162*Table!$D$4/8),3)</f>
    </oc>
    <nc r="W162"/>
  </rcc>
  <rcc rId="793" sId="2">
    <oc r="Y162">
      <v>2.5043199999999999</v>
    </oc>
    <nc r="Y162"/>
  </rcc>
  <rcc rId="794" sId="2">
    <oc r="W163">
      <f>ROUND(IF(D163=Table!$C$3,Y163*Table!$C$4/8,Y163*Table!$D$4/8),3)</f>
    </oc>
    <nc r="W163"/>
  </rcc>
  <rcc rId="795" sId="2">
    <oc r="Y163">
      <v>5.6</v>
    </oc>
    <nc r="Y163"/>
  </rcc>
  <rcc rId="796" sId="2">
    <oc r="W164">
      <f>ROUND(IF(D164=Table!$C$3,Y164*Table!$C$4/8,Y164*Table!$D$4/8),3)</f>
    </oc>
    <nc r="W164"/>
  </rcc>
  <rcc rId="797" sId="2">
    <oc r="Y164">
      <v>10.8</v>
    </oc>
    <nc r="Y164"/>
  </rcc>
  <rcc rId="798" sId="2">
    <oc r="W165">
      <f>ROUND(IF(D165=Table!$C$3,Y165*Table!$C$4/8,Y165*Table!$D$4/8),3)</f>
    </oc>
    <nc r="W165"/>
  </rcc>
  <rcc rId="799" sId="2">
    <oc r="Y165">
      <v>10.8</v>
    </oc>
    <nc r="Y165"/>
  </rcc>
  <rcc rId="800" sId="2">
    <oc r="W166">
      <f>ROUND(IF(D166=Table!$C$3,Y166*Table!$C$4/8,Y166*Table!$D$4/8),3)</f>
    </oc>
    <nc r="W166"/>
  </rcc>
  <rcc rId="801" sId="2">
    <oc r="Y166">
      <v>4</v>
    </oc>
    <nc r="Y166"/>
  </rcc>
  <rcc rId="802" sId="2">
    <oc r="W167">
      <f>ROUND(IF(D167=Table!$C$3,Y167*Table!$C$4/8,Y167*Table!$D$4/8),3)</f>
    </oc>
    <nc r="W167"/>
  </rcc>
  <rcc rId="803" sId="2">
    <oc r="Y167">
      <v>1.456</v>
    </oc>
    <nc r="Y167"/>
  </rcc>
  <rcc rId="804" sId="2">
    <oc r="W168">
      <f>ROUND(IF(D168=Table!$C$3,Y168*Table!$C$4/8,Y168*Table!$D$4/8),3)</f>
    </oc>
    <nc r="W168"/>
  </rcc>
  <rcc rId="805" sId="2">
    <oc r="Y168">
      <v>1.0919999999999999</v>
    </oc>
    <nc r="Y168"/>
  </rcc>
  <rcc rId="806" sId="2">
    <oc r="W169">
      <f>ROUND(IF(D169=Table!$C$3,Y169*Table!$C$4/8,Y169*Table!$D$4/8),3)</f>
    </oc>
    <nc r="W169"/>
  </rcc>
  <rcc rId="807" sId="2">
    <oc r="Y169">
      <v>1.0919999999999999</v>
    </oc>
    <nc r="Y169"/>
  </rcc>
  <rcc rId="808" sId="2">
    <oc r="W170">
      <f>ROUND(IF(D170=Table!$C$3,Y170*Table!$C$4/8,Y170*Table!$D$4/8),3)</f>
    </oc>
    <nc r="W170"/>
  </rcc>
  <rcc rId="809" sId="2">
    <oc r="Y170">
      <v>2</v>
    </oc>
    <nc r="Y170"/>
  </rcc>
  <rcc rId="810" sId="2">
    <oc r="W171">
      <f>ROUND(IF(D171=Table!$C$3,Y171*Table!$C$4/8,Y171*Table!$D$4/8),3)</f>
    </oc>
    <nc r="W171"/>
  </rcc>
  <rcc rId="811" sId="2">
    <oc r="Y171">
      <v>1.456</v>
    </oc>
    <nc r="Y171"/>
  </rcc>
  <rcc rId="812" sId="2">
    <oc r="W172">
      <f>ROUND(IF(D172=Table!$C$3,Y172*Table!$C$4/8,Y172*Table!$D$4/8),3)</f>
    </oc>
    <nc r="W172"/>
  </rcc>
  <rcc rId="813" sId="2">
    <oc r="Y172">
      <v>1.0919999999999999</v>
    </oc>
    <nc r="Y172"/>
  </rcc>
  <rcc rId="814" sId="2">
    <oc r="W173">
      <f>ROUND(IF(D173=Table!$C$3,Y173*Table!$C$4/8,Y173*Table!$D$4/8),3)</f>
    </oc>
    <nc r="W173"/>
  </rcc>
  <rcc rId="815" sId="2">
    <oc r="Y173">
      <v>2.0383999999999998</v>
    </oc>
    <nc r="Y173"/>
  </rcc>
  <rcc rId="816" sId="2">
    <oc r="W174">
      <f>ROUND(IF(D174=Table!$C$3,Y174*Table!$C$4/8,Y174*Table!$D$4/8),3)</f>
    </oc>
    <nc r="W174"/>
  </rcc>
  <rcc rId="817" sId="2">
    <oc r="Y174">
      <v>4.8</v>
    </oc>
    <nc r="Y174"/>
  </rcc>
  <rcc rId="818" sId="2">
    <oc r="W175">
      <f>ROUND(IF(D175=Table!$C$3,Y175*Table!$C$4/8,Y175*Table!$D$4/8),3)</f>
    </oc>
    <nc r="W175"/>
  </rcc>
  <rcc rId="819" sId="2">
    <oc r="Y175">
      <v>1.6016000000000001</v>
    </oc>
    <nc r="Y175"/>
  </rcc>
  <rcc rId="820" sId="2">
    <oc r="W176">
      <f>ROUND(IF(D176=Table!$C$3,Y176*Table!$C$4/8,Y176*Table!$D$4/8),3)</f>
    </oc>
    <nc r="W176"/>
  </rcc>
  <rcc rId="821" sId="2">
    <oc r="Y176">
      <v>3.0867200000000001</v>
    </oc>
    <nc r="Y176"/>
  </rcc>
  <rcc rId="822" sId="2">
    <oc r="W177">
      <f>ROUND(IF(D177=Table!$C$3,Y177*Table!$C$4/8,Y177*Table!$D$4/8),3)</f>
    </oc>
    <nc r="W177"/>
  </rcc>
  <rcc rId="823" sId="2">
    <oc r="Y177">
      <v>2.3296000000000001</v>
    </oc>
    <nc r="Y177"/>
  </rcc>
  <rcc rId="824" sId="2">
    <oc r="W178">
      <f>ROUND(IF(D178=Table!$C$3,Y178*Table!$C$4/8,Y178*Table!$D$4/8),3)</f>
    </oc>
    <nc r="W178"/>
  </rcc>
  <rcc rId="825" sId="2">
    <oc r="Y178">
      <v>5.6</v>
    </oc>
    <nc r="Y178"/>
  </rcc>
  <rcc rId="826" sId="2">
    <oc r="W179">
      <f>ROUND(IF(D179=Table!$C$3,Y179*Table!$C$4/8,Y179*Table!$D$4/8),3)</f>
    </oc>
    <nc r="W179"/>
  </rcc>
  <rcc rId="827" sId="2">
    <oc r="Y179">
      <v>1.456</v>
    </oc>
    <nc r="Y179"/>
  </rcc>
  <rcc rId="828" sId="2">
    <oc r="W180">
      <f>ROUND(IF(D180=Table!$C$3,Y180*Table!$C$4/8,Y180*Table!$D$4/8),3)</f>
    </oc>
    <nc r="W180"/>
  </rcc>
  <rcc rId="829" sId="2">
    <oc r="X180">
      <f>W180</f>
    </oc>
    <nc r="X180"/>
  </rcc>
  <rcc rId="830" sId="2">
    <oc r="Y180">
      <v>6.8</v>
    </oc>
    <nc r="Y180"/>
  </rcc>
  <rcc rId="831" sId="2">
    <oc r="W181">
      <f>ROUND(IF(D181=Table!$C$3,Y181*Table!$C$4/8,Y181*Table!$D$4/8),3)</f>
    </oc>
    <nc r="W181"/>
  </rcc>
  <rcc rId="832" sId="2">
    <oc r="X181">
      <f>W181</f>
    </oc>
    <nc r="X181"/>
  </rcc>
  <rcc rId="833" sId="2">
    <oc r="Y181">
      <v>2.0383999999999998</v>
    </oc>
    <nc r="Y181"/>
  </rcc>
  <rcc rId="834" sId="2">
    <oc r="W182">
      <f>ROUND(IF(D182=Table!$C$3,Y182*Table!$C$4/8,Y182*Table!$D$4/8),3)</f>
    </oc>
    <nc r="W182"/>
  </rcc>
  <rcc rId="835" sId="2">
    <oc r="X182">
      <f>W182</f>
    </oc>
    <nc r="X182"/>
  </rcc>
  <rcc rId="836" sId="2">
    <oc r="Y182">
      <v>4.3680000000000003</v>
    </oc>
    <nc r="Y182"/>
  </rcc>
  <rcc rId="837" sId="2">
    <oc r="W183">
      <f>ROUND(IF(D183=Table!$C$3,Y183*Table!$C$4/8,Y183*Table!$D$4/8),3)</f>
    </oc>
    <nc r="W183"/>
  </rcc>
  <rcc rId="838" sId="2">
    <oc r="X183">
      <f>W183</f>
    </oc>
    <nc r="X183"/>
  </rcc>
  <rcc rId="839" sId="2">
    <oc r="Y183">
      <v>2</v>
    </oc>
    <nc r="Y183"/>
  </rcc>
  <rcc rId="840" sId="2">
    <oc r="W184">
      <f>ROUND(IF(D184=Table!$C$3,Y184*Table!$C$4/8,Y184*Table!$D$4/8),3)</f>
    </oc>
    <nc r="W184"/>
  </rcc>
  <rcc rId="841" sId="2">
    <oc r="X184">
      <f>W184</f>
    </oc>
    <nc r="X184"/>
  </rcc>
  <rcc rId="842" sId="2">
    <oc r="Y184">
      <v>2.8</v>
    </oc>
    <nc r="Y184"/>
  </rcc>
  <rcc rId="843" sId="2">
    <oc r="W185">
      <f>ROUND(IF(D185=Table!$C$3,Y185*Table!$C$4/8,Y185*Table!$D$4/8),3)</f>
    </oc>
    <nc r="W185"/>
  </rcc>
  <rcc rId="844" sId="2">
    <oc r="Y185">
      <v>3.2</v>
    </oc>
    <nc r="Y185"/>
  </rcc>
  <rcc rId="845" sId="2">
    <oc r="W186">
      <f>ROUND(IF(D186=Table!$C$3,Y186*Table!$C$4/8,Y186*Table!$D$4/8),3)</f>
    </oc>
    <nc r="W186"/>
  </rcc>
  <rcc rId="846" sId="2">
    <oc r="Y186">
      <v>2</v>
    </oc>
    <nc r="Y186"/>
  </rcc>
  <rcc rId="847" sId="2">
    <oc r="W187">
      <f>ROUND(IF(D187=Table!$C$3,Y187*Table!$C$4/8,Y187*Table!$D$4/8),3)</f>
    </oc>
    <nc r="W187"/>
  </rcc>
  <rcc rId="848" sId="2">
    <oc r="Y187">
      <v>1.456</v>
    </oc>
    <nc r="Y187"/>
  </rcc>
  <rcc rId="849" sId="2">
    <oc r="W188">
      <f>ROUND(IF(D188=Table!$C$3,Y188*Table!$C$4/8,Y188*Table!$D$4/8),3)</f>
    </oc>
    <nc r="W188"/>
  </rcc>
  <rcc rId="850" sId="2">
    <oc r="Y188">
      <v>3.2032000000000007</v>
    </oc>
    <nc r="Y188"/>
  </rcc>
  <rcc rId="851" sId="2">
    <oc r="W189">
      <f>ROUND(IF(D189=Table!$C$3,Y189*Table!$C$4/8,Y189*Table!$D$4/8),3)</f>
    </oc>
    <nc r="W189"/>
  </rcc>
  <rcc rId="852" sId="2">
    <oc r="Y189">
      <v>3.5839999999999996</v>
    </oc>
    <nc r="Y189"/>
  </rcc>
  <rcc rId="853" sId="2">
    <oc r="W190">
      <f>ROUND(IF(D190=Table!$C$3,Y190*Table!$C$4/8,Y190*Table!$D$4/8),3)</f>
    </oc>
    <nc r="W190"/>
  </rcc>
  <rcc rId="854" sId="2">
    <oc r="Y190">
      <v>1.2</v>
    </oc>
    <nc r="Y190"/>
  </rcc>
  <rcc rId="855" sId="2">
    <oc r="W191">
      <f>ROUND(IF(D191=Table!$C$3,Y191*Table!$C$4/8,Y191*Table!$D$4/8),3)</f>
    </oc>
    <nc r="W191"/>
  </rcc>
  <rcc rId="856" sId="2">
    <oc r="Y191">
      <v>1.2</v>
    </oc>
    <nc r="Y191"/>
  </rcc>
  <rcc rId="857" sId="2">
    <oc r="W192">
      <f>ROUND(IF(D192=Table!$C$3,Y192*Table!$C$4/8,Y192*Table!$D$4/8),3)</f>
    </oc>
    <nc r="W192"/>
  </rcc>
  <rcc rId="858" sId="2">
    <oc r="Y192">
      <v>3.2032000000000007</v>
    </oc>
    <nc r="Y192"/>
  </rcc>
  <rcc rId="859" sId="2">
    <oc r="W193">
      <f>ROUND(IF(D193=Table!$C$3,Y193*Table!$C$4/8,Y193*Table!$D$4/8),3)</f>
    </oc>
    <nc r="W193"/>
  </rcc>
  <rcc rId="860" sId="2">
    <oc r="Y193">
      <v>5.6</v>
    </oc>
    <nc r="Y193"/>
  </rcc>
  <rcc rId="861" sId="2">
    <oc r="W194">
      <f>ROUND(IF(D194=Table!$C$3,Y194*Table!$C$4/8,Y194*Table!$D$4/8),3)</f>
    </oc>
    <nc r="W194"/>
  </rcc>
  <rcc rId="862" sId="2">
    <oc r="Y194">
      <v>1.2376</v>
    </oc>
    <nc r="Y194"/>
  </rcc>
  <rcc rId="863" sId="2">
    <oc r="W195">
      <f>ROUND(IF(D195=Table!$C$3,Y195*Table!$C$4/8,Y195*Table!$D$4/8),3)</f>
    </oc>
    <nc r="W195"/>
  </rcc>
  <rcc rId="864" sId="2">
    <oc r="Y195">
      <v>1.2</v>
    </oc>
    <nc r="Y195"/>
  </rcc>
  <rcc rId="865" sId="2">
    <oc r="W196">
      <f>ROUND(IF(D196=Table!$C$3,Y196*Table!$C$4/8,Y196*Table!$D$4/8),3)</f>
    </oc>
    <nc r="W196"/>
  </rcc>
  <rcc rId="866" sId="2">
    <oc r="Y196">
      <v>1.2</v>
    </oc>
    <nc r="Y196"/>
  </rcc>
  <rcc rId="867" sId="2">
    <oc r="W197">
      <f>ROUND(IF(D197=Table!$C$3,Y197*Table!$C$4/8,Y197*Table!$D$4/8),3)</f>
    </oc>
    <nc r="W197"/>
  </rcc>
  <rcc rId="868" sId="2">
    <oc r="Y197">
      <v>1.2</v>
    </oc>
    <nc r="Y197"/>
  </rcc>
  <rcc rId="869" sId="2">
    <oc r="W198">
      <f>ROUND(IF(D198=Table!$C$3,Y198*Table!$C$4/8,Y198*Table!$D$4/8),3)</f>
    </oc>
    <nc r="W198"/>
  </rcc>
  <rcc rId="870" sId="2">
    <oc r="Y198">
      <v>1.2</v>
    </oc>
    <nc r="Y198"/>
  </rcc>
  <rcc rId="871" sId="2">
    <oc r="W199">
      <f>ROUND(IF(D199=Table!$C$3,Y199*Table!$C$4/8,Y199*Table!$D$4/8),3)</f>
    </oc>
    <nc r="W199"/>
  </rcc>
  <rcc rId="872" sId="2">
    <oc r="Y199">
      <v>1.2</v>
    </oc>
    <nc r="Y199"/>
  </rcc>
  <rcc rId="873" sId="2">
    <oc r="W200">
      <f>ROUND(IF(D200=Table!$C$3,Y200*Table!$C$4/8,Y200*Table!$D$4/8),3)</f>
    </oc>
    <nc r="W200"/>
  </rcc>
  <rcc rId="874" sId="2">
    <oc r="Y200">
      <v>1.2</v>
    </oc>
    <nc r="Y200"/>
  </rcc>
  <rcc rId="875" sId="2">
    <oc r="W201">
      <f>ROUND(IF(D201=Table!$C$3,Y201*Table!$C$4/8,Y201*Table!$D$4/8),3)</f>
    </oc>
    <nc r="W201"/>
  </rcc>
  <rcc rId="876" sId="2">
    <oc r="Y201">
      <v>1.2</v>
    </oc>
    <nc r="Y201"/>
  </rcc>
  <rcc rId="877" sId="2">
    <oc r="W202">
      <f>ROUND(IF(D202=Table!$C$3,Y202*Table!$C$4/8,Y202*Table!$D$4/8),3)</f>
    </oc>
    <nc r="W202"/>
  </rcc>
  <rcc rId="878" sId="2">
    <oc r="Y202">
      <v>1.2</v>
    </oc>
    <nc r="Y202"/>
  </rcc>
  <rcc rId="879" sId="2">
    <oc r="W203">
      <f>ROUND(IF(D203=Table!$C$3,Y203*Table!$C$4/8,Y203*Table!$D$4/8),3)</f>
    </oc>
    <nc r="W203"/>
  </rcc>
  <rcc rId="880" sId="2">
    <oc r="Y203">
      <v>1.2</v>
    </oc>
    <nc r="Y203"/>
  </rcc>
  <rcc rId="881" sId="2">
    <oc r="W204">
      <f>ROUND(IF(D204=Table!$C$3,Y204*Table!$C$4/8,Y204*Table!$D$4/8),3)</f>
    </oc>
    <nc r="W204"/>
  </rcc>
  <rcc rId="882" sId="2">
    <oc r="Y204">
      <v>1.2</v>
    </oc>
    <nc r="Y204"/>
  </rcc>
  <rcc rId="883" sId="2">
    <oc r="W205">
      <f>ROUND(IF(D205=Table!$C$3,Y205*Table!$C$4/8,Y205*Table!$D$4/8),3)</f>
    </oc>
    <nc r="W205"/>
  </rcc>
  <rcc rId="884" sId="2">
    <oc r="Y205">
      <v>1.2</v>
    </oc>
    <nc r="Y205"/>
  </rcc>
  <rcc rId="885" sId="2">
    <oc r="W206">
      <f>ROUND(IF(D206=Table!$C$3,Y206*Table!$C$4/8,Y206*Table!$D$4/8),3)</f>
    </oc>
    <nc r="W206"/>
  </rcc>
  <rcc rId="886" sId="2">
    <oc r="Y206">
      <v>1.2</v>
    </oc>
    <nc r="Y206"/>
  </rcc>
  <rcc rId="887" sId="2">
    <oc r="W207">
      <f>ROUND(IF(D207=Table!$C$3,Y207*Table!$C$4/8,Y207*Table!$D$4/8),3)</f>
    </oc>
    <nc r="W207"/>
  </rcc>
  <rcc rId="888" sId="2">
    <oc r="Y207">
      <v>1.2</v>
    </oc>
    <nc r="Y207"/>
  </rcc>
  <rcc rId="889" sId="2">
    <oc r="W208">
      <f>ROUND(IF(D208=Table!$C$3,Y208*Table!$C$4/8,Y208*Table!$D$4/8),3)</f>
    </oc>
    <nc r="W208"/>
  </rcc>
  <rcc rId="890" sId="2">
    <oc r="Y208">
      <v>1.2</v>
    </oc>
    <nc r="Y208"/>
  </rcc>
  <rcc rId="891" sId="2">
    <oc r="W209">
      <f>ROUND(IF(D209=Table!$C$3,Y209*Table!$C$4/8,Y209*Table!$D$4/8),3)</f>
    </oc>
    <nc r="W209"/>
  </rcc>
  <rcc rId="892" sId="2">
    <oc r="Y209">
      <v>1.2</v>
    </oc>
    <nc r="Y209"/>
  </rcc>
  <rcc rId="893" sId="2">
    <oc r="W210">
      <f>ROUND(IF(D210=Table!$C$3,Y210*Table!$C$4/8,Y210*Table!$D$4/8),3)</f>
    </oc>
    <nc r="W210"/>
  </rcc>
  <rcc rId="894" sId="2">
    <oc r="Y210">
      <v>1.2</v>
    </oc>
    <nc r="Y210"/>
  </rcc>
  <rcc rId="895" sId="2">
    <oc r="W211">
      <f>ROUND(IF(D211=Table!$C$3,Y211*Table!$C$4/8,Y211*Table!$D$4/8),3)</f>
    </oc>
    <nc r="W211"/>
  </rcc>
  <rcc rId="896" sId="2">
    <oc r="Y211">
      <v>5.2</v>
    </oc>
    <nc r="Y211"/>
  </rcc>
  <rcc rId="897" sId="2">
    <oc r="W212">
      <f>ROUND(IF(D212=Table!$C$3,Y212*Table!$C$4/8,Y212*Table!$D$4/8),3)</f>
    </oc>
    <nc r="W212"/>
  </rcc>
  <rcc rId="898" sId="2">
    <oc r="Y212">
      <v>2.3296000000000001</v>
    </oc>
    <nc r="Y212"/>
  </rcc>
  <rcc rId="899" sId="2">
    <oc r="W213">
      <f>ROUND(IF(D213=Table!$C$3,Y213*Table!$C$4/8,Y213*Table!$D$4/8),3)</f>
    </oc>
    <nc r="W213"/>
  </rcc>
  <rcc rId="900" sId="2">
    <oc r="Y213">
      <v>1.2</v>
    </oc>
    <nc r="Y213"/>
  </rcc>
  <rcc rId="901" sId="2">
    <oc r="W214">
      <f>ROUND(IF(D214=Table!$C$3,Y214*Table!$C$4/8,Y214*Table!$D$4/8),3)</f>
    </oc>
    <nc r="W214"/>
  </rcc>
  <rcc rId="902" sId="2">
    <oc r="Y214">
      <v>1.2</v>
    </oc>
    <nc r="Y214"/>
  </rcc>
  <rcc rId="903" sId="2">
    <oc r="W215">
      <f>ROUND(IF(D215=Table!$C$3,Y215*Table!$C$4/8,Y215*Table!$D$4/8),3)</f>
    </oc>
    <nc r="W215"/>
  </rcc>
  <rcc rId="904" sId="2">
    <oc r="Y215">
      <v>1.2</v>
    </oc>
    <nc r="Y215"/>
  </rcc>
  <rcc rId="905" sId="2">
    <oc r="W216">
      <f>ROUND(IF(D216=Table!$C$3,Y216*Table!$C$4/8,Y216*Table!$D$4/8),3)</f>
    </oc>
    <nc r="W216"/>
  </rcc>
  <rcc rId="906" sId="2">
    <oc r="Y216">
      <v>2.8</v>
    </oc>
    <nc r="Y216"/>
  </rcc>
  <rcc rId="907" sId="2">
    <oc r="W217">
      <f>ROUND(IF(D217=Table!$C$3,Y217*Table!$C$4/8,Y217*Table!$D$4/8),3)</f>
    </oc>
    <nc r="W217"/>
  </rcc>
  <rcc rId="908" sId="2">
    <oc r="Y217">
      <v>1.2</v>
    </oc>
    <nc r="Y217"/>
  </rcc>
  <rcc rId="909" sId="2">
    <oc r="W218">
      <f>ROUND(IF(D218=Table!$C$3,Y218*Table!$C$4/8,Y218*Table!$D$4/8),3)</f>
    </oc>
    <nc r="W218"/>
  </rcc>
  <rcc rId="910" sId="2">
    <oc r="Y218">
      <v>1.2</v>
    </oc>
    <nc r="Y218"/>
  </rcc>
  <rcc rId="911" sId="2">
    <oc r="W219">
      <f>ROUND(IF(D219=Table!$C$3,Y219*Table!$C$4/8,Y219*Table!$D$4/8),3)</f>
    </oc>
    <nc r="W219"/>
  </rcc>
  <rcc rId="912" sId="2">
    <oc r="Y219">
      <v>1.6016000000000001</v>
    </oc>
    <nc r="Y219"/>
  </rcc>
  <rcc rId="913" sId="2">
    <oc r="W220">
      <f>ROUND(IF(D220=Table!$C$3,Y220*Table!$C$4/8,Y220*Table!$D$4/8),3)</f>
    </oc>
    <nc r="W220"/>
  </rcc>
  <rcc rId="914" sId="2">
    <oc r="Y220">
      <v>1.2</v>
    </oc>
    <nc r="Y220"/>
  </rcc>
  <rcc rId="915" sId="2">
    <oc r="W221">
      <f>ROUND(IF(D221=Table!$C$3,Y221*Table!$C$4/8,Y221*Table!$D$4/8),3)</f>
    </oc>
    <nc r="W221"/>
  </rcc>
  <rcc rId="916" sId="2">
    <oc r="Y221">
      <v>5.6</v>
    </oc>
    <nc r="Y221"/>
  </rcc>
  <rcc rId="917" sId="2">
    <oc r="W222">
      <f>ROUND(IF(D222=Table!$C$3,Y222*Table!$C$4/8,Y222*Table!$D$4/8),3)</f>
    </oc>
    <nc r="W222"/>
  </rcc>
  <rcc rId="918" sId="2">
    <oc r="Y222">
      <v>2</v>
    </oc>
    <nc r="Y222"/>
  </rcc>
  <rcc rId="919" sId="2">
    <oc r="W223">
      <f>ROUND(IF(D223=Table!$C$3,Y223*Table!$C$4/8,Y223*Table!$D$4/8),3)</f>
    </oc>
    <nc r="W223"/>
  </rcc>
  <rcc rId="920" sId="2">
    <oc r="Y223">
      <v>2</v>
    </oc>
    <nc r="Y223"/>
  </rcc>
  <rcc rId="921" sId="2">
    <oc r="W224">
      <f>ROUND(IF(D224=Table!$C$3,Y224*Table!$C$4/8,Y224*Table!$D$4/8),3)</f>
    </oc>
    <nc r="W224"/>
  </rcc>
  <rcc rId="922" sId="2">
    <oc r="Y224">
      <v>1.2</v>
    </oc>
    <nc r="Y224"/>
  </rcc>
  <rcc rId="923" sId="2">
    <oc r="W225">
      <f>ROUND(IF(D225=Table!$C$3,Y225*Table!$C$4/8,Y225*Table!$D$4/8),3)</f>
    </oc>
    <nc r="W225"/>
  </rcc>
  <rcc rId="924" sId="2">
    <oc r="Y225">
      <v>1.2</v>
    </oc>
    <nc r="Y225"/>
  </rcc>
  <rcc rId="925" sId="2">
    <oc r="W226">
      <f>ROUND(IF(D226=Table!$C$3,Y226*Table!$C$4/8,Y226*Table!$D$4/8),3)</f>
    </oc>
    <nc r="W226"/>
  </rcc>
  <rcc rId="926" sId="2">
    <oc r="Y226">
      <v>1.2</v>
    </oc>
    <nc r="Y226"/>
  </rcc>
  <rcc rId="927" sId="2">
    <oc r="W227">
      <f>ROUND(IF(D227=Table!$C$3,Y227*Table!$C$4/8,Y227*Table!$D$4/8),3)</f>
    </oc>
    <nc r="W227"/>
  </rcc>
  <rcc rId="928" sId="2">
    <oc r="Y227">
      <v>2</v>
    </oc>
    <nc r="Y227"/>
  </rcc>
  <rcc rId="929" sId="2">
    <oc r="W228">
      <f>ROUND(IF(D228=Table!$C$3,Y228*Table!$C$4/8,Y228*Table!$D$4/8),3)</f>
    </oc>
    <nc r="W228"/>
  </rcc>
  <rcc rId="930" sId="2">
    <oc r="Y228">
      <v>2</v>
    </oc>
    <nc r="Y228"/>
  </rcc>
  <rcc rId="931" sId="2">
    <oc r="W229">
      <f>ROUND(IF(D229=Table!$C$3,Y229*Table!$C$4/8,Y229*Table!$D$4/8),3)</f>
    </oc>
    <nc r="W229"/>
  </rcc>
  <rcc rId="932" sId="2">
    <oc r="Y229">
      <v>2.8</v>
    </oc>
    <nc r="Y229"/>
  </rcc>
  <rcc rId="933" sId="2">
    <oc r="W230">
      <f>ROUND(IF(D230=Table!$C$3,Y230*Table!$C$4/8,Y230*Table!$D$4/8),3)</f>
    </oc>
    <nc r="W230"/>
  </rcc>
  <rcc rId="934" sId="2">
    <oc r="Y230">
      <v>1.8199999999999998</v>
    </oc>
    <nc r="Y230"/>
  </rcc>
  <rcc rId="935" sId="2">
    <oc r="W231">
      <f>ROUND(IF(D231=Table!$C$3,Y231*Table!$C$4/8,Y231*Table!$D$4/8),3)</f>
    </oc>
    <nc r="W231"/>
  </rcc>
  <rcc rId="936" sId="2">
    <oc r="Y231">
      <v>2.8</v>
    </oc>
    <nc r="Y231"/>
  </rcc>
  <rcc rId="937" sId="2">
    <oc r="W232">
      <f>ROUND(IF(D232=Table!$C$3,Y232*Table!$C$4/8,Y232*Table!$D$4/8),3)</f>
    </oc>
    <nc r="W232"/>
  </rcc>
  <rcc rId="938" sId="2">
    <oc r="Y232">
      <v>1.2</v>
    </oc>
    <nc r="Y232"/>
  </rcc>
  <rcc rId="939" sId="2">
    <oc r="W233">
      <f>ROUND(IF(D233=Table!$C$3,Y233*Table!$C$4/8,Y233*Table!$D$4/8),3)</f>
    </oc>
    <nc r="W233"/>
  </rcc>
  <rcc rId="940" sId="2">
    <oc r="Y233">
      <v>1.3103999999999998</v>
    </oc>
    <nc r="Y233"/>
  </rcc>
  <rcc rId="941" sId="2">
    <oc r="W234">
      <f>ROUND(IF(D234=Table!$C$3,Y234*Table!$C$4/8,Y234*Table!$D$4/8),3)</f>
    </oc>
    <nc r="W234"/>
  </rcc>
  <rcc rId="942" sId="2">
    <oc r="Y234">
      <v>6.8</v>
    </oc>
    <nc r="Y234"/>
  </rcc>
  <rcc rId="943" sId="2">
    <oc r="W235">
      <f>ROUND(IF(D235=Table!$C$3,Y235*Table!$C$4/8,Y235*Table!$D$4/8),3)</f>
    </oc>
    <nc r="W235"/>
  </rcc>
  <rcc rId="944" sId="2">
    <oc r="Y235">
      <v>1.2</v>
    </oc>
    <nc r="Y235"/>
  </rcc>
  <rcc rId="945" sId="2">
    <oc r="W236">
      <f>ROUND(IF(D236=Table!$C$3,Y236*Table!$C$4/8,Y236*Table!$D$4/8),3)</f>
    </oc>
    <nc r="W236"/>
  </rcc>
  <rcc rId="946" sId="2">
    <oc r="Y236">
      <v>1.2</v>
    </oc>
    <nc r="Y236"/>
  </rcc>
  <rcc rId="947" sId="2">
    <oc r="W237">
      <f>ROUND(IF(D237=Table!$C$3,Y237*Table!$C$4/8,Y237*Table!$D$4/8),3)</f>
    </oc>
    <nc r="W237"/>
  </rcc>
  <rcc rId="948" sId="2">
    <oc r="Y237">
      <v>1.2</v>
    </oc>
    <nc r="Y237"/>
  </rcc>
  <rcc rId="949" sId="2">
    <oc r="W238">
      <f>ROUND(IF(D238=Table!$C$3,Y238*Table!$C$4/8,Y238*Table!$D$4/8),3)</f>
    </oc>
    <nc r="W238"/>
  </rcc>
  <rcc rId="950" sId="2">
    <oc r="Y238">
      <v>1.2</v>
    </oc>
    <nc r="Y238"/>
  </rcc>
  <rcc rId="951" sId="2">
    <oc r="W239">
      <f>ROUND(IF(D239=Table!$C$3,Y239*Table!$C$4/8,Y239*Table!$D$4/8),3)</f>
    </oc>
    <nc r="W239"/>
  </rcc>
  <rcc rId="952" sId="2">
    <oc r="Y239">
      <v>1.2</v>
    </oc>
    <nc r="Y239"/>
  </rcc>
  <rcc rId="953" sId="2">
    <oc r="W240">
      <f>ROUND(IF(D240=Table!$C$3,Y240*Table!$C$4/8,Y240*Table!$D$4/8),3)</f>
    </oc>
    <nc r="W240"/>
  </rcc>
  <rcc rId="954" sId="2">
    <oc r="Y240">
      <v>1.8199999999999998</v>
    </oc>
    <nc r="Y240"/>
  </rcc>
  <rcc rId="955" sId="2">
    <oc r="W241">
      <f>ROUND(IF(D241=Table!$C$3,Y241*Table!$C$4/8,Y241*Table!$D$4/8),3)</f>
    </oc>
    <nc r="W241"/>
  </rcc>
  <rcc rId="956" sId="2">
    <oc r="Y241">
      <v>1.8199999999999998</v>
    </oc>
    <nc r="Y241"/>
  </rcc>
  <rcc rId="957" sId="2">
    <oc r="W242">
      <f>ROUND(IF(D242=Table!$C$3,Y242*Table!$C$4/8,Y242*Table!$D$4/8),3)</f>
    </oc>
    <nc r="W242"/>
  </rcc>
  <rcc rId="958" sId="2">
    <oc r="Y242">
      <v>4</v>
    </oc>
    <nc r="Y242"/>
  </rcc>
  <rcc rId="959" sId="2">
    <oc r="W243">
      <f>ROUND(IF(D243=Table!$C$3,Y243*Table!$C$4/8,Y243*Table!$D$4/8),3)</f>
    </oc>
    <nc r="W243"/>
  </rcc>
  <rcc rId="960" sId="2">
    <oc r="Y243">
      <v>1.8928</v>
    </oc>
    <nc r="Y243"/>
  </rcc>
  <rcc rId="961" sId="2">
    <oc r="W244">
      <f>ROUND(IF(D244=Table!$C$3,Y244*Table!$C$4/8,Y244*Table!$D$4/8),3)</f>
    </oc>
    <nc r="W244"/>
  </rcc>
  <rcc rId="962" sId="2">
    <oc r="Y244">
      <v>2.3296000000000001</v>
    </oc>
    <nc r="Y244"/>
  </rcc>
  <rcc rId="963" sId="2">
    <oc r="W245">
      <f>ROUND(IF(D245=Table!$C$3,Y245*Table!$C$4/8,Y245*Table!$D$4/8),3)</f>
    </oc>
    <nc r="W245"/>
  </rcc>
  <rcc rId="964" sId="2">
    <oc r="Y245">
      <v>2.21312</v>
    </oc>
    <nc r="Y245"/>
  </rcc>
  <rcc rId="965" sId="2">
    <oc r="W246">
      <f>ROUND(IF(D246=Table!$C$3,Y246*Table!$C$4/8,Y246*Table!$D$4/8),3)</f>
    </oc>
    <nc r="W246"/>
  </rcc>
  <rcc rId="966" sId="2">
    <oc r="Y246">
      <v>1.2376</v>
    </oc>
    <nc r="Y246"/>
  </rcc>
  <rcc rId="967" sId="2">
    <oc r="W247">
      <f>ROUND(IF(D247=Table!$C$3,Y247*Table!$C$4/8,Y247*Table!$D$4/8),3)</f>
    </oc>
    <nc r="W247"/>
  </rcc>
  <rcc rId="968" sId="2">
    <oc r="Y247">
      <v>2.3296000000000001</v>
    </oc>
    <nc r="Y247"/>
  </rcc>
  <rcc rId="969" sId="2">
    <oc r="W248">
      <f>ROUND(IF(D248=Table!$C$3,Y248*Table!$C$4/8,Y248*Table!$D$4/8),3)</f>
    </oc>
    <nc r="W248"/>
  </rcc>
  <rcc rId="970" sId="2">
    <oc r="Y248">
      <v>1.7471999999999999</v>
    </oc>
    <nc r="Y248"/>
  </rcc>
  <rcc rId="971" sId="2">
    <oc r="W249">
      <f>ROUND(IF(D249=Table!$C$3,Y249*Table!$C$4/8,Y249*Table!$D$4/8),3)</f>
    </oc>
    <nc r="W249"/>
  </rcc>
  <rcc rId="972" sId="2">
    <oc r="Y249">
      <v>1.8199999999999998</v>
    </oc>
    <nc r="Y249"/>
  </rcc>
  <rcc rId="973" sId="2">
    <oc r="W250">
      <f>ROUND(IF(D250=Table!$C$3,Y250*Table!$C$4/8,Y250*Table!$D$4/8),3)</f>
    </oc>
    <nc r="W250"/>
  </rcc>
  <rcc rId="974" sId="2">
    <oc r="Y250">
      <v>4</v>
    </oc>
    <nc r="Y250"/>
  </rcc>
  <rcc rId="975" sId="2">
    <oc r="W251">
      <f>ROUND(IF(D251=Table!$C$3,Y251*Table!$C$4/8,Y251*Table!$D$4/8),3)</f>
    </oc>
    <nc r="W251"/>
  </rcc>
  <rcc rId="976" sId="2">
    <oc r="Y251">
      <v>2</v>
    </oc>
    <nc r="Y251"/>
  </rcc>
  <rcc rId="977" sId="2">
    <oc r="W252">
      <f>ROUND(IF(D252=Table!$C$3,Y252*Table!$C$4/8,Y252*Table!$D$4/8),3)</f>
    </oc>
    <nc r="W252"/>
  </rcc>
  <rcc rId="978" sId="2">
    <oc r="Y252">
      <v>4.4000000000000004</v>
    </oc>
    <nc r="Y252"/>
  </rcc>
  <rcc rId="979" sId="2">
    <oc r="W253">
      <f>ROUND(IF(D253=Table!$C$3,Y253*Table!$C$4/8,Y253*Table!$D$4/8),3)</f>
    </oc>
    <nc r="W253"/>
  </rcc>
  <rcc rId="980" sId="2">
    <oc r="Y253">
      <v>2</v>
    </oc>
    <nc r="Y253"/>
  </rcc>
  <rcc rId="981" sId="2">
    <oc r="W254">
      <f>ROUND(IF(D254=Table!$C$3,Y254*Table!$C$4/8,Y254*Table!$D$4/8),3)</f>
    </oc>
    <nc r="W254"/>
  </rcc>
  <rcc rId="982" sId="2">
    <oc r="Y254">
      <v>6.8</v>
    </oc>
    <nc r="Y254"/>
  </rcc>
  <rcc rId="983" sId="2">
    <oc r="W255">
      <f>ROUND(IF(D255=Table!$C$3,Y255*Table!$C$4/8,Y255*Table!$D$4/8),3)</f>
    </oc>
    <nc r="W255"/>
  </rcc>
  <rcc rId="984" sId="2">
    <oc r="Y255">
      <v>2.3296000000000001</v>
    </oc>
    <nc r="Y255"/>
  </rcc>
  <rcc rId="985" sId="2">
    <oc r="W256">
      <f>ROUND(IF(D256=Table!$C$3,Y256*Table!$C$4/8,Y256*Table!$D$4/8),3)</f>
    </oc>
    <nc r="W256"/>
  </rcc>
  <rcc rId="986" sId="2">
    <oc r="Y256">
      <v>2.3296000000000001</v>
    </oc>
    <nc r="Y256"/>
  </rcc>
  <rcc rId="987" sId="2">
    <oc r="W257">
      <f>ROUND(IF(D257=Table!$C$3,Y257*Table!$C$4/8,Y257*Table!$D$4/8),3)</f>
    </oc>
    <nc r="W257"/>
  </rcc>
  <rcc rId="988" sId="2">
    <oc r="Y257">
      <v>2</v>
    </oc>
    <nc r="Y257"/>
  </rcc>
  <rcc rId="989" sId="2">
    <oc r="W258">
      <f>ROUND(IF(D258=Table!$C$3,Y258*Table!$C$4/8,Y258*Table!$D$4/8),3)</f>
    </oc>
    <nc r="W258"/>
  </rcc>
  <rcc rId="990" sId="2">
    <oc r="Y258">
      <v>2</v>
    </oc>
    <nc r="Y258"/>
  </rcc>
  <rcc rId="991" sId="2">
    <oc r="W259">
      <f>ROUND(IF(D259=Table!$C$3,Y259*Table!$C$4/8,Y259*Table!$D$4/8),3)</f>
    </oc>
    <nc r="W259"/>
  </rcc>
  <rcc rId="992" sId="2">
    <oc r="Y259">
      <v>2.8</v>
    </oc>
    <nc r="Y259"/>
  </rcc>
  <rcc rId="993" sId="2">
    <oc r="W260">
      <f>ROUND(IF(D260=Table!$C$3,Y260*Table!$C$4/8,Y260*Table!$D$4/8),3)</f>
    </oc>
    <nc r="W260"/>
  </rcc>
  <rcc rId="994" sId="2">
    <oc r="Y260">
      <v>1.3832</v>
    </oc>
    <nc r="Y260"/>
  </rcc>
  <rcc rId="995" sId="2">
    <oc r="W261">
      <f>ROUND(IF(D261=Table!$C$3,Y261*Table!$C$4/8,Y261*Table!$D$4/8),3)</f>
    </oc>
    <nc r="W261"/>
  </rcc>
  <rcc rId="996" sId="2">
    <oc r="Y261">
      <v>1.2</v>
    </oc>
    <nc r="Y261"/>
  </rcc>
  <rcc rId="997" sId="2">
    <oc r="W262">
      <f>ROUND(IF(D262=Table!$C$3,Y262*Table!$C$4/8,Y262*Table!$D$4/8),3)</f>
    </oc>
    <nc r="W262"/>
  </rcc>
  <rcc rId="998" sId="2">
    <oc r="Y262">
      <v>1.456</v>
    </oc>
    <nc r="Y262"/>
  </rcc>
  <rcc rId="999" sId="2">
    <oc r="W263">
      <f>ROUND(IF(D263=Table!$C$3,Y263*Table!$C$4/8,Y263*Table!$D$4/8),3)</f>
    </oc>
    <nc r="W263"/>
  </rcc>
  <rcc rId="1000" sId="2">
    <oc r="Y263">
      <v>3.4943999999999997</v>
    </oc>
    <nc r="Y263"/>
  </rcc>
  <rcc rId="1001" sId="2">
    <oc r="W264">
      <f>ROUND(IF(D264=Table!$C$3,Y264*Table!$C$4/8,Y264*Table!$D$4/8),3)</f>
    </oc>
    <nc r="W264"/>
  </rcc>
  <rcc rId="1002" sId="2">
    <oc r="Y264">
      <v>1.2</v>
    </oc>
    <nc r="Y264"/>
  </rcc>
  <rcc rId="1003" sId="2">
    <oc r="W265">
      <f>ROUND(IF(D265=Table!$C$3,Y265*Table!$C$4/8,Y265*Table!$D$4/8),3)</f>
    </oc>
    <nc r="W265"/>
  </rcc>
  <rcc rId="1004" sId="2">
    <oc r="Y265">
      <v>1.2</v>
    </oc>
    <nc r="Y265"/>
  </rcc>
  <rcc rId="1005" sId="2">
    <oc r="W266">
      <f>ROUND(IF(D266=Table!$C$3,Y266*Table!$C$4/8,Y266*Table!$D$4/8),3)</f>
    </oc>
    <nc r="W266"/>
  </rcc>
  <rcc rId="1006" sId="2">
    <oc r="Y266">
      <v>4</v>
    </oc>
    <nc r="Y266"/>
  </rcc>
  <rcc rId="1007" sId="2">
    <oc r="W267">
      <f>ROUND(IF(D267=Table!$C$3,Y267*Table!$C$4/8,Y267*Table!$D$4/8),3)</f>
    </oc>
    <nc r="W267"/>
  </rcc>
  <rcc rId="1008" sId="2">
    <oc r="Y267">
      <v>4</v>
    </oc>
    <nc r="Y267"/>
  </rcc>
  <rcc rId="1009" sId="2">
    <oc r="W268">
      <f>ROUND(IF(D268=Table!$C$3,Y268*Table!$C$4/8,Y268*Table!$D$4/8),3)</f>
    </oc>
    <nc r="W268"/>
  </rcc>
  <rcc rId="1010" sId="2">
    <oc r="Y268">
      <v>2</v>
    </oc>
    <nc r="Y268"/>
  </rcc>
  <rcc rId="1011" sId="2">
    <oc r="W269">
      <f>ROUND(IF(D269=Table!$C$3,Y269*Table!$C$4/8,Y269*Table!$D$4/8),3)</f>
    </oc>
    <nc r="W269"/>
  </rcc>
  <rcc rId="1012" sId="2">
    <oc r="Y269">
      <v>1.6016000000000001</v>
    </oc>
    <nc r="Y269"/>
  </rcc>
  <rcc rId="1013" sId="2">
    <oc r="W270">
      <f>ROUND(IF(D270=Table!$C$3,Y270*Table!$C$4/8,Y270*Table!$D$4/8),3)</f>
    </oc>
    <nc r="W270"/>
  </rcc>
  <rcc rId="1014" sId="2">
    <oc r="Y270">
      <v>3.2</v>
    </oc>
    <nc r="Y270"/>
  </rcc>
  <rcc rId="1015" sId="2">
    <oc r="W271">
      <f>ROUND(IF(D271=Table!$C$3,Y271*Table!$C$4/8,Y271*Table!$D$4/8),3)</f>
    </oc>
    <nc r="W271"/>
  </rcc>
  <rcc rId="1016" sId="2">
    <oc r="Y271">
      <v>1.2</v>
    </oc>
    <nc r="Y271"/>
  </rcc>
  <rcc rId="1017" sId="2">
    <oc r="W272">
      <f>ROUND(IF(D272=Table!$C$3,Y272*Table!$C$4/8,Y272*Table!$D$4/8),3)</f>
    </oc>
    <nc r="W272"/>
  </rcc>
  <rcc rId="1018" sId="2">
    <oc r="Y272">
      <v>10</v>
    </oc>
    <nc r="Y272"/>
  </rcc>
  <rcc rId="1019" sId="2">
    <oc r="W273">
      <f>ROUND(IF(D273=Table!$C$3,Y273*Table!$C$4/8,Y273*Table!$D$4/8),3)</f>
    </oc>
    <nc r="W273"/>
  </rcc>
  <rcc rId="1020" sId="2">
    <oc r="Y273">
      <v>1.456</v>
    </oc>
    <nc r="Y273"/>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Merged_JOEM!$B$59:$AN$273</formula>
    <oldFormula>Merged_JOEM!$B$59:$AN$326</oldFormula>
  </rdn>
  <rcv guid="{970EE037-F5E5-47AF-896A-0F6222879EBC}" action="add"/>
</revisions>
</file>

<file path=xl/revisions/revisionLog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25" sId="2">
    <oc r="Z180">
      <v>4</v>
    </oc>
    <nc r="Z180"/>
  </rcc>
  <rcc rId="1026" sId="2">
    <oc r="Z181">
      <v>1</v>
    </oc>
    <nc r="Z181"/>
  </rcc>
  <rcc rId="1027" sId="2">
    <oc r="Z182">
      <v>1</v>
    </oc>
    <nc r="Z182"/>
  </rcc>
  <rcc rId="1028" sId="2">
    <oc r="Z183">
      <v>1</v>
    </oc>
    <nc r="Z183"/>
  </rcc>
  <rcc rId="1029" sId="2">
    <oc r="Z184">
      <v>1</v>
    </oc>
    <nc r="Z184"/>
  </rcc>
</revisions>
</file>

<file path=xl/revisions/revisionLog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Merged_COEM!$B$59:$AN$390</formula>
    <oldFormula>Merged_COEM!$A$59:$AN$390</oldFormula>
  </rdn>
  <rdn rId="0" localSheetId="2" customView="1" name="Z_970EE037_F5E5_47AF_896A_0F6222879EBC_.wvu.FilterData" hidden="1" oldHidden="1">
    <formula>Merged_JOEM!$B$59:$AN$326</formula>
    <oldFormula>Merged_JOEM!$B$59:$AN$273</oldFormula>
  </rdn>
  <rcv guid="{970EE037-F5E5-47AF-896A-0F6222879EBC}" action="add"/>
</revisions>
</file>

<file path=xl/revisions/revisionLog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Merged_COEM!$B$59:$AN$390</formula>
    <oldFormula>Merged_COEM!$B$59:$AN$390</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36B6883-2145-4B58-921E-CEC7185A847E}" action="delete"/>
  <rdn rId="0" localSheetId="1" customView="1" name="Z_336B6883_2145_4B58_921E_CEC7185A847E_.wvu.FilterData" hidden="1" oldHidden="1">
    <formula>Merged_COEM!$P$59:$P$391</formula>
    <oldFormula>Merged_COEM!$P$59:$P$391</oldFormula>
  </rdn>
  <rdn rId="0" localSheetId="2" customView="1" name="Z_336B6883_2145_4B58_921E_CEC7185A847E_.wvu.FilterData" hidden="1" oldHidden="1">
    <formula>Merged_JOEM!$B$59:$AN$326</formula>
    <oldFormula>Merged_JOEM!$B$59:$AN$60</oldFormula>
  </rdn>
  <rcv guid="{336B6883-2145-4B58-921E-CEC7185A847E}" action="add"/>
</revisions>
</file>

<file path=xl/revisions/revisionLog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2" sId="2" odxf="1" dxf="1">
    <nc r="AA115" t="inlineStr">
      <is>
        <t>Ready for PLC</t>
      </is>
    </nc>
    <odxf/>
    <ndxf/>
  </rcc>
  <rcc rId="1043" sId="2" odxf="1" dxf="1">
    <nc r="AA116" t="inlineStr">
      <is>
        <t>Ready for PLC</t>
      </is>
    </nc>
    <odxf/>
    <ndxf/>
  </rcc>
  <rcc rId="1044" sId="2" odxf="1" dxf="1">
    <nc r="AA117" t="inlineStr">
      <is>
        <t>Ready for PLC</t>
      </is>
    </nc>
    <odxf/>
    <ndxf/>
  </rcc>
  <rcc rId="1045" sId="2" odxf="1" dxf="1">
    <nc r="AA118" t="inlineStr">
      <is>
        <t>Ready for PLC</t>
      </is>
    </nc>
    <odxf/>
    <ndxf/>
  </rcc>
  <rcc rId="1046" sId="2" odxf="1" dxf="1">
    <nc r="AA119" t="inlineStr">
      <is>
        <t>Ready for PLC</t>
      </is>
    </nc>
    <odxf/>
    <ndxf/>
  </rcc>
  <rcc rId="1047" sId="2" odxf="1" dxf="1">
    <nc r="AA120" t="inlineStr">
      <is>
        <t>Ready for PLC</t>
      </is>
    </nc>
    <odxf/>
    <ndxf/>
  </rcc>
  <rcc rId="1048" sId="2" odxf="1" dxf="1">
    <nc r="AA121" t="inlineStr">
      <is>
        <t>Ready for PLC</t>
      </is>
    </nc>
    <odxf/>
    <ndxf/>
  </rcc>
  <rcc rId="1049" sId="2" odxf="1" dxf="1">
    <nc r="AA122" t="inlineStr">
      <is>
        <t>Ready for PLC</t>
      </is>
    </nc>
    <odxf/>
    <ndxf/>
  </rcc>
  <rcc rId="1050" sId="2" odxf="1" dxf="1">
    <nc r="AA123" t="inlineStr">
      <is>
        <t>Ready for PLC</t>
      </is>
    </nc>
    <odxf/>
    <ndxf/>
  </rcc>
  <rcc rId="1051" sId="2" odxf="1" dxf="1">
    <nc r="AA124" t="inlineStr">
      <is>
        <t>Ready for PLC</t>
      </is>
    </nc>
    <odxf/>
    <ndxf/>
  </rcc>
  <rcc rId="1052" sId="2" odxf="1" dxf="1">
    <nc r="AA145" t="inlineStr">
      <is>
        <t>Ready for PLC</t>
      </is>
    </nc>
    <odxf/>
    <ndxf/>
  </rcc>
  <rcc rId="1053" sId="2" odxf="1" dxf="1">
    <nc r="AA146" t="inlineStr">
      <is>
        <t>Ready for PLC</t>
      </is>
    </nc>
    <odxf/>
    <ndxf/>
  </rcc>
  <rcc rId="1054" sId="2" odxf="1" dxf="1">
    <nc r="AA147" t="inlineStr">
      <is>
        <t>Ready for PLC</t>
      </is>
    </nc>
    <odxf/>
    <ndxf/>
  </rcc>
  <rcc rId="1055" sId="2">
    <nc r="Z115">
      <v>2</v>
    </nc>
  </rcc>
  <rcc rId="1056" sId="2">
    <nc r="Z116">
      <v>2</v>
    </nc>
  </rcc>
  <rcc rId="1057" sId="2">
    <nc r="Z117">
      <v>2</v>
    </nc>
  </rcc>
  <rcc rId="1058" sId="2">
    <nc r="Z118">
      <v>2</v>
    </nc>
  </rcc>
  <rcc rId="1059" sId="2">
    <nc r="Z119">
      <v>2</v>
    </nc>
  </rcc>
  <rcc rId="1060" sId="2">
    <nc r="Z120">
      <v>2</v>
    </nc>
  </rcc>
  <rcc rId="1061" sId="2">
    <nc r="Z121">
      <v>2</v>
    </nc>
  </rcc>
  <rcc rId="1062" sId="2">
    <nc r="Z122">
      <v>2</v>
    </nc>
  </rcc>
  <rcc rId="1063" sId="2">
    <nc r="Z123">
      <v>2</v>
    </nc>
  </rcc>
  <rcc rId="1064" sId="2">
    <nc r="Z124">
      <v>2</v>
    </nc>
  </rcc>
  <rcc rId="1065" sId="2">
    <nc r="Z145">
      <v>2</v>
    </nc>
  </rcc>
  <rcc rId="1066" sId="2">
    <nc r="Z146">
      <v>2</v>
    </nc>
  </rcc>
  <rcc rId="1067" sId="2">
    <nc r="Z147">
      <v>2</v>
    </nc>
  </rcc>
  <rcc rId="1068" sId="2">
    <nc r="X115">
      <f>W115</f>
    </nc>
  </rcc>
  <rcc rId="1069" sId="2">
    <nc r="X116">
      <f>W116</f>
    </nc>
  </rcc>
  <rcc rId="1070" sId="2">
    <nc r="X117">
      <f>W117</f>
    </nc>
  </rcc>
  <rcc rId="1071" sId="2">
    <nc r="X118">
      <f>W118</f>
    </nc>
  </rcc>
  <rcc rId="1072" sId="2">
    <nc r="X119">
      <f>W119</f>
    </nc>
  </rcc>
  <rcc rId="1073" sId="2">
    <nc r="X120">
      <f>W120</f>
    </nc>
  </rcc>
  <rcc rId="1074" sId="2">
    <nc r="X121">
      <f>W121</f>
    </nc>
  </rcc>
  <rcc rId="1075" sId="2">
    <nc r="X122">
      <f>W122</f>
    </nc>
  </rcc>
  <rcc rId="1076" sId="2">
    <nc r="X123">
      <f>W123</f>
    </nc>
  </rcc>
  <rcc rId="1077" sId="2">
    <nc r="X124">
      <f>W124</f>
    </nc>
  </rcc>
  <rcc rId="1078" sId="2">
    <nc r="X145">
      <f>W145</f>
    </nc>
  </rcc>
  <rcc rId="1079" sId="2">
    <nc r="X146">
      <f>W146</f>
    </nc>
  </rcc>
  <rcc rId="1080" sId="2">
    <nc r="X147">
      <f>W147</f>
    </nc>
  </rcc>
  <rcc rId="1081" sId="2">
    <nc r="AG115" t="inlineStr">
      <is>
        <t>OK</t>
      </is>
    </nc>
  </rcc>
  <rcc rId="1082" sId="2">
    <nc r="AG116" t="inlineStr">
      <is>
        <t>OK</t>
      </is>
    </nc>
  </rcc>
  <rcc rId="1083" sId="2">
    <nc r="AG117" t="inlineStr">
      <is>
        <t>OK</t>
      </is>
    </nc>
  </rcc>
  <rcc rId="1084" sId="2">
    <nc r="AG118" t="inlineStr">
      <is>
        <t>OK</t>
      </is>
    </nc>
  </rcc>
  <rcc rId="1085" sId="2">
    <nc r="AG119" t="inlineStr">
      <is>
        <t>OK</t>
      </is>
    </nc>
  </rcc>
  <rcc rId="1086" sId="2">
    <nc r="AG120" t="inlineStr">
      <is>
        <t>OK</t>
      </is>
    </nc>
  </rcc>
  <rcc rId="1087" sId="2">
    <nc r="AG121" t="inlineStr">
      <is>
        <t>OK</t>
      </is>
    </nc>
  </rcc>
  <rcc rId="1088" sId="2">
    <nc r="AG122" t="inlineStr">
      <is>
        <t>OK</t>
      </is>
    </nc>
  </rcc>
  <rcc rId="1089" sId="2">
    <nc r="AG123" t="inlineStr">
      <is>
        <t>OK</t>
      </is>
    </nc>
  </rcc>
  <rcc rId="1090" sId="2">
    <nc r="AG124" t="inlineStr">
      <is>
        <t>OK</t>
      </is>
    </nc>
  </rcc>
  <rcc rId="1091" sId="2">
    <nc r="AG145" t="inlineStr">
      <is>
        <t>OK</t>
      </is>
    </nc>
  </rcc>
  <rcc rId="1092" sId="2">
    <nc r="AG146" t="inlineStr">
      <is>
        <t>OK</t>
      </is>
    </nc>
  </rcc>
  <rcc rId="1093" sId="2">
    <nc r="AG147" t="inlineStr">
      <is>
        <t>OK</t>
      </is>
    </nc>
  </rcc>
  <rcv guid="{336B6883-2145-4B58-921E-CEC7185A847E}" action="delete"/>
  <rdn rId="0" localSheetId="1" customView="1" name="Z_336B6883_2145_4B58_921E_CEC7185A847E_.wvu.FilterData" hidden="1" oldHidden="1">
    <formula>Merged_COEM!$P$59:$P$391</formula>
    <oldFormula>Merged_COEM!$P$59:$P$391</oldFormula>
  </rdn>
  <rdn rId="0" localSheetId="2" customView="1" name="Z_336B6883_2145_4B58_921E_CEC7185A847E_.wvu.FilterData" hidden="1" oldHidden="1">
    <formula>Merged_JOEM!$S$60:$S$273</formula>
    <oldFormula>Merged_JOEM!$B$59:$AN$326</oldFormula>
  </rdn>
  <rcv guid="{336B6883-2145-4B58-921E-CEC7185A847E}" action="add"/>
</revisions>
</file>

<file path=xl/revisions/revisionLog1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36B6883-2145-4B58-921E-CEC7185A847E}" action="delete"/>
  <rdn rId="0" localSheetId="1" customView="1" name="Z_336B6883_2145_4B58_921E_CEC7185A847E_.wvu.FilterData" hidden="1" oldHidden="1">
    <formula>Merged_COEM!$P$59:$P$391</formula>
    <oldFormula>Merged_COEM!$P$59:$P$391</oldFormula>
  </rdn>
  <rdn rId="0" localSheetId="2" customView="1" name="Z_336B6883_2145_4B58_921E_CEC7185A847E_.wvu.FilterData" hidden="1" oldHidden="1">
    <formula>Merged_JOEM!$S$60:$S$273</formula>
    <oldFormula>Merged_JOEM!$S$60:$S$273</oldFormula>
  </rdn>
  <rcv guid="{336B6883-2145-4B58-921E-CEC7185A847E}" action="add"/>
</revisions>
</file>

<file path=xl/revisions/revisionLog1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Merged_COEM!$B$59:$AN$390</formula>
    <oldFormula>Merged_COEM!$B$59:$AN$390</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1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0" sId="2">
    <oc r="S125" t="inlineStr">
      <is>
        <t>dac.luu-cong</t>
      </is>
    </oc>
    <nc r="S125" t="inlineStr">
      <is>
        <t>hau.nguyen-tai</t>
      </is>
    </nc>
  </rcc>
  <rcc rId="1101" sId="2">
    <oc r="S126" t="inlineStr">
      <is>
        <t>dac.luu-cong</t>
      </is>
    </oc>
    <nc r="S126" t="inlineStr">
      <is>
        <t>hau.nguyen-tai</t>
      </is>
    </nc>
  </rcc>
  <rcc rId="1102" sId="2">
    <oc r="S127" t="inlineStr">
      <is>
        <t>dac.luu-cong</t>
      </is>
    </oc>
    <nc r="S127" t="inlineStr">
      <is>
        <t>hau.nguyen-tai</t>
      </is>
    </nc>
  </rcc>
  <rcc rId="1103" sId="2">
    <oc r="S128" t="inlineStr">
      <is>
        <t>dac.luu-cong</t>
      </is>
    </oc>
    <nc r="S128" t="inlineStr">
      <is>
        <t>hau.nguyen-tai</t>
      </is>
    </nc>
  </rcc>
  <rcc rId="1104" sId="2">
    <oc r="S129" t="inlineStr">
      <is>
        <t>dac.luu-cong</t>
      </is>
    </oc>
    <nc r="S129" t="inlineStr">
      <is>
        <t>hau.nguyen-tai</t>
      </is>
    </nc>
  </rcc>
  <rcc rId="1105" sId="2">
    <oc r="S130" t="inlineStr">
      <is>
        <t>dac.luu-cong</t>
      </is>
    </oc>
    <nc r="S130" t="inlineStr">
      <is>
        <t>hau.nguyen-tai</t>
      </is>
    </nc>
  </rcc>
  <rcc rId="1106" sId="2">
    <oc r="S131" t="inlineStr">
      <is>
        <t>dac.luu-cong</t>
      </is>
    </oc>
    <nc r="S131" t="inlineStr">
      <is>
        <t>hau.nguyen-tai</t>
      </is>
    </nc>
  </rcc>
  <rcc rId="1107" sId="2">
    <oc r="S132" t="inlineStr">
      <is>
        <t>dac.luu-cong</t>
      </is>
    </oc>
    <nc r="S132" t="inlineStr">
      <is>
        <t>hau.nguyen-tai</t>
      </is>
    </nc>
  </rcc>
  <rcc rId="1108" sId="2">
    <oc r="S133" t="inlineStr">
      <is>
        <t>dac.luu-cong</t>
      </is>
    </oc>
    <nc r="S133" t="inlineStr">
      <is>
        <t>hau.nguyen-tai</t>
      </is>
    </nc>
  </rcc>
  <rcc rId="1109" sId="2">
    <oc r="S134" t="inlineStr">
      <is>
        <t>dac.luu-cong</t>
      </is>
    </oc>
    <nc r="S134" t="inlineStr">
      <is>
        <t>bang.nguyen-duy</t>
      </is>
    </nc>
  </rcc>
  <rcc rId="1110" sId="2">
    <oc r="S135" t="inlineStr">
      <is>
        <t>dac.luu-cong</t>
      </is>
    </oc>
    <nc r="S135" t="inlineStr">
      <is>
        <t>bang.nguyen-duy</t>
      </is>
    </nc>
  </rcc>
  <rcc rId="1111" sId="2">
    <oc r="S136" t="inlineStr">
      <is>
        <t>dac.luu-cong</t>
      </is>
    </oc>
    <nc r="S136" t="inlineStr">
      <is>
        <t>bang.nguyen-duy</t>
      </is>
    </nc>
  </rcc>
  <rcc rId="1112" sId="2">
    <oc r="S137" t="inlineStr">
      <is>
        <t>dac.luu-cong</t>
      </is>
    </oc>
    <nc r="S137" t="inlineStr">
      <is>
        <t>bang.nguyen-duy</t>
      </is>
    </nc>
  </rcc>
  <rcc rId="1113" sId="2">
    <oc r="S138" t="inlineStr">
      <is>
        <t>dac.luu-cong</t>
      </is>
    </oc>
    <nc r="S138" t="inlineStr">
      <is>
        <t>bang.nguyen-duy</t>
      </is>
    </nc>
  </rcc>
  <rcc rId="1114" sId="2">
    <oc r="S139" t="inlineStr">
      <is>
        <t>dac.luu-cong</t>
      </is>
    </oc>
    <nc r="S139" t="inlineStr">
      <is>
        <t>bang.nguyen-duy</t>
      </is>
    </nc>
  </rcc>
  <rcc rId="1115" sId="2">
    <oc r="S140" t="inlineStr">
      <is>
        <t>dac.luu-cong</t>
      </is>
    </oc>
    <nc r="S140" t="inlineStr">
      <is>
        <t>bang.nguyen-duy</t>
      </is>
    </nc>
  </rcc>
  <rcc rId="1116" sId="2">
    <oc r="S141" t="inlineStr">
      <is>
        <t>dac.luu-cong</t>
      </is>
    </oc>
    <nc r="S141" t="inlineStr">
      <is>
        <t>bang.nguyen-duy</t>
      </is>
    </nc>
  </rcc>
  <rcc rId="1117" sId="2">
    <oc r="S142" t="inlineStr">
      <is>
        <t>dac.luu-cong</t>
      </is>
    </oc>
    <nc r="S142" t="inlineStr">
      <is>
        <t>bang.nguyen-duy</t>
      </is>
    </nc>
  </rcc>
  <rcc rId="1118" sId="2">
    <oc r="S143" t="inlineStr">
      <is>
        <t>dac.luu-cong</t>
      </is>
    </oc>
    <nc r="S143" t="inlineStr">
      <is>
        <t>bang.nguyen-duy</t>
      </is>
    </nc>
  </rcc>
  <rcc rId="1119" sId="2">
    <oc r="S144" t="inlineStr">
      <is>
        <t>dac.luu-cong</t>
      </is>
    </oc>
    <nc r="S144" t="inlineStr">
      <is>
        <t>bang.nguyen-duy</t>
      </is>
    </nc>
  </rcc>
  <rcv guid="{7ECC2B8E-6A82-42F5-8AB0-4A51C54EA5EC}" action="delete"/>
  <rdn rId="0" localSheetId="1" customView="1" name="Z_7ECC2B8E_6A82_42F5_8AB0_4A51C54EA5EC_.wvu.FilterData" hidden="1" oldHidden="1">
    <formula>Merged_COEM!$B$59:$AN$390</formula>
    <oldFormula>Merged_COEM!$B$59:$AN$390</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1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2" sId="1" odxf="1" dxf="1" quotePrefix="1">
    <oc r="AL132" t="inlineStr">
      <is>
        <t>-Can't cover for false condition</t>
      </is>
    </oc>
    <nc r="AL132" t="inlineStr">
      <is>
        <t>-Can't cover for false condition, don't need to raise OPL, behaviour is correct</t>
      </is>
    </nc>
    <odxf>
      <font/>
    </odxf>
    <ndxf>
      <font>
        <sz val="11"/>
        <color theme="1"/>
        <name val="Calibri"/>
        <scheme val="minor"/>
      </font>
    </ndxf>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5" sId="1">
    <nc r="X332">
      <f>W332</f>
    </nc>
  </rcc>
  <rcc rId="1126" sId="1">
    <nc r="Z332">
      <v>1</v>
    </nc>
  </rcc>
  <rcc rId="1127" sId="1">
    <nc r="AA332" t="inlineStr">
      <is>
        <t>Ready for review</t>
      </is>
    </nc>
  </rcc>
  <rcc rId="1128" sId="1" numFmtId="19">
    <nc r="AE332">
      <v>43985</v>
    </nc>
  </rcc>
  <rcc rId="1129" sId="1" numFmtId="19">
    <nc r="AF332">
      <v>43985</v>
    </nc>
  </rcc>
  <rcc rId="1130" sId="1">
    <nc r="AG332" t="inlineStr">
      <is>
        <t>OK</t>
      </is>
    </nc>
  </rcc>
  <rcc rId="1131" sId="1" numFmtId="14">
    <nc r="AH332">
      <v>1</v>
    </nc>
  </rcc>
  <rcc rId="1132" sId="1" numFmtId="14">
    <nc r="AI332">
      <v>1</v>
    </nc>
  </rcc>
  <rcc rId="1133" sId="1" numFmtId="14">
    <nc r="AJ332">
      <v>1</v>
    </nc>
  </rcc>
  <rcc rId="1134" sId="1">
    <nc r="AK332" t="inlineStr">
      <is>
        <t>None</t>
      </is>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Merged_JOEM!$B$59:$AN$273</formula>
    <oldFormula>Merged_JOEM!$B$59:$AN$326</oldFormula>
  </rdn>
  <rcv guid="{970EE037-F5E5-47AF-896A-0F6222879EBC}" action="add"/>
</revisions>
</file>

<file path=xl/revisions/revisionLog1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1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9" sId="1">
    <nc r="X313">
      <f>W313</f>
    </nc>
  </rcc>
  <rcc rId="1140" sId="1">
    <nc r="Z313">
      <f>Y313</f>
    </nc>
  </rcc>
  <rcc rId="1141" sId="1">
    <oc r="AA313" t="inlineStr">
      <is>
        <t>Ongoing</t>
      </is>
    </oc>
    <nc r="AA313" t="inlineStr">
      <is>
        <t>Ready for review</t>
      </is>
    </nc>
  </rcc>
  <rcc rId="1142" sId="1" numFmtId="19">
    <nc r="AE313">
      <v>43985</v>
    </nc>
  </rcc>
  <rcc rId="1143" sId="1" numFmtId="19">
    <nc r="AF313">
      <v>43985</v>
    </nc>
  </rcc>
  <rcc rId="1144" sId="1">
    <nc r="AG313" t="inlineStr">
      <is>
        <t>OK</t>
      </is>
    </nc>
  </rcc>
  <rcc rId="1145" sId="1" numFmtId="14">
    <nc r="AH313">
      <v>1</v>
    </nc>
  </rcc>
  <rcc rId="1146" sId="1" numFmtId="14">
    <nc r="AI313">
      <v>1</v>
    </nc>
  </rcc>
  <rcc rId="1147" sId="1" numFmtId="14">
    <nc r="AJ313">
      <v>1</v>
    </nc>
  </rcc>
  <rcc rId="1148" sId="1">
    <nc r="AK313" t="inlineStr">
      <is>
        <t>None</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1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1" sId="1" numFmtId="19">
    <nc r="AB366">
      <v>43985</v>
    </nc>
  </rcc>
  <rcc rId="1152" sId="1" numFmtId="19">
    <nc r="AB367">
      <v>43985</v>
    </nc>
  </rcc>
  <rcc rId="1153" sId="1" numFmtId="19">
    <nc r="AB368">
      <v>43985</v>
    </nc>
  </rcc>
  <rcc rId="1154" sId="1" numFmtId="19">
    <nc r="AB369">
      <v>43985</v>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7" sId="1">
    <oc r="AA366" t="inlineStr">
      <is>
        <t>Ready for review</t>
      </is>
    </oc>
    <nc r="AA366" t="inlineStr">
      <is>
        <t>Ready for PLC</t>
      </is>
    </nc>
  </rcc>
  <rcc rId="1158" sId="1">
    <oc r="AA367" t="inlineStr">
      <is>
        <t>Ready for review</t>
      </is>
    </oc>
    <nc r="AA367" t="inlineStr">
      <is>
        <t>Ready for PLC</t>
      </is>
    </nc>
  </rcc>
  <rcc rId="1159" sId="1">
    <oc r="AA368" t="inlineStr">
      <is>
        <t>Ready for review</t>
      </is>
    </oc>
    <nc r="AA368" t="inlineStr">
      <is>
        <t>Ready for PLC</t>
      </is>
    </nc>
  </rcc>
  <rcc rId="1160" sId="1">
    <oc r="AA369" t="inlineStr">
      <is>
        <t>Ready for review</t>
      </is>
    </oc>
    <nc r="AA369" t="inlineStr">
      <is>
        <t>Ready for PLC</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63" sId="1">
    <oc r="AA332" t="inlineStr">
      <is>
        <t>Ready for review</t>
      </is>
    </oc>
    <nc r="AA332" t="inlineStr">
      <is>
        <t>Ready for PLC</t>
      </is>
    </nc>
  </rcc>
  <rcc rId="1164" sId="1" numFmtId="19">
    <nc r="AB332">
      <v>43985</v>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167" sId="1" ref="A374:XFD390" action="insertRow"/>
  <rrc rId="1168" sId="1" ref="A374:XFD403" action="insertRow"/>
  <rcc rId="1169" sId="1" xfDxf="1" dxf="1">
    <nc r="E373" t="inlineStr">
      <is>
        <t>BYD_IPB_SW_Mainstream_BL05_SP15</t>
      </is>
    </nc>
    <ndxf>
      <alignment horizontal="left" vertical="top" readingOrder="0"/>
      <border outline="0">
        <left style="thin">
          <color indexed="64"/>
        </left>
        <right style="thin">
          <color indexed="64"/>
        </right>
        <top style="thin">
          <color indexed="64"/>
        </top>
        <bottom style="thin">
          <color indexed="64"/>
        </bottom>
      </border>
    </ndxf>
  </rcc>
  <rcc rId="1170" sId="1" xfDxf="1" dxf="1">
    <nc r="E374"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1" sId="1" xfDxf="1" dxf="1">
    <nc r="E375"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2" sId="1" xfDxf="1" dxf="1">
    <nc r="E376"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3" sId="1" xfDxf="1" dxf="1">
    <nc r="E377"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4" sId="1" xfDxf="1" dxf="1">
    <nc r="E378"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5" sId="1" xfDxf="1" dxf="1">
    <nc r="E379"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6" sId="1" xfDxf="1" dxf="1">
    <nc r="E380"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7" sId="1" xfDxf="1" dxf="1">
    <nc r="E381"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8" sId="1" xfDxf="1" dxf="1">
    <nc r="E382"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9" sId="1" xfDxf="1" dxf="1">
    <nc r="E383"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0" sId="1" xfDxf="1" dxf="1">
    <nc r="E384"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1" sId="1" xfDxf="1" dxf="1">
    <nc r="E385"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2" sId="1" xfDxf="1" dxf="1">
    <nc r="E386"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3" sId="1" xfDxf="1" dxf="1">
    <nc r="E387"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4" sId="1" xfDxf="1" dxf="1">
    <nc r="E388"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5" sId="1" xfDxf="1" dxf="1">
    <nc r="E389"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6" sId="1" xfDxf="1" dxf="1">
    <nc r="E390"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7" sId="1" xfDxf="1" dxf="1">
    <nc r="E391"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8" sId="1" xfDxf="1" dxf="1">
    <nc r="E392"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9" sId="1" xfDxf="1" dxf="1">
    <nc r="E393" t="inlineStr">
      <is>
        <t>235537_CA_C385_EV_ESPhev_BSS02SP01</t>
      </is>
    </nc>
    <ndxf>
      <alignment horizontal="left" vertical="top" readingOrder="0"/>
      <border outline="0">
        <left style="thin">
          <color indexed="64"/>
        </left>
        <right style="thin">
          <color indexed="64"/>
        </right>
        <top style="thin">
          <color indexed="64"/>
        </top>
        <bottom style="thin">
          <color indexed="64"/>
        </bottom>
      </border>
    </ndxf>
  </rcc>
  <rcc rId="1190" sId="1" xfDxf="1" dxf="1">
    <nc r="E394" t="inlineStr">
      <is>
        <t>235537_CA_C385_EV_ESPhev_BSS02SP01</t>
      </is>
    </nc>
    <ndxf>
      <alignment horizontal="left" vertical="top" readingOrder="0"/>
      <border outline="0">
        <left style="thin">
          <color indexed="64"/>
        </left>
        <right style="thin">
          <color indexed="64"/>
        </right>
        <top style="thin">
          <color indexed="64"/>
        </top>
        <bottom style="thin">
          <color indexed="64"/>
        </bottom>
      </border>
    </ndxf>
  </rcc>
  <rcc rId="1191" sId="1" xfDxf="1" dxf="1">
    <nc r="E395" t="inlineStr">
      <is>
        <t>235537_CA_C385_EV_ESPhev_BSS02SP01</t>
      </is>
    </nc>
    <ndxf>
      <alignment horizontal="left" vertical="top" readingOrder="0"/>
      <border outline="0">
        <left style="thin">
          <color indexed="64"/>
        </left>
        <right style="thin">
          <color indexed="64"/>
        </right>
        <top style="thin">
          <color indexed="64"/>
        </top>
        <bottom style="thin">
          <color indexed="64"/>
        </bottom>
      </border>
    </ndxf>
  </rcc>
  <rcc rId="1192" sId="1" xfDxf="1" dxf="1">
    <nc r="E396" t="inlineStr">
      <is>
        <t>SAIC_ZS12HEV_noneDA_ESP93_241954</t>
      </is>
    </nc>
    <ndxf>
      <alignment horizontal="left" vertical="top" readingOrder="0"/>
      <border outline="0">
        <left style="thin">
          <color indexed="64"/>
        </left>
        <right style="thin">
          <color indexed="64"/>
        </right>
        <top style="thin">
          <color indexed="64"/>
        </top>
        <bottom style="thin">
          <color indexed="64"/>
        </bottom>
      </border>
    </ndxf>
  </rcc>
  <rcc rId="1193" sId="1" xfDxf="1" dxf="1">
    <nc r="E397" t="inlineStr">
      <is>
        <t>EC_245950_NIO_ESX_ESPHevX_DTC_BSS04_SP04</t>
      </is>
    </nc>
    <ndxf>
      <alignment horizontal="left" vertical="top" readingOrder="0"/>
      <border outline="0">
        <left style="thin">
          <color indexed="64"/>
        </left>
        <right style="thin">
          <color indexed="64"/>
        </right>
        <top style="thin">
          <color indexed="64"/>
        </top>
        <bottom style="thin">
          <color indexed="64"/>
        </bottom>
      </border>
    </ndxf>
  </rcc>
  <rcc rId="1194" sId="1" xfDxf="1" dxf="1">
    <nc r="E398" t="inlineStr">
      <is>
        <t>EC_245950_NIO_ESX_ESPHevX_DTC_BSS04_SP04</t>
      </is>
    </nc>
    <ndxf>
      <alignment horizontal="left" vertical="top" readingOrder="0"/>
      <border outline="0">
        <left style="thin">
          <color indexed="64"/>
        </left>
        <right style="thin">
          <color indexed="64"/>
        </right>
        <top style="thin">
          <color indexed="64"/>
        </top>
        <bottom style="thin">
          <color indexed="64"/>
        </bottom>
      </border>
    </ndxf>
  </rcc>
  <rcc rId="1195" sId="1" xfDxf="1" dxf="1">
    <nc r="E399" t="inlineStr">
      <is>
        <t>MC_239507_SGMW_CN210S_PHEV_ESP9.3CPi</t>
      </is>
    </nc>
    <ndxf>
      <alignment horizontal="left" vertical="top" readingOrder="0"/>
      <border outline="0">
        <left style="thin">
          <color indexed="64"/>
        </left>
        <right style="thin">
          <color indexed="64"/>
        </right>
        <top style="thin">
          <color indexed="64"/>
        </top>
        <bottom style="thin">
          <color indexed="64"/>
        </bottom>
      </border>
    </ndxf>
  </rcc>
  <rcc rId="1196" sId="1" xfDxf="1" dxf="1">
    <nc r="E400" t="inlineStr">
      <is>
        <t>MC_239507_SGMW_CN210S_PHEV_ESP9.3CPi</t>
      </is>
    </nc>
    <ndxf>
      <alignment horizontal="left" vertical="top" readingOrder="0"/>
      <border outline="0">
        <left style="thin">
          <color indexed="64"/>
        </left>
        <right style="thin">
          <color indexed="64"/>
        </right>
        <top style="thin">
          <color indexed="64"/>
        </top>
        <bottom style="thin">
          <color indexed="64"/>
        </bottom>
      </border>
    </ndxf>
  </rcc>
  <rcc rId="1197" sId="1" xfDxf="1" dxf="1">
    <nc r="E401"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198" sId="1" xfDxf="1" dxf="1">
    <nc r="E402"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199" sId="1" xfDxf="1" dxf="1">
    <nc r="E403"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200" sId="1" xfDxf="1" dxf="1">
    <nc r="E404"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201" sId="1" xfDxf="1" dxf="1">
    <nc r="E405"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202" sId="1" xfDxf="1" dxf="1">
    <nc r="E406"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203" sId="1" xfDxf="1" dxf="1">
    <nc r="E407"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204" sId="1" xfDxf="1" dxf="1">
    <nc r="E408" t="inlineStr">
      <is>
        <t>GEEA2.0_ESP9.3_CMP_BL07 (BG1) Sprint 4</t>
      </is>
    </nc>
    <ndxf>
      <alignment horizontal="left" vertical="top" readingOrder="0"/>
      <border outline="0">
        <left style="thin">
          <color indexed="64"/>
        </left>
        <right style="thin">
          <color indexed="64"/>
        </right>
        <top style="thin">
          <color indexed="64"/>
        </top>
        <bottom style="thin">
          <color indexed="64"/>
        </bottom>
      </border>
    </ndxf>
  </rcc>
  <rcc rId="1205" sId="1" xfDxf="1" dxf="1">
    <nc r="E409" t="inlineStr">
      <is>
        <t>GEELY_FS11_ESP9.3HD_BSS05_SP05</t>
      </is>
    </nc>
    <ndxf>
      <alignment horizontal="left" vertical="top" readingOrder="0"/>
      <border outline="0">
        <left style="thin">
          <color indexed="64"/>
        </left>
        <right style="thin">
          <color indexed="64"/>
        </right>
        <top style="thin">
          <color indexed="64"/>
        </top>
        <bottom style="thin">
          <color indexed="64"/>
        </bottom>
      </border>
    </ndxf>
  </rcc>
  <rcc rId="1206" sId="1" xfDxf="1" dxf="1">
    <nc r="E410" t="inlineStr">
      <is>
        <t>GEELY_SS11ABS9.3_BL02_SP03</t>
      </is>
    </nc>
    <ndxf>
      <alignment horizontal="left" vertical="top" readingOrder="0"/>
      <border outline="0">
        <left style="thin">
          <color indexed="64"/>
        </left>
        <right style="thin">
          <color indexed="64"/>
        </right>
        <top style="thin">
          <color indexed="64"/>
        </top>
        <bottom style="thin">
          <color indexed="64"/>
        </bottom>
      </border>
    </ndxf>
  </rcc>
  <rcc rId="1207" sId="1" xfDxf="1" dxf="1">
    <nc r="E411" t="inlineStr">
      <is>
        <t>GEELY_SS11ABS9.3_BL02_SP03</t>
      </is>
    </nc>
    <ndxf>
      <alignment horizontal="left" vertical="top" readingOrder="0"/>
      <border outline="0">
        <left style="thin">
          <color indexed="64"/>
        </left>
        <right style="thin">
          <color indexed="64"/>
        </right>
        <top style="thin">
          <color indexed="64"/>
        </top>
        <bottom style="thin">
          <color indexed="64"/>
        </bottom>
      </border>
    </ndxf>
  </rcc>
  <rcc rId="1208" sId="1" xfDxf="1" dxf="1">
    <nc r="E412" t="inlineStr">
      <is>
        <t>GEELY_SS11ABS9.3_BL02_SP03</t>
      </is>
    </nc>
    <ndxf>
      <alignment horizontal="left" vertical="top" readingOrder="0"/>
      <border outline="0">
        <left style="thin">
          <color indexed="64"/>
        </left>
        <right style="thin">
          <color indexed="64"/>
        </right>
        <top style="thin">
          <color indexed="64"/>
        </top>
        <bottom style="thin">
          <color indexed="64"/>
        </bottom>
      </border>
    </ndxf>
  </rcc>
  <rcc rId="1209" sId="1">
    <nc r="C373">
      <v>20200603</v>
    </nc>
  </rcc>
  <rcc rId="1210" sId="1">
    <nc r="C374">
      <v>20200603</v>
    </nc>
  </rcc>
  <rcc rId="1211" sId="1">
    <nc r="C375">
      <v>20200603</v>
    </nc>
  </rcc>
  <rcc rId="1212" sId="1">
    <nc r="C376">
      <v>20200603</v>
    </nc>
  </rcc>
  <rcc rId="1213" sId="1">
    <nc r="C377">
      <v>20200603</v>
    </nc>
  </rcc>
  <rcc rId="1214" sId="1">
    <nc r="C378">
      <v>20200603</v>
    </nc>
  </rcc>
  <rcc rId="1215" sId="1">
    <nc r="C379">
      <v>20200603</v>
    </nc>
  </rcc>
  <rcc rId="1216" sId="1">
    <nc r="C380">
      <v>20200603</v>
    </nc>
  </rcc>
  <rcc rId="1217" sId="1">
    <nc r="C381">
      <v>20200603</v>
    </nc>
  </rcc>
  <rcc rId="1218" sId="1">
    <nc r="C382">
      <v>20200603</v>
    </nc>
  </rcc>
  <rcc rId="1219" sId="1">
    <nc r="C383">
      <v>20200603</v>
    </nc>
  </rcc>
  <rcc rId="1220" sId="1">
    <nc r="C384">
      <v>20200603</v>
    </nc>
  </rcc>
  <rcc rId="1221" sId="1">
    <nc r="C385">
      <v>20200603</v>
    </nc>
  </rcc>
  <rcc rId="1222" sId="1">
    <nc r="C386">
      <v>20200603</v>
    </nc>
  </rcc>
  <rcc rId="1223" sId="1">
    <nc r="C387">
      <v>20200603</v>
    </nc>
  </rcc>
  <rcc rId="1224" sId="1">
    <nc r="C388">
      <v>20200603</v>
    </nc>
  </rcc>
  <rcc rId="1225" sId="1">
    <nc r="C389">
      <v>20200603</v>
    </nc>
  </rcc>
  <rcc rId="1226" sId="1">
    <nc r="C390">
      <v>20200603</v>
    </nc>
  </rcc>
  <rcc rId="1227" sId="1">
    <nc r="C391">
      <v>20200603</v>
    </nc>
  </rcc>
  <rcc rId="1228" sId="1">
    <nc r="C392">
      <v>20200603</v>
    </nc>
  </rcc>
  <rcc rId="1229" sId="1">
    <nc r="C393">
      <v>20200603</v>
    </nc>
  </rcc>
  <rcc rId="1230" sId="1">
    <nc r="C394">
      <v>20200603</v>
    </nc>
  </rcc>
  <rcc rId="1231" sId="1">
    <nc r="C395">
      <v>20200603</v>
    </nc>
  </rcc>
  <rcc rId="1232" sId="1">
    <nc r="C396">
      <v>20200603</v>
    </nc>
  </rcc>
  <rcc rId="1233" sId="1">
    <nc r="C397">
      <v>20200603</v>
    </nc>
  </rcc>
  <rcc rId="1234" sId="1">
    <nc r="C398">
      <v>20200603</v>
    </nc>
  </rcc>
  <rcc rId="1235" sId="1">
    <nc r="C399">
      <v>20200603</v>
    </nc>
  </rcc>
  <rcc rId="1236" sId="1">
    <nc r="C400">
      <v>20200603</v>
    </nc>
  </rcc>
  <rcc rId="1237" sId="1">
    <nc r="C401">
      <v>20200603</v>
    </nc>
  </rcc>
  <rcc rId="1238" sId="1">
    <nc r="C402">
      <v>20200603</v>
    </nc>
  </rcc>
  <rcc rId="1239" sId="1">
    <nc r="C403">
      <v>20200603</v>
    </nc>
  </rcc>
  <rcc rId="1240" sId="1">
    <nc r="C404">
      <v>20200603</v>
    </nc>
  </rcc>
  <rcc rId="1241" sId="1">
    <nc r="C405">
      <v>20200603</v>
    </nc>
  </rcc>
  <rcc rId="1242" sId="1">
    <nc r="C406">
      <v>20200603</v>
    </nc>
  </rcc>
  <rcc rId="1243" sId="1">
    <nc r="C407">
      <v>20200603</v>
    </nc>
  </rcc>
  <rcc rId="1244" sId="1">
    <nc r="C408">
      <v>20200603</v>
    </nc>
  </rcc>
  <rcc rId="1245" sId="1">
    <nc r="C409">
      <v>20200603</v>
    </nc>
  </rcc>
  <rcc rId="1246" sId="1">
    <nc r="C410">
      <v>20200603</v>
    </nc>
  </rcc>
  <rcc rId="1247" sId="1">
    <nc r="C411">
      <v>20200603</v>
    </nc>
  </rcc>
  <rcc rId="1248" sId="1">
    <nc r="C412">
      <v>20200603</v>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51" sId="1">
    <nc r="B373">
      <f>B372+1</f>
    </nc>
  </rcc>
  <rcc rId="1252" sId="1">
    <nc r="B374">
      <f>B373+1</f>
    </nc>
  </rcc>
  <rcc rId="1253" sId="1">
    <nc r="B375">
      <f>B374+1</f>
    </nc>
  </rcc>
  <rcc rId="1254" sId="1">
    <nc r="B376">
      <f>B375+1</f>
    </nc>
  </rcc>
  <rcc rId="1255" sId="1">
    <nc r="B377">
      <f>B376+1</f>
    </nc>
  </rcc>
  <rcc rId="1256" sId="1">
    <nc r="B378">
      <f>B377+1</f>
    </nc>
  </rcc>
  <rcc rId="1257" sId="1">
    <nc r="B379">
      <f>B378+1</f>
    </nc>
  </rcc>
  <rcc rId="1258" sId="1">
    <nc r="B380">
      <f>B379+1</f>
    </nc>
  </rcc>
  <rcc rId="1259" sId="1">
    <nc r="B381">
      <f>B380+1</f>
    </nc>
  </rcc>
  <rcc rId="1260" sId="1">
    <nc r="B382">
      <f>B381+1</f>
    </nc>
  </rcc>
  <rcc rId="1261" sId="1">
    <nc r="B383">
      <f>B382+1</f>
    </nc>
  </rcc>
  <rcc rId="1262" sId="1">
    <nc r="B384">
      <f>B383+1</f>
    </nc>
  </rcc>
  <rcc rId="1263" sId="1">
    <nc r="B385">
      <f>B384+1</f>
    </nc>
  </rcc>
  <rcc rId="1264" sId="1">
    <nc r="B386">
      <f>B385+1</f>
    </nc>
  </rcc>
  <rcc rId="1265" sId="1">
    <nc r="B387">
      <f>B386+1</f>
    </nc>
  </rcc>
  <rcc rId="1266" sId="1">
    <nc r="B388">
      <f>B387+1</f>
    </nc>
  </rcc>
  <rcc rId="1267" sId="1">
    <nc r="B389">
      <f>B388+1</f>
    </nc>
  </rcc>
  <rcc rId="1268" sId="1">
    <nc r="B390">
      <f>B389+1</f>
    </nc>
  </rcc>
  <rcc rId="1269" sId="1">
    <nc r="B391">
      <f>B390+1</f>
    </nc>
  </rcc>
  <rcc rId="1270" sId="1">
    <nc r="B392">
      <f>B391+1</f>
    </nc>
  </rcc>
  <rcc rId="1271" sId="1">
    <nc r="B393">
      <f>B392+1</f>
    </nc>
  </rcc>
  <rcc rId="1272" sId="1">
    <nc r="B394">
      <f>B393+1</f>
    </nc>
  </rcc>
  <rcc rId="1273" sId="1">
    <nc r="B395">
      <f>B394+1</f>
    </nc>
  </rcc>
  <rcc rId="1274" sId="1">
    <nc r="B396">
      <f>B395+1</f>
    </nc>
  </rcc>
  <rcc rId="1275" sId="1">
    <nc r="B397">
      <f>B396+1</f>
    </nc>
  </rcc>
  <rcc rId="1276" sId="1">
    <nc r="B398">
      <f>B397+1</f>
    </nc>
  </rcc>
  <rcc rId="1277" sId="1">
    <nc r="B399">
      <f>B398+1</f>
    </nc>
  </rcc>
  <rcc rId="1278" sId="1">
    <nc r="B400">
      <f>B399+1</f>
    </nc>
  </rcc>
  <rcc rId="1279" sId="1">
    <nc r="B401">
      <f>B400+1</f>
    </nc>
  </rcc>
  <rcc rId="1280" sId="1">
    <nc r="B402">
      <f>B401+1</f>
    </nc>
  </rcc>
  <rcc rId="1281" sId="1">
    <nc r="B403">
      <f>B402+1</f>
    </nc>
  </rcc>
  <rcc rId="1282" sId="1">
    <nc r="B404">
      <f>B403+1</f>
    </nc>
  </rcc>
  <rcc rId="1283" sId="1">
    <nc r="B405">
      <f>B404+1</f>
    </nc>
  </rcc>
  <rcc rId="1284" sId="1">
    <nc r="B406">
      <f>B405+1</f>
    </nc>
  </rcc>
  <rcc rId="1285" sId="1">
    <nc r="B407">
      <f>B406+1</f>
    </nc>
  </rcc>
  <rcc rId="1286" sId="1">
    <nc r="B408">
      <f>B407+1</f>
    </nc>
  </rcc>
  <rcc rId="1287" sId="1">
    <nc r="B409">
      <f>B408+1</f>
    </nc>
  </rcc>
  <rcc rId="1288" sId="1">
    <nc r="B410">
      <f>B409+1</f>
    </nc>
  </rcc>
  <rcc rId="1289" sId="1">
    <nc r="B411">
      <f>B410+1</f>
    </nc>
  </rcc>
  <rcc rId="1290" sId="1">
    <nc r="B412">
      <f>B411+1</f>
    </nc>
  </rcc>
  <rfmt sheetId="1" sqref="B373:B412">
    <dxf>
      <fill>
        <patternFill patternType="solid">
          <bgColor rgb="FFFFFF00"/>
        </patternFill>
      </fill>
    </dxf>
  </rfmt>
  <rcc rId="1291" sId="1">
    <nc r="D409" t="inlineStr">
      <is>
        <t>ASW</t>
      </is>
    </nc>
  </rcc>
  <rcc rId="1292" sId="1">
    <nc r="D401" t="inlineStr">
      <is>
        <t>ASW</t>
      </is>
    </nc>
  </rcc>
  <rcc rId="1293" sId="1">
    <nc r="D402" t="inlineStr">
      <is>
        <t>ASW</t>
      </is>
    </nc>
  </rcc>
  <rcc rId="1294" sId="1">
    <nc r="D403" t="inlineStr">
      <is>
        <t>ASW</t>
      </is>
    </nc>
  </rcc>
  <rcc rId="1295" sId="1">
    <nc r="D404" t="inlineStr">
      <is>
        <t>ASW</t>
      </is>
    </nc>
  </rcc>
  <rcc rId="1296" sId="1">
    <nc r="D405" t="inlineStr">
      <is>
        <t>ASW</t>
      </is>
    </nc>
  </rcc>
  <rcc rId="1297" sId="1">
    <nc r="D406" t="inlineStr">
      <is>
        <t>ASW</t>
      </is>
    </nc>
  </rcc>
  <rcc rId="1298" sId="1">
    <nc r="D407" t="inlineStr">
      <is>
        <t>ASW</t>
      </is>
    </nc>
  </rcc>
  <rcc rId="1299" sId="1">
    <nc r="D408" t="inlineStr">
      <is>
        <t>ASW</t>
      </is>
    </nc>
  </rcc>
  <rcc rId="1300" sId="1">
    <nc r="D373" t="inlineStr">
      <is>
        <t>PSW</t>
      </is>
    </nc>
  </rcc>
  <rcc rId="1301" sId="1">
    <nc r="D374" t="inlineStr">
      <is>
        <t>PSW</t>
      </is>
    </nc>
  </rcc>
  <rcc rId="1302" sId="1">
    <nc r="D375" t="inlineStr">
      <is>
        <t>PSW</t>
      </is>
    </nc>
  </rcc>
  <rcc rId="1303" sId="1">
    <nc r="D376" t="inlineStr">
      <is>
        <t>PSW</t>
      </is>
    </nc>
  </rcc>
  <rcc rId="1304" sId="1">
    <nc r="D377" t="inlineStr">
      <is>
        <t>PSW</t>
      </is>
    </nc>
  </rcc>
  <rcc rId="1305" sId="1">
    <nc r="D378" t="inlineStr">
      <is>
        <t>PSW</t>
      </is>
    </nc>
  </rcc>
  <rcc rId="1306" sId="1">
    <nc r="D379" t="inlineStr">
      <is>
        <t>PSW</t>
      </is>
    </nc>
  </rcc>
  <rcc rId="1307" sId="1">
    <nc r="D380" t="inlineStr">
      <is>
        <t>PSW</t>
      </is>
    </nc>
  </rcc>
  <rcc rId="1308" sId="1">
    <nc r="D381" t="inlineStr">
      <is>
        <t>PSW</t>
      </is>
    </nc>
  </rcc>
  <rcc rId="1309" sId="1">
    <nc r="D382" t="inlineStr">
      <is>
        <t>PSW</t>
      </is>
    </nc>
  </rcc>
  <rcc rId="1310" sId="1">
    <nc r="D383" t="inlineStr">
      <is>
        <t>PSW</t>
      </is>
    </nc>
  </rcc>
  <rcc rId="1311" sId="1">
    <nc r="D384" t="inlineStr">
      <is>
        <t>PSW</t>
      </is>
    </nc>
  </rcc>
  <rcc rId="1312" sId="1">
    <nc r="D385" t="inlineStr">
      <is>
        <t>PSW</t>
      </is>
    </nc>
  </rcc>
  <rcc rId="1313" sId="1">
    <nc r="D386" t="inlineStr">
      <is>
        <t>PSW</t>
      </is>
    </nc>
  </rcc>
  <rcc rId="1314" sId="1">
    <nc r="D387" t="inlineStr">
      <is>
        <t>PSW</t>
      </is>
    </nc>
  </rcc>
  <rcc rId="1315" sId="1">
    <nc r="D388" t="inlineStr">
      <is>
        <t>PSW</t>
      </is>
    </nc>
  </rcc>
  <rcc rId="1316" sId="1">
    <nc r="D389" t="inlineStr">
      <is>
        <t>PSW</t>
      </is>
    </nc>
  </rcc>
  <rcc rId="1317" sId="1">
    <nc r="D390" t="inlineStr">
      <is>
        <t>PSW</t>
      </is>
    </nc>
  </rcc>
  <rcc rId="1318" sId="1">
    <nc r="D391" t="inlineStr">
      <is>
        <t>PSW</t>
      </is>
    </nc>
  </rcc>
  <rcc rId="1319" sId="1">
    <nc r="D392" t="inlineStr">
      <is>
        <t>PSW</t>
      </is>
    </nc>
  </rcc>
  <rcc rId="1320" sId="1">
    <nc r="D393" t="inlineStr">
      <is>
        <t>PSW</t>
      </is>
    </nc>
  </rcc>
  <rcc rId="1321" sId="1">
    <nc r="D394" t="inlineStr">
      <is>
        <t>PSW</t>
      </is>
    </nc>
  </rcc>
  <rcc rId="1322" sId="1">
    <nc r="D395" t="inlineStr">
      <is>
        <t>PSW</t>
      </is>
    </nc>
  </rcc>
  <rcc rId="1323" sId="1">
    <nc r="D396" t="inlineStr">
      <is>
        <t>PSW</t>
      </is>
    </nc>
  </rcc>
  <rcc rId="1324" sId="1">
    <nc r="D397" t="inlineStr">
      <is>
        <t>PSW</t>
      </is>
    </nc>
  </rcc>
  <rcc rId="1325" sId="1">
    <nc r="D398" t="inlineStr">
      <is>
        <t>PSW</t>
      </is>
    </nc>
  </rcc>
  <rcc rId="1326" sId="1">
    <nc r="D399" t="inlineStr">
      <is>
        <t>PSW</t>
      </is>
    </nc>
  </rcc>
  <rcc rId="1327" sId="1">
    <nc r="D400" t="inlineStr">
      <is>
        <t>PSW</t>
      </is>
    </nc>
  </rcc>
  <rcc rId="1328" sId="1">
    <nc r="D410" t="inlineStr">
      <is>
        <t>PSW</t>
      </is>
    </nc>
  </rcc>
  <rcc rId="1329" sId="1">
    <nc r="D411" t="inlineStr">
      <is>
        <t>PSW</t>
      </is>
    </nc>
  </rcc>
  <rcc rId="1330" sId="1">
    <nc r="D412" t="inlineStr">
      <is>
        <t>PSW</t>
      </is>
    </nc>
  </rcc>
  <rfmt sheetId="1" xfDxf="1" sqref="F373" start="0" length="0">
    <dxf>
      <alignment horizontal="left" vertical="top" readingOrder="0"/>
      <border outline="0">
        <left style="thin">
          <color indexed="64"/>
        </left>
        <right style="thin">
          <color indexed="64"/>
        </right>
        <top style="thin">
          <color indexed="64"/>
        </top>
        <bottom style="thin">
          <color indexed="64"/>
        </bottom>
      </border>
    </dxf>
  </rfmt>
  <rcc rId="1331" sId="1" xfDxf="1" dxf="1" quotePrefix="1">
    <nc r="F374" t="inlineStr">
      <is>
        <t>rb\as\zzn\core\app\dcom</t>
      </is>
    </nc>
    <ndxf>
      <alignment horizontal="left" vertical="top" readingOrder="0"/>
      <border outline="0">
        <left style="thin">
          <color indexed="64"/>
        </left>
        <right style="thin">
          <color indexed="64"/>
        </right>
        <top style="thin">
          <color indexed="64"/>
        </top>
        <bottom style="thin">
          <color indexed="64"/>
        </bottom>
      </border>
    </ndxf>
  </rcc>
  <rcc rId="1332" sId="1" xfDxf="1" dxf="1" quotePrefix="1">
    <nc r="F375" t="inlineStr">
      <is>
        <t>rb\as\zzn\core\app\dcom</t>
      </is>
    </nc>
    <ndxf>
      <alignment horizontal="left" vertical="top" readingOrder="0"/>
      <border outline="0">
        <left style="thin">
          <color indexed="64"/>
        </left>
        <right style="thin">
          <color indexed="64"/>
        </right>
        <top style="thin">
          <color indexed="64"/>
        </top>
        <bottom style="thin">
          <color indexed="64"/>
        </bottom>
      </border>
    </ndxf>
  </rcc>
  <rcc rId="1333" sId="1" xfDxf="1" dxf="1" quotePrefix="1">
    <nc r="F376" t="inlineStr">
      <is>
        <t>rb\as\zzn\CpiwAPB\app\dsm</t>
      </is>
    </nc>
    <ndxf>
      <alignment horizontal="left" vertical="top" readingOrder="0"/>
      <border outline="0">
        <left style="thin">
          <color indexed="64"/>
        </left>
        <right style="thin">
          <color indexed="64"/>
        </right>
        <top style="thin">
          <color indexed="64"/>
        </top>
        <bottom style="thin">
          <color indexed="64"/>
        </bottom>
      </border>
    </ndxf>
  </rcc>
  <rcc rId="1334" sId="1" xfDxf="1" dxf="1" quotePrefix="1">
    <nc r="F377" t="inlineStr">
      <is>
        <t>rb\as\zzn\CpiwAPB\app\net</t>
      </is>
    </nc>
    <ndxf>
      <alignment horizontal="left" vertical="top" readingOrder="0"/>
      <border outline="0">
        <left style="thin">
          <color indexed="64"/>
        </left>
        <right style="thin">
          <color indexed="64"/>
        </right>
        <top style="thin">
          <color indexed="64"/>
        </top>
        <bottom style="thin">
          <color indexed="64"/>
        </bottom>
      </border>
    </ndxf>
  </rcc>
  <rcc rId="1335" sId="1" xfDxf="1" dxf="1" quotePrefix="1">
    <nc r="F378"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36" sId="1" xfDxf="1" dxf="1" quotePrefix="1">
    <nc r="F379"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37" sId="1" xfDxf="1" dxf="1" quotePrefix="1">
    <nc r="F380"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38" sId="1" xfDxf="1" dxf="1" quotePrefix="1">
    <nc r="F381"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39" sId="1" xfDxf="1" dxf="1" quotePrefix="1">
    <nc r="F382"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0" sId="1" xfDxf="1" dxf="1" quotePrefix="1">
    <nc r="F383"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1" sId="1" xfDxf="1" dxf="1" quotePrefix="1">
    <nc r="F384"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2" sId="1" xfDxf="1" dxf="1" quotePrefix="1">
    <nc r="F385"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3" sId="1" xfDxf="1" dxf="1" quotePrefix="1">
    <nc r="F386"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4" sId="1" xfDxf="1" dxf="1" quotePrefix="1">
    <nc r="F387"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5" sId="1" xfDxf="1" dxf="1" quotePrefix="1">
    <nc r="F388"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6" sId="1" xfDxf="1" dxf="1" quotePrefix="1">
    <nc r="F389"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7" sId="1" xfDxf="1" dxf="1" quotePrefix="1">
    <nc r="F390"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8" sId="1" xfDxf="1" dxf="1" quotePrefix="1">
    <nc r="F391"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9" sId="1" xfDxf="1" dxf="1" quotePrefix="1">
    <nc r="F392"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50" sId="1" xfDxf="1" dxf="1" quotePrefix="1">
    <nc r="F393" t="inlineStr">
      <is>
        <t>1\rb\as\cnms_core\app\dsm\DemVar\src\</t>
      </is>
    </nc>
    <ndxf>
      <alignment horizontal="left" vertical="top" readingOrder="0"/>
      <border outline="0">
        <left style="thin">
          <color indexed="64"/>
        </left>
        <right style="thin">
          <color indexed="64"/>
        </right>
        <top style="thin">
          <color indexed="64"/>
        </top>
        <bottom style="thin">
          <color indexed="64"/>
        </bottom>
      </border>
    </ndxf>
  </rcc>
  <rcc rId="1351" sId="1" xfDxf="1" dxf="1" quotePrefix="1">
    <nc r="F394" t="inlineStr">
      <is>
        <t>2\rb\as\ca\core\app\dsm\RBVAR\src\</t>
      </is>
    </nc>
    <ndxf>
      <alignment horizontal="left" vertical="top" readingOrder="0"/>
      <border outline="0">
        <left style="thin">
          <color indexed="64"/>
        </left>
        <right style="thin">
          <color indexed="64"/>
        </right>
        <top style="thin">
          <color indexed="64"/>
        </top>
        <bottom style="thin">
          <color indexed="64"/>
        </bottom>
      </border>
    </ndxf>
  </rcc>
  <rcc rId="1352" sId="1" xfDxf="1" dxf="1" quotePrefix="1">
    <nc r="F395" t="inlineStr">
      <is>
        <t>3\rb\as\ca\core\app\dsm\RBVAR\src\</t>
      </is>
    </nc>
    <ndxf>
      <alignment horizontal="left" vertical="top" readingOrder="0"/>
      <border outline="0">
        <left style="thin">
          <color indexed="64"/>
        </left>
        <right style="thin">
          <color indexed="64"/>
        </right>
        <top style="thin">
          <color indexed="64"/>
        </top>
        <bottom style="thin">
          <color indexed="64"/>
        </bottom>
      </border>
    </ndxf>
  </rcc>
  <rcc rId="1353" sId="1" xfDxf="1" dxf="1" quotePrefix="1">
    <nc r="F396" t="inlineStr">
      <is>
        <t>rb\as\saic\CpiwAPB\app\net\RBScl\ZS12HEV\src\</t>
      </is>
    </nc>
    <ndxf>
      <alignment horizontal="left" vertical="top" readingOrder="0"/>
      <border outline="0">
        <left style="thin">
          <color indexed="64"/>
        </left>
        <right style="thin">
          <color indexed="64"/>
        </right>
        <top style="thin">
          <color indexed="64"/>
        </top>
        <bottom style="thin">
          <color indexed="64"/>
        </bottom>
      </border>
    </ndxf>
  </rcc>
  <rcc rId="1354" sId="1" xfDxf="1" dxf="1" quotePrefix="1">
    <nc r="F397" t="inlineStr">
      <is>
        <t>rb\as\nio\core\app\net\RBScl\src\</t>
      </is>
    </nc>
    <ndxf>
      <alignment horizontal="left" vertical="top" readingOrder="0"/>
      <border outline="0">
        <left style="thin">
          <color indexed="64"/>
        </left>
        <right style="thin">
          <color indexed="64"/>
        </right>
        <top style="thin">
          <color indexed="64"/>
        </top>
        <bottom style="thin">
          <color indexed="64"/>
        </bottom>
      </border>
    </ndxf>
  </rcc>
  <rcc rId="1355" sId="1" xfDxf="1" dxf="1" quotePrefix="1">
    <nc r="F398" t="inlineStr">
      <is>
        <t>rb\as\nio\core\app\net\RBScl\src\</t>
      </is>
    </nc>
    <ndxf>
      <alignment horizontal="left" vertical="top" readingOrder="0"/>
      <border outline="0">
        <left style="thin">
          <color indexed="64"/>
        </left>
        <right style="thin">
          <color indexed="64"/>
        </right>
        <top style="thin">
          <color indexed="64"/>
        </top>
        <bottom style="thin">
          <color indexed="64"/>
        </bottom>
      </border>
    </ndxf>
  </rcc>
  <rcc rId="1356" sId="1" xfDxf="1" dxf="1" quotePrefix="1">
    <nc r="F399" t="inlineStr">
      <is>
        <t>rba\SGMW\Bldr\config\ApplicationLayer\rba_BldrCmp\src\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1357" sId="1" xfDxf="1" dxf="1" quotePrefix="1">
    <nc r="F400" t="inlineStr">
      <is>
        <t>rba\SGMW\Bldr\config\Infrastruct\rba_AS_HWProt\src\</t>
      </is>
    </nc>
    <ndxf>
      <alignment horizontal="left" vertical="top" readingOrder="0"/>
      <border outline="0">
        <left style="thin">
          <color indexed="64"/>
        </left>
        <right style="thin">
          <color indexed="64"/>
        </right>
        <top style="thin">
          <color indexed="64"/>
        </top>
        <bottom style="thin">
          <color indexed="64"/>
        </bottom>
      </border>
    </ndxf>
  </rcc>
  <rfmt sheetId="1" xfDxf="1" sqref="F401"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2"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3"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4"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5"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6"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7"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8"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9" start="0" length="0">
    <dxf>
      <alignment horizontal="left" vertical="top" readingOrder="0"/>
      <border outline="0">
        <left style="thin">
          <color indexed="64"/>
        </left>
        <right style="thin">
          <color indexed="64"/>
        </right>
        <top style="thin">
          <color indexed="64"/>
        </top>
        <bottom style="thin">
          <color indexed="64"/>
        </bottom>
      </border>
    </dxf>
  </rfmt>
  <rcc rId="1358" sId="1" xfDxf="1" dxf="1" quotePrefix="1">
    <nc r="F410" t="inlineStr">
      <is>
        <t>MainstreamF30\rba\Bldr\config\ApplicationLayer\rba_BldrCmp\src\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1359" sId="1" xfDxf="1" dxf="1" quotePrefix="1">
    <nc r="F411" t="inlineStr">
      <is>
        <t xml:space="preserve">MainstreamF30\rba\Bldr\config\ApplicationLayer\rba_BldrCmp\src\ </t>
      </is>
    </nc>
    <ndxf>
      <alignment horizontal="left" vertical="top" readingOrder="0"/>
      <border outline="0">
        <left style="thin">
          <color indexed="64"/>
        </left>
        <right style="thin">
          <color indexed="64"/>
        </right>
        <top style="thin">
          <color indexed="64"/>
        </top>
        <bottom style="thin">
          <color indexed="64"/>
        </bottom>
      </border>
    </ndxf>
  </rcc>
  <rcc rId="1360" sId="1" xfDxf="1" dxf="1" quotePrefix="1">
    <nc r="F412" t="inlineStr">
      <is>
        <t xml:space="preserve">MainstreamF30\rba\Bldr\config\ApplicationLayer\rba_BldrCmp\src\ </t>
      </is>
    </nc>
    <ndxf>
      <alignment horizontal="left" vertical="top" readingOrder="0"/>
      <border outline="0">
        <left style="thin">
          <color indexed="64"/>
        </left>
        <right style="thin">
          <color indexed="64"/>
        </right>
        <top style="thin">
          <color indexed="64"/>
        </top>
        <bottom style="thin">
          <color indexed="64"/>
        </bottom>
      </border>
    </ndxf>
  </rcc>
  <rcc rId="1361" sId="1" quotePrefix="1">
    <nc r="F401" t="inlineStr">
      <is>
        <t>-</t>
      </is>
    </nc>
  </rcc>
  <rcc rId="1362" sId="1" quotePrefix="1">
    <nc r="F402" t="inlineStr">
      <is>
        <t>-</t>
      </is>
    </nc>
  </rcc>
  <rcc rId="1363" sId="1" quotePrefix="1">
    <nc r="F403" t="inlineStr">
      <is>
        <t>-</t>
      </is>
    </nc>
  </rcc>
  <rcc rId="1364" sId="1" quotePrefix="1">
    <nc r="F404" t="inlineStr">
      <is>
        <t>-</t>
      </is>
    </nc>
  </rcc>
  <rcc rId="1365" sId="1" quotePrefix="1">
    <nc r="F405" t="inlineStr">
      <is>
        <t>-</t>
      </is>
    </nc>
  </rcc>
  <rcc rId="1366" sId="1" quotePrefix="1">
    <nc r="F406" t="inlineStr">
      <is>
        <t>-</t>
      </is>
    </nc>
  </rcc>
  <rcc rId="1367" sId="1" quotePrefix="1">
    <nc r="F407" t="inlineStr">
      <is>
        <t>-</t>
      </is>
    </nc>
  </rcc>
  <rcc rId="1368" sId="1" quotePrefix="1">
    <nc r="F408" t="inlineStr">
      <is>
        <t>-</t>
      </is>
    </nc>
  </rcc>
  <rcc rId="1369" sId="1" quotePrefix="1">
    <nc r="F409" t="inlineStr">
      <is>
        <t>-</t>
      </is>
    </nc>
  </rcc>
  <rcc rId="1370" sId="1" quotePrefix="1">
    <nc r="F373" t="inlineStr">
      <is>
        <t>-</t>
      </is>
    </nc>
  </rcc>
  <rcc rId="1371" sId="1" xfDxf="1" dxf="1">
    <nc r="G373">
      <v>1498630</v>
    </nc>
    <ndxf>
      <alignment horizontal="left" vertical="top" readingOrder="0"/>
      <border outline="0">
        <left style="thin">
          <color indexed="64"/>
        </left>
        <right style="thin">
          <color indexed="64"/>
        </right>
        <top style="thin">
          <color indexed="64"/>
        </top>
        <bottom style="thin">
          <color indexed="64"/>
        </bottom>
      </border>
    </ndxf>
  </rcc>
  <rcc rId="1372" sId="1" xfDxf="1" dxf="1">
    <nc r="G374">
      <v>1496822</v>
    </nc>
    <ndxf>
      <alignment horizontal="left" vertical="top" readingOrder="0"/>
      <border outline="0">
        <left style="thin">
          <color indexed="64"/>
        </left>
        <right style="thin">
          <color indexed="64"/>
        </right>
        <top style="thin">
          <color indexed="64"/>
        </top>
        <bottom style="thin">
          <color indexed="64"/>
        </bottom>
      </border>
    </ndxf>
  </rcc>
  <rcc rId="1373" sId="1" xfDxf="1" dxf="1">
    <nc r="G375">
      <v>1496822</v>
    </nc>
    <ndxf>
      <alignment horizontal="left" vertical="top" readingOrder="0"/>
      <border outline="0">
        <left style="thin">
          <color indexed="64"/>
        </left>
        <right style="thin">
          <color indexed="64"/>
        </right>
        <top style="thin">
          <color indexed="64"/>
        </top>
        <bottom style="thin">
          <color indexed="64"/>
        </bottom>
      </border>
    </ndxf>
  </rcc>
  <rcc rId="1374" sId="1" xfDxf="1" dxf="1">
    <nc r="G376">
      <v>1496822</v>
    </nc>
    <ndxf>
      <alignment horizontal="left" vertical="top" readingOrder="0"/>
      <border outline="0">
        <left style="thin">
          <color indexed="64"/>
        </left>
        <right style="thin">
          <color indexed="64"/>
        </right>
        <top style="thin">
          <color indexed="64"/>
        </top>
        <bottom style="thin">
          <color indexed="64"/>
        </bottom>
      </border>
    </ndxf>
  </rcc>
  <rcc rId="1375" sId="1" xfDxf="1" dxf="1">
    <nc r="G377">
      <v>1496822</v>
    </nc>
    <ndxf>
      <alignment horizontal="left" vertical="top" readingOrder="0"/>
      <border outline="0">
        <left style="thin">
          <color indexed="64"/>
        </left>
        <right style="thin">
          <color indexed="64"/>
        </right>
        <top style="thin">
          <color indexed="64"/>
        </top>
        <bottom style="thin">
          <color indexed="64"/>
        </bottom>
      </border>
    </ndxf>
  </rcc>
  <rcc rId="1376" sId="1" xfDxf="1" dxf="1">
    <nc r="G378">
      <v>1496822</v>
    </nc>
    <ndxf>
      <alignment horizontal="left" vertical="top" readingOrder="0"/>
      <border outline="0">
        <left style="thin">
          <color indexed="64"/>
        </left>
        <right style="thin">
          <color indexed="64"/>
        </right>
        <top style="thin">
          <color indexed="64"/>
        </top>
        <bottom style="thin">
          <color indexed="64"/>
        </bottom>
      </border>
    </ndxf>
  </rcc>
  <rcc rId="1377" sId="1" xfDxf="1" dxf="1">
    <nc r="G379">
      <v>1496822</v>
    </nc>
    <ndxf>
      <alignment horizontal="left" vertical="top" readingOrder="0"/>
      <border outline="0">
        <left style="thin">
          <color indexed="64"/>
        </left>
        <right style="thin">
          <color indexed="64"/>
        </right>
        <top style="thin">
          <color indexed="64"/>
        </top>
        <bottom style="thin">
          <color indexed="64"/>
        </bottom>
      </border>
    </ndxf>
  </rcc>
  <rcc rId="1378" sId="1" xfDxf="1" dxf="1">
    <nc r="G380">
      <v>1496822</v>
    </nc>
    <ndxf>
      <alignment horizontal="left" vertical="top" readingOrder="0"/>
      <border outline="0">
        <left style="thin">
          <color indexed="64"/>
        </left>
        <right style="thin">
          <color indexed="64"/>
        </right>
        <top style="thin">
          <color indexed="64"/>
        </top>
        <bottom style="thin">
          <color indexed="64"/>
        </bottom>
      </border>
    </ndxf>
  </rcc>
  <rcc rId="1379" sId="1" xfDxf="1" dxf="1">
    <nc r="G381">
      <v>1496822</v>
    </nc>
    <ndxf>
      <alignment horizontal="left" vertical="top" readingOrder="0"/>
      <border outline="0">
        <left style="thin">
          <color indexed="64"/>
        </left>
        <right style="thin">
          <color indexed="64"/>
        </right>
        <top style="thin">
          <color indexed="64"/>
        </top>
        <bottom style="thin">
          <color indexed="64"/>
        </bottom>
      </border>
    </ndxf>
  </rcc>
  <rcc rId="1380" sId="1" xfDxf="1" dxf="1">
    <nc r="G382">
      <v>1496822</v>
    </nc>
    <ndxf>
      <alignment horizontal="left" vertical="top" readingOrder="0"/>
      <border outline="0">
        <left style="thin">
          <color indexed="64"/>
        </left>
        <right style="thin">
          <color indexed="64"/>
        </right>
        <top style="thin">
          <color indexed="64"/>
        </top>
        <bottom style="thin">
          <color indexed="64"/>
        </bottom>
      </border>
    </ndxf>
  </rcc>
  <rcc rId="1381" sId="1" xfDxf="1" dxf="1">
    <nc r="G383">
      <v>1496822</v>
    </nc>
    <ndxf>
      <alignment horizontal="left" vertical="top" readingOrder="0"/>
      <border outline="0">
        <left style="thin">
          <color indexed="64"/>
        </left>
        <right style="thin">
          <color indexed="64"/>
        </right>
        <top style="thin">
          <color indexed="64"/>
        </top>
        <bottom style="thin">
          <color indexed="64"/>
        </bottom>
      </border>
    </ndxf>
  </rcc>
  <rcc rId="1382" sId="1" xfDxf="1" dxf="1">
    <nc r="G384">
      <v>1496822</v>
    </nc>
    <ndxf>
      <alignment horizontal="left" vertical="top" readingOrder="0"/>
      <border outline="0">
        <left style="thin">
          <color indexed="64"/>
        </left>
        <right style="thin">
          <color indexed="64"/>
        </right>
        <top style="thin">
          <color indexed="64"/>
        </top>
        <bottom style="thin">
          <color indexed="64"/>
        </bottom>
      </border>
    </ndxf>
  </rcc>
  <rcc rId="1383" sId="1" xfDxf="1" dxf="1">
    <nc r="G385">
      <v>1496822</v>
    </nc>
    <ndxf>
      <alignment horizontal="left" vertical="top" readingOrder="0"/>
      <border outline="0">
        <left style="thin">
          <color indexed="64"/>
        </left>
        <right style="thin">
          <color indexed="64"/>
        </right>
        <top style="thin">
          <color indexed="64"/>
        </top>
        <bottom style="thin">
          <color indexed="64"/>
        </bottom>
      </border>
    </ndxf>
  </rcc>
  <rcc rId="1384" sId="1" xfDxf="1" dxf="1">
    <nc r="G386">
      <v>1496822</v>
    </nc>
    <ndxf>
      <alignment horizontal="left" vertical="top" readingOrder="0"/>
      <border outline="0">
        <left style="thin">
          <color indexed="64"/>
        </left>
        <right style="thin">
          <color indexed="64"/>
        </right>
        <top style="thin">
          <color indexed="64"/>
        </top>
        <bottom style="thin">
          <color indexed="64"/>
        </bottom>
      </border>
    </ndxf>
  </rcc>
  <rcc rId="1385" sId="1" xfDxf="1" dxf="1">
    <nc r="G387">
      <v>1496822</v>
    </nc>
    <ndxf>
      <alignment horizontal="left" vertical="top" readingOrder="0"/>
      <border outline="0">
        <left style="thin">
          <color indexed="64"/>
        </left>
        <right style="thin">
          <color indexed="64"/>
        </right>
        <top style="thin">
          <color indexed="64"/>
        </top>
        <bottom style="thin">
          <color indexed="64"/>
        </bottom>
      </border>
    </ndxf>
  </rcc>
  <rcc rId="1386" sId="1" xfDxf="1" dxf="1">
    <nc r="G388">
      <v>1496822</v>
    </nc>
    <ndxf>
      <alignment horizontal="left" vertical="top" readingOrder="0"/>
      <border outline="0">
        <left style="thin">
          <color indexed="64"/>
        </left>
        <right style="thin">
          <color indexed="64"/>
        </right>
        <top style="thin">
          <color indexed="64"/>
        </top>
        <bottom style="thin">
          <color indexed="64"/>
        </bottom>
      </border>
    </ndxf>
  </rcc>
  <rcc rId="1387" sId="1" xfDxf="1" dxf="1">
    <nc r="G389">
      <v>1496822</v>
    </nc>
    <ndxf>
      <alignment horizontal="left" vertical="top" readingOrder="0"/>
      <border outline="0">
        <left style="thin">
          <color indexed="64"/>
        </left>
        <right style="thin">
          <color indexed="64"/>
        </right>
        <top style="thin">
          <color indexed="64"/>
        </top>
        <bottom style="thin">
          <color indexed="64"/>
        </bottom>
      </border>
    </ndxf>
  </rcc>
  <rcc rId="1388" sId="1" xfDxf="1" dxf="1">
    <nc r="G390">
      <v>1496822</v>
    </nc>
    <ndxf>
      <alignment horizontal="left" vertical="top" readingOrder="0"/>
      <border outline="0">
        <left style="thin">
          <color indexed="64"/>
        </left>
        <right style="thin">
          <color indexed="64"/>
        </right>
        <top style="thin">
          <color indexed="64"/>
        </top>
        <bottom style="thin">
          <color indexed="64"/>
        </bottom>
      </border>
    </ndxf>
  </rcc>
  <rcc rId="1389" sId="1" xfDxf="1" dxf="1">
    <nc r="G391">
      <v>1496822</v>
    </nc>
    <ndxf>
      <alignment horizontal="left" vertical="top" readingOrder="0"/>
      <border outline="0">
        <left style="thin">
          <color indexed="64"/>
        </left>
        <right style="thin">
          <color indexed="64"/>
        </right>
        <top style="thin">
          <color indexed="64"/>
        </top>
        <bottom style="thin">
          <color indexed="64"/>
        </bottom>
      </border>
    </ndxf>
  </rcc>
  <rcc rId="1390" sId="1" xfDxf="1" dxf="1">
    <nc r="G392">
      <v>1496822</v>
    </nc>
    <ndxf>
      <alignment horizontal="left" vertical="top" readingOrder="0"/>
      <border outline="0">
        <left style="thin">
          <color indexed="64"/>
        </left>
        <right style="thin">
          <color indexed="64"/>
        </right>
        <top style="thin">
          <color indexed="64"/>
        </top>
        <bottom style="thin">
          <color indexed="64"/>
        </bottom>
      </border>
    </ndxf>
  </rcc>
  <rcc rId="1391" sId="1" xfDxf="1" dxf="1">
    <nc r="G393">
      <v>1490120</v>
    </nc>
    <ndxf>
      <alignment horizontal="left" vertical="top" readingOrder="0"/>
      <border outline="0">
        <left style="thin">
          <color indexed="64"/>
        </left>
        <right style="thin">
          <color indexed="64"/>
        </right>
        <top style="thin">
          <color indexed="64"/>
        </top>
        <bottom style="thin">
          <color indexed="64"/>
        </bottom>
      </border>
    </ndxf>
  </rcc>
  <rcc rId="1392" sId="1" xfDxf="1" dxf="1">
    <nc r="G394">
      <v>1490120</v>
    </nc>
    <ndxf>
      <alignment horizontal="left" vertical="top" readingOrder="0"/>
      <border outline="0">
        <left style="thin">
          <color indexed="64"/>
        </left>
        <right style="thin">
          <color indexed="64"/>
        </right>
        <top style="thin">
          <color indexed="64"/>
        </top>
        <bottom style="thin">
          <color indexed="64"/>
        </bottom>
      </border>
    </ndxf>
  </rcc>
  <rcc rId="1393" sId="1" xfDxf="1" dxf="1">
    <nc r="G395">
      <v>1490120</v>
    </nc>
    <ndxf>
      <alignment horizontal="left" vertical="top" readingOrder="0"/>
      <border outline="0">
        <left style="thin">
          <color indexed="64"/>
        </left>
        <right style="thin">
          <color indexed="64"/>
        </right>
        <top style="thin">
          <color indexed="64"/>
        </top>
        <bottom style="thin">
          <color indexed="64"/>
        </bottom>
      </border>
    </ndxf>
  </rcc>
  <rcc rId="1394" sId="1" xfDxf="1" dxf="1">
    <nc r="G396">
      <v>1495479</v>
    </nc>
    <ndxf>
      <alignment horizontal="left" vertical="top" readingOrder="0"/>
      <border outline="0">
        <left style="thin">
          <color indexed="64"/>
        </left>
        <right style="thin">
          <color indexed="64"/>
        </right>
        <top style="thin">
          <color indexed="64"/>
        </top>
        <bottom style="thin">
          <color indexed="64"/>
        </bottom>
      </border>
    </ndxf>
  </rcc>
  <rcc rId="1395" sId="1" xfDxf="1" dxf="1">
    <nc r="G397">
      <v>1495485</v>
    </nc>
    <ndxf>
      <alignment horizontal="left" vertical="top" readingOrder="0"/>
      <border outline="0">
        <left style="thin">
          <color indexed="64"/>
        </left>
        <right style="thin">
          <color indexed="64"/>
        </right>
        <top style="thin">
          <color indexed="64"/>
        </top>
        <bottom style="thin">
          <color indexed="64"/>
        </bottom>
      </border>
    </ndxf>
  </rcc>
  <rcc rId="1396" sId="1" xfDxf="1" dxf="1">
    <nc r="G398">
      <v>1495485</v>
    </nc>
    <ndxf>
      <alignment horizontal="left" vertical="top" readingOrder="0"/>
      <border outline="0">
        <left style="thin">
          <color indexed="64"/>
        </left>
        <right style="thin">
          <color indexed="64"/>
        </right>
        <top style="thin">
          <color indexed="64"/>
        </top>
        <bottom style="thin">
          <color indexed="64"/>
        </bottom>
      </border>
    </ndxf>
  </rcc>
  <rcc rId="1397" sId="1" xfDxf="1" dxf="1">
    <nc r="G399">
      <v>1500417</v>
    </nc>
    <ndxf>
      <alignment horizontal="left" vertical="top" readingOrder="0"/>
      <border outline="0">
        <left style="thin">
          <color indexed="64"/>
        </left>
        <right style="thin">
          <color indexed="64"/>
        </right>
        <top style="thin">
          <color indexed="64"/>
        </top>
        <bottom style="thin">
          <color indexed="64"/>
        </bottom>
      </border>
    </ndxf>
  </rcc>
  <rcc rId="1398" sId="1" xfDxf="1" dxf="1">
    <nc r="G400">
      <v>1500417</v>
    </nc>
    <ndxf>
      <alignment horizontal="left" vertical="top" readingOrder="0"/>
      <border outline="0">
        <left style="thin">
          <color indexed="64"/>
        </left>
        <right style="thin">
          <color indexed="64"/>
        </right>
        <top style="thin">
          <color indexed="64"/>
        </top>
        <bottom style="thin">
          <color indexed="64"/>
        </bottom>
      </border>
    </ndxf>
  </rcc>
  <rcc rId="1399" sId="1" xfDxf="1" dxf="1">
    <nc r="G401">
      <v>1458593</v>
    </nc>
    <ndxf>
      <alignment horizontal="left" vertical="top" readingOrder="0"/>
      <border outline="0">
        <left style="thin">
          <color indexed="64"/>
        </left>
        <right style="thin">
          <color indexed="64"/>
        </right>
        <top style="thin">
          <color indexed="64"/>
        </top>
        <bottom style="thin">
          <color indexed="64"/>
        </bottom>
      </border>
    </ndxf>
  </rcc>
  <rcc rId="1400" sId="1" xfDxf="1" dxf="1">
    <nc r="G402">
      <v>1458593</v>
    </nc>
    <ndxf>
      <alignment horizontal="left" vertical="top" readingOrder="0"/>
      <border outline="0">
        <left style="thin">
          <color indexed="64"/>
        </left>
        <right style="thin">
          <color indexed="64"/>
        </right>
        <top style="thin">
          <color indexed="64"/>
        </top>
        <bottom style="thin">
          <color indexed="64"/>
        </bottom>
      </border>
    </ndxf>
  </rcc>
  <rcc rId="1401" sId="1" xfDxf="1" dxf="1">
    <nc r="G403">
      <v>1458593</v>
    </nc>
    <ndxf>
      <alignment horizontal="left" vertical="top" readingOrder="0"/>
      <border outline="0">
        <left style="thin">
          <color indexed="64"/>
        </left>
        <right style="thin">
          <color indexed="64"/>
        </right>
        <top style="thin">
          <color indexed="64"/>
        </top>
        <bottom style="thin">
          <color indexed="64"/>
        </bottom>
      </border>
    </ndxf>
  </rcc>
  <rcc rId="1402" sId="1" xfDxf="1" dxf="1">
    <nc r="G404">
      <v>1458593</v>
    </nc>
    <ndxf>
      <alignment horizontal="left" vertical="top" readingOrder="0"/>
      <border outline="0">
        <left style="thin">
          <color indexed="64"/>
        </left>
        <right style="thin">
          <color indexed="64"/>
        </right>
        <top style="thin">
          <color indexed="64"/>
        </top>
        <bottom style="thin">
          <color indexed="64"/>
        </bottom>
      </border>
    </ndxf>
  </rcc>
  <rcc rId="1403" sId="1" xfDxf="1" dxf="1">
    <nc r="G405">
      <v>1458593</v>
    </nc>
    <ndxf>
      <alignment horizontal="left" vertical="top" readingOrder="0"/>
      <border outline="0">
        <left style="thin">
          <color indexed="64"/>
        </left>
        <right style="thin">
          <color indexed="64"/>
        </right>
        <top style="thin">
          <color indexed="64"/>
        </top>
        <bottom style="thin">
          <color indexed="64"/>
        </bottom>
      </border>
    </ndxf>
  </rcc>
  <rcc rId="1404" sId="1" xfDxf="1" dxf="1">
    <nc r="G406">
      <v>1458593</v>
    </nc>
    <ndxf>
      <alignment horizontal="left" vertical="top" readingOrder="0"/>
      <border outline="0">
        <left style="thin">
          <color indexed="64"/>
        </left>
        <right style="thin">
          <color indexed="64"/>
        </right>
        <top style="thin">
          <color indexed="64"/>
        </top>
        <bottom style="thin">
          <color indexed="64"/>
        </bottom>
      </border>
    </ndxf>
  </rcc>
  <rcc rId="1405" sId="1" xfDxf="1" dxf="1">
    <nc r="G407">
      <v>1458593</v>
    </nc>
    <ndxf>
      <alignment horizontal="left" vertical="top" readingOrder="0"/>
      <border outline="0">
        <left style="thin">
          <color indexed="64"/>
        </left>
        <right style="thin">
          <color indexed="64"/>
        </right>
        <top style="thin">
          <color indexed="64"/>
        </top>
        <bottom style="thin">
          <color indexed="64"/>
        </bottom>
      </border>
    </ndxf>
  </rcc>
  <rcc rId="1406" sId="1" xfDxf="1" dxf="1">
    <nc r="G408">
      <v>1499718</v>
    </nc>
    <ndxf>
      <alignment horizontal="left" vertical="top" readingOrder="0"/>
      <border outline="0">
        <left style="thin">
          <color indexed="64"/>
        </left>
        <right style="thin">
          <color indexed="64"/>
        </right>
        <top style="thin">
          <color indexed="64"/>
        </top>
        <bottom style="thin">
          <color indexed="64"/>
        </bottom>
      </border>
    </ndxf>
  </rcc>
  <rcc rId="1407" sId="1" xfDxf="1" dxf="1">
    <nc r="G409">
      <v>1497973</v>
    </nc>
    <ndxf>
      <alignment horizontal="left" vertical="top" readingOrder="0"/>
      <border outline="0">
        <left style="thin">
          <color indexed="64"/>
        </left>
        <right style="thin">
          <color indexed="64"/>
        </right>
        <top style="thin">
          <color indexed="64"/>
        </top>
        <bottom style="thin">
          <color indexed="64"/>
        </bottom>
      </border>
    </ndxf>
  </rcc>
  <rcc rId="1408" sId="1" xfDxf="1" dxf="1">
    <nc r="G410">
      <v>1500742</v>
    </nc>
    <ndxf>
      <alignment horizontal="left" vertical="top" readingOrder="0"/>
      <border outline="0">
        <left style="thin">
          <color indexed="64"/>
        </left>
        <right style="thin">
          <color indexed="64"/>
        </right>
        <top style="thin">
          <color indexed="64"/>
        </top>
        <bottom style="thin">
          <color indexed="64"/>
        </bottom>
      </border>
    </ndxf>
  </rcc>
  <rcc rId="1409" sId="1" xfDxf="1" dxf="1">
    <nc r="G411">
      <v>1500742</v>
    </nc>
    <ndxf>
      <alignment horizontal="left" vertical="top" readingOrder="0"/>
      <border outline="0">
        <left style="thin">
          <color indexed="64"/>
        </left>
        <right style="thin">
          <color indexed="64"/>
        </right>
        <top style="thin">
          <color indexed="64"/>
        </top>
        <bottom style="thin">
          <color indexed="64"/>
        </bottom>
      </border>
    </ndxf>
  </rcc>
  <rcc rId="1410" sId="1" xfDxf="1" dxf="1">
    <nc r="G412">
      <v>1500742</v>
    </nc>
    <ndxf>
      <alignment horizontal="left" vertical="top" readingOrder="0"/>
      <border outline="0">
        <left style="thin">
          <color indexed="64"/>
        </left>
        <right style="thin">
          <color indexed="64"/>
        </right>
        <top style="thin">
          <color indexed="64"/>
        </top>
        <bottom style="thin">
          <color indexed="64"/>
        </bottom>
      </border>
    </ndxf>
  </rcc>
  <rcc rId="1411" sId="1" quotePrefix="1">
    <nc r="H374" t="inlineStr">
      <is>
        <t>-</t>
      </is>
    </nc>
  </rcc>
  <rcc rId="1412" sId="1" quotePrefix="1">
    <nc r="H375" t="inlineStr">
      <is>
        <t>-</t>
      </is>
    </nc>
  </rcc>
  <rcc rId="1413" sId="1" quotePrefix="1">
    <nc r="H376" t="inlineStr">
      <is>
        <t>-</t>
      </is>
    </nc>
  </rcc>
  <rcc rId="1414" sId="1" quotePrefix="1">
    <nc r="H377" t="inlineStr">
      <is>
        <t>-</t>
      </is>
    </nc>
  </rcc>
  <rcc rId="1415" sId="1" quotePrefix="1">
    <nc r="H378" t="inlineStr">
      <is>
        <t>-</t>
      </is>
    </nc>
  </rcc>
  <rcc rId="1416" sId="1" quotePrefix="1">
    <nc r="H379" t="inlineStr">
      <is>
        <t>-</t>
      </is>
    </nc>
  </rcc>
  <rcc rId="1417" sId="1" quotePrefix="1">
    <nc r="H380" t="inlineStr">
      <is>
        <t>-</t>
      </is>
    </nc>
  </rcc>
  <rcc rId="1418" sId="1" quotePrefix="1">
    <nc r="H381" t="inlineStr">
      <is>
        <t>-</t>
      </is>
    </nc>
  </rcc>
  <rcc rId="1419" sId="1" quotePrefix="1">
    <nc r="H382" t="inlineStr">
      <is>
        <t>-</t>
      </is>
    </nc>
  </rcc>
  <rcc rId="1420" sId="1" quotePrefix="1">
    <nc r="H383" t="inlineStr">
      <is>
        <t>-</t>
      </is>
    </nc>
  </rcc>
  <rcc rId="1421" sId="1" quotePrefix="1">
    <nc r="H384" t="inlineStr">
      <is>
        <t>-</t>
      </is>
    </nc>
  </rcc>
  <rcc rId="1422" sId="1" quotePrefix="1">
    <nc r="H385" t="inlineStr">
      <is>
        <t>-</t>
      </is>
    </nc>
  </rcc>
  <rcc rId="1423" sId="1" quotePrefix="1">
    <nc r="H386" t="inlineStr">
      <is>
        <t>-</t>
      </is>
    </nc>
  </rcc>
  <rcc rId="1424" sId="1" quotePrefix="1">
    <nc r="H387" t="inlineStr">
      <is>
        <t>-</t>
      </is>
    </nc>
  </rcc>
  <rcc rId="1425" sId="1" quotePrefix="1">
    <nc r="H388" t="inlineStr">
      <is>
        <t>-</t>
      </is>
    </nc>
  </rcc>
  <rcc rId="1426" sId="1" quotePrefix="1">
    <nc r="H389" t="inlineStr">
      <is>
        <t>-</t>
      </is>
    </nc>
  </rcc>
  <rcc rId="1427" sId="1" quotePrefix="1">
    <nc r="H390" t="inlineStr">
      <is>
        <t>-</t>
      </is>
    </nc>
  </rcc>
  <rcc rId="1428" sId="1" quotePrefix="1">
    <nc r="H391" t="inlineStr">
      <is>
        <t>-</t>
      </is>
    </nc>
  </rcc>
  <rcc rId="1429" sId="1" quotePrefix="1">
    <nc r="H392" t="inlineStr">
      <is>
        <t>-</t>
      </is>
    </nc>
  </rcc>
  <rcc rId="1430" sId="1" quotePrefix="1">
    <nc r="H393" t="inlineStr">
      <is>
        <t>-</t>
      </is>
    </nc>
  </rcc>
  <rcc rId="1431" sId="1" quotePrefix="1">
    <nc r="H394" t="inlineStr">
      <is>
        <t>-</t>
      </is>
    </nc>
  </rcc>
  <rcc rId="1432" sId="1" quotePrefix="1">
    <nc r="H395" t="inlineStr">
      <is>
        <t>-</t>
      </is>
    </nc>
  </rcc>
  <rcc rId="1433" sId="1" quotePrefix="1">
    <nc r="H396" t="inlineStr">
      <is>
        <t>-</t>
      </is>
    </nc>
  </rcc>
  <rcc rId="1434" sId="1" quotePrefix="1">
    <nc r="H397" t="inlineStr">
      <is>
        <t>-</t>
      </is>
    </nc>
  </rcc>
  <rcc rId="1435" sId="1" quotePrefix="1">
    <nc r="H398" t="inlineStr">
      <is>
        <t>-</t>
      </is>
    </nc>
  </rcc>
  <rcc rId="1436" sId="1" quotePrefix="1">
    <nc r="H399" t="inlineStr">
      <is>
        <t>-</t>
      </is>
    </nc>
  </rcc>
  <rcc rId="1437" sId="1" quotePrefix="1">
    <nc r="H400" t="inlineStr">
      <is>
        <t>-</t>
      </is>
    </nc>
  </rcc>
  <rcc rId="1438" sId="1" quotePrefix="1">
    <nc r="H401" t="inlineStr">
      <is>
        <t>-</t>
      </is>
    </nc>
  </rcc>
  <rcc rId="1439" sId="1" quotePrefix="1">
    <nc r="H402" t="inlineStr">
      <is>
        <t>-</t>
      </is>
    </nc>
  </rcc>
  <rcc rId="1440" sId="1" quotePrefix="1">
    <nc r="H403" t="inlineStr">
      <is>
        <t>-</t>
      </is>
    </nc>
  </rcc>
  <rcc rId="1441" sId="1" quotePrefix="1">
    <nc r="H404" t="inlineStr">
      <is>
        <t>-</t>
      </is>
    </nc>
  </rcc>
  <rcc rId="1442" sId="1" quotePrefix="1">
    <nc r="H405" t="inlineStr">
      <is>
        <t>-</t>
      </is>
    </nc>
  </rcc>
  <rcc rId="1443" sId="1" quotePrefix="1">
    <nc r="H406" t="inlineStr">
      <is>
        <t>-</t>
      </is>
    </nc>
  </rcc>
  <rcc rId="1444" sId="1" quotePrefix="1">
    <nc r="H407" t="inlineStr">
      <is>
        <t>-</t>
      </is>
    </nc>
  </rcc>
  <rcc rId="1445" sId="1" quotePrefix="1">
    <nc r="H408" t="inlineStr">
      <is>
        <t>-</t>
      </is>
    </nc>
  </rcc>
  <rcc rId="1446" sId="1" quotePrefix="1">
    <nc r="H409" t="inlineStr">
      <is>
        <t>-</t>
      </is>
    </nc>
  </rcc>
  <rcc rId="1447" sId="1" quotePrefix="1">
    <nc r="H410" t="inlineStr">
      <is>
        <t>-</t>
      </is>
    </nc>
  </rcc>
  <rcc rId="1448" sId="1" quotePrefix="1">
    <nc r="H411" t="inlineStr">
      <is>
        <t>-</t>
      </is>
    </nc>
  </rcc>
  <rcc rId="1449" sId="1" quotePrefix="1">
    <nc r="H412" t="inlineStr">
      <is>
        <t>-</t>
      </is>
    </nc>
  </rcc>
  <rcc rId="1450" sId="1" quotePrefix="1">
    <nc r="H413" t="inlineStr">
      <is>
        <t>-</t>
      </is>
    </nc>
  </rcc>
  <rcc rId="1451" sId="1" quotePrefix="1">
    <nc r="H414" t="inlineStr">
      <is>
        <t>-</t>
      </is>
    </nc>
  </rcc>
  <rcc rId="1452" sId="1" quotePrefix="1">
    <nc r="H415" t="inlineStr">
      <is>
        <t>-</t>
      </is>
    </nc>
  </rcc>
  <rcc rId="1453" sId="1" quotePrefix="1">
    <nc r="H416" t="inlineStr">
      <is>
        <t>-</t>
      </is>
    </nc>
  </rcc>
  <rcc rId="1454" sId="1" quotePrefix="1">
    <nc r="H417" t="inlineStr">
      <is>
        <t>-</t>
      </is>
    </nc>
  </rcc>
  <rcc rId="1455" sId="1" quotePrefix="1">
    <nc r="H418" t="inlineStr">
      <is>
        <t>-</t>
      </is>
    </nc>
  </rcc>
  <rcc rId="1456" sId="1" quotePrefix="1">
    <nc r="H419" t="inlineStr">
      <is>
        <t>-</t>
      </is>
    </nc>
  </rcc>
  <rcc rId="1457" sId="1" quotePrefix="1">
    <nc r="H420" t="inlineStr">
      <is>
        <t>-</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60" sId="1" xfDxf="1" dxf="1">
    <nc r="I373" t="inlineStr">
      <is>
        <t>SspSas_RBSASCalibration</t>
      </is>
    </nc>
    <ndxf>
      <alignment horizontal="left" vertical="top" readingOrder="0"/>
      <border outline="0">
        <left style="thin">
          <color indexed="64"/>
        </left>
        <right style="thin">
          <color indexed="64"/>
        </right>
        <top style="thin">
          <color indexed="64"/>
        </top>
        <bottom style="thin">
          <color indexed="64"/>
        </bottom>
      </border>
    </ndxf>
  </rcc>
  <rcc rId="1461" sId="1" xfDxf="1" dxf="1">
    <nc r="I374" t="inlineStr">
      <is>
        <t>RBAPLCUST_RDBI_BatteryVoltage.c</t>
      </is>
    </nc>
    <ndxf>
      <alignment horizontal="left" vertical="top" readingOrder="0"/>
      <border outline="0">
        <left style="thin">
          <color indexed="64"/>
        </left>
        <right style="thin">
          <color indexed="64"/>
        </right>
        <top style="thin">
          <color indexed="64"/>
        </top>
        <bottom style="thin">
          <color indexed="64"/>
        </bottom>
      </border>
    </ndxf>
  </rcc>
  <rcc rId="1462" sId="1" xfDxf="1" dxf="1">
    <nc r="I375" t="inlineStr">
      <is>
        <t>RBAPLCUST_RDBI_IOCtrlState.c</t>
      </is>
    </nc>
    <ndxf>
      <alignment horizontal="left" vertical="top" readingOrder="0"/>
      <border outline="0">
        <left style="thin">
          <color indexed="64"/>
        </left>
        <right style="thin">
          <color indexed="64"/>
        </right>
        <top style="thin">
          <color indexed="64"/>
        </top>
        <bottom style="thin">
          <color indexed="64"/>
        </bottom>
      </border>
    </ndxf>
  </rcc>
  <rcc rId="1463" sId="1" xfDxf="1" dxf="1">
    <nc r="I376" t="inlineStr">
      <is>
        <t>RBVAR_StateMachine_CustomerProject.c</t>
      </is>
    </nc>
    <ndxf>
      <alignment horizontal="left" vertical="top" readingOrder="0"/>
      <border outline="0">
        <left style="thin">
          <color indexed="64"/>
        </left>
        <right style="thin">
          <color indexed="64"/>
        </right>
        <top style="thin">
          <color indexed="64"/>
        </top>
        <bottom style="thin">
          <color indexed="64"/>
        </bottom>
      </border>
    </ndxf>
  </rcc>
  <rcc rId="1464" sId="1" xfDxf="1" dxf="1">
    <nc r="I377" t="inlineStr">
      <is>
        <t>NET_SCL_InitPrc_CNMS.c</t>
      </is>
    </nc>
    <ndxf>
      <alignment horizontal="left" vertical="top" readingOrder="0"/>
      <border outline="0">
        <left style="thin">
          <color indexed="64"/>
        </left>
        <right style="thin">
          <color indexed="64"/>
        </right>
        <top style="thin">
          <color indexed="64"/>
        </top>
        <bottom style="thin">
          <color indexed="64"/>
        </bottom>
      </border>
    </ndxf>
  </rcc>
  <rcc rId="1465" sId="1" xfDxf="1" dxf="1">
    <nc r="I378" t="inlineStr">
      <is>
        <t>RBVLV_TTNo_Defines_ATIEV.c</t>
      </is>
    </nc>
    <ndxf>
      <alignment horizontal="left" vertical="top" readingOrder="0"/>
      <border outline="0">
        <left style="thin">
          <color indexed="64"/>
        </left>
        <right style="thin">
          <color indexed="64"/>
        </right>
        <top style="thin">
          <color indexed="64"/>
        </top>
        <bottom style="thin">
          <color indexed="64"/>
        </bottom>
      </border>
    </ndxf>
  </rcc>
  <rcc rId="1466" sId="1" xfDxf="1" dxf="1">
    <nc r="I379" t="inlineStr">
      <is>
        <t>RBVLV_TTNo_Defines_CA.c</t>
      </is>
    </nc>
    <ndxf>
      <alignment horizontal="left" vertical="top" readingOrder="0"/>
      <border outline="0">
        <left style="thin">
          <color indexed="64"/>
        </left>
        <right style="thin">
          <color indexed="64"/>
        </right>
        <top style="thin">
          <color indexed="64"/>
        </top>
        <bottom style="thin">
          <color indexed="64"/>
        </bottom>
      </border>
    </ndxf>
  </rcc>
  <rcc rId="1467" sId="1" xfDxf="1" dxf="1">
    <nc r="I380" t="inlineStr">
      <is>
        <t>RBVLV_TTNo_Defines_FAWC.c</t>
      </is>
    </nc>
    <ndxf>
      <alignment horizontal="left" vertical="top" readingOrder="0"/>
      <border outline="0">
        <left style="thin">
          <color indexed="64"/>
        </left>
        <right style="thin">
          <color indexed="64"/>
        </right>
        <top style="thin">
          <color indexed="64"/>
        </top>
        <bottom style="thin">
          <color indexed="64"/>
        </bottom>
      </border>
    </ndxf>
  </rcc>
  <rcc rId="1468" sId="1" xfDxf="1" dxf="1">
    <nc r="I381" t="inlineStr">
      <is>
        <t>RBVLV_TTNo_Defines_FORD.c</t>
      </is>
    </nc>
    <ndxf>
      <alignment horizontal="left" vertical="top" readingOrder="0"/>
      <border outline="0">
        <left style="thin">
          <color indexed="64"/>
        </left>
        <right style="thin">
          <color indexed="64"/>
        </right>
        <top style="thin">
          <color indexed="64"/>
        </top>
        <bottom style="thin">
          <color indexed="64"/>
        </bottom>
      </border>
    </ndxf>
  </rcc>
  <rcc rId="1469" sId="1" xfDxf="1" dxf="1">
    <nc r="I382" t="inlineStr">
      <is>
        <t>RBVLV_TTNo_Defines_GEELY.c</t>
      </is>
    </nc>
    <ndxf>
      <alignment horizontal="left" vertical="top" readingOrder="0"/>
      <border outline="0">
        <left style="thin">
          <color indexed="64"/>
        </left>
        <right style="thin">
          <color indexed="64"/>
        </right>
        <top style="thin">
          <color indexed="64"/>
        </top>
        <bottom style="thin">
          <color indexed="64"/>
        </bottom>
      </border>
    </ndxf>
  </rcc>
  <rcc rId="1470" sId="1" xfDxf="1" dxf="1">
    <nc r="I383" t="inlineStr">
      <is>
        <t>RBVLV_TTNo_Defines_MB-PC.c</t>
      </is>
    </nc>
    <ndxf>
      <alignment horizontal="left" vertical="top" readingOrder="0"/>
      <border outline="0">
        <left style="thin">
          <color indexed="64"/>
        </left>
        <right style="thin">
          <color indexed="64"/>
        </right>
        <top style="thin">
          <color indexed="64"/>
        </top>
        <bottom style="thin">
          <color indexed="64"/>
        </bottom>
      </border>
    </ndxf>
  </rcc>
  <rcc rId="1471" sId="1" xfDxf="1" dxf="1">
    <nc r="I384" t="inlineStr">
      <is>
        <t>RBVLV_TTNo_Defines_NIS.c</t>
      </is>
    </nc>
    <ndxf>
      <alignment horizontal="left" vertical="top" readingOrder="0"/>
      <border outline="0">
        <left style="thin">
          <color indexed="64"/>
        </left>
        <right style="thin">
          <color indexed="64"/>
        </right>
        <top style="thin">
          <color indexed="64"/>
        </top>
        <bottom style="thin">
          <color indexed="64"/>
        </bottom>
      </border>
    </ndxf>
  </rcc>
  <rcc rId="1472" sId="1" xfDxf="1" dxf="1">
    <nc r="I385" t="inlineStr">
      <is>
        <t>RBVLV_TTNo_Defines_not_affected_Customers.c</t>
      </is>
    </nc>
    <ndxf>
      <alignment horizontal="left" vertical="top" readingOrder="0"/>
      <border outline="0">
        <left style="thin">
          <color indexed="64"/>
        </left>
        <right style="thin">
          <color indexed="64"/>
        </right>
        <top style="thin">
          <color indexed="64"/>
        </top>
        <bottom style="thin">
          <color indexed="64"/>
        </bottom>
      </border>
    </ndxf>
  </rcc>
  <rcc rId="1473" sId="1" xfDxf="1" dxf="1">
    <nc r="I386" t="inlineStr">
      <is>
        <t>RBVLV_TTNo_Defines_PSA.c</t>
      </is>
    </nc>
    <ndxf>
      <alignment horizontal="left" vertical="top" readingOrder="0"/>
      <border outline="0">
        <left style="thin">
          <color indexed="64"/>
        </left>
        <right style="thin">
          <color indexed="64"/>
        </right>
        <top style="thin">
          <color indexed="64"/>
        </top>
        <bottom style="thin">
          <color indexed="64"/>
        </bottom>
      </border>
    </ndxf>
  </rcc>
  <rcc rId="1474" sId="1" xfDxf="1" dxf="1">
    <nc r="I387" t="inlineStr">
      <is>
        <t>RBVLV_TTNo_Defines_REN.c</t>
      </is>
    </nc>
    <ndxf>
      <alignment horizontal="left" vertical="top" readingOrder="0"/>
      <border outline="0">
        <left style="thin">
          <color indexed="64"/>
        </left>
        <right style="thin">
          <color indexed="64"/>
        </right>
        <top style="thin">
          <color indexed="64"/>
        </top>
        <bottom style="thin">
          <color indexed="64"/>
        </bottom>
      </border>
    </ndxf>
  </rcc>
  <rcc rId="1475" sId="1" xfDxf="1" dxf="1">
    <nc r="I388" t="inlineStr">
      <is>
        <t>RBVLV_TTNo_Defines_SAIC.c</t>
      </is>
    </nc>
    <ndxf>
      <alignment horizontal="left" vertical="top" readingOrder="0"/>
      <border outline="0">
        <left style="thin">
          <color indexed="64"/>
        </left>
        <right style="thin">
          <color indexed="64"/>
        </right>
        <top style="thin">
          <color indexed="64"/>
        </top>
        <bottom style="thin">
          <color indexed="64"/>
        </bottom>
      </border>
    </ndxf>
  </rcc>
  <rcc rId="1476" sId="1" xfDxf="1" dxf="1">
    <nc r="I389" t="inlineStr">
      <is>
        <t>RBVLV_TTNo_Defines_SGM.c</t>
      </is>
    </nc>
    <ndxf>
      <alignment horizontal="left" vertical="top" readingOrder="0"/>
      <border outline="0">
        <left style="thin">
          <color indexed="64"/>
        </left>
        <right style="thin">
          <color indexed="64"/>
        </right>
        <top style="thin">
          <color indexed="64"/>
        </top>
        <bottom style="thin">
          <color indexed="64"/>
        </bottom>
      </border>
    </ndxf>
  </rcc>
  <rcc rId="1477" sId="1" xfDxf="1" dxf="1">
    <nc r="I390" t="inlineStr">
      <is>
        <t>RBVLV_TTNo_Defines_TOY.c</t>
      </is>
    </nc>
    <ndxf>
      <alignment horizontal="left" vertical="top" readingOrder="0"/>
      <border outline="0">
        <left style="thin">
          <color indexed="64"/>
        </left>
        <right style="thin">
          <color indexed="64"/>
        </right>
        <top style="thin">
          <color indexed="64"/>
        </top>
        <bottom style="thin">
          <color indexed="64"/>
        </bottom>
      </border>
    </ndxf>
  </rcc>
  <rcc rId="1478" sId="1" xfDxf="1" dxf="1">
    <nc r="I391" t="inlineStr">
      <is>
        <t>RBVLV_TTNo_Defines_VW.c</t>
      </is>
    </nc>
    <ndxf>
      <alignment horizontal="left" vertical="top" readingOrder="0"/>
      <border outline="0">
        <left style="thin">
          <color indexed="64"/>
        </left>
        <right style="thin">
          <color indexed="64"/>
        </right>
        <top style="thin">
          <color indexed="64"/>
        </top>
        <bottom style="thin">
          <color indexed="64"/>
        </bottom>
      </border>
    </ndxf>
  </rcc>
  <rcc rId="1479" sId="1" xfDxf="1" dxf="1">
    <nc r="I392" t="inlineStr">
      <is>
        <t>TestEnvironment_Fee_P15CE18.c</t>
      </is>
    </nc>
    <ndxf>
      <alignment horizontal="left" vertical="top" readingOrder="0"/>
      <border outline="0">
        <left style="thin">
          <color indexed="64"/>
        </left>
        <right style="thin">
          <color indexed="64"/>
        </right>
        <top style="thin">
          <color indexed="64"/>
        </top>
        <bottom style="thin">
          <color indexed="64"/>
        </bottom>
      </border>
    </ndxf>
  </rcc>
  <rcc rId="1480" sId="1" xfDxf="1" dxf="1">
    <nc r="I393" t="inlineStr">
      <is>
        <t>Dem_VarCodeHandling.c</t>
      </is>
    </nc>
    <ndxf>
      <alignment horizontal="left" vertical="top" readingOrder="0"/>
      <border outline="0">
        <left style="thin">
          <color indexed="64"/>
        </left>
        <right style="thin">
          <color indexed="64"/>
        </right>
        <top style="thin">
          <color indexed="64"/>
        </top>
        <bottom style="thin">
          <color indexed="64"/>
        </bottom>
      </border>
    </ndxf>
  </rcc>
  <rcc rId="1481" sId="1" xfDxf="1" dxf="1">
    <nc r="I394" t="inlineStr">
      <is>
        <t>RBVAR_VarCode_PROJECT.c</t>
      </is>
    </nc>
    <ndxf>
      <alignment horizontal="left" vertical="top" readingOrder="0"/>
      <border outline="0">
        <left style="thin">
          <color indexed="64"/>
        </left>
        <right style="thin">
          <color indexed="64"/>
        </right>
        <top style="thin">
          <color indexed="64"/>
        </top>
        <bottom style="thin">
          <color indexed="64"/>
        </bottom>
      </border>
    </ndxf>
  </rcc>
  <rcc rId="1482" sId="1" xfDxf="1" dxf="1">
    <nc r="I395" t="inlineStr">
      <is>
        <t>RBVAR_OutputDriver_PROJECT.c</t>
      </is>
    </nc>
    <ndxf>
      <alignment horizontal="left" vertical="top" readingOrder="0"/>
      <border outline="0">
        <left style="thin">
          <color indexed="64"/>
        </left>
        <right style="thin">
          <color indexed="64"/>
        </right>
        <top style="thin">
          <color indexed="64"/>
        </top>
        <bottom style="thin">
          <color indexed="64"/>
        </bottom>
      </border>
    </ndxf>
  </rcc>
  <rcc rId="1483" sId="1" xfDxf="1" dxf="1">
    <nc r="I396" t="inlineStr">
      <is>
        <t>NET_Complex_SignalHandling.c</t>
      </is>
    </nc>
    <ndxf>
      <alignment horizontal="left" vertical="top" readingOrder="0"/>
      <border outline="0">
        <left style="thin">
          <color indexed="64"/>
        </left>
        <right style="thin">
          <color indexed="64"/>
        </right>
        <top style="thin">
          <color indexed="64"/>
        </top>
        <bottom style="thin">
          <color indexed="64"/>
        </bottom>
      </border>
    </ndxf>
  </rcc>
  <rcc rId="1484" sId="1" xfDxf="1" dxf="1">
    <nc r="I397" t="inlineStr">
      <is>
        <t>NET_SCL_Tx_SystemInfo_NextEV.c</t>
      </is>
    </nc>
    <ndxf>
      <alignment horizontal="left" vertical="top" readingOrder="0"/>
      <border outline="0">
        <left style="thin">
          <color indexed="64"/>
        </left>
        <right style="thin">
          <color indexed="64"/>
        </right>
        <top style="thin">
          <color indexed="64"/>
        </top>
        <bottom style="thin">
          <color indexed="64"/>
        </bottom>
      </border>
    </ndxf>
  </rcc>
  <rcc rId="1485" sId="1" xfDxf="1" dxf="1">
    <nc r="I398" t="inlineStr">
      <is>
        <t>NET_Monitoring.c</t>
      </is>
    </nc>
    <ndxf>
      <alignment horizontal="left" vertical="top" readingOrder="0"/>
      <border outline="0">
        <left style="thin">
          <color indexed="64"/>
        </left>
        <right style="thin">
          <color indexed="64"/>
        </right>
        <top style="thin">
          <color indexed="64"/>
        </top>
        <bottom style="thin">
          <color indexed="64"/>
        </bottom>
      </border>
    </ndxf>
  </rcc>
  <rcc rId="1486" sId="1" xfDxf="1" dxf="1">
    <nc r="I399" t="inlineStr">
      <is>
        <t>rba_BldrCmp_Cfg_FlashIf.c</t>
      </is>
    </nc>
    <ndxf>
      <alignment horizontal="left" vertical="top" readingOrder="0"/>
      <border outline="0">
        <left style="thin">
          <color indexed="64"/>
        </left>
        <right style="thin">
          <color indexed="64"/>
        </right>
        <top style="thin">
          <color indexed="64"/>
        </top>
        <bottom style="thin">
          <color indexed="64"/>
        </bottom>
      </border>
    </ndxf>
  </rcc>
  <rcc rId="1487" sId="1" xfDxf="1" dxf="1">
    <nc r="I400" t="inlineStr">
      <is>
        <t>rba_AS_HWProt.c</t>
      </is>
    </nc>
    <ndxf>
      <alignment horizontal="left" vertical="top" readingOrder="0"/>
      <border outline="0">
        <left style="thin">
          <color indexed="64"/>
        </left>
        <right style="thin">
          <color indexed="64"/>
        </right>
        <top style="thin">
          <color indexed="64"/>
        </top>
        <bottom style="thin">
          <color indexed="64"/>
        </bottom>
      </border>
    </ndxf>
  </rcc>
  <rcc rId="1488" sId="1" xfDxf="1" dxf="1">
    <nc r="I401" t="inlineStr">
      <is>
        <t>Sneak_Down_Detection_DTC_Nio</t>
      </is>
    </nc>
    <ndxf>
      <alignment horizontal="left" vertical="top" readingOrder="0"/>
      <border outline="0">
        <left style="thin">
          <color indexed="64"/>
        </left>
        <right style="thin">
          <color indexed="64"/>
        </right>
        <top style="thin">
          <color indexed="64"/>
        </top>
        <bottom style="thin">
          <color indexed="64"/>
        </bottom>
      </border>
    </ndxf>
  </rcc>
  <rcc rId="1489" sId="1" xfDxf="1" dxf="1">
    <nc r="I402" t="inlineStr">
      <is>
        <t>Regen_RA_Calc_Coast_Nio (1.0)</t>
      </is>
    </nc>
    <ndxf>
      <alignment horizontal="left" vertical="top" readingOrder="0"/>
      <border outline="0">
        <left style="thin">
          <color indexed="64"/>
        </left>
        <right style="thin">
          <color indexed="64"/>
        </right>
        <top style="thin">
          <color indexed="64"/>
        </top>
        <bottom style="thin">
          <color indexed="64"/>
        </bottom>
      </border>
    </ndxf>
  </rcc>
  <rcc rId="1490" sId="1" xfDxf="1" dxf="1">
    <nc r="I403" t="inlineStr">
      <is>
        <t>Regen_FA_Calc_Coast_Nio (1.0)</t>
      </is>
    </nc>
    <ndxf>
      <alignment horizontal="left" vertical="top" readingOrder="0"/>
      <border outline="0">
        <left style="thin">
          <color indexed="64"/>
        </left>
        <right style="thin">
          <color indexed="64"/>
        </right>
        <top style="thin">
          <color indexed="64"/>
        </top>
        <bottom style="thin">
          <color indexed="64"/>
        </bottom>
      </border>
    </ndxf>
  </rcc>
  <rcc rId="1491" sId="1" xfDxf="1" dxf="1">
    <nc r="I404" t="inlineStr">
      <is>
        <t xml:space="preserve">DTCvThreshOffsCoord </t>
      </is>
    </nc>
    <ndxf>
      <alignment horizontal="left" vertical="top" readingOrder="0"/>
      <border outline="0">
        <left style="thin">
          <color indexed="64"/>
        </left>
        <right style="thin">
          <color indexed="64"/>
        </right>
        <top style="thin">
          <color indexed="64"/>
        </top>
        <bottom style="thin">
          <color indexed="64"/>
        </bottom>
      </border>
    </ndxf>
  </rcc>
  <rcc rId="1492" sId="1" xfDxf="1" dxf="1">
    <nc r="I405" t="inlineStr">
      <is>
        <t xml:space="preserve">DTCActionPostRun </t>
      </is>
    </nc>
    <ndxf>
      <alignment horizontal="left" vertical="top" readingOrder="0"/>
      <border outline="0">
        <left style="thin">
          <color indexed="64"/>
        </left>
        <right style="thin">
          <color indexed="64"/>
        </right>
        <top style="thin">
          <color indexed="64"/>
        </top>
        <bottom style="thin">
          <color indexed="64"/>
        </bottom>
      </border>
    </ndxf>
  </rcc>
  <rcc rId="1493" sId="1" xfDxf="1" dxf="1">
    <nc r="I406" t="inlineStr">
      <is>
        <t>DTCActionNoTrq</t>
      </is>
    </nc>
    <ndxf>
      <alignment horizontal="left" vertical="top" readingOrder="0"/>
      <border outline="0">
        <left style="thin">
          <color indexed="64"/>
        </left>
        <right style="thin">
          <color indexed="64"/>
        </right>
        <top style="thin">
          <color indexed="64"/>
        </top>
        <bottom style="thin">
          <color indexed="64"/>
        </bottom>
      </border>
    </ndxf>
  </rcc>
  <rcc rId="1494" sId="1" xfDxf="1" dxf="1">
    <nc r="I407" t="inlineStr">
      <is>
        <t>DTCActionActiveAxl</t>
      </is>
    </nc>
    <ndxf>
      <alignment horizontal="left" vertical="top" readingOrder="0"/>
      <border outline="0">
        <left style="thin">
          <color indexed="64"/>
        </left>
        <right style="thin">
          <color indexed="64"/>
        </right>
        <top style="thin">
          <color indexed="64"/>
        </top>
        <bottom style="thin">
          <color indexed="64"/>
        </bottom>
      </border>
    </ndxf>
  </rcc>
  <rcc rId="1495" sId="1" xfDxf="1" dxf="1">
    <nc r="I408" t="inlineStr">
      <is>
        <t>AWB_SignalMonitoring</t>
      </is>
    </nc>
    <ndxf>
      <alignment horizontal="left" vertical="top" readingOrder="0"/>
      <border outline="0">
        <left style="thin">
          <color indexed="64"/>
        </left>
        <right style="thin">
          <color indexed="64"/>
        </right>
        <top style="thin">
          <color indexed="64"/>
        </top>
        <bottom style="thin">
          <color indexed="64"/>
        </bottom>
      </border>
    </ndxf>
  </rcc>
  <rcc rId="1496" sId="1" xfDxf="1" dxf="1">
    <nc r="I409" t="inlineStr">
      <is>
        <t xml:space="preserve">APB_TCUReqApbLock </t>
      </is>
    </nc>
    <ndxf>
      <alignment horizontal="left" vertical="top" readingOrder="0"/>
      <border outline="0">
        <left style="thin">
          <color indexed="64"/>
        </left>
        <right style="thin">
          <color indexed="64"/>
        </right>
        <top style="thin">
          <color indexed="64"/>
        </top>
        <bottom style="thin">
          <color indexed="64"/>
        </bottom>
      </border>
    </ndxf>
  </rcc>
  <rcc rId="1497" sId="1" xfDxf="1" dxf="1">
    <nc r="I410" t="inlineStr">
      <is>
        <t>rba_BldrCmp_Cfg_CheckMem.c</t>
      </is>
    </nc>
    <ndxf>
      <alignment horizontal="left" vertical="top" readingOrder="0"/>
      <border outline="0">
        <left style="thin">
          <color indexed="64"/>
        </left>
        <right style="thin">
          <color indexed="64"/>
        </right>
        <top style="thin">
          <color indexed="64"/>
        </top>
        <bottom style="thin">
          <color indexed="64"/>
        </bottom>
      </border>
    </ndxf>
  </rcc>
  <rcc rId="1498" sId="1" xfDxf="1" dxf="1">
    <nc r="I411" t="inlineStr">
      <is>
        <t>rba_BldrCmp_Cfg_Functions.c</t>
      </is>
    </nc>
    <ndxf>
      <alignment horizontal="left" vertical="top" readingOrder="0"/>
      <border outline="0">
        <left style="thin">
          <color indexed="64"/>
        </left>
        <right style="thin">
          <color indexed="64"/>
        </right>
        <top style="thin">
          <color indexed="64"/>
        </top>
        <bottom style="thin">
          <color indexed="64"/>
        </bottom>
      </border>
    </ndxf>
  </rcc>
  <rcc rId="1499" sId="1" xfDxf="1" dxf="1">
    <nc r="I412" t="inlineStr">
      <is>
        <t>rba_BldrCmp_Cfg_NvmIf.c</t>
      </is>
    </nc>
    <ndxf>
      <alignment horizontal="left" vertical="top" readingOrder="0"/>
      <border outline="0">
        <left style="thin">
          <color indexed="64"/>
        </left>
        <right style="thin">
          <color indexed="64"/>
        </right>
        <top style="thin">
          <color indexed="64"/>
        </top>
        <bottom style="thin">
          <color indexed="64"/>
        </bottom>
      </border>
    </ndxf>
  </rcc>
  <rcc rId="1500" sId="1" quotePrefix="1">
    <nc r="J374" t="inlineStr">
      <is>
        <t>-</t>
      </is>
    </nc>
  </rcc>
  <rcc rId="1501" sId="1" quotePrefix="1">
    <nc r="J375" t="inlineStr">
      <is>
        <t>-</t>
      </is>
    </nc>
  </rcc>
  <rcc rId="1502" sId="1" quotePrefix="1">
    <nc r="J376" t="inlineStr">
      <is>
        <t>-</t>
      </is>
    </nc>
  </rcc>
  <rcc rId="1503" sId="1" quotePrefix="1">
    <nc r="J377" t="inlineStr">
      <is>
        <t>-</t>
      </is>
    </nc>
  </rcc>
  <rcc rId="1504" sId="1" quotePrefix="1">
    <nc r="J378" t="inlineStr">
      <is>
        <t>-</t>
      </is>
    </nc>
  </rcc>
  <rcc rId="1505" sId="1" quotePrefix="1">
    <nc r="J379" t="inlineStr">
      <is>
        <t>-</t>
      </is>
    </nc>
  </rcc>
  <rcc rId="1506" sId="1" quotePrefix="1">
    <nc r="J380" t="inlineStr">
      <is>
        <t>-</t>
      </is>
    </nc>
  </rcc>
  <rcc rId="1507" sId="1" quotePrefix="1">
    <nc r="J381" t="inlineStr">
      <is>
        <t>-</t>
      </is>
    </nc>
  </rcc>
  <rcc rId="1508" sId="1" quotePrefix="1">
    <nc r="J382" t="inlineStr">
      <is>
        <t>-</t>
      </is>
    </nc>
  </rcc>
  <rcc rId="1509" sId="1" quotePrefix="1">
    <nc r="J383" t="inlineStr">
      <is>
        <t>-</t>
      </is>
    </nc>
  </rcc>
  <rcc rId="1510" sId="1" quotePrefix="1">
    <nc r="J384" t="inlineStr">
      <is>
        <t>-</t>
      </is>
    </nc>
  </rcc>
  <rcc rId="1511" sId="1" quotePrefix="1">
    <nc r="J385" t="inlineStr">
      <is>
        <t>-</t>
      </is>
    </nc>
  </rcc>
  <rcc rId="1512" sId="1" quotePrefix="1">
    <nc r="J386" t="inlineStr">
      <is>
        <t>-</t>
      </is>
    </nc>
  </rcc>
  <rcc rId="1513" sId="1" quotePrefix="1">
    <nc r="J387" t="inlineStr">
      <is>
        <t>-</t>
      </is>
    </nc>
  </rcc>
  <rcc rId="1514" sId="1" quotePrefix="1">
    <nc r="J388" t="inlineStr">
      <is>
        <t>-</t>
      </is>
    </nc>
  </rcc>
  <rcc rId="1515" sId="1" quotePrefix="1">
    <nc r="J389" t="inlineStr">
      <is>
        <t>-</t>
      </is>
    </nc>
  </rcc>
  <rcc rId="1516" sId="1" quotePrefix="1">
    <nc r="J390" t="inlineStr">
      <is>
        <t>-</t>
      </is>
    </nc>
  </rcc>
  <rcc rId="1517" sId="1" quotePrefix="1">
    <nc r="J391" t="inlineStr">
      <is>
        <t>-</t>
      </is>
    </nc>
  </rcc>
  <rcc rId="1518" sId="1" quotePrefix="1">
    <nc r="J392" t="inlineStr">
      <is>
        <t>-</t>
      </is>
    </nc>
  </rcc>
  <rcc rId="1519" sId="1" quotePrefix="1">
    <nc r="J393" t="inlineStr">
      <is>
        <t>-</t>
      </is>
    </nc>
  </rcc>
  <rcc rId="1520" sId="1" quotePrefix="1">
    <nc r="J394" t="inlineStr">
      <is>
        <t>-</t>
      </is>
    </nc>
  </rcc>
  <rcc rId="1521" sId="1" quotePrefix="1">
    <nc r="J395" t="inlineStr">
      <is>
        <t>-</t>
      </is>
    </nc>
  </rcc>
  <rcc rId="1522" sId="1" quotePrefix="1">
    <nc r="J396" t="inlineStr">
      <is>
        <t>-</t>
      </is>
    </nc>
  </rcc>
  <rcc rId="1523" sId="1" quotePrefix="1">
    <nc r="J397" t="inlineStr">
      <is>
        <t>-</t>
      </is>
    </nc>
  </rcc>
  <rcc rId="1524" sId="1" quotePrefix="1">
    <nc r="J398" t="inlineStr">
      <is>
        <t>-</t>
      </is>
    </nc>
  </rcc>
  <rcc rId="1525" sId="1" quotePrefix="1">
    <nc r="J399" t="inlineStr">
      <is>
        <t>-</t>
      </is>
    </nc>
  </rcc>
  <rcc rId="1526" sId="1" quotePrefix="1">
    <nc r="J400" t="inlineStr">
      <is>
        <t>-</t>
      </is>
    </nc>
  </rcc>
  <rcc rId="1527" sId="1" quotePrefix="1">
    <nc r="J401" t="inlineStr">
      <is>
        <t>-</t>
      </is>
    </nc>
  </rcc>
  <rcc rId="1528" sId="1" quotePrefix="1">
    <nc r="J402" t="inlineStr">
      <is>
        <t>-</t>
      </is>
    </nc>
  </rcc>
  <rcc rId="1529" sId="1" quotePrefix="1">
    <nc r="J403" t="inlineStr">
      <is>
        <t>-</t>
      </is>
    </nc>
  </rcc>
  <rcc rId="1530" sId="1" quotePrefix="1">
    <nc r="J404" t="inlineStr">
      <is>
        <t>-</t>
      </is>
    </nc>
  </rcc>
  <rcc rId="1531" sId="1" quotePrefix="1">
    <nc r="J405" t="inlineStr">
      <is>
        <t>-</t>
      </is>
    </nc>
  </rcc>
  <rcc rId="1532" sId="1" quotePrefix="1">
    <nc r="J406" t="inlineStr">
      <is>
        <t>-</t>
      </is>
    </nc>
  </rcc>
  <rcc rId="1533" sId="1" quotePrefix="1">
    <nc r="J407" t="inlineStr">
      <is>
        <t>-</t>
      </is>
    </nc>
  </rcc>
  <rcc rId="1534" sId="1" quotePrefix="1">
    <nc r="J408" t="inlineStr">
      <is>
        <t>-</t>
      </is>
    </nc>
  </rcc>
  <rcc rId="1535" sId="1" quotePrefix="1">
    <nc r="J409" t="inlineStr">
      <is>
        <t>-</t>
      </is>
    </nc>
  </rcc>
  <rcc rId="1536" sId="1" quotePrefix="1">
    <nc r="J410" t="inlineStr">
      <is>
        <t>-</t>
      </is>
    </nc>
  </rcc>
  <rcc rId="1537" sId="1" quotePrefix="1">
    <nc r="J411" t="inlineStr">
      <is>
        <t>-</t>
      </is>
    </nc>
  </rcc>
  <rcc rId="1538" sId="1" quotePrefix="1">
    <nc r="J412" t="inlineStr">
      <is>
        <t>-</t>
      </is>
    </nc>
  </rcc>
  <rcc rId="1539" sId="1" quotePrefix="1">
    <nc r="J413" t="inlineStr">
      <is>
        <t>-</t>
      </is>
    </nc>
  </rcc>
  <rcc rId="1540" sId="1" quotePrefix="1">
    <nc r="J414" t="inlineStr">
      <is>
        <t>-</t>
      </is>
    </nc>
  </rcc>
  <rcc rId="1541" sId="1" quotePrefix="1">
    <nc r="J415" t="inlineStr">
      <is>
        <t>-</t>
      </is>
    </nc>
  </rcc>
  <rcc rId="1542" sId="1" quotePrefix="1">
    <nc r="J416" t="inlineStr">
      <is>
        <t>-</t>
      </is>
    </nc>
  </rcc>
  <rcc rId="1543" sId="1" quotePrefix="1">
    <nc r="J417" t="inlineStr">
      <is>
        <t>-</t>
      </is>
    </nc>
  </rcc>
  <rcc rId="1544" sId="1" quotePrefix="1">
    <nc r="J418" t="inlineStr">
      <is>
        <t>-</t>
      </is>
    </nc>
  </rcc>
  <rcc rId="1545" sId="1" quotePrefix="1">
    <nc r="J419" t="inlineStr">
      <is>
        <t>-</t>
      </is>
    </nc>
  </rcc>
  <rcc rId="1546" sId="1" quotePrefix="1">
    <nc r="J420" t="inlineStr">
      <is>
        <t>-</t>
      </is>
    </nc>
  </rcc>
  <rcc rId="1547" sId="1">
    <nc r="K373" t="inlineStr">
      <is>
        <t>Auto</t>
      </is>
    </nc>
  </rcc>
  <rcc rId="1548" sId="1">
    <nc r="K374" t="inlineStr">
      <is>
        <t>Auto</t>
      </is>
    </nc>
  </rcc>
  <rcc rId="1549" sId="1">
    <nc r="K375" t="inlineStr">
      <is>
        <t>Auto</t>
      </is>
    </nc>
  </rcc>
  <rcc rId="1550" sId="1">
    <nc r="K376" t="inlineStr">
      <is>
        <t>Auto</t>
      </is>
    </nc>
  </rcc>
  <rcc rId="1551" sId="1">
    <nc r="K377" t="inlineStr">
      <is>
        <t>Auto</t>
      </is>
    </nc>
  </rcc>
  <rcc rId="1552" sId="1">
    <nc r="K378" t="inlineStr">
      <is>
        <t>Auto</t>
      </is>
    </nc>
  </rcc>
  <rcc rId="1553" sId="1">
    <nc r="K379" t="inlineStr">
      <is>
        <t>Auto</t>
      </is>
    </nc>
  </rcc>
  <rcc rId="1554" sId="1">
    <nc r="K380" t="inlineStr">
      <is>
        <t>Auto</t>
      </is>
    </nc>
  </rcc>
  <rcc rId="1555" sId="1">
    <nc r="K381" t="inlineStr">
      <is>
        <t>Auto</t>
      </is>
    </nc>
  </rcc>
  <rcc rId="1556" sId="1">
    <nc r="K382" t="inlineStr">
      <is>
        <t>Auto</t>
      </is>
    </nc>
  </rcc>
  <rcc rId="1557" sId="1">
    <nc r="K383" t="inlineStr">
      <is>
        <t>Auto</t>
      </is>
    </nc>
  </rcc>
  <rcc rId="1558" sId="1">
    <nc r="K384" t="inlineStr">
      <is>
        <t>Auto</t>
      </is>
    </nc>
  </rcc>
  <rcc rId="1559" sId="1">
    <nc r="K385" t="inlineStr">
      <is>
        <t>Auto</t>
      </is>
    </nc>
  </rcc>
  <rcc rId="1560" sId="1">
    <nc r="K386" t="inlineStr">
      <is>
        <t>Auto</t>
      </is>
    </nc>
  </rcc>
  <rcc rId="1561" sId="1">
    <nc r="K387" t="inlineStr">
      <is>
        <t>Auto</t>
      </is>
    </nc>
  </rcc>
  <rcc rId="1562" sId="1">
    <nc r="K388" t="inlineStr">
      <is>
        <t>Auto</t>
      </is>
    </nc>
  </rcc>
  <rcc rId="1563" sId="1">
    <nc r="K389" t="inlineStr">
      <is>
        <t>Auto</t>
      </is>
    </nc>
  </rcc>
  <rcc rId="1564" sId="1">
    <nc r="K390" t="inlineStr">
      <is>
        <t>Auto</t>
      </is>
    </nc>
  </rcc>
  <rcc rId="1565" sId="1">
    <nc r="K391" t="inlineStr">
      <is>
        <t>Auto</t>
      </is>
    </nc>
  </rcc>
  <rcc rId="1566" sId="1">
    <nc r="K392" t="inlineStr">
      <is>
        <t>Auto</t>
      </is>
    </nc>
  </rcc>
  <rcc rId="1567" sId="1">
    <nc r="K393" t="inlineStr">
      <is>
        <t>Auto</t>
      </is>
    </nc>
  </rcc>
  <rcc rId="1568" sId="1">
    <nc r="K394" t="inlineStr">
      <is>
        <t>Auto</t>
      </is>
    </nc>
  </rcc>
  <rcc rId="1569" sId="1">
    <nc r="K395" t="inlineStr">
      <is>
        <t>Auto</t>
      </is>
    </nc>
  </rcc>
  <rcc rId="1570" sId="1">
    <nc r="K396" t="inlineStr">
      <is>
        <t>Auto</t>
      </is>
    </nc>
  </rcc>
  <rcc rId="1571" sId="1">
    <nc r="K397" t="inlineStr">
      <is>
        <t>Auto</t>
      </is>
    </nc>
  </rcc>
  <rcc rId="1572" sId="1">
    <nc r="K398" t="inlineStr">
      <is>
        <t>Auto</t>
      </is>
    </nc>
  </rcc>
  <rcc rId="1573" sId="1">
    <nc r="K399" t="inlineStr">
      <is>
        <t>Auto</t>
      </is>
    </nc>
  </rcc>
  <rcc rId="1574" sId="1">
    <nc r="K400" t="inlineStr">
      <is>
        <t>Auto</t>
      </is>
    </nc>
  </rcc>
  <rcc rId="1575" sId="1">
    <nc r="K401" t="inlineStr">
      <is>
        <t>Auto</t>
      </is>
    </nc>
  </rcc>
  <rcc rId="1576" sId="1">
    <nc r="K402" t="inlineStr">
      <is>
        <t>Auto</t>
      </is>
    </nc>
  </rcc>
  <rcc rId="1577" sId="1">
    <nc r="K403" t="inlineStr">
      <is>
        <t>Auto</t>
      </is>
    </nc>
  </rcc>
  <rcc rId="1578" sId="1">
    <nc r="K404" t="inlineStr">
      <is>
        <t>Auto</t>
      </is>
    </nc>
  </rcc>
  <rcc rId="1579" sId="1">
    <nc r="K405" t="inlineStr">
      <is>
        <t>Auto</t>
      </is>
    </nc>
  </rcc>
  <rcc rId="1580" sId="1">
    <nc r="K406" t="inlineStr">
      <is>
        <t>Auto</t>
      </is>
    </nc>
  </rcc>
  <rcc rId="1581" sId="1">
    <nc r="K407" t="inlineStr">
      <is>
        <t>Auto</t>
      </is>
    </nc>
  </rcc>
  <rcc rId="1582" sId="1">
    <nc r="K408" t="inlineStr">
      <is>
        <t>Auto</t>
      </is>
    </nc>
  </rcc>
  <rcc rId="1583" sId="1">
    <nc r="K409" t="inlineStr">
      <is>
        <t>Auto</t>
      </is>
    </nc>
  </rcc>
  <rcc rId="1584" sId="1">
    <nc r="K410" t="inlineStr">
      <is>
        <t>Auto</t>
      </is>
    </nc>
  </rcc>
  <rcc rId="1585" sId="1">
    <nc r="K411" t="inlineStr">
      <is>
        <t>Auto</t>
      </is>
    </nc>
  </rcc>
  <rcc rId="1586" sId="1">
    <nc r="K412" t="inlineStr">
      <is>
        <t>Auto</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9" sId="1" numFmtId="19">
    <nc r="AC373">
      <v>43985</v>
    </nc>
  </rcc>
  <rcc rId="1590" sId="1" numFmtId="19">
    <nc r="AC412">
      <v>43985</v>
    </nc>
  </rcc>
  <rcc rId="1591" sId="1" numFmtId="19">
    <nc r="AC374">
      <v>43985</v>
    </nc>
  </rcc>
  <rcc rId="1592" sId="1" numFmtId="19">
    <nc r="AC375">
      <v>43985</v>
    </nc>
  </rcc>
  <rcc rId="1593" sId="1" numFmtId="19">
    <nc r="AC376">
      <v>43985</v>
    </nc>
  </rcc>
  <rcc rId="1594" sId="1" numFmtId="19">
    <nc r="AC377">
      <v>43985</v>
    </nc>
  </rcc>
  <rcc rId="1595" sId="1" numFmtId="19">
    <nc r="AC378">
      <v>43985</v>
    </nc>
  </rcc>
  <rcc rId="1596" sId="1" numFmtId="19">
    <nc r="AC379">
      <v>43985</v>
    </nc>
  </rcc>
  <rcc rId="1597" sId="1" numFmtId="19">
    <nc r="AC380">
      <v>43985</v>
    </nc>
  </rcc>
  <rcc rId="1598" sId="1" numFmtId="19">
    <nc r="AC381">
      <v>43985</v>
    </nc>
  </rcc>
  <rcc rId="1599" sId="1" numFmtId="19">
    <nc r="AC382">
      <v>43985</v>
    </nc>
  </rcc>
  <rcc rId="1600" sId="1" numFmtId="19">
    <nc r="AC383">
      <v>43985</v>
    </nc>
  </rcc>
  <rcc rId="1601" sId="1" numFmtId="19">
    <nc r="AC384">
      <v>43985</v>
    </nc>
  </rcc>
  <rcc rId="1602" sId="1" numFmtId="19">
    <nc r="AC385">
      <v>43985</v>
    </nc>
  </rcc>
  <rcc rId="1603" sId="1" numFmtId="19">
    <nc r="AC386">
      <v>43985</v>
    </nc>
  </rcc>
  <rcc rId="1604" sId="1" numFmtId="19">
    <nc r="AC387">
      <v>43985</v>
    </nc>
  </rcc>
  <rcc rId="1605" sId="1" numFmtId="19">
    <nc r="AC388">
      <v>43985</v>
    </nc>
  </rcc>
  <rcc rId="1606" sId="1" numFmtId="19">
    <nc r="AC389">
      <v>43985</v>
    </nc>
  </rcc>
  <rcc rId="1607" sId="1" numFmtId="19">
    <nc r="AC390">
      <v>43985</v>
    </nc>
  </rcc>
  <rcc rId="1608" sId="1" numFmtId="19">
    <nc r="AC391">
      <v>43985</v>
    </nc>
  </rcc>
  <rcc rId="1609" sId="1" numFmtId="19">
    <nc r="AC392">
      <v>43985</v>
    </nc>
  </rcc>
  <rcc rId="1610" sId="1" numFmtId="19">
    <nc r="AC393">
      <v>43985</v>
    </nc>
  </rcc>
  <rcc rId="1611" sId="1" numFmtId="19">
    <nc r="AC394">
      <v>43985</v>
    </nc>
  </rcc>
  <rcc rId="1612" sId="1" numFmtId="19">
    <nc r="AC395">
      <v>43985</v>
    </nc>
  </rcc>
  <rcc rId="1613" sId="1" numFmtId="19">
    <nc r="AC396">
      <v>43985</v>
    </nc>
  </rcc>
  <rcc rId="1614" sId="1" numFmtId="19">
    <nc r="AC397">
      <v>43985</v>
    </nc>
  </rcc>
  <rcc rId="1615" sId="1" numFmtId="19">
    <nc r="AC398">
      <v>43985</v>
    </nc>
  </rcc>
  <rcc rId="1616" sId="1" numFmtId="19">
    <nc r="AC399">
      <v>43985</v>
    </nc>
  </rcc>
  <rcc rId="1617" sId="1" numFmtId="19">
    <nc r="AC400">
      <v>43985</v>
    </nc>
  </rcc>
  <rcc rId="1618" sId="1" numFmtId="19">
    <nc r="AC401">
      <v>43985</v>
    </nc>
  </rcc>
  <rcc rId="1619" sId="1" numFmtId="19">
    <nc r="AC402">
      <v>43985</v>
    </nc>
  </rcc>
  <rcc rId="1620" sId="1" numFmtId="19">
    <nc r="AC403">
      <v>43985</v>
    </nc>
  </rcc>
  <rcc rId="1621" sId="1" numFmtId="19">
    <nc r="AC404">
      <v>43985</v>
    </nc>
  </rcc>
  <rcc rId="1622" sId="1" numFmtId="19">
    <nc r="AC405">
      <v>43985</v>
    </nc>
  </rcc>
  <rcc rId="1623" sId="1" numFmtId="19">
    <nc r="AC406">
      <v>43985</v>
    </nc>
  </rcc>
  <rcc rId="1624" sId="1" numFmtId="19">
    <nc r="AC407">
      <v>43985</v>
    </nc>
  </rcc>
  <rcc rId="1625" sId="1" numFmtId="19">
    <nc r="AC408">
      <v>43985</v>
    </nc>
  </rcc>
  <rcc rId="1626" sId="1" numFmtId="19">
    <nc r="AC409">
      <v>43985</v>
    </nc>
  </rcc>
  <rcc rId="1627" sId="1" numFmtId="19">
    <nc r="AC410">
      <v>43985</v>
    </nc>
  </rcc>
  <rcc rId="1628" sId="1" numFmtId="19">
    <nc r="AC411">
      <v>43985</v>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31" sId="1" xfDxf="1" dxf="1" quotePrefix="1">
    <nc r="P373" t="inlineStr">
      <is>
        <t>POONELIL JOSE Bijo (CC-AS/ESW5-CN)</t>
      </is>
    </nc>
    <ndxf>
      <alignment horizontal="left" vertical="top" readingOrder="0"/>
      <border outline="0">
        <left style="thin">
          <color indexed="64"/>
        </left>
        <right style="thin">
          <color indexed="64"/>
        </right>
        <top style="thin">
          <color indexed="64"/>
        </top>
        <bottom style="thin">
          <color indexed="64"/>
        </bottom>
      </border>
    </ndxf>
  </rcc>
  <rcc rId="1632" sId="1">
    <oc r="D373" t="inlineStr">
      <is>
        <t>PSW</t>
      </is>
    </oc>
    <nc r="D373" t="inlineStr">
      <is>
        <t>ASW</t>
      </is>
    </nc>
  </rcc>
  <rcc rId="1633" sId="1" xfDxf="1" dxf="1">
    <nc r="N373">
      <v>1498630</v>
    </nc>
    <ndxf>
      <alignment horizontal="left" vertical="top" readingOrder="0"/>
      <border outline="0">
        <left style="thin">
          <color indexed="64"/>
        </left>
        <right style="thin">
          <color indexed="64"/>
        </right>
        <top style="thin">
          <color indexed="64"/>
        </top>
        <bottom style="thin">
          <color indexed="64"/>
        </bottom>
      </border>
    </ndxf>
  </rcc>
  <rcc rId="1634" sId="1">
    <nc r="L373" t="inlineStr">
      <is>
        <t>None</t>
      </is>
    </nc>
  </rcc>
  <rcc rId="1635" sId="1" xfDxf="1" dxf="1">
    <nc r="M373" t="inlineStr">
      <is>
        <t>BL05_SP15</t>
      </is>
    </nc>
    <ndxf>
      <alignment horizontal="left" vertical="top" readingOrder="0"/>
      <border outline="0">
        <left style="thin">
          <color indexed="64"/>
        </left>
        <right style="thin">
          <color indexed="64"/>
        </right>
        <top style="thin">
          <color indexed="64"/>
        </top>
        <bottom style="thin">
          <color indexed="64"/>
        </bottom>
      </border>
    </ndxf>
  </rcc>
  <rcc rId="1636" sId="1">
    <nc r="O373">
      <v>1.3</v>
    </nc>
  </rcc>
  <rcc rId="1637" sId="1">
    <nc r="V373">
      <v>72</v>
    </nc>
  </rcc>
  <rcc rId="1638" sId="1">
    <nc r="W373">
      <f>V373</f>
    </nc>
  </rcc>
  <rcc rId="1639" sId="1">
    <nc r="Y371">
      <f>ROUNDDOWN(W371/HLOOKUP(D371,Table!$C$3:$D$4,2,0)*8,2)</f>
    </nc>
  </rcc>
  <rcc rId="1640" sId="1">
    <nc r="Y372">
      <f>ROUNDDOWN(W372/HLOOKUP(D372,Table!$C$3:$D$4,2,0)*8,2)</f>
    </nc>
  </rcc>
  <rcc rId="1641" sId="1">
    <nc r="Y373">
      <f>ROUNDDOWN(W373/HLOOKUP(D373,Table!$C$3:$D$4,2,0)*8,2)</f>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4" sId="1" numFmtId="19">
    <nc r="AD373">
      <v>43986</v>
    </nc>
  </rcc>
</revisions>
</file>

<file path=xl/revisions/revisionLog1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7" sId="1" xfDxf="1" dxf="1">
    <nc r="N374" t="inlineStr">
      <is>
        <t>ZZN_ESP93_Mainstream_Int</t>
      </is>
    </nc>
    <ndxf>
      <alignment horizontal="left" vertical="top" readingOrder="0"/>
      <border outline="0">
        <left style="thin">
          <color indexed="64"/>
        </left>
        <right style="thin">
          <color indexed="64"/>
        </right>
        <top style="thin">
          <color indexed="64"/>
        </top>
        <bottom style="thin">
          <color indexed="64"/>
        </bottom>
      </border>
    </ndxf>
  </rcc>
  <rcc rId="1648" sId="1">
    <nc r="N392" t="inlineStr">
      <is>
        <t>ZZN_ESP93_Mainstream_Int</t>
      </is>
    </nc>
  </rcc>
  <rcc rId="1649" sId="1">
    <nc r="N375" t="inlineStr">
      <is>
        <t>ZZN_ESP93_Mainstream_Int</t>
      </is>
    </nc>
  </rcc>
  <rcc rId="1650" sId="1">
    <nc r="N376" t="inlineStr">
      <is>
        <t>ZZN_ESP93_Mainstream_Int</t>
      </is>
    </nc>
  </rcc>
  <rcc rId="1651" sId="1">
    <nc r="N377" t="inlineStr">
      <is>
        <t>ZZN_ESP93_Mainstream_Int</t>
      </is>
    </nc>
  </rcc>
  <rcc rId="1652" sId="1">
    <nc r="N378" t="inlineStr">
      <is>
        <t>ZZN_ESP93_Mainstream_Int</t>
      </is>
    </nc>
  </rcc>
  <rcc rId="1653" sId="1">
    <nc r="N379" t="inlineStr">
      <is>
        <t>ZZN_ESP93_Mainstream_Int</t>
      </is>
    </nc>
  </rcc>
  <rcc rId="1654" sId="1">
    <nc r="N380" t="inlineStr">
      <is>
        <t>ZZN_ESP93_Mainstream_Int</t>
      </is>
    </nc>
  </rcc>
  <rcc rId="1655" sId="1">
    <nc r="N381" t="inlineStr">
      <is>
        <t>ZZN_ESP93_Mainstream_Int</t>
      </is>
    </nc>
  </rcc>
  <rcc rId="1656" sId="1">
    <nc r="N382" t="inlineStr">
      <is>
        <t>ZZN_ESP93_Mainstream_Int</t>
      </is>
    </nc>
  </rcc>
  <rcc rId="1657" sId="1">
    <nc r="N383" t="inlineStr">
      <is>
        <t>ZZN_ESP93_Mainstream_Int</t>
      </is>
    </nc>
  </rcc>
  <rcc rId="1658" sId="1">
    <nc r="N384" t="inlineStr">
      <is>
        <t>ZZN_ESP93_Mainstream_Int</t>
      </is>
    </nc>
  </rcc>
  <rcc rId="1659" sId="1">
    <nc r="N385" t="inlineStr">
      <is>
        <t>ZZN_ESP93_Mainstream_Int</t>
      </is>
    </nc>
  </rcc>
  <rcc rId="1660" sId="1">
    <nc r="N386" t="inlineStr">
      <is>
        <t>ZZN_ESP93_Mainstream_Int</t>
      </is>
    </nc>
  </rcc>
  <rcc rId="1661" sId="1">
    <nc r="N387" t="inlineStr">
      <is>
        <t>ZZN_ESP93_Mainstream_Int</t>
      </is>
    </nc>
  </rcc>
  <rcc rId="1662" sId="1">
    <nc r="N388" t="inlineStr">
      <is>
        <t>ZZN_ESP93_Mainstream_Int</t>
      </is>
    </nc>
  </rcc>
  <rcc rId="1663" sId="1">
    <nc r="N389" t="inlineStr">
      <is>
        <t>ZZN_ESP93_Mainstream_Int</t>
      </is>
    </nc>
  </rcc>
  <rcc rId="1664" sId="1">
    <nc r="N390" t="inlineStr">
      <is>
        <t>ZZN_ESP93_Mainstream_Int</t>
      </is>
    </nc>
  </rcc>
  <rcc rId="1665" sId="1">
    <nc r="N391" t="inlineStr">
      <is>
        <t>ZZN_ESP93_Mainstream_Int</t>
      </is>
    </nc>
  </rcc>
  <rcc rId="1666" sId="1" xfDxf="1" dxf="1">
    <nc r="L374" t="inlineStr">
      <is>
        <t>BB80996</t>
      </is>
    </nc>
    <ndxf>
      <alignment horizontal="left" vertical="top" readingOrder="0"/>
      <border outline="0">
        <left style="thin">
          <color indexed="64"/>
        </left>
        <right style="thin">
          <color indexed="64"/>
        </right>
        <top style="thin">
          <color indexed="64"/>
        </top>
        <bottom style="thin">
          <color indexed="64"/>
        </bottom>
      </border>
    </ndxf>
  </rcc>
  <rcc rId="1667" sId="1">
    <nc r="L392" t="inlineStr">
      <is>
        <t>BB80996</t>
      </is>
    </nc>
  </rcc>
  <rcc rId="1668" sId="1">
    <nc r="L375" t="inlineStr">
      <is>
        <t>BB80996</t>
      </is>
    </nc>
  </rcc>
  <rcc rId="1669" sId="1">
    <nc r="L376" t="inlineStr">
      <is>
        <t>BB80996</t>
      </is>
    </nc>
  </rcc>
  <rcc rId="1670" sId="1">
    <nc r="L377" t="inlineStr">
      <is>
        <t>BB80996</t>
      </is>
    </nc>
  </rcc>
  <rcc rId="1671" sId="1">
    <nc r="L378" t="inlineStr">
      <is>
        <t>BB80996</t>
      </is>
    </nc>
  </rcc>
  <rcc rId="1672" sId="1">
    <nc r="L379" t="inlineStr">
      <is>
        <t>BB80996</t>
      </is>
    </nc>
  </rcc>
  <rcc rId="1673" sId="1">
    <nc r="L380" t="inlineStr">
      <is>
        <t>BB80996</t>
      </is>
    </nc>
  </rcc>
  <rcc rId="1674" sId="1">
    <nc r="L381" t="inlineStr">
      <is>
        <t>BB80996</t>
      </is>
    </nc>
  </rcc>
  <rcc rId="1675" sId="1">
    <nc r="L382" t="inlineStr">
      <is>
        <t>BB80996</t>
      </is>
    </nc>
  </rcc>
  <rcc rId="1676" sId="1">
    <nc r="L383" t="inlineStr">
      <is>
        <t>BB80996</t>
      </is>
    </nc>
  </rcc>
  <rcc rId="1677" sId="1">
    <nc r="L384" t="inlineStr">
      <is>
        <t>BB80996</t>
      </is>
    </nc>
  </rcc>
  <rcc rId="1678" sId="1">
    <nc r="L385" t="inlineStr">
      <is>
        <t>BB80996</t>
      </is>
    </nc>
  </rcc>
  <rcc rId="1679" sId="1">
    <nc r="L386" t="inlineStr">
      <is>
        <t>BB80996</t>
      </is>
    </nc>
  </rcc>
  <rcc rId="1680" sId="1">
    <nc r="L387" t="inlineStr">
      <is>
        <t>BB80996</t>
      </is>
    </nc>
  </rcc>
  <rcc rId="1681" sId="1">
    <nc r="L388" t="inlineStr">
      <is>
        <t>BB80996</t>
      </is>
    </nc>
  </rcc>
  <rcc rId="1682" sId="1">
    <nc r="L389" t="inlineStr">
      <is>
        <t>BB80996</t>
      </is>
    </nc>
  </rcc>
  <rcc rId="1683" sId="1">
    <nc r="L390" t="inlineStr">
      <is>
        <t>BB80996</t>
      </is>
    </nc>
  </rcc>
  <rcc rId="1684" sId="1">
    <nc r="L391" t="inlineStr">
      <is>
        <t>BB80996</t>
      </is>
    </nc>
  </rcc>
  <rcc rId="1685" sId="1" xfDxf="1" dxf="1">
    <nc r="M392" t="inlineStr">
      <is>
        <t>BSS06SP1</t>
      </is>
    </nc>
    <ndxf>
      <alignment horizontal="left" vertical="top" readingOrder="0"/>
      <border outline="0">
        <left style="thin">
          <color indexed="64"/>
        </left>
        <right style="thin">
          <color indexed="64"/>
        </right>
        <top style="thin">
          <color indexed="64"/>
        </top>
        <bottom style="thin">
          <color indexed="64"/>
        </bottom>
      </border>
    </ndxf>
  </rcc>
  <rcc rId="1686" sId="1">
    <nc r="M374" t="inlineStr">
      <is>
        <t>BSS06SP1</t>
      </is>
    </nc>
  </rcc>
  <rcc rId="1687" sId="1">
    <nc r="M375" t="inlineStr">
      <is>
        <t>BSS06SP1</t>
      </is>
    </nc>
  </rcc>
  <rcc rId="1688" sId="1">
    <nc r="M376" t="inlineStr">
      <is>
        <t>BSS06SP1</t>
      </is>
    </nc>
  </rcc>
  <rcc rId="1689" sId="1">
    <nc r="M377" t="inlineStr">
      <is>
        <t>BSS06SP1</t>
      </is>
    </nc>
  </rcc>
  <rcc rId="1690" sId="1">
    <nc r="M378" t="inlineStr">
      <is>
        <t>BSS06SP1</t>
      </is>
    </nc>
  </rcc>
  <rcc rId="1691" sId="1">
    <nc r="M379" t="inlineStr">
      <is>
        <t>BSS06SP1</t>
      </is>
    </nc>
  </rcc>
  <rcc rId="1692" sId="1">
    <nc r="M380" t="inlineStr">
      <is>
        <t>BSS06SP1</t>
      </is>
    </nc>
  </rcc>
  <rcc rId="1693" sId="1">
    <nc r="M381" t="inlineStr">
      <is>
        <t>BSS06SP1</t>
      </is>
    </nc>
  </rcc>
  <rcc rId="1694" sId="1">
    <nc r="M382" t="inlineStr">
      <is>
        <t>BSS06SP1</t>
      </is>
    </nc>
  </rcc>
  <rcc rId="1695" sId="1">
    <nc r="M383" t="inlineStr">
      <is>
        <t>BSS06SP1</t>
      </is>
    </nc>
  </rcc>
  <rcc rId="1696" sId="1">
    <nc r="M384" t="inlineStr">
      <is>
        <t>BSS06SP1</t>
      </is>
    </nc>
  </rcc>
  <rcc rId="1697" sId="1">
    <nc r="M385" t="inlineStr">
      <is>
        <t>BSS06SP1</t>
      </is>
    </nc>
  </rcc>
  <rcc rId="1698" sId="1">
    <nc r="M386" t="inlineStr">
      <is>
        <t>BSS06SP1</t>
      </is>
    </nc>
  </rcc>
  <rcc rId="1699" sId="1">
    <nc r="M387" t="inlineStr">
      <is>
        <t>BSS06SP1</t>
      </is>
    </nc>
  </rcc>
  <rcc rId="1700" sId="1">
    <nc r="M388" t="inlineStr">
      <is>
        <t>BSS06SP1</t>
      </is>
    </nc>
  </rcc>
  <rcc rId="1701" sId="1">
    <nc r="M389" t="inlineStr">
      <is>
        <t>BSS06SP1</t>
      </is>
    </nc>
  </rcc>
  <rcc rId="1702" sId="1">
    <nc r="M390" t="inlineStr">
      <is>
        <t>BSS06SP1</t>
      </is>
    </nc>
  </rcc>
  <rcc rId="1703" sId="1">
    <nc r="M391" t="inlineStr">
      <is>
        <t>BSS06SP1</t>
      </is>
    </nc>
  </rcc>
  <rcc rId="1704" sId="1" odxf="1" dxf="1" quotePrefix="1">
    <nc r="O374" t="inlineStr">
      <is>
        <t>-</t>
      </is>
    </nc>
    <odxf/>
    <ndxf/>
  </rcc>
  <rcc rId="1705" sId="1" odxf="1" dxf="1" quotePrefix="1">
    <nc r="O375" t="inlineStr">
      <is>
        <t>-</t>
      </is>
    </nc>
    <odxf/>
    <ndxf/>
  </rcc>
  <rcc rId="1706" sId="1" odxf="1" dxf="1" quotePrefix="1">
    <nc r="O376" t="inlineStr">
      <is>
        <t>-</t>
      </is>
    </nc>
    <odxf/>
    <ndxf/>
  </rcc>
  <rcc rId="1707" sId="1" odxf="1" dxf="1" quotePrefix="1">
    <nc r="O377" t="inlineStr">
      <is>
        <t>-</t>
      </is>
    </nc>
    <odxf/>
    <ndxf/>
  </rcc>
  <rcc rId="1708" sId="1" odxf="1" dxf="1" quotePrefix="1">
    <nc r="O378" t="inlineStr">
      <is>
        <t>-</t>
      </is>
    </nc>
    <odxf/>
    <ndxf/>
  </rcc>
  <rcc rId="1709" sId="1" odxf="1" dxf="1" quotePrefix="1">
    <nc r="O379" t="inlineStr">
      <is>
        <t>-</t>
      </is>
    </nc>
    <odxf/>
    <ndxf/>
  </rcc>
  <rcc rId="1710" sId="1" odxf="1" dxf="1" quotePrefix="1">
    <nc r="O380" t="inlineStr">
      <is>
        <t>-</t>
      </is>
    </nc>
    <odxf/>
    <ndxf/>
  </rcc>
  <rcc rId="1711" sId="1" odxf="1" dxf="1" quotePrefix="1">
    <nc r="O381" t="inlineStr">
      <is>
        <t>-</t>
      </is>
    </nc>
    <odxf/>
    <ndxf/>
  </rcc>
  <rcc rId="1712" sId="1" odxf="1" dxf="1" quotePrefix="1">
    <nc r="O382" t="inlineStr">
      <is>
        <t>-</t>
      </is>
    </nc>
    <odxf/>
    <ndxf/>
  </rcc>
  <rcc rId="1713" sId="1" odxf="1" dxf="1" quotePrefix="1">
    <nc r="O383" t="inlineStr">
      <is>
        <t>-</t>
      </is>
    </nc>
    <odxf/>
    <ndxf/>
  </rcc>
  <rcc rId="1714" sId="1" odxf="1" dxf="1" quotePrefix="1">
    <nc r="O384" t="inlineStr">
      <is>
        <t>-</t>
      </is>
    </nc>
    <odxf/>
    <ndxf/>
  </rcc>
  <rcc rId="1715" sId="1" odxf="1" dxf="1" quotePrefix="1">
    <nc r="O385" t="inlineStr">
      <is>
        <t>-</t>
      </is>
    </nc>
    <odxf/>
    <ndxf/>
  </rcc>
  <rcc rId="1716" sId="1" odxf="1" dxf="1" quotePrefix="1">
    <nc r="O386" t="inlineStr">
      <is>
        <t>-</t>
      </is>
    </nc>
    <odxf/>
    <ndxf/>
  </rcc>
  <rcc rId="1717" sId="1" odxf="1" dxf="1" quotePrefix="1">
    <nc r="O387" t="inlineStr">
      <is>
        <t>-</t>
      </is>
    </nc>
    <odxf/>
    <ndxf/>
  </rcc>
  <rcc rId="1718" sId="1" odxf="1" dxf="1" quotePrefix="1">
    <nc r="O388" t="inlineStr">
      <is>
        <t>-</t>
      </is>
    </nc>
    <odxf/>
    <ndxf/>
  </rcc>
  <rcc rId="1719" sId="1" odxf="1" dxf="1" quotePrefix="1">
    <nc r="O389" t="inlineStr">
      <is>
        <t>-</t>
      </is>
    </nc>
    <odxf/>
    <ndxf/>
  </rcc>
  <rcc rId="1720" sId="1" odxf="1" dxf="1" quotePrefix="1">
    <nc r="O390" t="inlineStr">
      <is>
        <t>-</t>
      </is>
    </nc>
    <odxf/>
    <ndxf/>
  </rcc>
  <rcc rId="1721" sId="1" odxf="1" dxf="1" quotePrefix="1">
    <nc r="O391" t="inlineStr">
      <is>
        <t>-</t>
      </is>
    </nc>
    <odxf/>
    <ndxf/>
  </rcc>
  <rcc rId="1722" sId="1" odxf="1" dxf="1" quotePrefix="1">
    <nc r="O392" t="inlineStr">
      <is>
        <t>-</t>
      </is>
    </nc>
    <odxf/>
    <ndxf/>
  </rcc>
  <rcc rId="1723" sId="1" xfDxf="1" dxf="1" quotePrefix="1">
    <nc r="P374" t="inlineStr">
      <is>
        <t>Nguyen Hoang Huong Giang (RBVH/EAS11)</t>
      </is>
    </nc>
    <ndxf>
      <alignment horizontal="left" vertical="top" readingOrder="0"/>
      <border outline="0">
        <left style="thin">
          <color indexed="64"/>
        </left>
        <right style="thin">
          <color indexed="64"/>
        </right>
        <top style="thin">
          <color indexed="64"/>
        </top>
        <bottom style="thin">
          <color indexed="64"/>
        </bottom>
      </border>
    </ndxf>
  </rcc>
  <rcc rId="1724" sId="1" quotePrefix="1">
    <nc r="P375" t="inlineStr">
      <is>
        <t>Nguyen Hoang Huong Giang (RBVH/EAS11)</t>
      </is>
    </nc>
  </rcc>
  <rcc rId="1725" sId="1" quotePrefix="1">
    <nc r="P376" t="inlineStr">
      <is>
        <t>Nguyen Hoang Huong Giang (RBVH/EAS11)</t>
      </is>
    </nc>
  </rcc>
  <rcc rId="1726" sId="1" quotePrefix="1">
    <nc r="P377" t="inlineStr">
      <is>
        <t>Nguyen Hoang Huong Giang (RBVH/EAS11)</t>
      </is>
    </nc>
  </rcc>
  <rcc rId="1727" sId="1" quotePrefix="1">
    <nc r="P378" t="inlineStr">
      <is>
        <t>Nguyen Hoang Huong Giang (RBVH/EAS11)</t>
      </is>
    </nc>
  </rcc>
  <rcc rId="1728" sId="1" quotePrefix="1">
    <nc r="P379" t="inlineStr">
      <is>
        <t>Nguyen Hoang Huong Giang (RBVH/EAS11)</t>
      </is>
    </nc>
  </rcc>
  <rcc rId="1729" sId="1" quotePrefix="1">
    <nc r="P380" t="inlineStr">
      <is>
        <t>Nguyen Hoang Huong Giang (RBVH/EAS11)</t>
      </is>
    </nc>
  </rcc>
  <rcc rId="1730" sId="1" quotePrefix="1">
    <nc r="P381" t="inlineStr">
      <is>
        <t>Nguyen Hoang Huong Giang (RBVH/EAS11)</t>
      </is>
    </nc>
  </rcc>
  <rcc rId="1731" sId="1" quotePrefix="1">
    <nc r="P382" t="inlineStr">
      <is>
        <t>Nguyen Hoang Huong Giang (RBVH/EAS11)</t>
      </is>
    </nc>
  </rcc>
  <rcc rId="1732" sId="1" quotePrefix="1">
    <nc r="P383" t="inlineStr">
      <is>
        <t>Nguyen Hoang Huong Giang (RBVH/EAS11)</t>
      </is>
    </nc>
  </rcc>
  <rcc rId="1733" sId="1" quotePrefix="1">
    <nc r="P384" t="inlineStr">
      <is>
        <t>Nguyen Hoang Huong Giang (RBVH/EAS11)</t>
      </is>
    </nc>
  </rcc>
  <rcc rId="1734" sId="1" quotePrefix="1">
    <nc r="P385" t="inlineStr">
      <is>
        <t>Nguyen Hoang Huong Giang (RBVH/EAS11)</t>
      </is>
    </nc>
  </rcc>
  <rcc rId="1735" sId="1" quotePrefix="1">
    <nc r="P386" t="inlineStr">
      <is>
        <t>Nguyen Hoang Huong Giang (RBVH/EAS11)</t>
      </is>
    </nc>
  </rcc>
  <rcc rId="1736" sId="1" quotePrefix="1">
    <nc r="P387" t="inlineStr">
      <is>
        <t>Nguyen Hoang Huong Giang (RBVH/EAS11)</t>
      </is>
    </nc>
  </rcc>
  <rcc rId="1737" sId="1" quotePrefix="1">
    <nc r="P388" t="inlineStr">
      <is>
        <t>Nguyen Hoang Huong Giang (RBVH/EAS11)</t>
      </is>
    </nc>
  </rcc>
  <rcc rId="1738" sId="1" quotePrefix="1">
    <nc r="P389" t="inlineStr">
      <is>
        <t>Nguyen Hoang Huong Giang (RBVH/EAS11)</t>
      </is>
    </nc>
  </rcc>
  <rcc rId="1739" sId="1" quotePrefix="1">
    <nc r="P390" t="inlineStr">
      <is>
        <t>Nguyen Hoang Huong Giang (RBVH/EAS11)</t>
      </is>
    </nc>
  </rcc>
  <rcc rId="1740" sId="1" quotePrefix="1">
    <nc r="P391" t="inlineStr">
      <is>
        <t>Nguyen Hoang Huong Giang (RBVH/EAS11)</t>
      </is>
    </nc>
  </rcc>
  <rcc rId="1741" sId="1" quotePrefix="1">
    <nc r="P392" t="inlineStr">
      <is>
        <t>Nguyen Hoang Huong Giang (RBVH/EAS11)</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44" sId="1" quotePrefix="1">
    <nc r="R366" t="inlineStr">
      <is>
        <t>-</t>
      </is>
    </nc>
  </rcc>
  <rcc rId="1745" sId="1" quotePrefix="1">
    <nc r="R367" t="inlineStr">
      <is>
        <t>-</t>
      </is>
    </nc>
  </rcc>
  <rcc rId="1746" sId="1" quotePrefix="1">
    <nc r="R368" t="inlineStr">
      <is>
        <t>-</t>
      </is>
    </nc>
  </rcc>
  <rcc rId="1747" sId="1" quotePrefix="1">
    <nc r="R369" t="inlineStr">
      <is>
        <t>-</t>
      </is>
    </nc>
  </rcc>
  <rcc rId="1748" sId="1" quotePrefix="1">
    <nc r="R370" t="inlineStr">
      <is>
        <t>-</t>
      </is>
    </nc>
  </rcc>
  <rcc rId="1749" sId="1" quotePrefix="1">
    <nc r="R371" t="inlineStr">
      <is>
        <t>-</t>
      </is>
    </nc>
  </rcc>
  <rcc rId="1750" sId="1" quotePrefix="1">
    <nc r="R372" t="inlineStr">
      <is>
        <t>-</t>
      </is>
    </nc>
  </rcc>
  <rcc rId="1751" sId="1" quotePrefix="1">
    <nc r="R373" t="inlineStr">
      <is>
        <t>-</t>
      </is>
    </nc>
  </rcc>
  <rcc rId="1752" sId="1" quotePrefix="1">
    <nc r="R374" t="inlineStr">
      <is>
        <t>-</t>
      </is>
    </nc>
  </rcc>
  <rcc rId="1753" sId="1" quotePrefix="1">
    <nc r="R375" t="inlineStr">
      <is>
        <t>-</t>
      </is>
    </nc>
  </rcc>
  <rcc rId="1754" sId="1" quotePrefix="1">
    <nc r="R376" t="inlineStr">
      <is>
        <t>-</t>
      </is>
    </nc>
  </rcc>
  <rcc rId="1755" sId="1" quotePrefix="1">
    <nc r="R377" t="inlineStr">
      <is>
        <t>-</t>
      </is>
    </nc>
  </rcc>
  <rcc rId="1756" sId="1" quotePrefix="1">
    <nc r="R378" t="inlineStr">
      <is>
        <t>-</t>
      </is>
    </nc>
  </rcc>
  <rcc rId="1757" sId="1" quotePrefix="1">
    <nc r="R379" t="inlineStr">
      <is>
        <t>-</t>
      </is>
    </nc>
  </rcc>
  <rcc rId="1758" sId="1" quotePrefix="1">
    <nc r="R380" t="inlineStr">
      <is>
        <t>-</t>
      </is>
    </nc>
  </rcc>
  <rcc rId="1759" sId="1" quotePrefix="1">
    <nc r="R381" t="inlineStr">
      <is>
        <t>-</t>
      </is>
    </nc>
  </rcc>
  <rcc rId="1760" sId="1" quotePrefix="1">
    <nc r="R382" t="inlineStr">
      <is>
        <t>-</t>
      </is>
    </nc>
  </rcc>
  <rcc rId="1761" sId="1" quotePrefix="1">
    <nc r="R383" t="inlineStr">
      <is>
        <t>-</t>
      </is>
    </nc>
  </rcc>
  <rcc rId="1762" sId="1" quotePrefix="1">
    <nc r="R384" t="inlineStr">
      <is>
        <t>-</t>
      </is>
    </nc>
  </rcc>
  <rcc rId="1763" sId="1" quotePrefix="1">
    <nc r="R385" t="inlineStr">
      <is>
        <t>-</t>
      </is>
    </nc>
  </rcc>
  <rcc rId="1764" sId="1" quotePrefix="1">
    <nc r="R386" t="inlineStr">
      <is>
        <t>-</t>
      </is>
    </nc>
  </rcc>
  <rcc rId="1765" sId="1" quotePrefix="1">
    <nc r="R387" t="inlineStr">
      <is>
        <t>-</t>
      </is>
    </nc>
  </rcc>
  <rcc rId="1766" sId="1" quotePrefix="1">
    <nc r="R388" t="inlineStr">
      <is>
        <t>-</t>
      </is>
    </nc>
  </rcc>
  <rcc rId="1767" sId="1" quotePrefix="1">
    <nc r="R389" t="inlineStr">
      <is>
        <t>-</t>
      </is>
    </nc>
  </rcc>
  <rcc rId="1768" sId="1" quotePrefix="1">
    <nc r="R390" t="inlineStr">
      <is>
        <t>-</t>
      </is>
    </nc>
  </rcc>
  <rcc rId="1769" sId="1" quotePrefix="1">
    <nc r="R391" t="inlineStr">
      <is>
        <t>-</t>
      </is>
    </nc>
  </rcc>
  <rcc rId="1770" sId="1" quotePrefix="1">
    <nc r="R392" t="inlineStr">
      <is>
        <t>-</t>
      </is>
    </nc>
  </rcc>
  <rcc rId="1771" sId="1" quotePrefix="1">
    <nc r="R393" t="inlineStr">
      <is>
        <t>-</t>
      </is>
    </nc>
  </rcc>
  <rcc rId="1772" sId="1" quotePrefix="1">
    <nc r="R394" t="inlineStr">
      <is>
        <t>-</t>
      </is>
    </nc>
  </rcc>
  <rcc rId="1773" sId="1" quotePrefix="1">
    <nc r="R395" t="inlineStr">
      <is>
        <t>-</t>
      </is>
    </nc>
  </rcc>
  <rcc rId="1774" sId="1" quotePrefix="1">
    <nc r="R396" t="inlineStr">
      <is>
        <t>-</t>
      </is>
    </nc>
  </rcc>
  <rcc rId="1775" sId="1" quotePrefix="1">
    <nc r="R397" t="inlineStr">
      <is>
        <t>-</t>
      </is>
    </nc>
  </rcc>
  <rcc rId="1776" sId="1" quotePrefix="1">
    <nc r="R398" t="inlineStr">
      <is>
        <t>-</t>
      </is>
    </nc>
  </rcc>
  <rcc rId="1777" sId="1" quotePrefix="1">
    <nc r="R399" t="inlineStr">
      <is>
        <t>-</t>
      </is>
    </nc>
  </rcc>
  <rcc rId="1778" sId="1" quotePrefix="1">
    <nc r="R400" t="inlineStr">
      <is>
        <t>-</t>
      </is>
    </nc>
  </rcc>
  <rcc rId="1779" sId="1" quotePrefix="1">
    <nc r="R401" t="inlineStr">
      <is>
        <t>-</t>
      </is>
    </nc>
  </rcc>
  <rcc rId="1780" sId="1" quotePrefix="1">
    <nc r="R402" t="inlineStr">
      <is>
        <t>-</t>
      </is>
    </nc>
  </rcc>
  <rcc rId="1781" sId="1" quotePrefix="1">
    <nc r="R403" t="inlineStr">
      <is>
        <t>-</t>
      </is>
    </nc>
  </rcc>
  <rcc rId="1782" sId="1" quotePrefix="1">
    <nc r="R404" t="inlineStr">
      <is>
        <t>-</t>
      </is>
    </nc>
  </rcc>
  <rcc rId="1783" sId="1" quotePrefix="1">
    <nc r="R405" t="inlineStr">
      <is>
        <t>-</t>
      </is>
    </nc>
  </rcc>
  <rcc rId="1784" sId="1" quotePrefix="1">
    <nc r="R406" t="inlineStr">
      <is>
        <t>-</t>
      </is>
    </nc>
  </rcc>
  <rcc rId="1785" sId="1" quotePrefix="1">
    <nc r="R407" t="inlineStr">
      <is>
        <t>-</t>
      </is>
    </nc>
  </rcc>
  <rcc rId="1786" sId="1" quotePrefix="1">
    <nc r="R408" t="inlineStr">
      <is>
        <t>-</t>
      </is>
    </nc>
  </rcc>
  <rcc rId="1787" sId="1" quotePrefix="1">
    <nc r="R409" t="inlineStr">
      <is>
        <t>-</t>
      </is>
    </nc>
  </rcc>
  <rcc rId="1788" sId="1" quotePrefix="1">
    <nc r="R410" t="inlineStr">
      <is>
        <t>-</t>
      </is>
    </nc>
  </rcc>
  <rcc rId="1789" sId="1" quotePrefix="1">
    <nc r="R411" t="inlineStr">
      <is>
        <t>-</t>
      </is>
    </nc>
  </rcc>
  <rcc rId="1790" sId="1" quotePrefix="1">
    <nc r="R412" t="inlineStr">
      <is>
        <t>-</t>
      </is>
    </nc>
  </rcc>
  <rcc rId="1791" sId="1" quotePrefix="1">
    <nc r="R413" t="inlineStr">
      <is>
        <t>-</t>
      </is>
    </nc>
  </rcc>
  <rcc rId="1792" sId="1" quotePrefix="1">
    <nc r="R414" t="inlineStr">
      <is>
        <t>-</t>
      </is>
    </nc>
  </rcc>
  <rcc rId="1793" sId="1" quotePrefix="1">
    <nc r="R415" t="inlineStr">
      <is>
        <t>-</t>
      </is>
    </nc>
  </rcc>
  <rcc rId="1794" sId="1" quotePrefix="1">
    <nc r="R416" t="inlineStr">
      <is>
        <t>-</t>
      </is>
    </nc>
  </rcc>
  <rcc rId="1795" sId="1" quotePrefix="1">
    <nc r="R417" t="inlineStr">
      <is>
        <t>-</t>
      </is>
    </nc>
  </rcc>
  <rcc rId="1796" sId="1" quotePrefix="1">
    <nc r="R418" t="inlineStr">
      <is>
        <t>-</t>
      </is>
    </nc>
  </rcc>
  <rcc rId="1797" sId="1" quotePrefix="1">
    <nc r="R419" t="inlineStr">
      <is>
        <t>-</t>
      </is>
    </nc>
  </rcc>
  <rcc rId="1798" sId="1" quotePrefix="1">
    <nc r="R420" t="inlineStr">
      <is>
        <t>-</t>
      </is>
    </nc>
  </rcc>
  <rcc rId="1799" sId="1" quotePrefix="1">
    <nc r="R421" t="inlineStr">
      <is>
        <t>-</t>
      </is>
    </nc>
  </rcc>
  <rcc rId="1800" sId="1" quotePrefix="1">
    <nc r="R422" t="inlineStr">
      <is>
        <t>-</t>
      </is>
    </nc>
  </rcc>
  <rcc rId="1801" sId="1" quotePrefix="1">
    <nc r="R423" t="inlineStr">
      <is>
        <t>-</t>
      </is>
    </nc>
  </rcc>
  <rcc rId="1802" sId="1" quotePrefix="1">
    <nc r="R424" t="inlineStr">
      <is>
        <t>-</t>
      </is>
    </nc>
  </rcc>
  <rcc rId="1803" sId="1" quotePrefix="1">
    <nc r="R425" t="inlineStr">
      <is>
        <t>-</t>
      </is>
    </nc>
  </rcc>
  <rcc rId="1804" sId="1" quotePrefix="1">
    <nc r="R426" t="inlineStr">
      <is>
        <t>-</t>
      </is>
    </nc>
  </rcc>
  <rcc rId="1805" sId="1" quotePrefix="1">
    <nc r="R427" t="inlineStr">
      <is>
        <t>-</t>
      </is>
    </nc>
  </rcc>
  <rcc rId="1806" sId="1" quotePrefix="1">
    <nc r="R428" t="inlineStr">
      <is>
        <t>-</t>
      </is>
    </nc>
  </rcc>
  <rcc rId="1807" sId="1" quotePrefix="1">
    <nc r="R429" t="inlineStr">
      <is>
        <t>-</t>
      </is>
    </nc>
  </rcc>
  <rcc rId="1808" sId="1" quotePrefix="1">
    <nc r="R430" t="inlineStr">
      <is>
        <t>-</t>
      </is>
    </nc>
  </rcc>
  <rcc rId="1809" sId="1" quotePrefix="1">
    <nc r="R431" t="inlineStr">
      <is>
        <t>-</t>
      </is>
    </nc>
  </rcc>
  <rcc rId="1810" sId="1" quotePrefix="1">
    <nc r="R432" t="inlineStr">
      <is>
        <t>-</t>
      </is>
    </nc>
  </rcc>
  <rcc rId="1811" sId="1" quotePrefix="1">
    <nc r="R433" t="inlineStr">
      <is>
        <t>-</t>
      </is>
    </nc>
  </rcc>
  <rcc rId="1812" sId="1" numFmtId="19">
    <nc r="AD374">
      <v>43996</v>
    </nc>
  </rcc>
  <rcc rId="1813" sId="1" numFmtId="19">
    <nc r="AD392">
      <v>43996</v>
    </nc>
  </rcc>
  <rcc rId="1814" sId="1" numFmtId="19">
    <nc r="AD375">
      <v>43996</v>
    </nc>
  </rcc>
  <rcc rId="1815" sId="1" numFmtId="19">
    <nc r="AD376">
      <v>43996</v>
    </nc>
  </rcc>
  <rcc rId="1816" sId="1" numFmtId="19">
    <nc r="AD377">
      <v>43996</v>
    </nc>
  </rcc>
  <rcc rId="1817" sId="1" numFmtId="19">
    <nc r="AD378">
      <v>43996</v>
    </nc>
  </rcc>
  <rcc rId="1818" sId="1" numFmtId="19">
    <nc r="AD379">
      <v>43996</v>
    </nc>
  </rcc>
  <rcc rId="1819" sId="1" numFmtId="19">
    <nc r="AD380">
      <v>43996</v>
    </nc>
  </rcc>
  <rcc rId="1820" sId="1" numFmtId="19">
    <nc r="AD381">
      <v>43996</v>
    </nc>
  </rcc>
  <rcc rId="1821" sId="1" numFmtId="19">
    <nc r="AD382">
      <v>43996</v>
    </nc>
  </rcc>
  <rcc rId="1822" sId="1" numFmtId="19">
    <nc r="AD383">
      <v>43996</v>
    </nc>
  </rcc>
  <rcc rId="1823" sId="1" numFmtId="19">
    <nc r="AD384">
      <v>43996</v>
    </nc>
  </rcc>
  <rcc rId="1824" sId="1" numFmtId="19">
    <nc r="AD385">
      <v>43996</v>
    </nc>
  </rcc>
  <rcc rId="1825" sId="1" numFmtId="19">
    <nc r="AD386">
      <v>43996</v>
    </nc>
  </rcc>
  <rcc rId="1826" sId="1" numFmtId="19">
    <nc r="AD387">
      <v>43996</v>
    </nc>
  </rcc>
  <rcc rId="1827" sId="1" numFmtId="19">
    <nc r="AD388">
      <v>43996</v>
    </nc>
  </rcc>
  <rcc rId="1828" sId="1" numFmtId="19">
    <nc r="AD389">
      <v>43996</v>
    </nc>
  </rcc>
  <rcc rId="1829" sId="1" numFmtId="19">
    <nc r="AD390">
      <v>43996</v>
    </nc>
  </rcc>
  <rcc rId="1830" sId="1" numFmtId="19">
    <nc r="AD391">
      <v>43996</v>
    </nc>
  </rcc>
</revisions>
</file>

<file path=xl/revisions/revisionLog1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31" sId="1" xfDxf="1" dxf="1">
    <nc r="V374">
      <v>34</v>
    </nc>
    <ndxf>
      <alignment horizontal="left" vertical="top" readingOrder="0"/>
      <border outline="0">
        <left style="thin">
          <color indexed="64"/>
        </left>
        <right style="thin">
          <color indexed="64"/>
        </right>
        <top style="thin">
          <color indexed="64"/>
        </top>
        <bottom style="thin">
          <color indexed="64"/>
        </bottom>
      </border>
    </ndxf>
  </rcc>
  <rcc rId="1832" sId="1" xfDxf="1" dxf="1">
    <nc r="V375">
      <v>144</v>
    </nc>
    <ndxf>
      <alignment horizontal="left" vertical="top" readingOrder="0"/>
      <border outline="0">
        <left style="thin">
          <color indexed="64"/>
        </left>
        <right style="thin">
          <color indexed="64"/>
        </right>
        <top style="thin">
          <color indexed="64"/>
        </top>
        <bottom style="thin">
          <color indexed="64"/>
        </bottom>
      </border>
    </ndxf>
  </rcc>
  <rcc rId="1833" sId="1" xfDxf="1" dxf="1">
    <nc r="V376">
      <v>16</v>
    </nc>
    <ndxf>
      <alignment horizontal="left" vertical="top" readingOrder="0"/>
      <border outline="0">
        <left style="thin">
          <color indexed="64"/>
        </left>
        <right style="thin">
          <color indexed="64"/>
        </right>
        <top style="thin">
          <color indexed="64"/>
        </top>
        <bottom style="thin">
          <color indexed="64"/>
        </bottom>
      </border>
    </ndxf>
  </rcc>
  <rcc rId="1834" sId="1" xfDxf="1" dxf="1">
    <nc r="V377">
      <v>33</v>
    </nc>
    <ndxf>
      <alignment horizontal="left" vertical="top" readingOrder="0"/>
      <border outline="0">
        <left style="thin">
          <color indexed="64"/>
        </left>
        <right style="thin">
          <color indexed="64"/>
        </right>
        <top style="thin">
          <color indexed="64"/>
        </top>
        <bottom style="thin">
          <color indexed="64"/>
        </bottom>
      </border>
    </ndxf>
  </rcc>
  <rcc rId="1835" sId="1" xfDxf="1" dxf="1">
    <nc r="V378">
      <v>23</v>
    </nc>
    <ndxf>
      <alignment horizontal="left" vertical="top" readingOrder="0"/>
      <border outline="0">
        <left style="thin">
          <color indexed="64"/>
        </left>
        <right style="thin">
          <color indexed="64"/>
        </right>
        <top style="thin">
          <color indexed="64"/>
        </top>
        <bottom style="thin">
          <color indexed="64"/>
        </bottom>
      </border>
    </ndxf>
  </rcc>
  <rcc rId="1836" sId="1" xfDxf="1" dxf="1">
    <nc r="V379">
      <v>30</v>
    </nc>
    <ndxf>
      <alignment horizontal="left" vertical="top" readingOrder="0"/>
      <border outline="0">
        <left style="thin">
          <color indexed="64"/>
        </left>
        <right style="thin">
          <color indexed="64"/>
        </right>
        <top style="thin">
          <color indexed="64"/>
        </top>
        <bottom style="thin">
          <color indexed="64"/>
        </bottom>
      </border>
    </ndxf>
  </rcc>
  <rcc rId="1837" sId="1" xfDxf="1" dxf="1">
    <nc r="V380">
      <v>36</v>
    </nc>
    <ndxf>
      <alignment horizontal="left" vertical="top" readingOrder="0"/>
      <border outline="0">
        <left style="thin">
          <color indexed="64"/>
        </left>
        <right style="thin">
          <color indexed="64"/>
        </right>
        <top style="thin">
          <color indexed="64"/>
        </top>
        <bottom style="thin">
          <color indexed="64"/>
        </bottom>
      </border>
    </ndxf>
  </rcc>
  <rcc rId="1838" sId="1" xfDxf="1" dxf="1">
    <nc r="V381">
      <v>22</v>
    </nc>
    <ndxf>
      <alignment horizontal="left" vertical="top" readingOrder="0"/>
      <border outline="0">
        <left style="thin">
          <color indexed="64"/>
        </left>
        <right style="thin">
          <color indexed="64"/>
        </right>
        <top style="thin">
          <color indexed="64"/>
        </top>
        <bottom style="thin">
          <color indexed="64"/>
        </bottom>
      </border>
    </ndxf>
  </rcc>
  <rcc rId="1839" sId="1" xfDxf="1" dxf="1">
    <nc r="V382">
      <v>36</v>
    </nc>
    <ndxf>
      <alignment horizontal="left" vertical="top" readingOrder="0"/>
      <border outline="0">
        <left style="thin">
          <color indexed="64"/>
        </left>
        <right style="thin">
          <color indexed="64"/>
        </right>
        <top style="thin">
          <color indexed="64"/>
        </top>
        <bottom style="thin">
          <color indexed="64"/>
        </bottom>
      </border>
    </ndxf>
  </rcc>
  <rcc rId="1840" sId="1" xfDxf="1" dxf="1">
    <nc r="V383">
      <v>60</v>
    </nc>
    <ndxf>
      <alignment horizontal="left" vertical="top" readingOrder="0"/>
      <border outline="0">
        <left style="thin">
          <color indexed="64"/>
        </left>
        <right style="thin">
          <color indexed="64"/>
        </right>
        <top style="thin">
          <color indexed="64"/>
        </top>
        <bottom style="thin">
          <color indexed="64"/>
        </bottom>
      </border>
    </ndxf>
  </rcc>
  <rcc rId="1841" sId="1" xfDxf="1" dxf="1">
    <nc r="V384">
      <v>33</v>
    </nc>
    <ndxf>
      <alignment horizontal="left" vertical="top" readingOrder="0"/>
      <border outline="0">
        <left style="thin">
          <color indexed="64"/>
        </left>
        <right style="thin">
          <color indexed="64"/>
        </right>
        <top style="thin">
          <color indexed="64"/>
        </top>
        <bottom style="thin">
          <color indexed="64"/>
        </bottom>
      </border>
    </ndxf>
  </rcc>
  <rcc rId="1842" sId="1" xfDxf="1" dxf="1">
    <nc r="V385">
      <v>19</v>
    </nc>
    <ndxf>
      <alignment horizontal="left" vertical="top" readingOrder="0"/>
      <border outline="0">
        <left style="thin">
          <color indexed="64"/>
        </left>
        <right style="thin">
          <color indexed="64"/>
        </right>
        <top style="thin">
          <color indexed="64"/>
        </top>
        <bottom style="thin">
          <color indexed="64"/>
        </bottom>
      </border>
    </ndxf>
  </rcc>
  <rcc rId="1843" sId="1" xfDxf="1" dxf="1">
    <nc r="V386">
      <v>33</v>
    </nc>
    <ndxf>
      <alignment horizontal="left" vertical="top" readingOrder="0"/>
      <border outline="0">
        <left style="thin">
          <color indexed="64"/>
        </left>
        <right style="thin">
          <color indexed="64"/>
        </right>
        <top style="thin">
          <color indexed="64"/>
        </top>
        <bottom style="thin">
          <color indexed="64"/>
        </bottom>
      </border>
    </ndxf>
  </rcc>
  <rcc rId="1844" sId="1" xfDxf="1" dxf="1">
    <nc r="V387">
      <v>40</v>
    </nc>
    <ndxf>
      <alignment horizontal="left" vertical="top" readingOrder="0"/>
      <border outline="0">
        <left style="thin">
          <color indexed="64"/>
        </left>
        <right style="thin">
          <color indexed="64"/>
        </right>
        <top style="thin">
          <color indexed="64"/>
        </top>
        <bottom style="thin">
          <color indexed="64"/>
        </bottom>
      </border>
    </ndxf>
  </rcc>
  <rcc rId="1845" sId="1" xfDxf="1" dxf="1">
    <nc r="V388">
      <v>29</v>
    </nc>
    <ndxf>
      <alignment horizontal="left" vertical="top" readingOrder="0"/>
      <border outline="0">
        <left style="thin">
          <color indexed="64"/>
        </left>
        <right style="thin">
          <color indexed="64"/>
        </right>
        <top style="thin">
          <color indexed="64"/>
        </top>
        <bottom style="thin">
          <color indexed="64"/>
        </bottom>
      </border>
    </ndxf>
  </rcc>
  <rcc rId="1846" sId="1" xfDxf="1" dxf="1">
    <nc r="V389">
      <v>29</v>
    </nc>
    <ndxf>
      <alignment horizontal="left" vertical="top" readingOrder="0"/>
      <border outline="0">
        <left style="thin">
          <color indexed="64"/>
        </left>
        <right style="thin">
          <color indexed="64"/>
        </right>
        <top style="thin">
          <color indexed="64"/>
        </top>
        <bottom style="thin">
          <color indexed="64"/>
        </bottom>
      </border>
    </ndxf>
  </rcc>
  <rcc rId="1847" sId="1" xfDxf="1" dxf="1">
    <nc r="V390">
      <v>24</v>
    </nc>
    <ndxf>
      <alignment horizontal="left" vertical="top" readingOrder="0"/>
      <border outline="0">
        <left style="thin">
          <color indexed="64"/>
        </left>
        <right style="thin">
          <color indexed="64"/>
        </right>
        <top style="thin">
          <color indexed="64"/>
        </top>
        <bottom style="thin">
          <color indexed="64"/>
        </bottom>
      </border>
    </ndxf>
  </rcc>
  <rcc rId="1848" sId="1" xfDxf="1" dxf="1">
    <nc r="V391">
      <v>23</v>
    </nc>
    <ndxf>
      <alignment horizontal="left" vertical="top" readingOrder="0"/>
      <border outline="0">
        <left style="thin">
          <color indexed="64"/>
        </left>
        <right style="thin">
          <color indexed="64"/>
        </right>
        <top style="thin">
          <color indexed="64"/>
        </top>
        <bottom style="thin">
          <color indexed="64"/>
        </bottom>
      </border>
    </ndxf>
  </rcc>
  <rcc rId="1849" sId="1" xfDxf="1" dxf="1">
    <nc r="V392">
      <v>20</v>
    </nc>
    <ndxf>
      <alignment horizontal="left" vertical="top" readingOrder="0"/>
      <border outline="0">
        <left style="thin">
          <color indexed="64"/>
        </left>
        <right style="thin">
          <color indexed="64"/>
        </right>
        <top style="thin">
          <color indexed="64"/>
        </top>
        <bottom style="thin">
          <color indexed="64"/>
        </bottom>
      </border>
    </ndxf>
  </rcc>
  <rcc rId="1850" sId="1" xfDxf="1" dxf="1">
    <nc r="V393">
      <v>155</v>
    </nc>
    <ndxf>
      <alignment horizontal="left" vertical="top" readingOrder="0"/>
      <border outline="0">
        <left style="thin">
          <color indexed="64"/>
        </left>
        <right style="thin">
          <color indexed="64"/>
        </right>
        <top style="thin">
          <color indexed="64"/>
        </top>
        <bottom style="thin">
          <color indexed="64"/>
        </bottom>
      </border>
    </ndxf>
  </rcc>
  <rcc rId="1851" sId="1" xfDxf="1" dxf="1">
    <nc r="V394">
      <v>34</v>
    </nc>
    <ndxf>
      <alignment horizontal="left" vertical="top" readingOrder="0"/>
      <border outline="0">
        <left style="thin">
          <color indexed="64"/>
        </left>
        <right style="thin">
          <color indexed="64"/>
        </right>
        <top style="thin">
          <color indexed="64"/>
        </top>
        <bottom style="thin">
          <color indexed="64"/>
        </bottom>
      </border>
    </ndxf>
  </rcc>
  <rcc rId="1852" sId="1" xfDxf="1" dxf="1">
    <nc r="V395">
      <v>65</v>
    </nc>
    <ndxf>
      <alignment horizontal="left" vertical="top" readingOrder="0"/>
      <border outline="0">
        <left style="thin">
          <color indexed="64"/>
        </left>
        <right style="thin">
          <color indexed="64"/>
        </right>
        <top style="thin">
          <color indexed="64"/>
        </top>
        <bottom style="thin">
          <color indexed="64"/>
        </bottom>
      </border>
    </ndxf>
  </rcc>
  <rcc rId="1853" sId="1" xfDxf="1" dxf="1">
    <nc r="V396">
      <v>149</v>
    </nc>
    <ndxf>
      <alignment horizontal="left" vertical="top" readingOrder="0"/>
      <border outline="0">
        <left style="thin">
          <color indexed="64"/>
        </left>
        <right style="thin">
          <color indexed="64"/>
        </right>
        <top style="thin">
          <color indexed="64"/>
        </top>
        <bottom style="thin">
          <color indexed="64"/>
        </bottom>
      </border>
    </ndxf>
  </rcc>
  <rcc rId="1854" sId="1" xfDxf="1" dxf="1">
    <nc r="V397">
      <v>233</v>
    </nc>
    <ndxf>
      <alignment horizontal="left" vertical="top" readingOrder="0"/>
      <border outline="0">
        <left style="thin">
          <color indexed="64"/>
        </left>
        <right style="thin">
          <color indexed="64"/>
        </right>
        <top style="thin">
          <color indexed="64"/>
        </top>
        <bottom style="thin">
          <color indexed="64"/>
        </bottom>
      </border>
    </ndxf>
  </rcc>
  <rcc rId="1855" sId="1" xfDxf="1" dxf="1">
    <nc r="V398">
      <v>130</v>
    </nc>
    <ndxf>
      <alignment horizontal="left" vertical="top" readingOrder="0"/>
      <border outline="0">
        <left style="thin">
          <color indexed="64"/>
        </left>
        <right style="thin">
          <color indexed="64"/>
        </right>
        <top style="thin">
          <color indexed="64"/>
        </top>
        <bottom style="thin">
          <color indexed="64"/>
        </bottom>
      </border>
    </ndxf>
  </rcc>
  <rcc rId="1856" sId="1" xfDxf="1" dxf="1">
    <nc r="V399">
      <v>101</v>
    </nc>
    <ndxf>
      <alignment horizontal="left" vertical="top" readingOrder="0"/>
      <border outline="0">
        <left style="thin">
          <color indexed="64"/>
        </left>
        <right style="thin">
          <color indexed="64"/>
        </right>
        <top style="thin">
          <color indexed="64"/>
        </top>
        <bottom style="thin">
          <color indexed="64"/>
        </bottom>
      </border>
    </ndxf>
  </rcc>
  <rcc rId="1857" sId="1" xfDxf="1" dxf="1">
    <nc r="V400">
      <v>66</v>
    </nc>
    <ndxf>
      <alignment horizontal="left" vertical="top" readingOrder="0"/>
      <border outline="0">
        <left style="thin">
          <color indexed="64"/>
        </left>
        <right style="thin">
          <color indexed="64"/>
        </right>
        <top style="thin">
          <color indexed="64"/>
        </top>
        <bottom style="thin">
          <color indexed="64"/>
        </bottom>
      </border>
    </ndxf>
  </rcc>
  <rcc rId="1858" sId="1" xfDxf="1" dxf="1">
    <nc r="V401">
      <v>80</v>
    </nc>
    <ndxf>
      <alignment horizontal="left" vertical="top" readingOrder="0"/>
      <border outline="0">
        <left style="thin">
          <color indexed="64"/>
        </left>
        <right style="thin">
          <color indexed="64"/>
        </right>
        <top style="thin">
          <color indexed="64"/>
        </top>
        <bottom style="thin">
          <color indexed="64"/>
        </bottom>
      </border>
    </ndxf>
  </rcc>
  <rcc rId="1859" sId="1" xfDxf="1" dxf="1">
    <nc r="V402">
      <v>20</v>
    </nc>
    <ndxf>
      <alignment horizontal="left" vertical="top" readingOrder="0"/>
      <border outline="0">
        <left style="thin">
          <color indexed="64"/>
        </left>
        <right style="thin">
          <color indexed="64"/>
        </right>
        <top style="thin">
          <color indexed="64"/>
        </top>
        <bottom style="thin">
          <color indexed="64"/>
        </bottom>
      </border>
    </ndxf>
  </rcc>
  <rcc rId="1860" sId="1" xfDxf="1" dxf="1">
    <nc r="V403">
      <v>12</v>
    </nc>
    <ndxf>
      <alignment horizontal="left" vertical="top" readingOrder="0"/>
      <border outline="0">
        <left style="thin">
          <color indexed="64"/>
        </left>
        <right style="thin">
          <color indexed="64"/>
        </right>
        <top style="thin">
          <color indexed="64"/>
        </top>
        <bottom style="thin">
          <color indexed="64"/>
        </bottom>
      </border>
    </ndxf>
  </rcc>
  <rcc rId="1861" sId="1" xfDxf="1" dxf="1">
    <nc r="V404">
      <v>100</v>
    </nc>
    <ndxf>
      <alignment horizontal="left" vertical="top" readingOrder="0"/>
      <border outline="0">
        <left style="thin">
          <color indexed="64"/>
        </left>
        <right style="thin">
          <color indexed="64"/>
        </right>
        <top style="thin">
          <color indexed="64"/>
        </top>
        <bottom style="thin">
          <color indexed="64"/>
        </bottom>
      </border>
    </ndxf>
  </rcc>
  <rcc rId="1862" sId="1" xfDxf="1" dxf="1">
    <nc r="V405">
      <v>1</v>
    </nc>
    <ndxf>
      <alignment horizontal="left" vertical="top" readingOrder="0"/>
      <border outline="0">
        <left style="thin">
          <color indexed="64"/>
        </left>
        <right style="thin">
          <color indexed="64"/>
        </right>
        <top style="thin">
          <color indexed="64"/>
        </top>
        <bottom style="thin">
          <color indexed="64"/>
        </bottom>
      </border>
    </ndxf>
  </rcc>
  <rcc rId="1863" sId="1" xfDxf="1" dxf="1">
    <nc r="V406">
      <v>33</v>
    </nc>
    <ndxf>
      <alignment horizontal="left" vertical="top" readingOrder="0"/>
      <border outline="0">
        <left style="thin">
          <color indexed="64"/>
        </left>
        <right style="thin">
          <color indexed="64"/>
        </right>
        <top style="thin">
          <color indexed="64"/>
        </top>
        <bottom style="thin">
          <color indexed="64"/>
        </bottom>
      </border>
    </ndxf>
  </rcc>
  <rcc rId="1864" sId="1" xfDxf="1" dxf="1">
    <nc r="V407">
      <v>8</v>
    </nc>
    <ndxf>
      <alignment horizontal="left" vertical="top" readingOrder="0"/>
      <border outline="0">
        <left style="thin">
          <color indexed="64"/>
        </left>
        <right style="thin">
          <color indexed="64"/>
        </right>
        <top style="thin">
          <color indexed="64"/>
        </top>
        <bottom style="thin">
          <color indexed="64"/>
        </bottom>
      </border>
    </ndxf>
  </rcc>
  <rcc rId="1865" sId="1" xfDxf="1" dxf="1">
    <nc r="V408">
      <v>50</v>
    </nc>
    <ndxf>
      <alignment horizontal="left" vertical="top" readingOrder="0"/>
      <border outline="0">
        <left style="thin">
          <color indexed="64"/>
        </left>
        <right style="thin">
          <color indexed="64"/>
        </right>
        <top style="thin">
          <color indexed="64"/>
        </top>
        <bottom style="thin">
          <color indexed="64"/>
        </bottom>
      </border>
    </ndxf>
  </rcc>
  <rcc rId="1866" sId="1" xfDxf="1" dxf="1">
    <nc r="V409">
      <v>40</v>
    </nc>
    <ndxf>
      <alignment horizontal="left" vertical="top" readingOrder="0"/>
      <border outline="0">
        <left style="thin">
          <color indexed="64"/>
        </left>
        <right style="thin">
          <color indexed="64"/>
        </right>
        <top style="thin">
          <color indexed="64"/>
        </top>
        <bottom style="thin">
          <color indexed="64"/>
        </bottom>
      </border>
    </ndxf>
  </rcc>
  <rcc rId="1867" sId="1" xfDxf="1" dxf="1">
    <nc r="V410">
      <v>145</v>
    </nc>
    <ndxf>
      <alignment horizontal="left" vertical="top" readingOrder="0"/>
      <border outline="0">
        <left style="thin">
          <color indexed="64"/>
        </left>
        <right style="thin">
          <color indexed="64"/>
        </right>
        <top style="thin">
          <color indexed="64"/>
        </top>
        <bottom style="thin">
          <color indexed="64"/>
        </bottom>
      </border>
    </ndxf>
  </rcc>
  <rcc rId="1868" sId="1" xfDxf="1" dxf="1">
    <nc r="V411">
      <v>154</v>
    </nc>
    <ndxf>
      <alignment horizontal="left" vertical="top" readingOrder="0"/>
      <border outline="0">
        <left style="thin">
          <color indexed="64"/>
        </left>
        <right style="thin">
          <color indexed="64"/>
        </right>
        <top style="thin">
          <color indexed="64"/>
        </top>
        <bottom style="thin">
          <color indexed="64"/>
        </bottom>
      </border>
    </ndxf>
  </rcc>
  <rcc rId="1869" sId="1" xfDxf="1" dxf="1">
    <nc r="V412">
      <v>120</v>
    </nc>
    <ndxf>
      <alignment horizontal="left" vertical="top" readingOrder="0"/>
      <border outline="0">
        <left style="thin">
          <color indexed="64"/>
        </left>
        <right style="thin">
          <color indexed="64"/>
        </right>
        <top style="thin">
          <color indexed="64"/>
        </top>
        <bottom style="thin">
          <color indexed="64"/>
        </bottom>
      </border>
    </ndxf>
  </rcc>
  <rcc rId="1870" sId="1">
    <nc r="W374">
      <f>V374</f>
    </nc>
  </rcc>
  <rcc rId="1871" sId="1">
    <nc r="W375">
      <f>V375</f>
    </nc>
  </rcc>
  <rcc rId="1872" sId="1">
    <nc r="W376">
      <f>V376</f>
    </nc>
  </rcc>
  <rcc rId="1873" sId="1">
    <nc r="W377">
      <f>V377</f>
    </nc>
  </rcc>
  <rcc rId="1874" sId="1">
    <nc r="W378">
      <f>V378</f>
    </nc>
  </rcc>
  <rcc rId="1875" sId="1">
    <nc r="W379">
      <f>V379</f>
    </nc>
  </rcc>
  <rcc rId="1876" sId="1">
    <nc r="W380">
      <f>V380</f>
    </nc>
  </rcc>
  <rcc rId="1877" sId="1">
    <nc r="W381">
      <f>V381</f>
    </nc>
  </rcc>
  <rcc rId="1878" sId="1">
    <nc r="W382">
      <f>V382</f>
    </nc>
  </rcc>
  <rcc rId="1879" sId="1">
    <nc r="W383">
      <f>V383</f>
    </nc>
  </rcc>
  <rcc rId="1880" sId="1">
    <nc r="W384">
      <f>V384</f>
    </nc>
  </rcc>
  <rcc rId="1881" sId="1">
    <nc r="W385">
      <f>V385</f>
    </nc>
  </rcc>
  <rcc rId="1882" sId="1">
    <nc r="W386">
      <f>V386</f>
    </nc>
  </rcc>
  <rcc rId="1883" sId="1">
    <nc r="W387">
      <f>V387</f>
    </nc>
  </rcc>
  <rcc rId="1884" sId="1">
    <nc r="W388">
      <f>V388</f>
    </nc>
  </rcc>
  <rcc rId="1885" sId="1">
    <nc r="W389">
      <f>V389</f>
    </nc>
  </rcc>
  <rcc rId="1886" sId="1">
    <nc r="W390">
      <f>V390</f>
    </nc>
  </rcc>
  <rcc rId="1887" sId="1">
    <nc r="W391">
      <f>V391</f>
    </nc>
  </rcc>
  <rcc rId="1888" sId="1">
    <nc r="W392">
      <f>V392</f>
    </nc>
  </rcc>
  <rcc rId="1889" sId="1">
    <nc r="W393">
      <f>V393</f>
    </nc>
  </rcc>
  <rcc rId="1890" sId="1">
    <nc r="W394">
      <f>V394</f>
    </nc>
  </rcc>
  <rcc rId="1891" sId="1">
    <nc r="W395">
      <f>V395</f>
    </nc>
  </rcc>
  <rcc rId="1892" sId="1">
    <nc r="W396">
      <f>V396</f>
    </nc>
  </rcc>
  <rcc rId="1893" sId="1">
    <nc r="W397">
      <f>V397</f>
    </nc>
  </rcc>
  <rcc rId="1894" sId="1">
    <nc r="W398">
      <f>V398</f>
    </nc>
  </rcc>
  <rcc rId="1895" sId="1">
    <nc r="W399">
      <f>V399</f>
    </nc>
  </rcc>
  <rcc rId="1896" sId="1">
    <nc r="W400">
      <f>V400</f>
    </nc>
  </rcc>
  <rcc rId="1897" sId="1">
    <nc r="W401">
      <f>V401</f>
    </nc>
  </rcc>
  <rcc rId="1898" sId="1">
    <nc r="W402">
      <f>V402</f>
    </nc>
  </rcc>
  <rcc rId="1899" sId="1">
    <nc r="W403">
      <f>V403</f>
    </nc>
  </rcc>
  <rcc rId="1900" sId="1">
    <nc r="W404">
      <f>V404</f>
    </nc>
  </rcc>
  <rcc rId="1901" sId="1">
    <nc r="W405">
      <f>V405</f>
    </nc>
  </rcc>
  <rcc rId="1902" sId="1">
    <nc r="W406">
      <f>V406</f>
    </nc>
  </rcc>
  <rcc rId="1903" sId="1">
    <nc r="W407">
      <f>V407</f>
    </nc>
  </rcc>
  <rcc rId="1904" sId="1">
    <nc r="W408">
      <f>V408</f>
    </nc>
  </rcc>
  <rcc rId="1905" sId="1">
    <nc r="W409">
      <f>V409</f>
    </nc>
  </rcc>
  <rcc rId="1906" sId="1">
    <nc r="W410">
      <f>V410</f>
    </nc>
  </rcc>
  <rcc rId="1907" sId="1">
    <nc r="W411">
      <f>V411</f>
    </nc>
  </rcc>
  <rcc rId="1908" sId="1">
    <nc r="W412">
      <f>V412</f>
    </nc>
  </rcc>
  <rcc rId="1909" sId="1">
    <nc r="Y374">
      <f>ROUNDDOWN(W374/HLOOKUP(D374,Table!$C$3:$D$4,2,0)*8,2)</f>
    </nc>
  </rcc>
  <rcc rId="1910" sId="1">
    <nc r="Y375">
      <f>ROUNDDOWN(W375/HLOOKUP(D375,Table!$C$3:$D$4,2,0)*8,2)</f>
    </nc>
  </rcc>
  <rcc rId="1911" sId="1">
    <nc r="Y376">
      <f>ROUNDDOWN(W376/HLOOKUP(D376,Table!$C$3:$D$4,2,0)*8,2)</f>
    </nc>
  </rcc>
  <rcc rId="1912" sId="1">
    <nc r="Y377">
      <f>ROUNDDOWN(W377/HLOOKUP(D377,Table!$C$3:$D$4,2,0)*8,2)</f>
    </nc>
  </rcc>
  <rcc rId="1913" sId="1">
    <nc r="Y378">
      <f>ROUNDDOWN(W378/HLOOKUP(D378,Table!$C$3:$D$4,2,0)*8,2)</f>
    </nc>
  </rcc>
  <rcc rId="1914" sId="1">
    <nc r="Y379">
      <f>ROUNDDOWN(W379/HLOOKUP(D379,Table!$C$3:$D$4,2,0)*8,2)</f>
    </nc>
  </rcc>
  <rcc rId="1915" sId="1">
    <nc r="Y380">
      <f>ROUNDDOWN(W380/HLOOKUP(D380,Table!$C$3:$D$4,2,0)*8,2)</f>
    </nc>
  </rcc>
  <rcc rId="1916" sId="1">
    <nc r="Y381">
      <f>ROUNDDOWN(W381/HLOOKUP(D381,Table!$C$3:$D$4,2,0)*8,2)</f>
    </nc>
  </rcc>
  <rcc rId="1917" sId="1">
    <nc r="Y382">
      <f>ROUNDDOWN(W382/HLOOKUP(D382,Table!$C$3:$D$4,2,0)*8,2)</f>
    </nc>
  </rcc>
  <rcc rId="1918" sId="1">
    <nc r="Y383">
      <f>ROUNDDOWN(W383/HLOOKUP(D383,Table!$C$3:$D$4,2,0)*8,2)</f>
    </nc>
  </rcc>
  <rcc rId="1919" sId="1">
    <nc r="Y384">
      <f>ROUNDDOWN(W384/HLOOKUP(D384,Table!$C$3:$D$4,2,0)*8,2)</f>
    </nc>
  </rcc>
  <rcc rId="1920" sId="1">
    <nc r="Y385">
      <f>ROUNDDOWN(W385/HLOOKUP(D385,Table!$C$3:$D$4,2,0)*8,2)</f>
    </nc>
  </rcc>
  <rcc rId="1921" sId="1">
    <nc r="Y386">
      <f>ROUNDDOWN(W386/HLOOKUP(D386,Table!$C$3:$D$4,2,0)*8,2)</f>
    </nc>
  </rcc>
  <rcc rId="1922" sId="1">
    <nc r="Y387">
      <f>ROUNDDOWN(W387/HLOOKUP(D387,Table!$C$3:$D$4,2,0)*8,2)</f>
    </nc>
  </rcc>
  <rcc rId="1923" sId="1">
    <nc r="Y388">
      <f>ROUNDDOWN(W388/HLOOKUP(D388,Table!$C$3:$D$4,2,0)*8,2)</f>
    </nc>
  </rcc>
  <rcc rId="1924" sId="1">
    <nc r="Y389">
      <f>ROUNDDOWN(W389/HLOOKUP(D389,Table!$C$3:$D$4,2,0)*8,2)</f>
    </nc>
  </rcc>
  <rcc rId="1925" sId="1">
    <nc r="Y390">
      <f>ROUNDDOWN(W390/HLOOKUP(D390,Table!$C$3:$D$4,2,0)*8,2)</f>
    </nc>
  </rcc>
  <rcc rId="1926" sId="1">
    <nc r="Y391">
      <f>ROUNDDOWN(W391/HLOOKUP(D391,Table!$C$3:$D$4,2,0)*8,2)</f>
    </nc>
  </rcc>
  <rcc rId="1927" sId="1">
    <nc r="Y392">
      <f>ROUNDDOWN(W392/HLOOKUP(D392,Table!$C$3:$D$4,2,0)*8,2)</f>
    </nc>
  </rcc>
  <rcc rId="1928" sId="1">
    <nc r="Y393">
      <f>ROUNDDOWN(W393/HLOOKUP(D393,Table!$C$3:$D$4,2,0)*8,2)</f>
    </nc>
  </rcc>
  <rcc rId="1929" sId="1">
    <nc r="Y394">
      <f>ROUNDDOWN(W394/HLOOKUP(D394,Table!$C$3:$D$4,2,0)*8,2)</f>
    </nc>
  </rcc>
  <rcc rId="1930" sId="1">
    <nc r="Y395">
      <f>ROUNDDOWN(W395/HLOOKUP(D395,Table!$C$3:$D$4,2,0)*8,2)</f>
    </nc>
  </rcc>
  <rcc rId="1931" sId="1">
    <nc r="Y396">
      <f>ROUNDDOWN(W396/HLOOKUP(D396,Table!$C$3:$D$4,2,0)*8,2)</f>
    </nc>
  </rcc>
  <rcc rId="1932" sId="1">
    <nc r="Y397">
      <f>ROUNDDOWN(W397/HLOOKUP(D397,Table!$C$3:$D$4,2,0)*8,2)</f>
    </nc>
  </rcc>
  <rcc rId="1933" sId="1">
    <nc r="Y398">
      <f>ROUNDDOWN(W398/HLOOKUP(D398,Table!$C$3:$D$4,2,0)*8,2)</f>
    </nc>
  </rcc>
  <rcc rId="1934" sId="1">
    <nc r="Y399">
      <f>ROUNDDOWN(W399/HLOOKUP(D399,Table!$C$3:$D$4,2,0)*8,2)</f>
    </nc>
  </rcc>
  <rcc rId="1935" sId="1">
    <nc r="Y400">
      <f>ROUNDDOWN(W400/HLOOKUP(D400,Table!$C$3:$D$4,2,0)*8,2)</f>
    </nc>
  </rcc>
  <rcc rId="1936" sId="1">
    <nc r="Y401">
      <f>ROUNDDOWN(W401/HLOOKUP(D401,Table!$C$3:$D$4,2,0)*8,2)</f>
    </nc>
  </rcc>
  <rcc rId="1937" sId="1">
    <nc r="Y402">
      <f>ROUNDDOWN(W402/HLOOKUP(D402,Table!$C$3:$D$4,2,0)*8,2)</f>
    </nc>
  </rcc>
  <rcc rId="1938" sId="1">
    <nc r="Y403">
      <f>ROUNDDOWN(W403/HLOOKUP(D403,Table!$C$3:$D$4,2,0)*8,2)</f>
    </nc>
  </rcc>
  <rcc rId="1939" sId="1">
    <nc r="Y404">
      <f>ROUNDDOWN(W404/HLOOKUP(D404,Table!$C$3:$D$4,2,0)*8,2)</f>
    </nc>
  </rcc>
  <rcc rId="1940" sId="1">
    <nc r="Y405">
      <f>ROUNDDOWN(W405/HLOOKUP(D405,Table!$C$3:$D$4,2,0)*8,2)</f>
    </nc>
  </rcc>
  <rcc rId="1941" sId="1">
    <nc r="Y406">
      <f>ROUNDDOWN(W406/HLOOKUP(D406,Table!$C$3:$D$4,2,0)*8,2)</f>
    </nc>
  </rcc>
  <rcc rId="1942" sId="1">
    <nc r="Y407">
      <f>ROUNDDOWN(W407/HLOOKUP(D407,Table!$C$3:$D$4,2,0)*8,2)</f>
    </nc>
  </rcc>
  <rcc rId="1943" sId="1">
    <nc r="Y408">
      <f>ROUNDDOWN(W408/HLOOKUP(D408,Table!$C$3:$D$4,2,0)*8,2)</f>
    </nc>
  </rcc>
  <rcc rId="1944" sId="1">
    <nc r="Y409">
      <f>ROUNDDOWN(W409/HLOOKUP(D409,Table!$C$3:$D$4,2,0)*8,2)</f>
    </nc>
  </rcc>
  <rcc rId="1945" sId="1">
    <nc r="Y410">
      <f>ROUNDDOWN(W410/HLOOKUP(D410,Table!$C$3:$D$4,2,0)*8,2)</f>
    </nc>
  </rcc>
  <rcc rId="1946" sId="1">
    <nc r="Y411">
      <f>ROUNDDOWN(W411/HLOOKUP(D411,Table!$C$3:$D$4,2,0)*8,2)</f>
    </nc>
  </rcc>
  <rcc rId="1947" sId="1">
    <nc r="Y412">
      <f>ROUNDDOWN(W412/HLOOKUP(D412,Table!$C$3:$D$4,2,0)*8,2)</f>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50" sId="1">
    <nc r="X345">
      <f>W345</f>
    </nc>
  </rcc>
  <rcc rId="1951" sId="1">
    <nc r="Z345">
      <v>7</v>
    </nc>
  </rcc>
  <rcc rId="1952" sId="1">
    <nc r="AA345" t="inlineStr">
      <is>
        <t>Ready for review</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1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55" sId="1" numFmtId="19">
    <nc r="AE345">
      <v>43985</v>
    </nc>
  </rcc>
  <rcc rId="1956" sId="1" numFmtId="19">
    <nc r="AF345">
      <v>43985</v>
    </nc>
  </rcc>
  <rcc rId="1957" sId="1">
    <nc r="AG345" t="inlineStr">
      <is>
        <t>OK</t>
      </is>
    </nc>
  </rcc>
  <rcc rId="1958" sId="1" numFmtId="14">
    <nc r="AH345">
      <v>1</v>
    </nc>
  </rcc>
  <rcc rId="1959" sId="1" numFmtId="14">
    <nc r="AI345">
      <v>1</v>
    </nc>
  </rcc>
  <rcc rId="1960" sId="1" numFmtId="14">
    <nc r="AJ345">
      <v>1</v>
    </nc>
  </rcc>
  <rcc rId="1961" sId="1">
    <nc r="AK345" t="inlineStr">
      <is>
        <t>None</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1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64" sId="1" xfDxf="1" dxf="1">
    <nc r="N393" t="inlineStr">
      <is>
        <t>CA_ESPhevX_Deuterium_Int</t>
      </is>
    </nc>
    <ndxf>
      <alignment horizontal="left" vertical="top" readingOrder="0"/>
      <border outline="0">
        <left style="thin">
          <color indexed="64"/>
        </left>
        <right style="thin">
          <color indexed="64"/>
        </right>
        <top style="thin">
          <color indexed="64"/>
        </top>
        <bottom style="thin">
          <color indexed="64"/>
        </bottom>
      </border>
    </ndxf>
  </rcc>
  <rcc rId="1965" sId="1">
    <nc r="N394" t="inlineStr">
      <is>
        <t>CA_ESPhevX_Deuterium_Int</t>
      </is>
    </nc>
  </rcc>
  <rcc rId="1966" sId="1">
    <nc r="N395" t="inlineStr">
      <is>
        <t>CA_ESPhevX_Deuterium_Int</t>
      </is>
    </nc>
  </rcc>
  <rcc rId="1967" sId="1" odxf="1" dxf="1" quotePrefix="1">
    <nc r="O393" t="inlineStr">
      <is>
        <t>-</t>
      </is>
    </nc>
    <odxf/>
    <ndxf/>
  </rcc>
  <rcc rId="1968" sId="1" odxf="1" dxf="1" quotePrefix="1">
    <nc r="O394" t="inlineStr">
      <is>
        <t>-</t>
      </is>
    </nc>
    <odxf/>
    <ndxf/>
  </rcc>
  <rcc rId="1969" sId="1" odxf="1" dxf="1" quotePrefix="1">
    <nc r="O395" t="inlineStr">
      <is>
        <t>-</t>
      </is>
    </nc>
    <odxf/>
    <ndxf/>
  </rcc>
  <rcc rId="1970" sId="1" xfDxf="1" dxf="1" quotePrefix="1">
    <nc r="P393" t="inlineStr">
      <is>
        <t>XU Jialin (CC-AS/EVA-SW32-CN)</t>
      </is>
    </nc>
    <ndxf>
      <alignment horizontal="left" vertical="top" readingOrder="0"/>
      <border outline="0">
        <left style="thin">
          <color indexed="64"/>
        </left>
        <right style="thin">
          <color indexed="64"/>
        </right>
        <top style="thin">
          <color indexed="64"/>
        </top>
        <bottom style="thin">
          <color indexed="64"/>
        </bottom>
      </border>
    </ndxf>
  </rcc>
  <rcc rId="1971" sId="1" quotePrefix="1">
    <nc r="P394" t="inlineStr">
      <is>
        <t>XU Jialin (CC-AS/EVA-SW32-CN)</t>
      </is>
    </nc>
  </rcc>
  <rcc rId="1972" sId="1" quotePrefix="1">
    <nc r="P395" t="inlineStr">
      <is>
        <t>XU Jialin (CC-AS/EVA-SW32-CN)</t>
      </is>
    </nc>
  </rcc>
  <rcc rId="1973" sId="1" xfDxf="1" dxf="1">
    <nc r="L393" t="inlineStr">
      <is>
        <t>BB81603</t>
      </is>
    </nc>
    <ndxf>
      <alignment horizontal="left" vertical="top" readingOrder="0"/>
      <border outline="0">
        <left style="thin">
          <color indexed="64"/>
        </left>
        <right style="thin">
          <color indexed="64"/>
        </right>
        <top style="thin">
          <color indexed="64"/>
        </top>
        <bottom style="thin">
          <color indexed="64"/>
        </bottom>
      </border>
    </ndxf>
  </rcc>
  <rcc rId="1974" sId="1">
    <nc r="L394" t="inlineStr">
      <is>
        <t>BB81603</t>
      </is>
    </nc>
  </rcc>
  <rcc rId="1975" sId="1">
    <nc r="L395" t="inlineStr">
      <is>
        <t>BB81603</t>
      </is>
    </nc>
  </rcc>
  <rcc rId="1976" sId="1" xfDxf="1" dxf="1">
    <nc r="M393" t="inlineStr">
      <is>
        <t>BSS02SP01</t>
      </is>
    </nc>
    <ndxf>
      <alignment horizontal="left" vertical="top" readingOrder="0"/>
      <border outline="0">
        <left style="thin">
          <color indexed="64"/>
        </left>
        <right style="thin">
          <color indexed="64"/>
        </right>
        <top style="thin">
          <color indexed="64"/>
        </top>
        <bottom style="thin">
          <color indexed="64"/>
        </bottom>
      </border>
    </ndxf>
  </rcc>
  <rcc rId="1977" sId="1">
    <nc r="M394" t="inlineStr">
      <is>
        <t>BSS02SP01</t>
      </is>
    </nc>
  </rcc>
  <rcc rId="1978" sId="1">
    <nc r="M395" t="inlineStr">
      <is>
        <t>BSS02SP01</t>
      </is>
    </nc>
  </rcc>
  <rcc rId="1979" sId="1" xfDxf="1" dxf="1" quotePrefix="1">
    <nc r="P396" t="inlineStr">
      <is>
        <t>ZHANG Ray (CC-AS/EVA-SW31-CN)</t>
      </is>
    </nc>
    <ndxf>
      <alignment horizontal="left" vertical="top" readingOrder="0"/>
      <border outline="0">
        <left style="thin">
          <color indexed="64"/>
        </left>
        <right style="thin">
          <color indexed="64"/>
        </right>
        <top style="thin">
          <color indexed="64"/>
        </top>
        <bottom style="thin">
          <color indexed="64"/>
        </bottom>
      </border>
    </ndxf>
  </rcc>
  <rcc rId="1980" sId="1" xfDxf="1" dxf="1">
    <nc r="N396" t="inlineStr">
      <is>
        <t>SAIC_A_ARCH_CMP_ESP93_Carbon_Int</t>
      </is>
    </nc>
    <ndxf>
      <alignment horizontal="left" vertical="top" readingOrder="0"/>
      <border outline="0">
        <left style="thin">
          <color indexed="64"/>
        </left>
        <right style="thin">
          <color indexed="64"/>
        </right>
        <top style="thin">
          <color indexed="64"/>
        </top>
        <bottom style="thin">
          <color indexed="64"/>
        </bottom>
      </border>
    </ndxf>
  </rcc>
  <rcc rId="1981" sId="1" xfDxf="1" dxf="1">
    <nc r="L396" t="inlineStr">
      <is>
        <t>BB81808</t>
      </is>
    </nc>
    <ndxf>
      <alignment horizontal="left" vertical="top" readingOrder="0"/>
      <border outline="0">
        <left style="thin">
          <color indexed="64"/>
        </left>
        <right style="thin">
          <color indexed="64"/>
        </right>
        <top style="thin">
          <color indexed="64"/>
        </top>
        <bottom style="thin">
          <color indexed="64"/>
        </bottom>
      </border>
    </ndxf>
  </rcc>
  <rcc rId="1982" sId="1">
    <nc r="M396" t="inlineStr">
      <is>
        <t>None</t>
      </is>
    </nc>
  </rcc>
  <rcc rId="1983" sId="1" odxf="1" dxf="1" quotePrefix="1">
    <nc r="O396" t="inlineStr">
      <is>
        <t>-</t>
      </is>
    </nc>
    <odxf/>
    <ndxf/>
  </rcc>
  <rcc rId="1984" sId="1" numFmtId="19">
    <nc r="AD393">
      <v>43991</v>
    </nc>
  </rcc>
  <rcc rId="1985" sId="1" numFmtId="19">
    <nc r="AD394">
      <v>43991</v>
    </nc>
  </rcc>
  <rcc rId="1986" sId="1" numFmtId="19">
    <nc r="AD395">
      <v>43991</v>
    </nc>
  </rcc>
  <rcc rId="1987" sId="1" numFmtId="19">
    <nc r="AD396">
      <v>43987</v>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90" sId="1" xfDxf="1" dxf="1" quotePrefix="1">
    <nc r="P397" t="inlineStr">
      <is>
        <t>LI Jiaxing (CC-AS/EVA-SW32-CN)</t>
      </is>
    </nc>
    <ndxf>
      <alignment horizontal="left" vertical="top" readingOrder="0"/>
      <border outline="0">
        <left style="thin">
          <color indexed="64"/>
        </left>
        <right style="thin">
          <color indexed="64"/>
        </right>
        <top style="thin">
          <color indexed="64"/>
        </top>
        <bottom style="thin">
          <color indexed="64"/>
        </bottom>
      </border>
    </ndxf>
  </rcc>
  <rcc rId="1991" sId="1" xfDxf="1" dxf="1">
    <nc r="N397" t="inlineStr">
      <is>
        <t>NextEV_ESPHevX_Int</t>
      </is>
    </nc>
    <ndxf>
      <alignment horizontal="left" vertical="top" readingOrder="0"/>
      <border outline="0">
        <left style="thin">
          <color indexed="64"/>
        </left>
        <right style="thin">
          <color indexed="64"/>
        </right>
        <top style="thin">
          <color indexed="64"/>
        </top>
        <bottom style="thin">
          <color indexed="64"/>
        </bottom>
      </border>
    </ndxf>
  </rcc>
  <rcc rId="1992" sId="1" odxf="1" dxf="1" quotePrefix="1">
    <nc r="O397" t="inlineStr">
      <is>
        <t>-</t>
      </is>
    </nc>
    <odxf/>
    <ndxf/>
  </rcc>
  <rcc rId="1993" sId="1">
    <nc r="N398" t="inlineStr">
      <is>
        <t>NextEV_ESPHevX_Int</t>
      </is>
    </nc>
  </rcc>
  <rcc rId="1994" sId="1" odxf="1" dxf="1" quotePrefix="1">
    <nc r="O398" t="inlineStr">
      <is>
        <t>-</t>
      </is>
    </nc>
    <odxf/>
    <ndxf/>
  </rcc>
  <rcc rId="1995" sId="1" quotePrefix="1">
    <nc r="P398" t="inlineStr">
      <is>
        <t>LI Jiaxing (CC-AS/EVA-SW32-CN)</t>
      </is>
    </nc>
  </rcc>
  <rcc rId="1996" sId="1" xfDxf="1" dxf="1">
    <nc r="L397" t="inlineStr">
      <is>
        <t>BB82090</t>
      </is>
    </nc>
    <ndxf>
      <alignment horizontal="left" vertical="top" readingOrder="0"/>
      <border outline="0">
        <left style="thin">
          <color indexed="64"/>
        </left>
        <right style="thin">
          <color indexed="64"/>
        </right>
        <top style="thin">
          <color indexed="64"/>
        </top>
        <bottom style="thin">
          <color indexed="64"/>
        </bottom>
      </border>
    </ndxf>
  </rcc>
  <rcc rId="1997" sId="1">
    <nc r="L398" t="inlineStr">
      <is>
        <t>BB82090</t>
      </is>
    </nc>
  </rcc>
  <rcc rId="1998" sId="1" xfDxf="1" dxf="1">
    <nc r="M397" t="inlineStr">
      <is>
        <t>BSS04_SP04</t>
      </is>
    </nc>
    <ndxf>
      <alignment horizontal="left" vertical="top" readingOrder="0"/>
      <border outline="0">
        <left style="thin">
          <color indexed="64"/>
        </left>
        <right style="thin">
          <color indexed="64"/>
        </right>
        <top style="thin">
          <color indexed="64"/>
        </top>
        <bottom style="thin">
          <color indexed="64"/>
        </bottom>
      </border>
    </ndxf>
  </rcc>
  <rcc rId="1999" sId="1" xfDxf="1" dxf="1">
    <nc r="M398" t="inlineStr">
      <is>
        <t>BSS04_SP04</t>
      </is>
    </nc>
    <ndxf>
      <alignment horizontal="left" vertical="top" readingOrder="0"/>
      <border outline="0">
        <left style="thin">
          <color indexed="64"/>
        </left>
        <right style="thin">
          <color indexed="64"/>
        </right>
        <top style="thin">
          <color indexed="64"/>
        </top>
        <bottom style="thin">
          <color indexed="64"/>
        </bottom>
      </border>
    </ndxf>
  </rcc>
  <rcc rId="2000" sId="1" numFmtId="19">
    <nc r="AD397">
      <v>43990</v>
    </nc>
  </rcc>
  <rcc rId="2001" sId="1" numFmtId="19">
    <nc r="AD398">
      <v>43990</v>
    </nc>
  </rcc>
  <rcc rId="2002" sId="1" xfDxf="1" dxf="1">
    <nc r="N399" t="inlineStr">
      <is>
        <t>SGMW_ESP93_Carbon_Int</t>
      </is>
    </nc>
    <ndxf>
      <alignment horizontal="left" vertical="top" readingOrder="0"/>
      <border outline="0">
        <left style="thin">
          <color indexed="64"/>
        </left>
        <right style="thin">
          <color indexed="64"/>
        </right>
        <top style="thin">
          <color indexed="64"/>
        </top>
        <bottom style="thin">
          <color indexed="64"/>
        </bottom>
      </border>
    </ndxf>
  </rcc>
  <rcc rId="2003" sId="1" xfDxf="1" dxf="1">
    <nc r="N400" t="inlineStr">
      <is>
        <t>SGMW_ESP93_Carbon_Int</t>
      </is>
    </nc>
    <ndxf>
      <alignment horizontal="left" vertical="top" readingOrder="0"/>
      <border outline="0">
        <left style="thin">
          <color indexed="64"/>
        </left>
        <right style="thin">
          <color indexed="64"/>
        </right>
        <top style="thin">
          <color indexed="64"/>
        </top>
        <bottom style="thin">
          <color indexed="64"/>
        </bottom>
      </border>
    </ndxf>
  </rcc>
  <rcc rId="2004" sId="1" odxf="1" dxf="1" quotePrefix="1">
    <nc r="O399" t="inlineStr">
      <is>
        <t>-</t>
      </is>
    </nc>
    <odxf/>
    <ndxf/>
  </rcc>
  <rcc rId="2005" sId="1" odxf="1" dxf="1" quotePrefix="1">
    <nc r="O400" t="inlineStr">
      <is>
        <t>-</t>
      </is>
    </nc>
    <odxf/>
    <ndxf/>
  </rcc>
  <rcc rId="2006" sId="1" xfDxf="1" dxf="1">
    <nc r="L399" t="inlineStr">
      <is>
        <t>BB81377</t>
      </is>
    </nc>
    <ndxf>
      <alignment horizontal="left" vertical="top" readingOrder="0"/>
      <border outline="0">
        <left style="thin">
          <color indexed="64"/>
        </left>
        <right style="thin">
          <color indexed="64"/>
        </right>
        <top style="thin">
          <color indexed="64"/>
        </top>
        <bottom style="thin">
          <color indexed="64"/>
        </bottom>
      </border>
    </ndxf>
  </rcc>
  <rcc rId="2007" sId="1" xfDxf="1" dxf="1">
    <nc r="L400" t="inlineStr">
      <is>
        <t>BB81377</t>
      </is>
    </nc>
    <ndxf>
      <alignment horizontal="left" vertical="top" readingOrder="0"/>
      <border outline="0">
        <left style="thin">
          <color indexed="64"/>
        </left>
        <right style="thin">
          <color indexed="64"/>
        </right>
        <top style="thin">
          <color indexed="64"/>
        </top>
        <bottom style="thin">
          <color indexed="64"/>
        </bottom>
      </border>
    </ndxf>
  </rcc>
  <rcc rId="2008" sId="1">
    <nc r="M399" t="inlineStr">
      <is>
        <t>None</t>
      </is>
    </nc>
  </rcc>
  <rcc rId="2009" sId="1">
    <nc r="M400" t="inlineStr">
      <is>
        <t>None</t>
      </is>
    </nc>
  </rcc>
  <rcc rId="2010" sId="1" xfDxf="1" dxf="1" quotePrefix="1">
    <nc r="P399" t="inlineStr">
      <is>
        <t>Chitra Chandrasekaran (RBEI/EBB7)</t>
      </is>
    </nc>
    <ndxf>
      <alignment horizontal="left" vertical="top" readingOrder="0"/>
      <border outline="0">
        <left style="thin">
          <color indexed="64"/>
        </left>
        <right style="thin">
          <color indexed="64"/>
        </right>
        <top style="thin">
          <color indexed="64"/>
        </top>
        <bottom style="thin">
          <color indexed="64"/>
        </bottom>
      </border>
    </ndxf>
  </rcc>
  <rcc rId="2011" sId="1" quotePrefix="1">
    <nc r="P400" t="inlineStr">
      <is>
        <t>Chitra Chandrasekaran (RBEI/EBB7)</t>
      </is>
    </nc>
  </rcc>
  <rcc rId="2012" sId="1" numFmtId="19">
    <nc r="AD399">
      <v>43996</v>
    </nc>
  </rcc>
  <rcc rId="2013" sId="1" numFmtId="19">
    <nc r="AD400">
      <v>43996</v>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16" sId="1" xfDxf="1" dxf="1">
    <nc r="M401" t="inlineStr">
      <is>
        <t>BSS05_SP01</t>
      </is>
    </nc>
    <ndxf>
      <alignment horizontal="left" vertical="top" readingOrder="0"/>
      <border outline="0">
        <left style="thin">
          <color indexed="64"/>
        </left>
        <right style="thin">
          <color indexed="64"/>
        </right>
        <top style="thin">
          <color indexed="64"/>
        </top>
        <bottom style="thin">
          <color indexed="64"/>
        </bottom>
      </border>
    </ndxf>
  </rcc>
  <rcc rId="2017" sId="1" xfDxf="1" dxf="1">
    <nc r="M407" t="inlineStr">
      <is>
        <t>BSS05_SP01</t>
      </is>
    </nc>
    <ndxf>
      <alignment horizontal="left" vertical="top" readingOrder="0"/>
      <border outline="0">
        <left style="thin">
          <color indexed="64"/>
        </left>
        <right style="thin">
          <color indexed="64"/>
        </right>
        <top style="thin">
          <color indexed="64"/>
        </top>
        <bottom style="thin">
          <color indexed="64"/>
        </bottom>
      </border>
    </ndxf>
  </rcc>
  <rcc rId="2018" sId="1">
    <nc r="M402" t="inlineStr">
      <is>
        <t>BSS05_SP01</t>
      </is>
    </nc>
  </rcc>
  <rcc rId="2019" sId="1">
    <nc r="M403" t="inlineStr">
      <is>
        <t>BSS05_SP01</t>
      </is>
    </nc>
  </rcc>
  <rcc rId="2020" sId="1">
    <nc r="M404" t="inlineStr">
      <is>
        <t>BSS05_SP01</t>
      </is>
    </nc>
  </rcc>
  <rcc rId="2021" sId="1">
    <nc r="M405" t="inlineStr">
      <is>
        <t>BSS05_SP01</t>
      </is>
    </nc>
  </rcc>
  <rcc rId="2022" sId="1">
    <nc r="M406" t="inlineStr">
      <is>
        <t>BSS05_SP01</t>
      </is>
    </nc>
  </rcc>
  <rcc rId="2023" sId="1" xfDxf="1" dxf="1">
    <nc r="L401" t="inlineStr">
      <is>
        <t>BB82090</t>
      </is>
    </nc>
    <ndxf>
      <alignment horizontal="left" vertical="top" readingOrder="0"/>
      <border outline="0">
        <left style="thin">
          <color indexed="64"/>
        </left>
        <right style="thin">
          <color indexed="64"/>
        </right>
        <top style="thin">
          <color indexed="64"/>
        </top>
        <bottom style="thin">
          <color indexed="64"/>
        </bottom>
      </border>
    </ndxf>
  </rcc>
  <rcc rId="2024" sId="1">
    <nc r="L402" t="inlineStr">
      <is>
        <t>BB82090</t>
      </is>
    </nc>
  </rcc>
  <rcc rId="2025" sId="1">
    <nc r="L403" t="inlineStr">
      <is>
        <t>BB82090</t>
      </is>
    </nc>
  </rcc>
  <rcc rId="2026" sId="1">
    <nc r="L404" t="inlineStr">
      <is>
        <t>BB82090</t>
      </is>
    </nc>
  </rcc>
  <rcc rId="2027" sId="1">
    <nc r="L405" t="inlineStr">
      <is>
        <t>BB82090</t>
      </is>
    </nc>
  </rcc>
  <rcc rId="2028" sId="1">
    <nc r="L406" t="inlineStr">
      <is>
        <t>BB82090</t>
      </is>
    </nc>
  </rcc>
  <rcc rId="2029" sId="1">
    <nc r="L407" t="inlineStr">
      <is>
        <t>BB82090</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32" sId="1" xfDxf="1" dxf="1">
    <nc r="M409" t="inlineStr">
      <is>
        <t>BSS05_SP05</t>
      </is>
    </nc>
    <ndxf>
      <alignment horizontal="left" vertical="top" readingOrder="0"/>
      <border outline="0">
        <left style="thin">
          <color indexed="64"/>
        </left>
        <right style="thin">
          <color indexed="64"/>
        </right>
        <top style="thin">
          <color indexed="64"/>
        </top>
        <bottom style="thin">
          <color indexed="64"/>
        </bottom>
      </border>
    </ndxf>
  </rcc>
  <rcc rId="2033" sId="1" xfDxf="1" dxf="1">
    <nc r="M408" t="inlineStr">
      <is>
        <t>BL07 (BG1) Sprint 4</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36" sId="1">
    <nc r="AG331" t="inlineStr">
      <is>
        <t>NG</t>
      </is>
    </nc>
  </rcc>
  <rcc rId="2037" sId="1" numFmtId="14">
    <nc r="AH331">
      <v>0.88900000000000001</v>
    </nc>
  </rcc>
  <rcc rId="2038" sId="1" numFmtId="14">
    <nc r="AI331">
      <v>0.88900000000000001</v>
    </nc>
  </rcc>
  <rcc rId="2039" sId="1" numFmtId="14">
    <nc r="AJ331">
      <v>0.83299999999999996</v>
    </nc>
  </rcc>
  <rcc rId="2040" sId="1">
    <nc r="AK331" t="inlineStr">
      <is>
        <t>OPL</t>
      </is>
    </nc>
  </rcc>
  <rcc rId="2041" sId="1">
    <nc r="AL331" t="inlineStr">
      <is>
        <t>Can't cover for else at line#13 because FS_Parking_Function type Parking_Function_Configuration range [ 0 : 2]</t>
      </is>
    </nc>
  </rcc>
  <rcc rId="2042" sId="1">
    <nc r="AN331" t="inlineStr">
      <is>
        <t>Owner confirm no impact.</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1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45" sId="1" numFmtId="19">
    <nc r="AE331">
      <v>43985</v>
    </nc>
  </rcc>
  <rcc rId="2046" sId="1" numFmtId="19">
    <nc r="AF331">
      <v>43985</v>
    </nc>
  </rcc>
  <rcc rId="2047" sId="1">
    <nc r="AA331" t="inlineStr">
      <is>
        <t>Ready for review</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1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50" sId="1">
    <nc r="X331">
      <f>W331</f>
    </nc>
  </rcc>
  <rcc rId="2051" sId="1">
    <nc r="Z331">
      <v>0.9</v>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1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M408"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9" start="0" length="0">
    <dxf>
      <alignment horizontal="left" vertical="top" readingOrder="0"/>
      <border outline="0">
        <left style="thin">
          <color indexed="64"/>
        </left>
        <right style="thin">
          <color indexed="64"/>
        </right>
        <top style="thin">
          <color indexed="64"/>
        </top>
        <bottom style="thin">
          <color indexed="64"/>
        </bottom>
      </border>
    </dxf>
  </rfmt>
  <rcc rId="2054" sId="1" xfDxf="1" dxf="1">
    <nc r="M410" t="inlineStr">
      <is>
        <t>BL02_SP03</t>
      </is>
    </nc>
    <ndxf>
      <alignment horizontal="left" vertical="top" readingOrder="0"/>
      <border outline="0">
        <left style="thin">
          <color indexed="64"/>
        </left>
        <right style="thin">
          <color indexed="64"/>
        </right>
        <top style="thin">
          <color indexed="64"/>
        </top>
        <bottom style="thin">
          <color indexed="64"/>
        </bottom>
      </border>
    </ndxf>
  </rcc>
  <rcc rId="2055" sId="1" xfDxf="1" dxf="1">
    <nc r="M411" t="inlineStr">
      <is>
        <t>BL02_SP03</t>
      </is>
    </nc>
    <ndxf>
      <alignment horizontal="left" vertical="top" readingOrder="0"/>
      <border outline="0">
        <left style="thin">
          <color indexed="64"/>
        </left>
        <right style="thin">
          <color indexed="64"/>
        </right>
        <top style="thin">
          <color indexed="64"/>
        </top>
        <bottom style="thin">
          <color indexed="64"/>
        </bottom>
      </border>
    </ndxf>
  </rcc>
  <rcc rId="2056" sId="1" xfDxf="1" dxf="1">
    <nc r="M412" t="inlineStr">
      <is>
        <t>BL02_SP03</t>
      </is>
    </nc>
    <ndxf>
      <alignment horizontal="left" vertical="top" readingOrder="0"/>
      <border outline="0">
        <left style="thin">
          <color indexed="64"/>
        </left>
        <right style="thin">
          <color indexed="64"/>
        </right>
        <top style="thin">
          <color indexed="64"/>
        </top>
        <bottom style="thin">
          <color indexed="64"/>
        </bottom>
      </border>
    </ndxf>
  </rcc>
  <rfmt sheetId="1" xfDxf="1" sqref="M409" start="0" length="0">
    <dxf>
      <alignment horizontal="left" vertical="top" readingOrder="0"/>
      <border outline="0">
        <left style="thin">
          <color indexed="64"/>
        </left>
        <right style="thin">
          <color indexed="64"/>
        </right>
        <top style="thin">
          <color indexed="64"/>
        </top>
        <bottom style="thin">
          <color indexed="64"/>
        </bottom>
      </border>
    </dxf>
  </rfmt>
  <rfmt sheetId="1" xfDxf="1" sqref="N401" start="0" length="0">
    <dxf>
      <alignment horizontal="left" vertical="top" readingOrder="0"/>
      <border outline="0">
        <left style="thin">
          <color indexed="64"/>
        </left>
        <right style="thin">
          <color indexed="64"/>
        </right>
        <top style="thin">
          <color indexed="64"/>
        </top>
        <bottom style="thin">
          <color indexed="64"/>
        </bottom>
      </border>
    </dxf>
  </rfmt>
  <rfmt sheetId="1" xfDxf="1" sqref="L407" start="0" length="0">
    <dxf>
      <alignment horizontal="left" vertical="top" readingOrder="0"/>
      <border outline="0">
        <left style="thin">
          <color indexed="64"/>
        </left>
        <right style="thin">
          <color indexed="64"/>
        </right>
        <top style="thin">
          <color indexed="64"/>
        </top>
        <bottom style="thin">
          <color indexed="64"/>
        </bottom>
      </border>
    </dxf>
  </rfmt>
  <rcc rId="2057" sId="1" xfDxf="1" dxf="1">
    <nc r="O401">
      <v>1</v>
    </nc>
    <ndxf>
      <alignment horizontal="left" vertical="top" readingOrder="0"/>
      <border outline="0">
        <left style="thin">
          <color indexed="64"/>
        </left>
        <right style="thin">
          <color indexed="64"/>
        </right>
        <top style="thin">
          <color indexed="64"/>
        </top>
        <bottom style="thin">
          <color indexed="64"/>
        </bottom>
      </border>
    </ndxf>
  </rcc>
  <rcc rId="2058" sId="1" xfDxf="1" dxf="1">
    <nc r="O402">
      <v>1</v>
    </nc>
    <ndxf>
      <alignment horizontal="left" vertical="top" readingOrder="0"/>
      <border outline="0">
        <left style="thin">
          <color indexed="64"/>
        </left>
        <right style="thin">
          <color indexed="64"/>
        </right>
        <top style="thin">
          <color indexed="64"/>
        </top>
        <bottom style="thin">
          <color indexed="64"/>
        </bottom>
      </border>
    </ndxf>
  </rcc>
  <rcc rId="2059" sId="1" xfDxf="1" dxf="1">
    <nc r="O403">
      <v>1</v>
    </nc>
    <ndxf>
      <alignment horizontal="left" vertical="top" readingOrder="0"/>
      <border outline="0">
        <left style="thin">
          <color indexed="64"/>
        </left>
        <right style="thin">
          <color indexed="64"/>
        </right>
        <top style="thin">
          <color indexed="64"/>
        </top>
        <bottom style="thin">
          <color indexed="64"/>
        </bottom>
      </border>
    </ndxf>
  </rcc>
  <rcc rId="2060" sId="1" xfDxf="1" dxf="1" quotePrefix="1">
    <nc r="O404" t="inlineStr">
      <is>
        <t>3.6.315.0.146322.2</t>
      </is>
    </nc>
    <ndxf>
      <alignment horizontal="left" vertical="top" readingOrder="0"/>
      <border outline="0">
        <left style="thin">
          <color indexed="64"/>
        </left>
        <right style="thin">
          <color indexed="64"/>
        </right>
        <top style="thin">
          <color indexed="64"/>
        </top>
        <bottom style="thin">
          <color indexed="64"/>
        </bottom>
      </border>
    </ndxf>
  </rcc>
  <rcc rId="2061" sId="1" xfDxf="1" dxf="1" quotePrefix="1">
    <nc r="O405" t="inlineStr">
      <is>
        <t>3.0.146322.3</t>
      </is>
    </nc>
    <ndxf>
      <alignment horizontal="left" vertical="top" readingOrder="0"/>
      <border outline="0">
        <left style="thin">
          <color indexed="64"/>
        </left>
        <right style="thin">
          <color indexed="64"/>
        </right>
        <top style="thin">
          <color indexed="64"/>
        </top>
        <bottom style="thin">
          <color indexed="64"/>
        </bottom>
      </border>
    </ndxf>
  </rcc>
  <rcc rId="2062" sId="1" xfDxf="1" dxf="1" quotePrefix="1">
    <nc r="O406" t="inlineStr">
      <is>
        <t>4.2.146322.3</t>
      </is>
    </nc>
    <ndxf>
      <alignment horizontal="left" vertical="top" readingOrder="0"/>
      <border outline="0">
        <left style="thin">
          <color indexed="64"/>
        </left>
        <right style="thin">
          <color indexed="64"/>
        </right>
        <top style="thin">
          <color indexed="64"/>
        </top>
        <bottom style="thin">
          <color indexed="64"/>
        </bottom>
      </border>
    </ndxf>
  </rcc>
  <rcc rId="2063" sId="1" xfDxf="1" dxf="1" quotePrefix="1">
    <nc r="O407" t="inlineStr">
      <is>
        <t>3.3.315.2.1.2</t>
      </is>
    </nc>
    <ndxf>
      <alignment horizontal="left" vertical="top" readingOrder="0"/>
      <border outline="0">
        <left style="thin">
          <color indexed="64"/>
        </left>
        <right style="thin">
          <color indexed="64"/>
        </right>
        <top style="thin">
          <color indexed="64"/>
        </top>
        <bottom style="thin">
          <color indexed="64"/>
        </bottom>
      </border>
    </ndxf>
  </rcc>
  <rcc rId="2064" sId="1" xfDxf="1" dxf="1" quotePrefix="1">
    <nc r="O408" t="inlineStr">
      <is>
        <t>4.1.160.9</t>
      </is>
    </nc>
    <ndxf>
      <alignment horizontal="left" vertical="top" readingOrder="0"/>
      <border outline="0">
        <left style="thin">
          <color indexed="64"/>
        </left>
        <right style="thin">
          <color indexed="64"/>
        </right>
        <top style="thin">
          <color indexed="64"/>
        </top>
        <bottom style="thin">
          <color indexed="64"/>
        </bottom>
      </border>
    </ndxf>
  </rcc>
  <rcc rId="2065" sId="1" xfDxf="1" dxf="1">
    <nc r="O409">
      <v>1.2</v>
    </nc>
    <ndxf>
      <alignment horizontal="left" vertical="top" readingOrder="0"/>
      <border outline="0">
        <left style="thin">
          <color indexed="64"/>
        </left>
        <right style="thin">
          <color indexed="64"/>
        </right>
        <top style="thin">
          <color indexed="64"/>
        </top>
        <bottom style="thin">
          <color indexed="64"/>
        </bottom>
      </border>
    </ndxf>
  </rcc>
  <rcc rId="2066" sId="1" xfDxf="1" dxf="1">
    <nc r="N401">
      <v>1458593</v>
    </nc>
    <ndxf>
      <alignment horizontal="left" vertical="top" readingOrder="0"/>
      <border outline="0">
        <left style="thin">
          <color indexed="64"/>
        </left>
        <right style="thin">
          <color indexed="64"/>
        </right>
        <top style="thin">
          <color indexed="64"/>
        </top>
        <bottom style="thin">
          <color indexed="64"/>
        </bottom>
      </border>
    </ndxf>
  </rcc>
  <rcc rId="2067" sId="1">
    <nc r="N407">
      <v>1458593</v>
    </nc>
  </rcc>
  <rcc rId="2068" sId="1">
    <nc r="N402">
      <v>1458593</v>
    </nc>
  </rcc>
  <rcc rId="2069" sId="1">
    <nc r="N403">
      <v>1458593</v>
    </nc>
  </rcc>
  <rcc rId="2070" sId="1">
    <nc r="N404">
      <v>1458593</v>
    </nc>
  </rcc>
  <rcc rId="2071" sId="1">
    <nc r="N405">
      <v>1458593</v>
    </nc>
  </rcc>
  <rcc rId="2072" sId="1">
    <nc r="N406">
      <v>1458593</v>
    </nc>
  </rcc>
</revisions>
</file>

<file path=xl/revisions/revisionLog1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73" sId="1" xfDxf="1" dxf="1">
    <nc r="N408">
      <v>1499718</v>
    </nc>
    <ndxf>
      <alignment horizontal="left" vertical="top" readingOrder="0"/>
      <border outline="0">
        <left style="thin">
          <color indexed="64"/>
        </left>
        <right style="thin">
          <color indexed="64"/>
        </right>
        <top style="thin">
          <color indexed="64"/>
        </top>
        <bottom style="thin">
          <color indexed="64"/>
        </bottom>
      </border>
    </ndxf>
  </rcc>
  <rcc rId="2074" sId="1" xfDxf="1" dxf="1">
    <nc r="N409">
      <v>1497973</v>
    </nc>
    <ndxf>
      <alignment horizontal="left" vertical="top" readingOrder="0"/>
      <border outline="0">
        <left style="thin">
          <color indexed="64"/>
        </left>
        <right style="thin">
          <color indexed="64"/>
        </right>
        <top style="thin">
          <color indexed="64"/>
        </top>
        <bottom style="thin">
          <color indexed="64"/>
        </bottom>
      </border>
    </ndxf>
  </rcc>
  <rcc rId="2075" sId="1" odxf="1" dxf="1" quotePrefix="1">
    <nc r="O410" t="inlineStr">
      <is>
        <t>-</t>
      </is>
    </nc>
    <odxf/>
    <ndxf/>
  </rcc>
  <rcc rId="2076" sId="1" odxf="1" dxf="1" quotePrefix="1">
    <nc r="O411" t="inlineStr">
      <is>
        <t>-</t>
      </is>
    </nc>
    <odxf/>
    <ndxf/>
  </rcc>
  <rcc rId="2077" sId="1" odxf="1" dxf="1" quotePrefix="1">
    <nc r="O412" t="inlineStr">
      <is>
        <t>-</t>
      </is>
    </nc>
    <odxf/>
    <ndxf/>
  </rcc>
  <rcc rId="2078" sId="1" xfDxf="1" dxf="1">
    <nc r="N410" t="inlineStr">
      <is>
        <t>Geely_LX1AC_FE4KD_ABS9_3_Int</t>
      </is>
    </nc>
    <ndxf>
      <alignment horizontal="left" vertical="top" readingOrder="0"/>
      <border outline="0">
        <left style="thin">
          <color indexed="64"/>
        </left>
        <right style="thin">
          <color indexed="64"/>
        </right>
        <top style="thin">
          <color indexed="64"/>
        </top>
        <bottom style="thin">
          <color indexed="64"/>
        </bottom>
      </border>
    </ndxf>
  </rcc>
  <rcc rId="2079" sId="1">
    <nc r="N411" t="inlineStr">
      <is>
        <t>Geely_LX1AC_FE4KD_ABS9_3_Int</t>
      </is>
    </nc>
  </rcc>
  <rcc rId="2080" sId="1">
    <nc r="N412" t="inlineStr">
      <is>
        <t>Geely_LX1AC_FE4KD_ABS9_3_Int</t>
      </is>
    </nc>
  </rcc>
  <rcc rId="2081" sId="1" numFmtId="19">
    <nc r="AD401">
      <v>44002</v>
    </nc>
  </rcc>
  <rcc rId="2082" sId="1" numFmtId="19">
    <nc r="AD407">
      <v>44002</v>
    </nc>
  </rcc>
  <rcc rId="2083" sId="1" numFmtId="19">
    <nc r="AD402">
      <v>44002</v>
    </nc>
  </rcc>
  <rcc rId="2084" sId="1" numFmtId="19">
    <nc r="AD403">
      <v>44002</v>
    </nc>
  </rcc>
  <rcc rId="2085" sId="1" numFmtId="19">
    <nc r="AD404">
      <v>44002</v>
    </nc>
  </rcc>
  <rcc rId="2086" sId="1" numFmtId="19">
    <nc r="AD405">
      <v>44002</v>
    </nc>
  </rcc>
  <rcc rId="2087" sId="1" numFmtId="19">
    <nc r="AD406">
      <v>44002</v>
    </nc>
  </rcc>
</revisions>
</file>

<file path=xl/revisions/revisionLog1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88" sId="1">
    <nc r="L408" t="inlineStr">
      <is>
        <t>None</t>
      </is>
    </nc>
  </rcc>
  <rcc rId="2089" sId="1">
    <nc r="L409" t="inlineStr">
      <is>
        <t>None</t>
      </is>
    </nc>
  </rcc>
  <rcc rId="2090" sId="1" xfDxf="1" dxf="1">
    <nc r="L410" t="inlineStr">
      <is>
        <t>BB80789</t>
      </is>
    </nc>
    <ndxf>
      <alignment horizontal="left" vertical="top" readingOrder="0"/>
      <border outline="0">
        <left style="thin">
          <color indexed="64"/>
        </left>
        <right style="thin">
          <color indexed="64"/>
        </right>
        <top style="thin">
          <color indexed="64"/>
        </top>
        <bottom style="thin">
          <color indexed="64"/>
        </bottom>
      </border>
    </ndxf>
  </rcc>
  <rcc rId="2091" sId="1">
    <nc r="L411" t="inlineStr">
      <is>
        <t>BB80789</t>
      </is>
    </nc>
  </rcc>
  <rcc rId="2092" sId="1">
    <nc r="L412" t="inlineStr">
      <is>
        <t>BB80789</t>
      </is>
    </nc>
  </rcc>
  <rcc rId="2093" sId="1" xfDxf="1" dxf="1" quotePrefix="1">
    <nc r="P401" t="inlineStr">
      <is>
        <t>QIAN Yuchen (CC-AS/EVA-SW1-CN)</t>
      </is>
    </nc>
    <ndxf>
      <alignment horizontal="left" vertical="top" readingOrder="0"/>
      <border outline="0">
        <left style="thin">
          <color indexed="64"/>
        </left>
        <right style="thin">
          <color indexed="64"/>
        </right>
        <top style="thin">
          <color indexed="64"/>
        </top>
        <bottom style="thin">
          <color indexed="64"/>
        </bottom>
      </border>
    </ndxf>
  </rcc>
  <rcc rId="2094" sId="1" xfDxf="1" dxf="1" quotePrefix="1">
    <nc r="P407" t="inlineStr">
      <is>
        <t>QIAN Yuchen (CC-AS/EVA-SW1-CN)</t>
      </is>
    </nc>
    <ndxf>
      <alignment horizontal="left" vertical="top" readingOrder="0"/>
      <border outline="0">
        <left style="thin">
          <color indexed="64"/>
        </left>
        <right style="thin">
          <color indexed="64"/>
        </right>
        <top style="thin">
          <color indexed="64"/>
        </top>
        <bottom style="thin">
          <color indexed="64"/>
        </bottom>
      </border>
    </ndxf>
  </rcc>
  <rcc rId="2095" sId="1" quotePrefix="1">
    <nc r="P402" t="inlineStr">
      <is>
        <t>QIAN Yuchen (CC-AS/EVA-SW1-CN)</t>
      </is>
    </nc>
  </rcc>
  <rcc rId="2096" sId="1" quotePrefix="1">
    <nc r="P403" t="inlineStr">
      <is>
        <t>QIAN Yuchen (CC-AS/EVA-SW1-CN)</t>
      </is>
    </nc>
  </rcc>
  <rcc rId="2097" sId="1" quotePrefix="1">
    <nc r="P404" t="inlineStr">
      <is>
        <t>QIAN Yuchen (CC-AS/EVA-SW1-CN)</t>
      </is>
    </nc>
  </rcc>
  <rcc rId="2098" sId="1" quotePrefix="1">
    <nc r="P405" t="inlineStr">
      <is>
        <t>QIAN Yuchen (CC-AS/EVA-SW1-CN)</t>
      </is>
    </nc>
  </rcc>
  <rcc rId="2099" sId="1" quotePrefix="1">
    <nc r="P406" t="inlineStr">
      <is>
        <t>QIAN Yuchen (CC-AS/EVA-SW1-CN)</t>
      </is>
    </nc>
  </rcc>
  <rcc rId="2100" sId="1" xfDxf="1" dxf="1" quotePrefix="1">
    <nc r="P408" t="inlineStr">
      <is>
        <t>XU Xueming (CC-AS/EVA-SW2-CN)</t>
      </is>
    </nc>
    <ndxf>
      <alignment horizontal="left" vertical="top" readingOrder="0"/>
      <border outline="0">
        <left style="thin">
          <color indexed="64"/>
        </left>
        <right style="thin">
          <color indexed="64"/>
        </right>
        <top style="thin">
          <color indexed="64"/>
        </top>
        <bottom style="thin">
          <color indexed="64"/>
        </bottom>
      </border>
    </ndxf>
  </rcc>
  <rcc rId="2101" sId="1" xfDxf="1" dxf="1" quotePrefix="1">
    <nc r="P409" t="inlineStr">
      <is>
        <t>HOU Jue (CC-AS/EVA-SW2-CN)</t>
      </is>
    </nc>
    <ndxf>
      <alignment horizontal="left" vertical="top" readingOrder="0"/>
      <border outline="0">
        <left style="thin">
          <color indexed="64"/>
        </left>
        <right style="thin">
          <color indexed="64"/>
        </right>
        <top style="thin">
          <color indexed="64"/>
        </top>
        <bottom style="thin">
          <color indexed="64"/>
        </bottom>
      </border>
    </ndxf>
  </rcc>
  <rcc rId="2102" sId="1" xfDxf="1" dxf="1" quotePrefix="1">
    <nc r="P410" t="inlineStr">
      <is>
        <t>Deepika Rangarajan (RBEI/EBB7)</t>
      </is>
    </nc>
    <ndxf>
      <alignment horizontal="left" vertical="top" readingOrder="0"/>
      <border outline="0">
        <left style="thin">
          <color indexed="64"/>
        </left>
        <right style="thin">
          <color indexed="64"/>
        </right>
        <top style="thin">
          <color indexed="64"/>
        </top>
        <bottom style="thin">
          <color indexed="64"/>
        </bottom>
      </border>
    </ndxf>
  </rcc>
  <rcc rId="2103" sId="1" quotePrefix="1">
    <nc r="P411" t="inlineStr">
      <is>
        <t>Deepika Rangarajan (RBEI/EBB7)</t>
      </is>
    </nc>
  </rcc>
  <rcc rId="2104" sId="1" quotePrefix="1">
    <nc r="P412" t="inlineStr">
      <is>
        <t>Deepika Rangarajan (RBEI/EBB7)</t>
      </is>
    </nc>
  </rcc>
</revisions>
</file>

<file path=xl/revisions/revisionLog1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08" start="0" length="0">
    <dxf>
      <numFmt numFmtId="0" formatCode="General"/>
      <alignment horizontal="general" vertical="bottom" readingOrder="0"/>
      <border outline="0">
        <left/>
        <right/>
        <top/>
        <bottom/>
      </border>
    </dxf>
  </rfmt>
  <rfmt sheetId="1" sqref="AD409" start="0" length="0">
    <dxf>
      <numFmt numFmtId="0" formatCode="General"/>
      <alignment horizontal="general" vertical="bottom" readingOrder="0"/>
      <border outline="0">
        <left/>
        <right/>
        <top/>
        <bottom/>
      </border>
    </dxf>
  </rfmt>
  <rfmt sheetId="1" sqref="AD410" start="0" length="0">
    <dxf>
      <numFmt numFmtId="0" formatCode="General"/>
      <alignment horizontal="general" vertical="bottom" readingOrder="0"/>
      <border outline="0">
        <left/>
        <right/>
        <top/>
        <bottom/>
      </border>
    </dxf>
  </rfmt>
  <rfmt sheetId="1" sqref="AD408" start="0" length="0">
    <dxf>
      <numFmt numFmtId="19" formatCode="m/d/yyyy"/>
    </dxf>
  </rfmt>
  <rfmt sheetId="1" sqref="AD409" start="0" length="0">
    <dxf>
      <numFmt numFmtId="19" formatCode="m/d/yyyy"/>
    </dxf>
  </rfmt>
  <rfmt sheetId="1" sqref="AD410" start="0" length="0">
    <dxf>
      <numFmt numFmtId="19" formatCode="m/d/yyyy"/>
    </dxf>
  </rfmt>
  <rfmt sheetId="1" xfDxf="1" sqref="AD408" start="0" length="0">
    <dxf>
      <font>
        <sz val="10"/>
        <color rgb="FFFF0000"/>
        <name val="Arial"/>
        <scheme val="none"/>
      </font>
      <numFmt numFmtId="19" formatCode="m/d/yyyy"/>
      <alignment horizontal="right" vertical="center" readingOrder="0"/>
      <border outline="0">
        <right style="medium">
          <color indexed="64"/>
        </right>
        <bottom style="medium">
          <color indexed="64"/>
        </bottom>
      </border>
    </dxf>
  </rfmt>
  <rfmt sheetId="1" xfDxf="1" sqref="AD409" start="0" length="0">
    <dxf>
      <font>
        <sz val="10"/>
        <color rgb="FF000000"/>
        <name val="Arial"/>
        <scheme val="none"/>
      </font>
      <numFmt numFmtId="19" formatCode="m/d/yyyy"/>
      <alignment horizontal="right" vertical="center" readingOrder="0"/>
      <border outline="0">
        <right style="medium">
          <color indexed="64"/>
        </right>
        <bottom style="medium">
          <color indexed="64"/>
        </bottom>
      </border>
    </dxf>
  </rfmt>
  <rfmt sheetId="1" xfDxf="1" sqref="AD410" start="0" length="0">
    <dxf>
      <font>
        <sz val="10"/>
        <color rgb="FF000000"/>
        <name val="Arial"/>
        <scheme val="none"/>
      </font>
      <numFmt numFmtId="19" formatCode="m/d/yyyy"/>
      <alignment horizontal="right" vertical="center" readingOrder="0"/>
      <border outline="0">
        <right style="medium">
          <color indexed="64"/>
        </right>
        <bottom style="medium">
          <color indexed="64"/>
        </bottom>
      </border>
    </dxf>
  </rfmt>
  <rcc rId="2105" sId="1" odxf="1" dxf="1" numFmtId="19">
    <nc r="AD408">
      <v>43987</v>
    </nc>
    <ndxf>
      <font>
        <sz val="11"/>
        <color theme="1"/>
        <name val="Calibri"/>
        <scheme val="minor"/>
      </font>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2106" sId="1" odxf="1" dxf="1" numFmtId="19">
    <nc r="AD409">
      <v>43990</v>
    </nc>
    <ndxf>
      <font>
        <sz val="11"/>
        <color theme="1"/>
        <name val="Calibri"/>
        <scheme val="minor"/>
      </font>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2107" sId="1" odxf="1" dxf="1" numFmtId="19">
    <nc r="AD410">
      <v>43996</v>
    </nc>
    <ndxf>
      <font>
        <sz val="11"/>
        <color theme="1"/>
        <name val="Calibri"/>
        <scheme val="minor"/>
      </font>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2108" sId="1" numFmtId="19">
    <nc r="AD411">
      <v>43996</v>
    </nc>
  </rcc>
  <rcc rId="2109" sId="1" numFmtId="19">
    <nc r="AD412">
      <v>43996</v>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12" sId="1">
    <nc r="S371" t="inlineStr">
      <is>
        <t>duong.nguyen</t>
      </is>
    </nc>
  </rcc>
  <rcc rId="2113" sId="1">
    <nc r="S372" t="inlineStr">
      <is>
        <t>duong.nguyen</t>
      </is>
    </nc>
  </rcc>
  <rcc rId="2114" sId="1">
    <nc r="S373" t="inlineStr">
      <is>
        <t>hieu.nguyen-trung</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19" sId="1">
    <nc r="S396" t="inlineStr">
      <is>
        <t>hieu.nguyen-trung</t>
      </is>
    </nc>
  </rcc>
  <rcc rId="2120" sId="1">
    <nc r="S408" t="inlineStr">
      <is>
        <t>hieu.nguyen-trung</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23" sId="6">
    <oc r="O77" t="inlineStr">
      <is>
        <t>-</t>
      </is>
    </oc>
    <nc r="O77">
      <v>1</v>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Merged_JOEM!$B$59:$AN$273</oldFormula>
  </rdn>
  <rcv guid="{970EE037-F5E5-47AF-896A-0F6222879EBC}" action="add"/>
</revisions>
</file>

<file path=xl/revisions/revisionLog1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26" sId="6">
    <nc r="G117" t="inlineStr">
      <is>
        <t>1-June</t>
      </is>
    </nc>
  </rcc>
  <rcc rId="2127" sId="6">
    <nc r="G118" t="inlineStr">
      <is>
        <t>21-May</t>
      </is>
    </nc>
  </rcc>
  <rcc rId="2128" sId="6">
    <oc r="E118" t="inlineStr">
      <is>
        <t>21-May</t>
      </is>
    </oc>
    <nc r="E118"/>
  </rcc>
</revisions>
</file>

<file path=xl/revisions/revisionLog1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29" sId="6" quotePrefix="1">
    <oc r="G125" t="inlineStr">
      <is>
        <t>28-June</t>
      </is>
    </oc>
    <nc r="G125" t="inlineStr">
      <is>
        <t>28-June-&gt;5-June</t>
      </is>
    </nc>
  </rcc>
</revisions>
</file>

<file path=xl/revisions/revisionLog1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38" sId="1">
    <oc r="S373" t="inlineStr">
      <is>
        <t>hieu.nguyen-trung</t>
      </is>
    </oc>
    <nc r="S373" t="inlineStr">
      <is>
        <t>duong.nguyen</t>
      </is>
    </nc>
  </rcc>
  <rcc rId="2139" sId="1">
    <oc r="S396" t="inlineStr">
      <is>
        <t>hieu.nguyen-trung</t>
      </is>
    </oc>
    <nc r="S396"/>
  </rcc>
  <rcc rId="2140" sId="1">
    <oc r="S408" t="inlineStr">
      <is>
        <t>hieu.nguyen-trung</t>
      </is>
    </oc>
    <nc r="S408"/>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43" sId="1">
    <nc r="S408" t="inlineStr">
      <is>
        <t>chung.ly</t>
      </is>
    </nc>
  </rcc>
  <rcc rId="2144" sId="1">
    <nc r="S409" t="inlineStr">
      <is>
        <t>loc.do-phu</t>
      </is>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47" sId="1">
    <nc r="S374" t="inlineStr">
      <is>
        <t>loc.do-phu</t>
      </is>
    </nc>
  </rcc>
  <rcc rId="2148" sId="1">
    <nc r="S375" t="inlineStr">
      <is>
        <t>loc.do-phu</t>
      </is>
    </nc>
  </rcc>
  <rcc rId="2149" sId="1">
    <nc r="S376" t="inlineStr">
      <is>
        <t>loc.do-phu</t>
      </is>
    </nc>
  </rcc>
  <rcc rId="2150" sId="1">
    <nc r="S377" t="inlineStr">
      <is>
        <t>loc.do-phu</t>
      </is>
    </nc>
  </rcc>
  <rcc rId="2151" sId="1">
    <nc r="S378" t="inlineStr">
      <is>
        <t>thanh.nguyen-kim</t>
      </is>
    </nc>
  </rcc>
  <rcc rId="2152" sId="1">
    <nc r="S379" t="inlineStr">
      <is>
        <t>thanh.nguyen-kim</t>
      </is>
    </nc>
  </rcc>
  <rcc rId="2153" sId="1">
    <nc r="S380" t="inlineStr">
      <is>
        <t>thanh.nguyen-kim</t>
      </is>
    </nc>
  </rcc>
  <rcc rId="2154" sId="1">
    <nc r="S381" t="inlineStr">
      <is>
        <t>thanh.nguyen-kim</t>
      </is>
    </nc>
  </rcc>
  <rcc rId="2155" sId="1">
    <nc r="S382" t="inlineStr">
      <is>
        <t>thanh.nguyen-kim</t>
      </is>
    </nc>
  </rcc>
  <rcc rId="2156" sId="1">
    <nc r="S383" t="inlineStr">
      <is>
        <t>chung.ly</t>
      </is>
    </nc>
  </rcc>
  <rcc rId="2157" sId="1">
    <nc r="S384" t="inlineStr">
      <is>
        <t>chung.ly</t>
      </is>
    </nc>
  </rcc>
  <rcc rId="2158" sId="1">
    <nc r="S385" t="inlineStr">
      <is>
        <t>chung.ly</t>
      </is>
    </nc>
  </rcc>
  <rcc rId="2159" sId="1">
    <nc r="S386" t="inlineStr">
      <is>
        <t>chung.ly</t>
      </is>
    </nc>
  </rcc>
  <rcc rId="2160" sId="1">
    <nc r="S387" t="inlineStr">
      <is>
        <t>chung.ly</t>
      </is>
    </nc>
  </rcc>
  <rcc rId="2161" sId="1">
    <nc r="S388" t="inlineStr">
      <is>
        <t>duong.nguyen</t>
      </is>
    </nc>
  </rcc>
  <rcc rId="2162" sId="1">
    <nc r="S389" t="inlineStr">
      <is>
        <t>duong.nguyen</t>
      </is>
    </nc>
  </rcc>
  <rcc rId="2163" sId="1">
    <nc r="S390" t="inlineStr">
      <is>
        <t>duong.nguyen</t>
      </is>
    </nc>
  </rcc>
  <rcc rId="2164" sId="1">
    <nc r="S391" t="inlineStr">
      <is>
        <t>duong.nguyen</t>
      </is>
    </nc>
  </rcc>
  <rcc rId="2165" sId="1">
    <nc r="S392" t="inlineStr">
      <is>
        <t>duong.nguyen</t>
      </is>
    </nc>
  </rcc>
  <rcc rId="2166" sId="1">
    <nc r="S395" t="inlineStr">
      <is>
        <t>loc.do-phu</t>
      </is>
    </nc>
  </rcc>
  <rcc rId="2167" sId="1">
    <nc r="S393" t="inlineStr">
      <is>
        <t>thanh.nguyen-kim</t>
      </is>
    </nc>
  </rcc>
  <rcc rId="2168" sId="1">
    <nc r="S394" t="inlineStr">
      <is>
        <t>chung.ly</t>
      </is>
    </nc>
  </rcc>
  <rcc rId="2169" sId="1">
    <nc r="S397" t="inlineStr">
      <is>
        <t>hieu.nguyen-trung</t>
      </is>
    </nc>
  </rcc>
  <rcc rId="2170" sId="1">
    <nc r="S398" t="inlineStr">
      <is>
        <t>hieu.nguyen-trung</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73" sId="1">
    <nc r="S405" t="inlineStr">
      <is>
        <t>chung.ly</t>
      </is>
    </nc>
  </rcc>
  <rcc rId="2174" sId="1">
    <nc r="S406" t="inlineStr">
      <is>
        <t>chung.ly</t>
      </is>
    </nc>
  </rcc>
  <rcc rId="2175" sId="1">
    <nc r="S407" t="inlineStr">
      <is>
        <t>chung.ly</t>
      </is>
    </nc>
  </rcc>
  <rcc rId="2176" sId="1">
    <nc r="S401" t="inlineStr">
      <is>
        <t>thanh.nguyen-kim</t>
      </is>
    </nc>
  </rcc>
  <rcc rId="2177" sId="1">
    <nc r="S402" t="inlineStr">
      <is>
        <t>thanh.nguyen-kim</t>
      </is>
    </nc>
  </rcc>
  <rcc rId="2178" sId="1">
    <nc r="S403" t="inlineStr">
      <is>
        <t>thanh.nguyen-kim</t>
      </is>
    </nc>
  </rcc>
  <rcc rId="2179" sId="1">
    <nc r="S404" t="inlineStr">
      <is>
        <t>loc.do-phu</t>
      </is>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94" sId="1">
    <nc r="S396" t="inlineStr">
      <is>
        <t>hieu.nguyen-trung</t>
      </is>
    </nc>
  </rcc>
  <rcc rId="2195" sId="1">
    <nc r="S399" t="inlineStr">
      <is>
        <t>hieu.nguyen-trung</t>
      </is>
    </nc>
  </rcc>
  <rcc rId="2196" sId="1">
    <nc r="S400" t="inlineStr">
      <is>
        <t>hieu.nguyen-trung</t>
      </is>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01" sId="1">
    <nc r="S410" t="inlineStr">
      <is>
        <t>hieu.nguyen-trung</t>
      </is>
    </nc>
  </rcc>
  <rcc rId="2202" sId="1">
    <nc r="S411" t="inlineStr">
      <is>
        <t>hieu.nguyen-trung</t>
      </is>
    </nc>
  </rcc>
  <rcc rId="2203" sId="1">
    <nc r="S412" t="inlineStr">
      <is>
        <t>hieu.nguyen-trung</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12" sId="1">
    <nc r="Z364">
      <v>2</v>
    </nc>
  </rcc>
  <rcc rId="2213" sId="1">
    <nc r="AA364" t="inlineStr">
      <is>
        <t>Ready for review</t>
      </is>
    </nc>
  </rcc>
  <rcc rId="2214" sId="1" numFmtId="19">
    <nc r="AE364">
      <v>43985</v>
    </nc>
  </rcc>
  <rcc rId="2215" sId="1" numFmtId="19">
    <nc r="AF364">
      <v>43985</v>
    </nc>
  </rcc>
  <rcc rId="2216" sId="1">
    <nc r="AG364" t="inlineStr">
      <is>
        <t>OK</t>
      </is>
    </nc>
  </rcc>
  <rcc rId="2217" sId="1" numFmtId="14">
    <nc r="AH364">
      <v>1</v>
    </nc>
  </rcc>
  <rcc rId="2218" sId="1" numFmtId="14">
    <nc r="AI364">
      <v>1</v>
    </nc>
  </rcc>
  <rcc rId="2219" sId="1" numFmtId="14">
    <nc r="AJ364">
      <v>1</v>
    </nc>
  </rcc>
  <rcc rId="2220" sId="1">
    <nc r="AK364" t="inlineStr">
      <is>
        <t>None</t>
      </is>
    </nc>
  </rcc>
  <rcc rId="2221" sId="1" odxf="1" dxf="1" quotePrefix="1">
    <nc r="AL364" t="inlineStr">
      <is>
        <t>-</t>
      </is>
    </nc>
    <odxf/>
    <ndxf/>
  </rc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1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1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1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52" sId="1">
    <nc r="X314">
      <f>W314</f>
    </nc>
  </rcc>
  <rcc rId="2253" sId="1">
    <nc r="Z314">
      <f>Y314</f>
    </nc>
  </rcc>
  <rcc rId="2254" sId="1">
    <nc r="AA314" t="inlineStr">
      <is>
        <t>Ready for review</t>
      </is>
    </nc>
  </rcc>
  <rcc rId="2255" sId="1" numFmtId="19">
    <nc r="AE314">
      <v>43985</v>
    </nc>
  </rcc>
  <rcc rId="2256" sId="1" numFmtId="19">
    <nc r="AF314">
      <v>43985</v>
    </nc>
  </rcc>
  <rcc rId="2257" sId="1">
    <nc r="AG314" t="inlineStr">
      <is>
        <t>OK</t>
      </is>
    </nc>
  </rcc>
  <rcc rId="2258" sId="1" numFmtId="14">
    <nc r="AH314">
      <v>1</v>
    </nc>
  </rcc>
  <rcc rId="2259" sId="1" numFmtId="14">
    <nc r="AI314">
      <v>1</v>
    </nc>
  </rcc>
  <rcc rId="2260" sId="1" numFmtId="14">
    <nc r="AJ314">
      <v>1</v>
    </nc>
  </rcc>
  <rcc rId="2261" sId="1">
    <nc r="AK314" t="inlineStr">
      <is>
        <t>None</t>
      </is>
    </nc>
  </rcc>
  <rcv guid="{C94451EF-7A3E-4D72-B5A4-3D1B193192CC}" action="delete"/>
  <rdn rId="0" localSheetId="1" customView="1" name="Z_C94451EF_7A3E_4D72_B5A4_3D1B193192CC_.wvu.FilterData" hidden="1" oldHidden="1">
    <formula>Merged_COEM!$A$59:$AN$437</formula>
    <oldFormula>Merged_COEM!$A$59:$AN$437</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1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64" sId="2" numFmtId="14">
    <oc r="AJ77">
      <v>10</v>
    </oc>
    <nc r="AJ77">
      <v>1</v>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67" sId="2" odxf="1" dxf="1" quotePrefix="1">
    <oc r="AL77" t="inlineStr">
      <is>
        <t>#135 "Cannot cover case TRUE at this line.
Reason: It is conflicted with condition lin#48"</t>
      </is>
    </oc>
    <nc r="AL77" t="inlineStr">
      <is>
        <t>#135 "Cannot cover case TRUE at this line.
Reason: It is conflicted with condition line#48"</t>
      </is>
    </nc>
    <odxf>
      <alignment wrapText="0" readingOrder="0"/>
    </odxf>
    <ndxf>
      <alignment wrapText="1" readingOrder="0"/>
    </ndxf>
  </rcc>
  <rcc rId="2268" sId="2" odxf="1" dxf="1" quotePrefix="1">
    <oc r="AL78" t="inlineStr">
      <is>
        <t>#150 Cannot cover case TRUE at this line.
Reason: It is conflicted with condition lin#49</t>
      </is>
    </oc>
    <nc r="AL78" t="inlineStr">
      <is>
        <t>#150 Cannot cover case TRUE at this line.
Reason: It is conflicted with condition line#49</t>
      </is>
    </nc>
    <odxf>
      <alignment wrapText="0" readingOrder="0"/>
    </odxf>
    <ndxf>
      <alignment wrapText="1" readingOrder="0"/>
    </ndxf>
  </rcc>
  <rcc rId="2269" sId="2" odxf="1" dxf="1" quotePrefix="1">
    <oc r="AL79" t="inlineStr">
      <is>
        <t>#138 "Cannot cover case FALSE of condition at this line.
Reason: rba_ComScl_RawSignal_HBAThresholdRequest2_RX_b has data type is boolean. When it has value 0, it's conflicted with condition line#138, when it has value 1  it's conflicted with condition line#132"
#276 "Cannot cover case FALSE of condition at this line.
Reason: rba_ComScl_RawSignal_HydraulicPreFillRequest2_RX_b has data type is boolean. When it has value 0, it's conflicted with condition line#276, when it has value 1  it's conflicted with condition line#270"
#292 "Cannot cover case TRUE at this line.
Reason: It is conflicted with condition lin#49"</t>
      </is>
    </oc>
    <nc r="AL79" t="inlineStr">
      <is>
        <t>#138 "Cannot cover case FALSE of condition at this line.
Reason: rba_ComScl_RawSignal_HBAThresholdRequest2_RX_b has data type is boolean. When it has value 0, it's conflicted with condition line#138, when it has value 1  it's conflicted with condition line#132"
#276 "Cannot cover case FALSE of condition at this line.
Reason: rba_ComScl_RawSignal_HydraulicPreFillRequest2_RX_b has data type is boolean. When it has value 0, it's conflicted with condition line#276, when it has value 1  it's conflicted with condition line#270"
#292 "Cannot cover case TRUE at this line.
Reason: It is conflicted with condition line#49"</t>
      </is>
    </nc>
    <odxf>
      <alignment wrapText="0" readingOrder="0"/>
    </odxf>
    <ndxf>
      <alignment wrapText="1" readingOrder="0"/>
    </ndxf>
  </rcc>
  <rcc rId="2270" sId="2" odxf="1" dxf="1" quotePrefix="1">
    <oc r="AL80" t="inlineStr">
      <is>
        <t>#199 "Cannot cover case TRUE at this line.
Reason: It is conflicted with condition lin#48"
#66 "Cannot cover mcdc case FALSE&amp;&amp;X at this line.
Reason: When rba_ComScl_RawSignal_GearLeverPosition_v2_RX_u8 has value FALSE, condition line#60 will TRUE"</t>
      </is>
    </oc>
    <nc r="AL80" t="inlineStr">
      <is>
        <t>#199 "Cannot cover case TRUE at this line.
Reason: It is conflicted with condition line#48"
#66 "Cannot cover mcdc case FALSE&amp;&amp;X at this line.
Reason: When rba_ComScl_RawSignal_GearLeverPosition_v2_RX_u8 has value FALSE, condition line#60 will TRUE"</t>
      </is>
    </nc>
    <odxf>
      <alignment wrapText="0" readingOrder="0"/>
    </odxf>
    <ndxf>
      <alignment wrapText="1" readingOrder="0"/>
    </ndxf>
  </rcc>
  <rcc rId="2271" sId="2" odxf="1" dxf="1" quotePrefix="1">
    <oc r="AL81" t="inlineStr">
      <is>
        <t>#375 Cannot cover case TRUE at this line.
Reason: It is conflicted with condition lin#50</t>
      </is>
    </oc>
    <nc r="AL81" t="inlineStr">
      <is>
        <t>#375 Cannot cover case TRUE at this line.
Reason: It is conflicted with condition line#50</t>
      </is>
    </nc>
    <odxf>
      <alignment wrapText="0" readingOrder="0"/>
    </odxf>
    <ndxf>
      <alignment wrapText="1" readingOrder="0"/>
    </ndxf>
  </rcc>
  <rcc rId="2272" sId="2" odxf="1" dxf="1" quotePrefix="1">
    <oc r="AL82" t="inlineStr">
      <is>
        <t>#150 Cannot cover case TRUE at this line.
Reason: It is conflicted with condition lin#49</t>
      </is>
    </oc>
    <nc r="AL82" t="inlineStr">
      <is>
        <t>#150 Cannot cover case TRUE at this line.
Reason: It is conflicted with condition line#49</t>
      </is>
    </nc>
    <odxf>
      <alignment wrapText="0" readingOrder="0"/>
    </odxf>
    <ndxf>
      <alignment wrapText="1" readingOrder="0"/>
    </ndxf>
  </rcc>
  <rcc rId="2273" sId="2" odxf="1" dxf="1" quotePrefix="1">
    <oc r="AL83" t="inlineStr">
      <is>
        <t>#278 Cannot cover case TRUE at this line.
Reason: It is conflicted with condition lin#51</t>
      </is>
    </oc>
    <nc r="AL83" t="inlineStr">
      <is>
        <t>#278 Cannot cover case TRUE at this line.
Reason: It is conflicted with condition line#51</t>
      </is>
    </nc>
    <odxf>
      <alignment wrapText="0" readingOrder="0"/>
    </odxf>
    <ndxf>
      <alignment wrapText="1" readingOrder="0"/>
    </ndxf>
  </rcc>
  <rcc rId="2274" sId="2" odxf="1" dxf="1" quotePrefix="1">
    <oc r="AL84" t="inlineStr">
      <is>
        <t>#144 Cannot cover case TRUE of condition at this line.
Reason: rba_ComScl_RawSignal_EngineStopDriverRequested_RX_b has data type is boolean. When it has value 0, it's conflicted with condition line#106, when it has value 1  it's conflicted with condition line#127
#1109 Cannot cover case TRUE of condition at this line.
Reason: rba_ComScl_RawSignal_EngineStopDriverRequestValid_RX_b has data type is boolean. When it has value 0, it's conflicted with condition line#1091, when it has value 1  it's conflicted with condition line#1103
#1143 Cannot cover case TRUE of condition at this line.
Reason: rba_ComScl_RawSignal_DriverDoorStatusSupposedFailure_RX_b has data type is boolean. When it has value 0, it's conflicted with condition line#1137, when it has value 1  it's conflicted with condition line#1127
#1198 Cannot cover case TRUE at this line.
Reason: It is conflicted with condition lin#65</t>
      </is>
    </oc>
    <nc r="AL84" t="inlineStr">
      <is>
        <t>#144 Cannot cover case TRUE of condition at this line.
Reason: rba_ComScl_RawSignal_EngineStopDriverRequested_RX_b has data type is boolean. When it has value 0, it's conflicted with condition line#106, when it has value 1  it's conflicted with condition line#127
#1109 Cannot cover case TRUE of condition at this line.
Reason: rba_ComScl_RawSignal_EngineStopDriverRequestValid_RX_b has data type is boolean. When it has value 0, it's conflicted with condition line#1091, when it has value 1  it's conflicted with condition line#1103
#1143 Cannot cover case TRUE of condition at this line.
Reason: rba_ComScl_RawSignal_DriverDoorStatusSupposedFailure_RX_b has data type is boolean. When it has value 0, it's conflicted with condition line#1137, when it has value 1  it's conflicted with condition line#1127
#1198 Cannot cover case TRUE at this line.
Reason: It is conflicted with condition line#65</t>
      </is>
    </nc>
    <odxf>
      <alignment wrapText="0" readingOrder="0"/>
    </odxf>
    <ndxf>
      <alignment wrapText="1" readingOrder="0"/>
    </ndxf>
  </rcc>
</revisions>
</file>

<file path=xl/revisions/revisionLog1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C94451EF-7A3E-4D72-B5A4-3D1B193192CC}" action="delete"/>
  <rdn rId="0" localSheetId="1" customView="1" name="Z_C94451EF_7A3E_4D72_B5A4_3D1B193192CC_.wvu.FilterData" hidden="1" oldHidden="1">
    <formula>Merged_COEM!$A$59:$AN$437</formula>
    <oldFormula>Merged_COEM!$A$59:$AN$437</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1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81" sId="1">
    <oc r="S405" t="inlineStr">
      <is>
        <t>chung.ly</t>
      </is>
    </oc>
    <nc r="S405" t="inlineStr">
      <is>
        <t>hieu.nguyen-trung</t>
      </is>
    </nc>
  </rcc>
  <rcc rId="2282" sId="1">
    <oc r="S407" t="inlineStr">
      <is>
        <t>chung.ly</t>
      </is>
    </oc>
    <nc r="S407" t="inlineStr">
      <is>
        <t>hieu.nguyen-trung</t>
      </is>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89" sId="1">
    <oc r="S393" t="inlineStr">
      <is>
        <t>thanh.nguyen-kim</t>
      </is>
    </oc>
    <nc r="S393" t="inlineStr">
      <is>
        <t>loc.do-phu</t>
      </is>
    </nc>
  </rcc>
  <rcc rId="2290" sId="1">
    <oc r="S394" t="inlineStr">
      <is>
        <t>chung.ly</t>
      </is>
    </oc>
    <nc r="S394" t="inlineStr">
      <is>
        <t>loc.do-phu</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Merged_COEM!$A$59:$AN$437</formula>
    <oldFormula>Merged_COEM!$B$59:$AN$437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1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01" sId="1">
    <oc r="S405" t="inlineStr">
      <is>
        <t>hieu.nguyen-trung</t>
      </is>
    </oc>
    <nc r="S405" t="inlineStr">
      <is>
        <t>chung.ly</t>
      </is>
    </nc>
  </rcc>
  <rcc rId="2302" sId="1">
    <oc r="S407" t="inlineStr">
      <is>
        <t>hieu.nguyen-trung</t>
      </is>
    </oc>
    <nc r="S407" t="inlineStr">
      <is>
        <t>chung.ly</t>
      </is>
    </nc>
  </rc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1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07" sId="1">
    <nc r="X363">
      <f>W363</f>
    </nc>
  </rcc>
  <rcc rId="2308" sId="1">
    <nc r="X364">
      <f>W364</f>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1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M373" start="0" length="0">
    <dxf>
      <alignment horizontal="left" vertical="top" readingOrder="0"/>
      <border outline="0">
        <left style="thin">
          <color indexed="64"/>
        </left>
        <right style="thin">
          <color indexed="64"/>
        </right>
        <top style="thin">
          <color indexed="64"/>
        </top>
        <bottom style="thin">
          <color indexed="64"/>
        </bottom>
      </border>
    </dxf>
  </rfmt>
  <rcc rId="2317" sId="1" xfDxf="1" dxf="1">
    <oc r="M374" t="inlineStr">
      <is>
        <t>BSS06SP1</t>
      </is>
    </oc>
    <nc r="M374" t="inlineStr">
      <is>
        <t>BL05SP18</t>
      </is>
    </nc>
    <ndxf>
      <alignment horizontal="left" vertical="top" readingOrder="0"/>
      <border outline="0">
        <left style="thin">
          <color indexed="64"/>
        </left>
        <right style="thin">
          <color indexed="64"/>
        </right>
        <top style="thin">
          <color indexed="64"/>
        </top>
        <bottom style="thin">
          <color indexed="64"/>
        </bottom>
      </border>
    </ndxf>
  </rcc>
  <rcc rId="2318" sId="1" xfDxf="1" dxf="1">
    <oc r="M375" t="inlineStr">
      <is>
        <t>BSS06SP1</t>
      </is>
    </oc>
    <nc r="M375" t="inlineStr">
      <is>
        <t>BL05SP18</t>
      </is>
    </nc>
    <ndxf>
      <alignment horizontal="left" vertical="top" readingOrder="0"/>
      <border outline="0">
        <left style="thin">
          <color indexed="64"/>
        </left>
        <right style="thin">
          <color indexed="64"/>
        </right>
        <top style="thin">
          <color indexed="64"/>
        </top>
        <bottom style="thin">
          <color indexed="64"/>
        </bottom>
      </border>
    </ndxf>
  </rcc>
  <rcc rId="2319" sId="1" xfDxf="1" dxf="1">
    <oc r="M376" t="inlineStr">
      <is>
        <t>BSS06SP1</t>
      </is>
    </oc>
    <nc r="M376" t="inlineStr">
      <is>
        <t>BL05SP18</t>
      </is>
    </nc>
    <ndxf>
      <alignment horizontal="left" vertical="top" readingOrder="0"/>
      <border outline="0">
        <left style="thin">
          <color indexed="64"/>
        </left>
        <right style="thin">
          <color indexed="64"/>
        </right>
        <top style="thin">
          <color indexed="64"/>
        </top>
        <bottom style="thin">
          <color indexed="64"/>
        </bottom>
      </border>
    </ndxf>
  </rcc>
  <rcc rId="2320" sId="1" xfDxf="1" dxf="1">
    <oc r="M377" t="inlineStr">
      <is>
        <t>BSS06SP1</t>
      </is>
    </oc>
    <nc r="M377" t="inlineStr">
      <is>
        <t>BL05SP18</t>
      </is>
    </nc>
    <ndxf>
      <alignment horizontal="left" vertical="top" readingOrder="0"/>
      <border outline="0">
        <left style="thin">
          <color indexed="64"/>
        </left>
        <right style="thin">
          <color indexed="64"/>
        </right>
        <top style="thin">
          <color indexed="64"/>
        </top>
        <bottom style="thin">
          <color indexed="64"/>
        </bottom>
      </border>
    </ndxf>
  </rcc>
  <rcc rId="2321" sId="1" xfDxf="1" dxf="1">
    <oc r="M378" t="inlineStr">
      <is>
        <t>BSS06SP1</t>
      </is>
    </oc>
    <nc r="M378" t="inlineStr">
      <is>
        <t>BL05SP18</t>
      </is>
    </nc>
    <ndxf>
      <alignment horizontal="left" vertical="top" readingOrder="0"/>
      <border outline="0">
        <left style="thin">
          <color indexed="64"/>
        </left>
        <right style="thin">
          <color indexed="64"/>
        </right>
        <top style="thin">
          <color indexed="64"/>
        </top>
        <bottom style="thin">
          <color indexed="64"/>
        </bottom>
      </border>
    </ndxf>
  </rcc>
  <rcc rId="2322" sId="1" xfDxf="1" dxf="1">
    <oc r="M379" t="inlineStr">
      <is>
        <t>BSS06SP1</t>
      </is>
    </oc>
    <nc r="M379" t="inlineStr">
      <is>
        <t>BL05SP18</t>
      </is>
    </nc>
    <ndxf>
      <alignment horizontal="left" vertical="top" readingOrder="0"/>
      <border outline="0">
        <left style="thin">
          <color indexed="64"/>
        </left>
        <right style="thin">
          <color indexed="64"/>
        </right>
        <top style="thin">
          <color indexed="64"/>
        </top>
        <bottom style="thin">
          <color indexed="64"/>
        </bottom>
      </border>
    </ndxf>
  </rcc>
  <rcc rId="2323" sId="1" xfDxf="1" dxf="1">
    <oc r="M380" t="inlineStr">
      <is>
        <t>BSS06SP1</t>
      </is>
    </oc>
    <nc r="M380" t="inlineStr">
      <is>
        <t>BL05SP18</t>
      </is>
    </nc>
    <ndxf>
      <alignment horizontal="left" vertical="top" readingOrder="0"/>
      <border outline="0">
        <left style="thin">
          <color indexed="64"/>
        </left>
        <right style="thin">
          <color indexed="64"/>
        </right>
        <top style="thin">
          <color indexed="64"/>
        </top>
        <bottom style="thin">
          <color indexed="64"/>
        </bottom>
      </border>
    </ndxf>
  </rcc>
  <rcc rId="2324" sId="1" xfDxf="1" dxf="1">
    <oc r="M381" t="inlineStr">
      <is>
        <t>BSS06SP1</t>
      </is>
    </oc>
    <nc r="M381" t="inlineStr">
      <is>
        <t>BL05SP18</t>
      </is>
    </nc>
    <ndxf>
      <alignment horizontal="left" vertical="top" readingOrder="0"/>
      <border outline="0">
        <left style="thin">
          <color indexed="64"/>
        </left>
        <right style="thin">
          <color indexed="64"/>
        </right>
        <top style="thin">
          <color indexed="64"/>
        </top>
        <bottom style="thin">
          <color indexed="64"/>
        </bottom>
      </border>
    </ndxf>
  </rcc>
  <rcc rId="2325" sId="1" xfDxf="1" dxf="1">
    <oc r="M382" t="inlineStr">
      <is>
        <t>BSS06SP1</t>
      </is>
    </oc>
    <nc r="M382" t="inlineStr">
      <is>
        <t>BL05SP18</t>
      </is>
    </nc>
    <ndxf>
      <alignment horizontal="left" vertical="top" readingOrder="0"/>
      <border outline="0">
        <left style="thin">
          <color indexed="64"/>
        </left>
        <right style="thin">
          <color indexed="64"/>
        </right>
        <top style="thin">
          <color indexed="64"/>
        </top>
        <bottom style="thin">
          <color indexed="64"/>
        </bottom>
      </border>
    </ndxf>
  </rcc>
  <rcc rId="2326" sId="1" xfDxf="1" dxf="1">
    <oc r="M383" t="inlineStr">
      <is>
        <t>BSS06SP1</t>
      </is>
    </oc>
    <nc r="M383" t="inlineStr">
      <is>
        <t>BL05SP18</t>
      </is>
    </nc>
    <ndxf>
      <alignment horizontal="left" vertical="top" readingOrder="0"/>
      <border outline="0">
        <left style="thin">
          <color indexed="64"/>
        </left>
        <right style="thin">
          <color indexed="64"/>
        </right>
        <top style="thin">
          <color indexed="64"/>
        </top>
        <bottom style="thin">
          <color indexed="64"/>
        </bottom>
      </border>
    </ndxf>
  </rcc>
  <rcc rId="2327" sId="1" xfDxf="1" dxf="1">
    <oc r="M384" t="inlineStr">
      <is>
        <t>BSS06SP1</t>
      </is>
    </oc>
    <nc r="M384" t="inlineStr">
      <is>
        <t>BL05SP18</t>
      </is>
    </nc>
    <ndxf>
      <alignment horizontal="left" vertical="top" readingOrder="0"/>
      <border outline="0">
        <left style="thin">
          <color indexed="64"/>
        </left>
        <right style="thin">
          <color indexed="64"/>
        </right>
        <top style="thin">
          <color indexed="64"/>
        </top>
        <bottom style="thin">
          <color indexed="64"/>
        </bottom>
      </border>
    </ndxf>
  </rcc>
  <rcc rId="2328" sId="1" xfDxf="1" dxf="1">
    <oc r="M385" t="inlineStr">
      <is>
        <t>BSS06SP1</t>
      </is>
    </oc>
    <nc r="M385" t="inlineStr">
      <is>
        <t>BL05SP18</t>
      </is>
    </nc>
    <ndxf>
      <alignment horizontal="left" vertical="top" readingOrder="0"/>
      <border outline="0">
        <left style="thin">
          <color indexed="64"/>
        </left>
        <right style="thin">
          <color indexed="64"/>
        </right>
        <top style="thin">
          <color indexed="64"/>
        </top>
        <bottom style="thin">
          <color indexed="64"/>
        </bottom>
      </border>
    </ndxf>
  </rcc>
  <rcc rId="2329" sId="1" xfDxf="1" dxf="1">
    <oc r="M386" t="inlineStr">
      <is>
        <t>BSS06SP1</t>
      </is>
    </oc>
    <nc r="M386" t="inlineStr">
      <is>
        <t>BL05SP18</t>
      </is>
    </nc>
    <ndxf>
      <alignment horizontal="left" vertical="top" readingOrder="0"/>
      <border outline="0">
        <left style="thin">
          <color indexed="64"/>
        </left>
        <right style="thin">
          <color indexed="64"/>
        </right>
        <top style="thin">
          <color indexed="64"/>
        </top>
        <bottom style="thin">
          <color indexed="64"/>
        </bottom>
      </border>
    </ndxf>
  </rcc>
  <rcc rId="2330" sId="1" xfDxf="1" dxf="1">
    <oc r="M387" t="inlineStr">
      <is>
        <t>BSS06SP1</t>
      </is>
    </oc>
    <nc r="M387" t="inlineStr">
      <is>
        <t>BL05SP18</t>
      </is>
    </nc>
    <ndxf>
      <alignment horizontal="left" vertical="top" readingOrder="0"/>
      <border outline="0">
        <left style="thin">
          <color indexed="64"/>
        </left>
        <right style="thin">
          <color indexed="64"/>
        </right>
        <top style="thin">
          <color indexed="64"/>
        </top>
        <bottom style="thin">
          <color indexed="64"/>
        </bottom>
      </border>
    </ndxf>
  </rcc>
  <rcc rId="2331" sId="1" xfDxf="1" dxf="1">
    <oc r="M388" t="inlineStr">
      <is>
        <t>BSS06SP1</t>
      </is>
    </oc>
    <nc r="M388" t="inlineStr">
      <is>
        <t>BL05SP18</t>
      </is>
    </nc>
    <ndxf>
      <alignment horizontal="left" vertical="top" readingOrder="0"/>
      <border outline="0">
        <left style="thin">
          <color indexed="64"/>
        </left>
        <right style="thin">
          <color indexed="64"/>
        </right>
        <top style="thin">
          <color indexed="64"/>
        </top>
        <bottom style="thin">
          <color indexed="64"/>
        </bottom>
      </border>
    </ndxf>
  </rcc>
  <rcc rId="2332" sId="1" xfDxf="1" dxf="1">
    <oc r="M389" t="inlineStr">
      <is>
        <t>BSS06SP1</t>
      </is>
    </oc>
    <nc r="M389" t="inlineStr">
      <is>
        <t>BL05SP18</t>
      </is>
    </nc>
    <ndxf>
      <alignment horizontal="left" vertical="top" readingOrder="0"/>
      <border outline="0">
        <left style="thin">
          <color indexed="64"/>
        </left>
        <right style="thin">
          <color indexed="64"/>
        </right>
        <top style="thin">
          <color indexed="64"/>
        </top>
        <bottom style="thin">
          <color indexed="64"/>
        </bottom>
      </border>
    </ndxf>
  </rcc>
  <rcc rId="2333" sId="1" xfDxf="1" dxf="1">
    <oc r="M390" t="inlineStr">
      <is>
        <t>BSS06SP1</t>
      </is>
    </oc>
    <nc r="M390" t="inlineStr">
      <is>
        <t>BL05SP18</t>
      </is>
    </nc>
    <ndxf>
      <alignment horizontal="left" vertical="top" readingOrder="0"/>
      <border outline="0">
        <left style="thin">
          <color indexed="64"/>
        </left>
        <right style="thin">
          <color indexed="64"/>
        </right>
        <top style="thin">
          <color indexed="64"/>
        </top>
        <bottom style="thin">
          <color indexed="64"/>
        </bottom>
      </border>
    </ndxf>
  </rcc>
  <rcc rId="2334" sId="1" xfDxf="1" dxf="1">
    <oc r="M391" t="inlineStr">
      <is>
        <t>BSS06SP1</t>
      </is>
    </oc>
    <nc r="M391" t="inlineStr">
      <is>
        <t>BL05SP18</t>
      </is>
    </nc>
    <ndxf>
      <alignment horizontal="left" vertical="top" readingOrder="0"/>
      <border outline="0">
        <left style="thin">
          <color indexed="64"/>
        </left>
        <right style="thin">
          <color indexed="64"/>
        </right>
        <top style="thin">
          <color indexed="64"/>
        </top>
        <bottom style="thin">
          <color indexed="64"/>
        </bottom>
      </border>
    </ndxf>
  </rcc>
  <rcc rId="2335" sId="1" xfDxf="1" dxf="1">
    <oc r="M392" t="inlineStr">
      <is>
        <t>BSS06SP1</t>
      </is>
    </oc>
    <nc r="M392" t="inlineStr">
      <is>
        <t>BL05SP18</t>
      </is>
    </nc>
    <ndxf>
      <alignment horizontal="left" vertical="top" readingOrder="0"/>
      <border outline="0">
        <left style="thin">
          <color indexed="64"/>
        </left>
        <right style="thin">
          <color indexed="64"/>
        </right>
        <top style="thin">
          <color indexed="64"/>
        </top>
        <bottom style="thin">
          <color indexed="64"/>
        </bottom>
      </border>
    </ndxf>
  </rcc>
  <rfmt sheetId="1" xfDxf="1" sqref="M393" start="0" length="0">
    <dxf>
      <alignment horizontal="left" vertical="top" readingOrder="0"/>
      <border outline="0">
        <left style="thin">
          <color indexed="64"/>
        </left>
        <right style="thin">
          <color indexed="64"/>
        </right>
        <top style="thin">
          <color indexed="64"/>
        </top>
        <bottom style="thin">
          <color indexed="64"/>
        </bottom>
      </border>
    </dxf>
  </rfmt>
  <rfmt sheetId="1" xfDxf="1" sqref="M394" start="0" length="0">
    <dxf>
      <alignment horizontal="left" vertical="top" readingOrder="0"/>
      <border outline="0">
        <left style="thin">
          <color indexed="64"/>
        </left>
        <right style="thin">
          <color indexed="64"/>
        </right>
        <top style="thin">
          <color indexed="64"/>
        </top>
        <bottom style="thin">
          <color indexed="64"/>
        </bottom>
      </border>
    </dxf>
  </rfmt>
  <rfmt sheetId="1" xfDxf="1" sqref="M395" start="0" length="0">
    <dxf>
      <alignment horizontal="left" vertical="top" readingOrder="0"/>
      <border outline="0">
        <left style="thin">
          <color indexed="64"/>
        </left>
        <right style="thin">
          <color indexed="64"/>
        </right>
        <top style="thin">
          <color indexed="64"/>
        </top>
        <bottom style="thin">
          <color indexed="64"/>
        </bottom>
      </border>
    </dxf>
  </rfmt>
  <rcc rId="2336" sId="1" xfDxf="1" dxf="1">
    <oc r="M396" t="inlineStr">
      <is>
        <t>None</t>
      </is>
    </oc>
    <nc r="M396" t="inlineStr">
      <is>
        <t>BSS01</t>
      </is>
    </nc>
    <ndxf>
      <alignment horizontal="left" vertical="top" readingOrder="0"/>
      <border outline="0">
        <left style="thin">
          <color indexed="64"/>
        </left>
        <right style="thin">
          <color indexed="64"/>
        </right>
        <top style="thin">
          <color indexed="64"/>
        </top>
        <bottom style="thin">
          <color indexed="64"/>
        </bottom>
      </border>
    </ndxf>
  </rcc>
  <rfmt sheetId="1" xfDxf="1" sqref="M397" start="0" length="0">
    <dxf>
      <alignment horizontal="left" vertical="top" readingOrder="0"/>
      <border outline="0">
        <left style="thin">
          <color indexed="64"/>
        </left>
        <right style="thin">
          <color indexed="64"/>
        </right>
        <top style="thin">
          <color indexed="64"/>
        </top>
        <bottom style="thin">
          <color indexed="64"/>
        </bottom>
      </border>
    </dxf>
  </rfmt>
  <rfmt sheetId="1" xfDxf="1" sqref="M398" start="0" length="0">
    <dxf>
      <alignment horizontal="left" vertical="top" readingOrder="0"/>
      <border outline="0">
        <left style="thin">
          <color indexed="64"/>
        </left>
        <right style="thin">
          <color indexed="64"/>
        </right>
        <top style="thin">
          <color indexed="64"/>
        </top>
        <bottom style="thin">
          <color indexed="64"/>
        </bottom>
      </border>
    </dxf>
  </rfmt>
  <rcc rId="2337" sId="1" xfDxf="1" dxf="1">
    <oc r="M399" t="inlineStr">
      <is>
        <t>None</t>
      </is>
    </oc>
    <nc r="M399" t="inlineStr">
      <is>
        <t>BSS03SP01</t>
      </is>
    </nc>
    <ndxf>
      <alignment horizontal="left" vertical="top" readingOrder="0"/>
      <border outline="0">
        <left style="thin">
          <color indexed="64"/>
        </left>
        <right style="thin">
          <color indexed="64"/>
        </right>
        <top style="thin">
          <color indexed="64"/>
        </top>
        <bottom style="thin">
          <color indexed="64"/>
        </bottom>
      </border>
    </ndxf>
  </rcc>
  <rcc rId="2338" sId="1" xfDxf="1" dxf="1">
    <oc r="M400" t="inlineStr">
      <is>
        <t>None</t>
      </is>
    </oc>
    <nc r="M400" t="inlineStr">
      <is>
        <t>BSS03SP01</t>
      </is>
    </nc>
    <ndxf>
      <alignment horizontal="left" vertical="top" readingOrder="0"/>
      <border outline="0">
        <left style="thin">
          <color indexed="64"/>
        </left>
        <right style="thin">
          <color indexed="64"/>
        </right>
        <top style="thin">
          <color indexed="64"/>
        </top>
        <bottom style="thin">
          <color indexed="64"/>
        </bottom>
      </border>
    </ndxf>
  </rcc>
  <rfmt sheetId="1" xfDxf="1" sqref="M401"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2"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3"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4"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5"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6"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7"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8"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9" start="0" length="0">
    <dxf>
      <alignment horizontal="left" vertical="top" readingOrder="0"/>
      <border outline="0">
        <left style="thin">
          <color indexed="64"/>
        </left>
        <right style="thin">
          <color indexed="64"/>
        </right>
        <top style="thin">
          <color indexed="64"/>
        </top>
        <bottom style="thin">
          <color indexed="64"/>
        </bottom>
      </border>
    </dxf>
  </rfmt>
  <rfmt sheetId="1" xfDxf="1" sqref="M410" start="0" length="0">
    <dxf>
      <alignment horizontal="left" vertical="top" readingOrder="0"/>
      <border outline="0">
        <left style="thin">
          <color indexed="64"/>
        </left>
        <right style="thin">
          <color indexed="64"/>
        </right>
        <top style="thin">
          <color indexed="64"/>
        </top>
        <bottom style="thin">
          <color indexed="64"/>
        </bottom>
      </border>
    </dxf>
  </rfmt>
  <rfmt sheetId="1" xfDxf="1" sqref="M411" start="0" length="0">
    <dxf>
      <alignment horizontal="left" vertical="top" readingOrder="0"/>
      <border outline="0">
        <left style="thin">
          <color indexed="64"/>
        </left>
        <right style="thin">
          <color indexed="64"/>
        </right>
        <top style="thin">
          <color indexed="64"/>
        </top>
        <bottom style="thin">
          <color indexed="64"/>
        </bottom>
      </border>
    </dxf>
  </rfmt>
  <rfmt sheetId="1" xfDxf="1" sqref="M412"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9" start="0" length="0">
    <dxf>
      <alignment horizontal="left" vertical="top" readingOrder="0"/>
      <border outline="0">
        <left style="thin">
          <color indexed="64"/>
        </left>
        <right style="thin">
          <color indexed="64"/>
        </right>
        <top style="thin">
          <color indexed="64"/>
        </top>
        <bottom style="thin">
          <color indexed="64"/>
        </bottom>
      </border>
    </dxf>
  </rfmt>
  <rfmt sheetId="1" xfDxf="1" sqref="M397" start="0" length="0">
    <dxf>
      <alignment horizontal="left" vertical="top" readingOrder="0"/>
      <border outline="0">
        <left style="thin">
          <color indexed="64"/>
        </left>
        <right style="thin">
          <color indexed="64"/>
        </right>
        <top style="thin">
          <color indexed="64"/>
        </top>
        <bottom style="thin">
          <color indexed="64"/>
        </bottom>
      </border>
    </dxf>
  </rfmt>
  <rfmt sheetId="1" xfDxf="1" sqref="M398" start="0" length="0">
    <dxf>
      <alignment horizontal="left" vertical="top" readingOrder="0"/>
      <border outline="0">
        <left style="thin">
          <color indexed="64"/>
        </left>
        <right style="thin">
          <color indexed="64"/>
        </right>
        <top style="thin">
          <color indexed="64"/>
        </top>
        <bottom style="thin">
          <color indexed="64"/>
        </bottom>
      </border>
    </dxf>
  </rfmt>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C94451EF-7A3E-4D72-B5A4-3D1B193192CC}" action="delete"/>
  <rdn rId="0" localSheetId="1" customView="1" name="Z_C94451EF_7A3E_4D72_B5A4_3D1B193192CC_.wvu.FilterData" hidden="1" oldHidden="1">
    <formula>Merged_COEM!$A$59:$AN$437</formula>
    <oldFormula>Merged_COEM!$A$59:$AN$437</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1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43" sId="1">
    <nc r="X330">
      <v>291</v>
    </nc>
  </rcc>
  <rcc rId="2344" sId="1">
    <oc r="W330">
      <f>V330</f>
    </oc>
    <nc r="W330">
      <v>291</v>
    </nc>
  </rcc>
  <rfmt sheetId="1" sqref="W330">
    <dxf>
      <fill>
        <patternFill patternType="solid">
          <bgColor rgb="FFFF0000"/>
        </patternFill>
      </fill>
    </dxf>
  </rfmt>
  <rcc rId="2345" sId="1">
    <nc r="Z330">
      <v>1</v>
    </nc>
  </rcc>
  <rcc rId="2346" sId="1">
    <nc r="AA330" t="inlineStr">
      <is>
        <t>Ready for review</t>
      </is>
    </nc>
  </rcc>
  <rcc rId="2347" sId="1" numFmtId="19">
    <nc r="AE330">
      <v>43985</v>
    </nc>
  </rcc>
  <rcc rId="2348" sId="1" numFmtId="19">
    <nc r="AF330">
      <v>43985</v>
    </nc>
  </rcc>
  <rcc rId="2349" sId="1">
    <nc r="AG330" t="inlineStr">
      <is>
        <t>OK</t>
      </is>
    </nc>
  </rcc>
  <rcc rId="2350" sId="1" numFmtId="14">
    <nc r="AH330">
      <v>1</v>
    </nc>
  </rcc>
  <rcc rId="2351" sId="1" numFmtId="14">
    <nc r="AI330">
      <v>1</v>
    </nc>
  </rcc>
  <rcc rId="2352" sId="1" numFmtId="14">
    <nc r="AJ330">
      <v>1</v>
    </nc>
  </rcc>
  <rcc rId="2353" sId="1">
    <nc r="AK330" t="inlineStr">
      <is>
        <t>None</t>
      </is>
    </nc>
  </rcc>
  <rcc rId="2354" sId="1" odxf="1" dxf="1" quotePrefix="1">
    <nc r="AL330" t="inlineStr">
      <is>
        <t>-</t>
      </is>
    </nc>
    <odxf>
      <font>
        <sz val="11"/>
        <color theme="1"/>
        <name val="Calibri"/>
        <scheme val="minor"/>
      </font>
    </odxf>
    <ndxf>
      <font>
        <sz val="11"/>
        <color theme="1"/>
        <name val="Calibri"/>
        <scheme val="minor"/>
      </font>
    </ndxf>
  </rcc>
  <rcc rId="2355" sId="1" odxf="1" dxf="1" quotePrefix="1">
    <nc r="AM330" t="inlineStr">
      <is>
        <t>-</t>
      </is>
    </nc>
    <odxf>
      <font>
        <sz val="11"/>
        <color theme="1"/>
        <name val="Calibri"/>
        <scheme val="minor"/>
      </font>
    </odxf>
    <ndxf>
      <font>
        <sz val="11"/>
        <color theme="1"/>
        <name val="Calibri"/>
        <scheme val="minor"/>
      </font>
    </ndxf>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1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62" sId="2" numFmtId="19">
    <nc r="AE125">
      <v>43985</v>
    </nc>
  </rcc>
  <rcc rId="2363" sId="2" numFmtId="19">
    <nc r="AF125">
      <v>43985</v>
    </nc>
  </rcc>
  <rcc rId="2364" sId="2">
    <nc r="AG125" t="inlineStr">
      <is>
        <t>OK</t>
      </is>
    </nc>
  </rcc>
  <rcc rId="2365" sId="2" numFmtId="14">
    <nc r="AH125">
      <v>1</v>
    </nc>
  </rcc>
  <rcc rId="2366" sId="2" numFmtId="14">
    <nc r="AI125">
      <v>1</v>
    </nc>
  </rcc>
  <rcc rId="2367" sId="2" numFmtId="14">
    <nc r="AJ125">
      <v>0.5</v>
    </nc>
  </rcc>
  <rcc rId="2368" sId="2" quotePrefix="1">
    <nc r="AK125" t="inlineStr">
      <is>
        <t>None</t>
      </is>
    </nc>
  </rcc>
  <rcv guid="{7ECC2B8E-6A82-42F5-8AB0-4A51C54EA5EC}" action="delete"/>
  <rdn rId="0" localSheetId="1" customView="1" name="Z_7ECC2B8E_6A82_42F5_8AB0_4A51C54EA5EC_.wvu.FilterData" hidden="1" oldHidden="1">
    <formula>Merged_COEM!$B$59:$AN$437</formula>
    <oldFormula>Merged_COEM!$B$59:$AN$437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71" sId="2" quotePrefix="1">
    <nc r="AL126" t="inlineStr">
      <is>
        <t>Line #199: Can't cover true case. Because it have a loop infinity.</t>
      </is>
    </nc>
  </rcc>
  <rcc rId="2372" sId="2">
    <nc r="AG126" t="inlineStr">
      <is>
        <t>NG</t>
      </is>
    </nc>
  </rcc>
  <rcc rId="2373" sId="2" numFmtId="14">
    <nc r="AH126">
      <v>0.98</v>
    </nc>
  </rcc>
  <rcc rId="2374" sId="2" numFmtId="14">
    <nc r="AI126">
      <v>0.97</v>
    </nc>
  </rcc>
  <rcc rId="2375" sId="2" numFmtId="14">
    <nc r="AJ126">
      <v>0.56999999999999995</v>
    </nc>
  </rcc>
  <rcc rId="2376" sId="2" quotePrefix="1">
    <nc r="AK126" t="inlineStr">
      <is>
        <t>None</t>
      </is>
    </nc>
  </rcc>
  <rcv guid="{7ECC2B8E-6A82-42F5-8AB0-4A51C54EA5EC}" action="delete"/>
  <rdn rId="0" localSheetId="1" customView="1" name="Z_7ECC2B8E_6A82_42F5_8AB0_4A51C54EA5EC_.wvu.FilterData" hidden="1" oldHidden="1">
    <formula>Merged_COEM!$B$59:$AN$437</formula>
    <oldFormula>Merged_COEM!$B$59:$AN$437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79" sId="2" numFmtId="19">
    <nc r="AE126">
      <v>43985</v>
    </nc>
  </rcc>
  <rcc rId="2380" sId="2" numFmtId="19">
    <nc r="AF126">
      <v>43985</v>
    </nc>
  </rcc>
  <rcv guid="{7ECC2B8E-6A82-42F5-8AB0-4A51C54EA5EC}" action="delete"/>
  <rdn rId="0" localSheetId="1" customView="1" name="Z_7ECC2B8E_6A82_42F5_8AB0_4A51C54EA5EC_.wvu.FilterData" hidden="1" oldHidden="1">
    <formula>Merged_COEM!$B$59:$AN$437</formula>
    <oldFormula>Merged_COEM!$B$59:$AN$437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83" sId="1" xfDxf="1" dxf="1">
    <oc r="M374" t="inlineStr">
      <is>
        <t>BL05SP18</t>
      </is>
    </oc>
    <nc r="M374" t="inlineStr">
      <is>
        <t>BSS06SP1</t>
      </is>
    </nc>
    <ndxf>
      <alignment horizontal="left" vertical="top" readingOrder="0"/>
      <border outline="0">
        <left style="thin">
          <color indexed="64"/>
        </left>
        <right style="thin">
          <color indexed="64"/>
        </right>
        <top style="thin">
          <color indexed="64"/>
        </top>
        <bottom style="thin">
          <color indexed="64"/>
        </bottom>
      </border>
    </ndxf>
  </rcc>
  <rcc rId="2384" sId="1" xfDxf="1" dxf="1">
    <oc r="M392" t="inlineStr">
      <is>
        <t>BL05SP18</t>
      </is>
    </oc>
    <nc r="M392" t="inlineStr">
      <is>
        <t>BSS06SP1</t>
      </is>
    </nc>
    <ndxf>
      <alignment horizontal="left" vertical="top" readingOrder="0"/>
      <border outline="0">
        <left style="thin">
          <color indexed="64"/>
        </left>
        <right style="thin">
          <color indexed="64"/>
        </right>
        <top style="thin">
          <color indexed="64"/>
        </top>
        <bottom style="thin">
          <color indexed="64"/>
        </bottom>
      </border>
    </ndxf>
  </rcc>
  <rcc rId="2385" sId="1">
    <oc r="M375" t="inlineStr">
      <is>
        <t>BL05SP18</t>
      </is>
    </oc>
    <nc r="M375" t="inlineStr">
      <is>
        <t>BSS06SP1</t>
      </is>
    </nc>
  </rcc>
  <rcc rId="2386" sId="1">
    <oc r="M376" t="inlineStr">
      <is>
        <t>BL05SP18</t>
      </is>
    </oc>
    <nc r="M376" t="inlineStr">
      <is>
        <t>BSS06SP1</t>
      </is>
    </nc>
  </rcc>
  <rcc rId="2387" sId="1">
    <oc r="M377" t="inlineStr">
      <is>
        <t>BL05SP18</t>
      </is>
    </oc>
    <nc r="M377" t="inlineStr">
      <is>
        <t>BSS06SP1</t>
      </is>
    </nc>
  </rcc>
  <rcc rId="2388" sId="1">
    <oc r="M378" t="inlineStr">
      <is>
        <t>BL05SP18</t>
      </is>
    </oc>
    <nc r="M378" t="inlineStr">
      <is>
        <t>BSS06SP1</t>
      </is>
    </nc>
  </rcc>
  <rcc rId="2389" sId="1">
    <oc r="M379" t="inlineStr">
      <is>
        <t>BL05SP18</t>
      </is>
    </oc>
    <nc r="M379" t="inlineStr">
      <is>
        <t>BSS06SP1</t>
      </is>
    </nc>
  </rcc>
  <rcc rId="2390" sId="1">
    <oc r="M380" t="inlineStr">
      <is>
        <t>BL05SP18</t>
      </is>
    </oc>
    <nc r="M380" t="inlineStr">
      <is>
        <t>BSS06SP1</t>
      </is>
    </nc>
  </rcc>
  <rcc rId="2391" sId="1">
    <oc r="M381" t="inlineStr">
      <is>
        <t>BL05SP18</t>
      </is>
    </oc>
    <nc r="M381" t="inlineStr">
      <is>
        <t>BSS06SP1</t>
      </is>
    </nc>
  </rcc>
  <rcc rId="2392" sId="1">
    <oc r="M382" t="inlineStr">
      <is>
        <t>BL05SP18</t>
      </is>
    </oc>
    <nc r="M382" t="inlineStr">
      <is>
        <t>BSS06SP1</t>
      </is>
    </nc>
  </rcc>
  <rcc rId="2393" sId="1">
    <oc r="M383" t="inlineStr">
      <is>
        <t>BL05SP18</t>
      </is>
    </oc>
    <nc r="M383" t="inlineStr">
      <is>
        <t>BSS06SP1</t>
      </is>
    </nc>
  </rcc>
  <rcc rId="2394" sId="1">
    <oc r="M384" t="inlineStr">
      <is>
        <t>BL05SP18</t>
      </is>
    </oc>
    <nc r="M384" t="inlineStr">
      <is>
        <t>BSS06SP1</t>
      </is>
    </nc>
  </rcc>
  <rcc rId="2395" sId="1">
    <oc r="M385" t="inlineStr">
      <is>
        <t>BL05SP18</t>
      </is>
    </oc>
    <nc r="M385" t="inlineStr">
      <is>
        <t>BSS06SP1</t>
      </is>
    </nc>
  </rcc>
  <rcc rId="2396" sId="1">
    <oc r="M386" t="inlineStr">
      <is>
        <t>BL05SP18</t>
      </is>
    </oc>
    <nc r="M386" t="inlineStr">
      <is>
        <t>BSS06SP1</t>
      </is>
    </nc>
  </rcc>
  <rcc rId="2397" sId="1">
    <oc r="M387" t="inlineStr">
      <is>
        <t>BL05SP18</t>
      </is>
    </oc>
    <nc r="M387" t="inlineStr">
      <is>
        <t>BSS06SP1</t>
      </is>
    </nc>
  </rcc>
  <rcc rId="2398" sId="1">
    <oc r="M388" t="inlineStr">
      <is>
        <t>BL05SP18</t>
      </is>
    </oc>
    <nc r="M388" t="inlineStr">
      <is>
        <t>BSS06SP1</t>
      </is>
    </nc>
  </rcc>
  <rcc rId="2399" sId="1">
    <oc r="M389" t="inlineStr">
      <is>
        <t>BL05SP18</t>
      </is>
    </oc>
    <nc r="M389" t="inlineStr">
      <is>
        <t>BSS06SP1</t>
      </is>
    </nc>
  </rcc>
  <rcc rId="2400" sId="1">
    <oc r="M390" t="inlineStr">
      <is>
        <t>BL05SP18</t>
      </is>
    </oc>
    <nc r="M390" t="inlineStr">
      <is>
        <t>BSS06SP1</t>
      </is>
    </nc>
  </rcc>
  <rcc rId="2401" sId="1">
    <oc r="M391" t="inlineStr">
      <is>
        <t>BL05SP18</t>
      </is>
    </oc>
    <nc r="M391" t="inlineStr">
      <is>
        <t>BSS06SP1</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2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B60:AN325">
    <dxf>
      <alignment wrapText="1" readingOrder="0"/>
    </dxf>
  </rfmt>
  <rfmt sheetId="2" sqref="B60:AN325">
    <dxf>
      <alignment wrapText="0" readingOrder="0"/>
    </dxf>
  </rfmt>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08" sId="2">
    <oc r="AA115" t="inlineStr">
      <is>
        <t>Ready for PLC</t>
      </is>
    </oc>
    <nc r="AA115" t="inlineStr">
      <is>
        <t>Ready for review</t>
      </is>
    </nc>
  </rcc>
  <rcc rId="2409" sId="2">
    <oc r="AA116" t="inlineStr">
      <is>
        <t>Ready for PLC</t>
      </is>
    </oc>
    <nc r="AA116" t="inlineStr">
      <is>
        <t>Ready for review</t>
      </is>
    </nc>
  </rcc>
  <rcc rId="2410" sId="2">
    <oc r="AA117" t="inlineStr">
      <is>
        <t>Ready for PLC</t>
      </is>
    </oc>
    <nc r="AA117" t="inlineStr">
      <is>
        <t>Ready for review</t>
      </is>
    </nc>
  </rcc>
  <rcc rId="2411" sId="2">
    <oc r="AA118" t="inlineStr">
      <is>
        <t>Ready for PLC</t>
      </is>
    </oc>
    <nc r="AA118" t="inlineStr">
      <is>
        <t>Ready for review</t>
      </is>
    </nc>
  </rcc>
  <rcc rId="2412" sId="2">
    <oc r="AA119" t="inlineStr">
      <is>
        <t>Ready for PLC</t>
      </is>
    </oc>
    <nc r="AA119" t="inlineStr">
      <is>
        <t>Ready for review</t>
      </is>
    </nc>
  </rcc>
  <rcc rId="2413" sId="2">
    <oc r="AA120" t="inlineStr">
      <is>
        <t>Ready for PLC</t>
      </is>
    </oc>
    <nc r="AA120" t="inlineStr">
      <is>
        <t>Ready for review</t>
      </is>
    </nc>
  </rcc>
  <rcc rId="2414" sId="2">
    <oc r="AA121" t="inlineStr">
      <is>
        <t>Ready for PLC</t>
      </is>
    </oc>
    <nc r="AA121" t="inlineStr">
      <is>
        <t>Ready for review</t>
      </is>
    </nc>
  </rcc>
  <rcc rId="2415" sId="2">
    <oc r="AA122" t="inlineStr">
      <is>
        <t>Ready for PLC</t>
      </is>
    </oc>
    <nc r="AA122" t="inlineStr">
      <is>
        <t>Ready for review</t>
      </is>
    </nc>
  </rcc>
  <rcc rId="2416" sId="2">
    <oc r="AA123" t="inlineStr">
      <is>
        <t>Ready for PLC</t>
      </is>
    </oc>
    <nc r="AA123" t="inlineStr">
      <is>
        <t>Ready for review</t>
      </is>
    </nc>
  </rcc>
  <rcc rId="2417" sId="2">
    <oc r="AA124" t="inlineStr">
      <is>
        <t>Ready for PLC</t>
      </is>
    </oc>
    <nc r="AA124" t="inlineStr">
      <is>
        <t>Ready for review</t>
      </is>
    </nc>
  </rcc>
  <rcc rId="2418" sId="2">
    <oc r="AA145" t="inlineStr">
      <is>
        <t>Ready for PLC</t>
      </is>
    </oc>
    <nc r="AA145" t="inlineStr">
      <is>
        <t>Ready for review</t>
      </is>
    </nc>
  </rcc>
  <rcc rId="2419" sId="2">
    <oc r="AA146" t="inlineStr">
      <is>
        <t>Ready for PLC</t>
      </is>
    </oc>
    <nc r="AA146" t="inlineStr">
      <is>
        <t>Ready for review</t>
      </is>
    </nc>
  </rcc>
  <rcc rId="2420" sId="2">
    <oc r="AA147" t="inlineStr">
      <is>
        <t>Ready for PLC</t>
      </is>
    </oc>
    <nc r="AA147" t="inlineStr">
      <is>
        <t>Ready for review</t>
      </is>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23" sId="1">
    <nc r="X300">
      <f>W300</f>
    </nc>
  </rcc>
  <rcc rId="2424" sId="1">
    <nc r="Z300">
      <v>0.2</v>
    </nc>
  </rcc>
  <rcc rId="2425" sId="1">
    <nc r="AA300" t="inlineStr">
      <is>
        <t>Ready for review</t>
      </is>
    </nc>
  </rcc>
  <rcc rId="2426" sId="1" numFmtId="19">
    <nc r="AE300">
      <v>43986</v>
    </nc>
  </rcc>
  <rcc rId="2427" sId="1" numFmtId="19">
    <nc r="AF300">
      <v>43986</v>
    </nc>
  </rcc>
  <rcc rId="2428" sId="1">
    <nc r="AG300" t="inlineStr">
      <is>
        <t>OK</t>
      </is>
    </nc>
  </rcc>
  <rcc rId="2429" sId="1" numFmtId="14">
    <nc r="AH300">
      <v>1</v>
    </nc>
  </rcc>
  <rcc rId="2430" sId="1" numFmtId="14">
    <nc r="AI300">
      <v>1</v>
    </nc>
  </rcc>
  <rcc rId="2431" sId="1" numFmtId="14">
    <nc r="AJ300">
      <v>1</v>
    </nc>
  </rcc>
  <rcc rId="2432" sId="1">
    <nc r="AK300" t="inlineStr">
      <is>
        <t>None</t>
      </is>
    </nc>
  </rcc>
  <rcc rId="2433" sId="1" odxf="1" dxf="1" quotePrefix="1">
    <nc r="AL300" t="inlineStr">
      <is>
        <t>-</t>
      </is>
    </nc>
    <odxf/>
    <ndxf/>
  </rcc>
  <rcc rId="2434" sId="1" odxf="1" dxf="1" quotePrefix="1">
    <nc r="AM300" t="inlineStr">
      <is>
        <t>-</t>
      </is>
    </nc>
    <odxf/>
    <ndxf/>
  </rc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2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37" sId="1">
    <nc r="X301">
      <f>W301</f>
    </nc>
  </rcc>
  <rcc rId="2438" sId="1">
    <nc r="Z301">
      <v>0.1</v>
    </nc>
  </rcc>
  <rcc rId="2439" sId="1">
    <nc r="AA301" t="inlineStr">
      <is>
        <t>Ready for review</t>
      </is>
    </nc>
  </rcc>
  <rcc rId="2440" sId="1" numFmtId="19">
    <nc r="AE301">
      <v>43986</v>
    </nc>
  </rcc>
  <rcc rId="2441" sId="1" numFmtId="19">
    <nc r="AF301">
      <v>43986</v>
    </nc>
  </rcc>
  <rcc rId="2442" sId="1">
    <nc r="AG301" t="inlineStr">
      <is>
        <t>OK</t>
      </is>
    </nc>
  </rcc>
  <rcc rId="2443" sId="1" numFmtId="14">
    <nc r="AH301">
      <v>1</v>
    </nc>
  </rcc>
  <rcc rId="2444" sId="1" numFmtId="14">
    <nc r="AI301">
      <v>1</v>
    </nc>
  </rcc>
  <rcc rId="2445" sId="1" numFmtId="14">
    <nc r="AJ301">
      <v>1</v>
    </nc>
  </rcc>
  <rcc rId="2446" sId="1">
    <nc r="AK301" t="inlineStr">
      <is>
        <t>None</t>
      </is>
    </nc>
  </rcc>
  <rcc rId="2447" sId="1" odxf="1" dxf="1" quotePrefix="1">
    <nc r="AL301" t="inlineStr">
      <is>
        <t>-</t>
      </is>
    </nc>
    <odxf/>
    <ndxf/>
  </rcc>
  <rcc rId="2448" sId="1" odxf="1" dxf="1" quotePrefix="1">
    <nc r="AM301" t="inlineStr">
      <is>
        <t>-</t>
      </is>
    </nc>
    <odxf/>
    <ndxf/>
  </rc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2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51" sId="1">
    <nc r="X346">
      <f>W346</f>
    </nc>
  </rcc>
  <rcc rId="2452" sId="1">
    <nc r="Z346">
      <v>1</v>
    </nc>
  </rcc>
  <rcc rId="2453" sId="1">
    <nc r="AA346" t="inlineStr">
      <is>
        <t>Ready for review</t>
      </is>
    </nc>
  </rcc>
  <rcc rId="2454" sId="1" numFmtId="19">
    <nc r="AE346">
      <v>43986</v>
    </nc>
  </rcc>
  <rcc rId="2455" sId="1" numFmtId="19">
    <nc r="AF346">
      <v>43986</v>
    </nc>
  </rcc>
  <rcc rId="2456" sId="1">
    <nc r="AG346" t="inlineStr">
      <is>
        <t>OK</t>
      </is>
    </nc>
  </rcc>
  <rcc rId="2457" sId="1">
    <nc r="AH346" t="inlineStr">
      <is>
        <t>-</t>
      </is>
    </nc>
  </rcc>
  <rcc rId="2458" sId="1">
    <nc r="AI346" t="inlineStr">
      <is>
        <t>-</t>
      </is>
    </nc>
  </rcc>
  <rcc rId="2459" sId="1">
    <nc r="AJ346" t="inlineStr">
      <is>
        <t>-</t>
      </is>
    </nc>
  </rcc>
  <rcc rId="2460" sId="1">
    <nc r="AK346" t="inlineStr">
      <is>
        <t>None</t>
      </is>
    </nc>
  </rcc>
  <rcc rId="2461" sId="1" odxf="1" dxf="1" quotePrefix="1">
    <nc r="AL346"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4" sId="1" odxf="1" dxf="1" quotePrefix="1">
    <nc r="AN300" t="inlineStr">
      <is>
        <t>-</t>
      </is>
    </nc>
    <odxf>
      <font>
        <sz val="11"/>
        <color theme="1"/>
        <name val="Calibri"/>
        <scheme val="minor"/>
      </font>
    </odxf>
    <ndxf>
      <font>
        <sz val="11"/>
        <color theme="1"/>
        <name val="Calibri"/>
        <scheme val="minor"/>
      </font>
    </ndxf>
  </rcc>
  <rcc rId="2465" sId="1" odxf="1" dxf="1" quotePrefix="1">
    <nc r="AN301" t="inlineStr">
      <is>
        <t>-</t>
      </is>
    </nc>
    <odxf>
      <font>
        <sz val="11"/>
        <color theme="1"/>
        <name val="Calibri"/>
        <scheme val="minor"/>
      </font>
    </odxf>
    <ndxf>
      <font>
        <sz val="11"/>
        <color theme="1"/>
        <name val="Calibri"/>
        <scheme val="minor"/>
      </font>
    </ndxf>
  </rc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2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8" sId="1">
    <nc r="X347">
      <f>W347</f>
    </nc>
  </rcc>
  <rcc rId="2469" sId="1">
    <nc r="Z347">
      <v>0.8</v>
    </nc>
  </rcc>
  <rcc rId="2470" sId="1">
    <nc r="AA347" t="inlineStr">
      <is>
        <t>Ready for review</t>
      </is>
    </nc>
  </rcc>
  <rcc rId="2471" sId="1" numFmtId="19">
    <nc r="AE347">
      <v>43986</v>
    </nc>
  </rcc>
  <rcc rId="2472" sId="1" numFmtId="19">
    <nc r="AF347">
      <v>43986</v>
    </nc>
  </rcc>
  <rcc rId="2473" sId="1">
    <nc r="AG347" t="inlineStr">
      <is>
        <t>OK</t>
      </is>
    </nc>
  </rcc>
  <rcc rId="2474" sId="1" numFmtId="14">
    <nc r="AH347">
      <v>1</v>
    </nc>
  </rcc>
  <rcc rId="2475" sId="1" numFmtId="14">
    <nc r="AI347">
      <v>1</v>
    </nc>
  </rcc>
  <rcc rId="2476" sId="1" numFmtId="14">
    <nc r="AJ347">
      <v>1</v>
    </nc>
  </rcc>
  <rcc rId="2477" sId="1">
    <nc r="AK347" t="inlineStr">
      <is>
        <t>None</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80" sId="1">
    <nc r="X348">
      <f>W348</f>
    </nc>
  </rcc>
  <rcc rId="2481" sId="1">
    <nc r="Z348">
      <v>0.2</v>
    </nc>
  </rcc>
  <rcc rId="2482" sId="1">
    <nc r="AA348" t="inlineStr">
      <is>
        <t>Ready for review</t>
      </is>
    </nc>
  </rcc>
  <rcc rId="2483" sId="1" numFmtId="19">
    <nc r="AE348">
      <v>43986</v>
    </nc>
  </rcc>
  <rcc rId="2484" sId="1" numFmtId="19">
    <nc r="AF348">
      <v>43986</v>
    </nc>
  </rcc>
  <rcc rId="2485" sId="1">
    <nc r="AG348" t="inlineStr">
      <is>
        <t>OK</t>
      </is>
    </nc>
  </rcc>
  <rcc rId="2486" sId="1" numFmtId="14">
    <nc r="AH348">
      <v>1</v>
    </nc>
  </rcc>
  <rcc rId="2487" sId="1" numFmtId="14">
    <nc r="AI348">
      <v>1</v>
    </nc>
  </rcc>
  <rcc rId="2488" sId="1" numFmtId="14">
    <nc r="AJ348">
      <v>1</v>
    </nc>
  </rcc>
  <rcc rId="2489" sId="1">
    <nc r="AK348" t="inlineStr">
      <is>
        <t>None</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92" sId="1">
    <nc r="X349">
      <f>W349</f>
    </nc>
  </rcc>
  <rcc rId="2493" sId="1">
    <nc r="Z349">
      <v>0.1</v>
    </nc>
  </rcc>
  <rcc rId="2494" sId="1">
    <nc r="AA349" t="inlineStr">
      <is>
        <t>Ready for review</t>
      </is>
    </nc>
  </rcc>
  <rcc rId="2495" sId="1" numFmtId="19">
    <nc r="AE349">
      <v>43986</v>
    </nc>
  </rcc>
  <rcc rId="2496" sId="1" numFmtId="19">
    <nc r="AF349">
      <v>43986</v>
    </nc>
  </rcc>
  <rcc rId="2497" sId="1">
    <nc r="AG349" t="inlineStr">
      <is>
        <t>OK</t>
      </is>
    </nc>
  </rcc>
  <rcc rId="2498" sId="1" numFmtId="14">
    <nc r="AH349">
      <v>1</v>
    </nc>
  </rcc>
  <rcc rId="2499" sId="1" numFmtId="14">
    <nc r="AI349">
      <v>1</v>
    </nc>
  </rcc>
  <rcc rId="2500" sId="1" numFmtId="14">
    <nc r="AJ349">
      <v>1</v>
    </nc>
  </rcc>
  <rcc rId="2501" sId="1">
    <nc r="AK349" t="inlineStr">
      <is>
        <t>None</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04" sId="1" xfDxf="1" dxf="1" quotePrefix="1">
    <oc r="F374" t="inlineStr">
      <is>
        <t>rb\as\zzn\core\app\dcom</t>
      </is>
    </oc>
    <nc r="F374" t="inlineStr">
      <is>
        <t>ZZN_ESP93_Mainstream_Int/MainstreamF30/rb/as/zzn/core/app/dcom/RBAPLCust/src/RBAPLCUST_RDBI_BatteryVoltage.c</t>
      </is>
    </nc>
    <ndxf>
      <alignment horizontal="left" vertical="top" readingOrder="0"/>
      <border outline="0">
        <left style="thin">
          <color indexed="64"/>
        </left>
        <right style="thin">
          <color indexed="64"/>
        </right>
        <top style="thin">
          <color indexed="64"/>
        </top>
        <bottom style="thin">
          <color indexed="64"/>
        </bottom>
      </border>
    </ndxf>
  </rcc>
  <rcc rId="2505" sId="1" xfDxf="1" dxf="1" quotePrefix="1">
    <oc r="F375" t="inlineStr">
      <is>
        <t>rb\as\zzn\core\app\dcom</t>
      </is>
    </oc>
    <nc r="F375" t="inlineStr">
      <is>
        <t>ZZN_ESP93_Mainstream_Int/MainstreamF30/rb/as/zzn/core/app/dcom/RBAPLCust/src/RBAPLCUST_RDBI_IOCtrlState.c</t>
      </is>
    </nc>
    <ndxf>
      <alignment horizontal="left" vertical="top" readingOrder="0"/>
      <border outline="0">
        <left style="thin">
          <color indexed="64"/>
        </left>
        <right style="thin">
          <color indexed="64"/>
        </right>
        <top style="thin">
          <color indexed="64"/>
        </top>
        <bottom style="thin">
          <color indexed="64"/>
        </bottom>
      </border>
    </ndxf>
  </rcc>
  <rfmt sheetId="1" sqref="F374:F375" start="0" length="2147483647">
    <dxf>
      <font>
        <b/>
      </font>
    </dxf>
  </rfmt>
</revisions>
</file>

<file path=xl/revisions/revisionLog2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06" sId="1" xfDxf="1" dxf="1" quotePrefix="1">
    <oc r="F376" t="inlineStr">
      <is>
        <t>rb\as\zzn\CpiwAPB\app\dsm</t>
      </is>
    </oc>
    <nc r="F376" t="inlineStr">
      <is>
        <t>ZZN_ESP93_Mainstream_Int/MainstreamF30/rb/as/zzn/CpiwAPB/app/net/RbNetPrj/RBNet_Can/src/NET_SCL_InitPrc_CNMS.c</t>
      </is>
    </nc>
    <ndxf>
      <alignment horizontal="left" vertical="top" readingOrder="0"/>
      <border outline="0">
        <left style="thin">
          <color indexed="64"/>
        </left>
        <right style="thin">
          <color indexed="64"/>
        </right>
        <top style="thin">
          <color indexed="64"/>
        </top>
        <bottom style="thin">
          <color indexed="64"/>
        </bottom>
      </border>
    </ndxf>
  </rcc>
  <rcc rId="2507" sId="1" xfDxf="1" dxf="1" quotePrefix="1">
    <oc r="F377" t="inlineStr">
      <is>
        <t>rb\as\zzn\CpiwAPB\app\net</t>
      </is>
    </oc>
    <nc r="F377" t="inlineStr">
      <is>
        <t>ZZN_ESP93_Mainstream_Int/MainstreamF30/rb/as/zzn/CpiwAPB/hswpr/src/RBHwVersion/src/RBVLV_TTNo_Defines_ATIEV.c</t>
      </is>
    </nc>
    <ndxf>
      <alignment horizontal="left" vertical="top" readingOrder="0"/>
      <border outline="0">
        <left style="thin">
          <color indexed="64"/>
        </left>
        <right style="thin">
          <color indexed="64"/>
        </right>
        <top style="thin">
          <color indexed="64"/>
        </top>
        <bottom style="thin">
          <color indexed="64"/>
        </bottom>
      </border>
    </ndxf>
  </rcc>
  <rcc rId="2508" sId="1" xfDxf="1" dxf="1" quotePrefix="1">
    <oc r="F378" t="inlineStr">
      <is>
        <t>rb\as\zzn\CpiwAPB\hswpr</t>
      </is>
    </oc>
    <nc r="F378" t="inlineStr">
      <is>
        <t>ZZN_ESP93_Mainstream_Int/MainstreamF30/rb/as/zzn/CpiwAPB/hswpr/src/RBHwVersion/src/RBVLV_TTNo_Defines_CA.c</t>
      </is>
    </nc>
    <ndxf>
      <alignment horizontal="left" vertical="top" readingOrder="0"/>
      <border outline="0">
        <left style="thin">
          <color indexed="64"/>
        </left>
        <right style="thin">
          <color indexed="64"/>
        </right>
        <top style="thin">
          <color indexed="64"/>
        </top>
        <bottom style="thin">
          <color indexed="64"/>
        </bottom>
      </border>
    </ndxf>
  </rcc>
  <rcc rId="2509" sId="1" xfDxf="1" dxf="1" quotePrefix="1">
    <oc r="F379" t="inlineStr">
      <is>
        <t>rb\as\zzn\CpiwAPB\hswpr</t>
      </is>
    </oc>
    <nc r="F379" t="inlineStr">
      <is>
        <t>ZZN_ESP93_Mainstream_Int/MainstreamF30/rb/as/zzn/CpiwAPB/hswpr/src/RBHwVersion/src/RBVLV_TTNo_Defines_FAWC.c</t>
      </is>
    </nc>
    <ndxf>
      <alignment horizontal="left" vertical="top" readingOrder="0"/>
      <border outline="0">
        <left style="thin">
          <color indexed="64"/>
        </left>
        <right style="thin">
          <color indexed="64"/>
        </right>
        <top style="thin">
          <color indexed="64"/>
        </top>
        <bottom style="thin">
          <color indexed="64"/>
        </bottom>
      </border>
    </ndxf>
  </rcc>
  <rcc rId="2510" sId="1" xfDxf="1" dxf="1" quotePrefix="1">
    <oc r="F380" t="inlineStr">
      <is>
        <t>rb\as\zzn\CpiwAPB\hswpr</t>
      </is>
    </oc>
    <nc r="F380" t="inlineStr">
      <is>
        <t>ZZN_ESP93_Mainstream_Int/MainstreamF30/rb/as/zzn/CpiwAPB/hswpr/src/RBHwVersion/src/RBVLV_TTNo_Defines_FORD.c</t>
      </is>
    </nc>
    <ndxf>
      <alignment horizontal="left" vertical="top" readingOrder="0"/>
      <border outline="0">
        <left style="thin">
          <color indexed="64"/>
        </left>
        <right style="thin">
          <color indexed="64"/>
        </right>
        <top style="thin">
          <color indexed="64"/>
        </top>
        <bottom style="thin">
          <color indexed="64"/>
        </bottom>
      </border>
    </ndxf>
  </rcc>
  <rcc rId="2511" sId="1" xfDxf="1" dxf="1" quotePrefix="1">
    <oc r="F381" t="inlineStr">
      <is>
        <t>rb\as\zzn\CpiwAPB\hswpr</t>
      </is>
    </oc>
    <nc r="F381" t="inlineStr">
      <is>
        <t>ZZN_ESP93_Mainstream_Int/MainstreamF30/rb/as/zzn/CpiwAPB/hswpr/src/RBHwVersion/src/RBVLV_TTNo_Defines_GEELY.c</t>
      </is>
    </nc>
    <ndxf>
      <alignment horizontal="left" vertical="top" readingOrder="0"/>
      <border outline="0">
        <left style="thin">
          <color indexed="64"/>
        </left>
        <right style="thin">
          <color indexed="64"/>
        </right>
        <top style="thin">
          <color indexed="64"/>
        </top>
        <bottom style="thin">
          <color indexed="64"/>
        </bottom>
      </border>
    </ndxf>
  </rcc>
  <rcc rId="2512" sId="1" xfDxf="1" dxf="1" quotePrefix="1">
    <oc r="F382" t="inlineStr">
      <is>
        <t>rb\as\zzn\CpiwAPB\hswpr</t>
      </is>
    </oc>
    <nc r="F382" t="inlineStr">
      <is>
        <t>ZZN_ESP93_Mainstream_Int/MainstreamF30/rb/as/zzn/CpiwAPB/hswpr/src/RBHwVersion/src/RBVLV_TTNo_Defines_MB-PC.c</t>
      </is>
    </nc>
    <ndxf>
      <alignment horizontal="left" vertical="top" readingOrder="0"/>
      <border outline="0">
        <left style="thin">
          <color indexed="64"/>
        </left>
        <right style="thin">
          <color indexed="64"/>
        </right>
        <top style="thin">
          <color indexed="64"/>
        </top>
        <bottom style="thin">
          <color indexed="64"/>
        </bottom>
      </border>
    </ndxf>
  </rcc>
  <rcc rId="2513" sId="1" xfDxf="1" dxf="1" quotePrefix="1">
    <oc r="F383" t="inlineStr">
      <is>
        <t>rb\as\zzn\CpiwAPB\hswpr</t>
      </is>
    </oc>
    <nc r="F383" t="inlineStr">
      <is>
        <t>ZZN_ESP93_Mainstream_Int/MainstreamF30/rb/as/zzn/CpiwAPB/hswpr/src/RBHwVersion/src/RBVLV_TTNo_Defines_NIS.c</t>
      </is>
    </nc>
    <ndxf>
      <alignment horizontal="left" vertical="top" readingOrder="0"/>
      <border outline="0">
        <left style="thin">
          <color indexed="64"/>
        </left>
        <right style="thin">
          <color indexed="64"/>
        </right>
        <top style="thin">
          <color indexed="64"/>
        </top>
        <bottom style="thin">
          <color indexed="64"/>
        </bottom>
      </border>
    </ndxf>
  </rcc>
  <rcc rId="2514" sId="1" xfDxf="1" dxf="1" quotePrefix="1">
    <oc r="F384" t="inlineStr">
      <is>
        <t>rb\as\zzn\CpiwAPB\hswpr</t>
      </is>
    </oc>
    <nc r="F384" t="inlineStr">
      <is>
        <t>ZZN_ESP93_Mainstream_Int/MainstreamF30/rb/as/zzn/CpiwAPB/hswpr/src/RBHwVersion/src/RBVLV_TTNo_Defines_not_affected_Customers.c</t>
      </is>
    </nc>
    <ndxf>
      <alignment horizontal="left" vertical="top" readingOrder="0"/>
      <border outline="0">
        <left style="thin">
          <color indexed="64"/>
        </left>
        <right style="thin">
          <color indexed="64"/>
        </right>
        <top style="thin">
          <color indexed="64"/>
        </top>
        <bottom style="thin">
          <color indexed="64"/>
        </bottom>
      </border>
    </ndxf>
  </rcc>
  <rcc rId="2515" sId="1" xfDxf="1" dxf="1" quotePrefix="1">
    <oc r="F385" t="inlineStr">
      <is>
        <t>rb\as\zzn\CpiwAPB\hswpr</t>
      </is>
    </oc>
    <nc r="F385" t="inlineStr">
      <is>
        <t>ZZN_ESP93_Mainstream_Int/MainstreamF30/rb/as/zzn/CpiwAPB/hswpr/src/RBHwVersion/src/RBVLV_TTNo_Defines_PSA.c</t>
      </is>
    </nc>
    <ndxf>
      <alignment horizontal="left" vertical="top" readingOrder="0"/>
      <border outline="0">
        <left style="thin">
          <color indexed="64"/>
        </left>
        <right style="thin">
          <color indexed="64"/>
        </right>
        <top style="thin">
          <color indexed="64"/>
        </top>
        <bottom style="thin">
          <color indexed="64"/>
        </bottom>
      </border>
    </ndxf>
  </rcc>
  <rcc rId="2516" sId="1" xfDxf="1" dxf="1" quotePrefix="1">
    <oc r="F386" t="inlineStr">
      <is>
        <t>rb\as\zzn\CpiwAPB\hswpr</t>
      </is>
    </oc>
    <nc r="F386" t="inlineStr">
      <is>
        <t>ZZN_ESP93_Mainstream_Int/MainstreamF30/rb/as/zzn/CpiwAPB/hswpr/src/RBHwVersion/src/RBVLV_TTNo_Defines_REN.c</t>
      </is>
    </nc>
    <ndxf>
      <alignment horizontal="left" vertical="top" readingOrder="0"/>
      <border outline="0">
        <left style="thin">
          <color indexed="64"/>
        </left>
        <right style="thin">
          <color indexed="64"/>
        </right>
        <top style="thin">
          <color indexed="64"/>
        </top>
        <bottom style="thin">
          <color indexed="64"/>
        </bottom>
      </border>
    </ndxf>
  </rcc>
  <rcc rId="2517" sId="1" xfDxf="1" dxf="1" quotePrefix="1">
    <oc r="F387" t="inlineStr">
      <is>
        <t>rb\as\zzn\CpiwAPB\hswpr</t>
      </is>
    </oc>
    <nc r="F387" t="inlineStr">
      <is>
        <t>ZZN_ESP93_Mainstream_Int/MainstreamF30/rb/as/zzn/CpiwAPB/hswpr/src/RBHwVersion/src/RBVLV_TTNo_Defines_SAIC.c</t>
      </is>
    </nc>
    <ndxf>
      <alignment horizontal="left" vertical="top" readingOrder="0"/>
      <border outline="0">
        <left style="thin">
          <color indexed="64"/>
        </left>
        <right style="thin">
          <color indexed="64"/>
        </right>
        <top style="thin">
          <color indexed="64"/>
        </top>
        <bottom style="thin">
          <color indexed="64"/>
        </bottom>
      </border>
    </ndxf>
  </rcc>
  <rcc rId="2518" sId="1" xfDxf="1" dxf="1" quotePrefix="1">
    <oc r="F388" t="inlineStr">
      <is>
        <t>rb\as\zzn\CpiwAPB\hswpr</t>
      </is>
    </oc>
    <nc r="F388" t="inlineStr">
      <is>
        <t>ZZN_ESP93_Mainstream_Int/MainstreamF30/rb/as/zzn/CpiwAPB/hswpr/src/RBHwVersion/src/RBVLV_TTNo_Defines_SGM.c</t>
      </is>
    </nc>
    <ndxf>
      <alignment horizontal="left" vertical="top" readingOrder="0"/>
      <border outline="0">
        <left style="thin">
          <color indexed="64"/>
        </left>
        <right style="thin">
          <color indexed="64"/>
        </right>
        <top style="thin">
          <color indexed="64"/>
        </top>
        <bottom style="thin">
          <color indexed="64"/>
        </bottom>
      </border>
    </ndxf>
  </rcc>
  <rcc rId="2519" sId="1" xfDxf="1" dxf="1" quotePrefix="1">
    <oc r="F389" t="inlineStr">
      <is>
        <t>rb\as\zzn\CpiwAPB\hswpr</t>
      </is>
    </oc>
    <nc r="F389" t="inlineStr">
      <is>
        <t>ZZN_ESP93_Mainstream_Int/MainstreamF30/rb/as/zzn/CpiwAPB/hswpr/src/RBHwVersion/src/RBVLV_TTNo_Defines_TOY.c</t>
      </is>
    </nc>
    <ndxf>
      <alignment horizontal="left" vertical="top" readingOrder="0"/>
      <border outline="0">
        <left style="thin">
          <color indexed="64"/>
        </left>
        <right style="thin">
          <color indexed="64"/>
        </right>
        <top style="thin">
          <color indexed="64"/>
        </top>
        <bottom style="thin">
          <color indexed="64"/>
        </bottom>
      </border>
    </ndxf>
  </rcc>
  <rcc rId="2520" sId="1" xfDxf="1" dxf="1" quotePrefix="1">
    <oc r="F390" t="inlineStr">
      <is>
        <t>rb\as\zzn\CpiwAPB\hswpr</t>
      </is>
    </oc>
    <nc r="F390" t="inlineStr">
      <is>
        <t>ZZN_ESP93_Mainstream_Int/MainstreamF30/rb/as/zzn/CpiwAPB/hswpr/src/RBHwVersion/src/RBVLV_TTNo_Defines_VW.c</t>
      </is>
    </nc>
    <ndxf>
      <alignment horizontal="left" vertical="top" readingOrder="0"/>
      <border outline="0">
        <left style="thin">
          <color indexed="64"/>
        </left>
        <right style="thin">
          <color indexed="64"/>
        </right>
        <top style="thin">
          <color indexed="64"/>
        </top>
        <bottom style="thin">
          <color indexed="64"/>
        </bottom>
      </border>
    </ndxf>
  </rcc>
  <rcc rId="2521" sId="1" xfDxf="1" dxf="1" quotePrefix="1">
    <oc r="F391" t="inlineStr">
      <is>
        <t>rb\as\zzn\CpiwAPB\hswpr</t>
      </is>
    </oc>
    <nc r="F391" t="inlineStr">
      <is>
        <t>ZZN_ESP93_Mainstream_Int/MainstreamF30/rb/as/zzn/CpiwAPB/hswpr/tst/hswsim/src/TestEnvironment_Fee_P15CE18.c</t>
      </is>
    </nc>
    <ndxf>
      <alignment horizontal="left" vertical="top" readingOrder="0"/>
      <border outline="0">
        <left style="thin">
          <color indexed="64"/>
        </left>
        <right style="thin">
          <color indexed="64"/>
        </right>
        <top style="thin">
          <color indexed="64"/>
        </top>
        <bottom style="thin">
          <color indexed="64"/>
        </bottom>
      </border>
    </ndxf>
  </rcc>
  <rfmt sheetId="1" sqref="F376:F391" start="0" length="2147483647">
    <dxf>
      <font>
        <b/>
      </font>
    </dxf>
  </rfmt>
</revisions>
</file>

<file path=xl/revisions/revisionLog2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22" sId="1">
    <oc r="F376" t="inlineStr">
      <is>
        <t>ZZN_ESP93_Mainstream_Int/MainstreamF30/rb/as/zzn/CpiwAPB/app/net/RbNetPrj/RBNet_Can/src/NET_SCL_InitPrc_CNMS.c</t>
      </is>
    </oc>
    <nc r="F376"/>
  </rcc>
  <rcc rId="2523" sId="1" xfDxf="1" dxf="1" quotePrefix="1">
    <oc r="F377" t="inlineStr">
      <is>
        <t>ZZN_ESP93_Mainstream_Int/MainstreamF30/rb/as/zzn/CpiwAPB/hswpr/src/RBHwVersion/src/RBVLV_TTNo_Defines_ATIEV.c</t>
      </is>
    </oc>
    <nc r="F377" t="inlineStr">
      <is>
        <t>ZZN_ESP93_Mainstream_Int/MainstreamF30/rb/as/zzn/CpiwAPB/app/net/RbNetPrj/RBNet_Can/src/NET_SCL_InitPrc_CNMS.c</t>
      </is>
    </nc>
    <ndxf>
      <font>
        <b/>
      </font>
      <alignment horizontal="left" vertical="top" readingOrder="0"/>
      <border outline="0">
        <left style="thin">
          <color indexed="64"/>
        </left>
        <right style="thin">
          <color indexed="64"/>
        </right>
        <top style="thin">
          <color indexed="64"/>
        </top>
        <bottom style="thin">
          <color indexed="64"/>
        </bottom>
      </border>
    </ndxf>
  </rcc>
  <rcc rId="2524" sId="1" xfDxf="1" dxf="1" quotePrefix="1">
    <oc r="F378" t="inlineStr">
      <is>
        <t>ZZN_ESP93_Mainstream_Int/MainstreamF30/rb/as/zzn/CpiwAPB/hswpr/src/RBHwVersion/src/RBVLV_TTNo_Defines_CA.c</t>
      </is>
    </oc>
    <nc r="F378" t="inlineStr">
      <is>
        <t>ZZN_ESP93_Mainstream_Int/MainstreamF30/rb/as/zzn/CpiwAPB/hswpr/src/RBHwVersion/src/RBVLV_TTNo_Defines_ATIEV.c</t>
      </is>
    </nc>
    <ndxf>
      <font>
        <b/>
      </font>
      <alignment horizontal="left" vertical="top" readingOrder="0"/>
      <border outline="0">
        <left style="thin">
          <color indexed="64"/>
        </left>
        <right style="thin">
          <color indexed="64"/>
        </right>
        <top style="thin">
          <color indexed="64"/>
        </top>
        <bottom style="thin">
          <color indexed="64"/>
        </bottom>
      </border>
    </ndxf>
  </rcc>
  <rcc rId="2525" sId="1" xfDxf="1" dxf="1" quotePrefix="1">
    <oc r="F379" t="inlineStr">
      <is>
        <t>ZZN_ESP93_Mainstream_Int/MainstreamF30/rb/as/zzn/CpiwAPB/hswpr/src/RBHwVersion/src/RBVLV_TTNo_Defines_FAWC.c</t>
      </is>
    </oc>
    <nc r="F379" t="inlineStr">
      <is>
        <t>ZZN_ESP93_Mainstream_Int/MainstreamF30/rb/as/zzn/CpiwAPB/hswpr/src/RBHwVersion/src/RBVLV_TTNo_Defines_CA.c</t>
      </is>
    </nc>
    <ndxf>
      <font>
        <b/>
      </font>
      <alignment horizontal="left" vertical="top" readingOrder="0"/>
      <border outline="0">
        <left style="thin">
          <color indexed="64"/>
        </left>
        <right style="thin">
          <color indexed="64"/>
        </right>
        <top style="thin">
          <color indexed="64"/>
        </top>
        <bottom style="thin">
          <color indexed="64"/>
        </bottom>
      </border>
    </ndxf>
  </rcc>
  <rcc rId="2526" sId="1" xfDxf="1" dxf="1" quotePrefix="1">
    <oc r="F380" t="inlineStr">
      <is>
        <t>ZZN_ESP93_Mainstream_Int/MainstreamF30/rb/as/zzn/CpiwAPB/hswpr/src/RBHwVersion/src/RBVLV_TTNo_Defines_FORD.c</t>
      </is>
    </oc>
    <nc r="F380" t="inlineStr">
      <is>
        <t>ZZN_ESP93_Mainstream_Int/MainstreamF30/rb/as/zzn/CpiwAPB/hswpr/src/RBHwVersion/src/RBVLV_TTNo_Defines_FAWC.c</t>
      </is>
    </nc>
    <ndxf>
      <font>
        <b/>
      </font>
      <alignment horizontal="left" vertical="top" readingOrder="0"/>
      <border outline="0">
        <left style="thin">
          <color indexed="64"/>
        </left>
        <right style="thin">
          <color indexed="64"/>
        </right>
        <top style="thin">
          <color indexed="64"/>
        </top>
        <bottom style="thin">
          <color indexed="64"/>
        </bottom>
      </border>
    </ndxf>
  </rcc>
  <rcc rId="2527" sId="1" xfDxf="1" dxf="1" quotePrefix="1">
    <oc r="F381" t="inlineStr">
      <is>
        <t>ZZN_ESP93_Mainstream_Int/MainstreamF30/rb/as/zzn/CpiwAPB/hswpr/src/RBHwVersion/src/RBVLV_TTNo_Defines_GEELY.c</t>
      </is>
    </oc>
    <nc r="F381" t="inlineStr">
      <is>
        <t>ZZN_ESP93_Mainstream_Int/MainstreamF30/rb/as/zzn/CpiwAPB/hswpr/src/RBHwVersion/src/RBVLV_TTNo_Defines_FORD.c</t>
      </is>
    </nc>
    <ndxf>
      <font>
        <b/>
      </font>
      <alignment horizontal="left" vertical="top" readingOrder="0"/>
      <border outline="0">
        <left style="thin">
          <color indexed="64"/>
        </left>
        <right style="thin">
          <color indexed="64"/>
        </right>
        <top style="thin">
          <color indexed="64"/>
        </top>
        <bottom style="thin">
          <color indexed="64"/>
        </bottom>
      </border>
    </ndxf>
  </rcc>
  <rcc rId="2528" sId="1" xfDxf="1" dxf="1" quotePrefix="1">
    <oc r="F382" t="inlineStr">
      <is>
        <t>ZZN_ESP93_Mainstream_Int/MainstreamF30/rb/as/zzn/CpiwAPB/hswpr/src/RBHwVersion/src/RBVLV_TTNo_Defines_MB-PC.c</t>
      </is>
    </oc>
    <nc r="F382" t="inlineStr">
      <is>
        <t>ZZN_ESP93_Mainstream_Int/MainstreamF30/rb/as/zzn/CpiwAPB/hswpr/src/RBHwVersion/src/RBVLV_TTNo_Defines_GEELY.c</t>
      </is>
    </nc>
    <ndxf>
      <font>
        <b/>
      </font>
      <alignment horizontal="left" vertical="top" readingOrder="0"/>
      <border outline="0">
        <left style="thin">
          <color indexed="64"/>
        </left>
        <right style="thin">
          <color indexed="64"/>
        </right>
        <top style="thin">
          <color indexed="64"/>
        </top>
        <bottom style="thin">
          <color indexed="64"/>
        </bottom>
      </border>
    </ndxf>
  </rcc>
  <rcc rId="2529" sId="1" xfDxf="1" dxf="1" quotePrefix="1">
    <oc r="F383" t="inlineStr">
      <is>
        <t>ZZN_ESP93_Mainstream_Int/MainstreamF30/rb/as/zzn/CpiwAPB/hswpr/src/RBHwVersion/src/RBVLV_TTNo_Defines_NIS.c</t>
      </is>
    </oc>
    <nc r="F383" t="inlineStr">
      <is>
        <t>ZZN_ESP93_Mainstream_Int/MainstreamF30/rb/as/zzn/CpiwAPB/hswpr/src/RBHwVersion/src/RBVLV_TTNo_Defines_MB-PC.c</t>
      </is>
    </nc>
    <ndxf>
      <font>
        <b/>
      </font>
      <alignment horizontal="left" vertical="top" readingOrder="0"/>
      <border outline="0">
        <left style="thin">
          <color indexed="64"/>
        </left>
        <right style="thin">
          <color indexed="64"/>
        </right>
        <top style="thin">
          <color indexed="64"/>
        </top>
        <bottom style="thin">
          <color indexed="64"/>
        </bottom>
      </border>
    </ndxf>
  </rcc>
  <rcc rId="2530" sId="1" xfDxf="1" dxf="1" quotePrefix="1">
    <oc r="F384" t="inlineStr">
      <is>
        <t>ZZN_ESP93_Mainstream_Int/MainstreamF30/rb/as/zzn/CpiwAPB/hswpr/src/RBHwVersion/src/RBVLV_TTNo_Defines_not_affected_Customers.c</t>
      </is>
    </oc>
    <nc r="F384" t="inlineStr">
      <is>
        <t>ZZN_ESP93_Mainstream_Int/MainstreamF30/rb/as/zzn/CpiwAPB/hswpr/src/RBHwVersion/src/RBVLV_TTNo_Defines_NIS.c</t>
      </is>
    </nc>
    <ndxf>
      <font>
        <b/>
      </font>
      <alignment horizontal="left" vertical="top" readingOrder="0"/>
      <border outline="0">
        <left style="thin">
          <color indexed="64"/>
        </left>
        <right style="thin">
          <color indexed="64"/>
        </right>
        <top style="thin">
          <color indexed="64"/>
        </top>
        <bottom style="thin">
          <color indexed="64"/>
        </bottom>
      </border>
    </ndxf>
  </rcc>
  <rcc rId="2531" sId="1" xfDxf="1" dxf="1" quotePrefix="1">
    <oc r="F385" t="inlineStr">
      <is>
        <t>ZZN_ESP93_Mainstream_Int/MainstreamF30/rb/as/zzn/CpiwAPB/hswpr/src/RBHwVersion/src/RBVLV_TTNo_Defines_PSA.c</t>
      </is>
    </oc>
    <nc r="F385" t="inlineStr">
      <is>
        <t>ZZN_ESP93_Mainstream_Int/MainstreamF30/rb/as/zzn/CpiwAPB/hswpr/src/RBHwVersion/src/RBVLV_TTNo_Defines_not_affected_Customers.c</t>
      </is>
    </nc>
    <ndxf>
      <font>
        <b/>
      </font>
      <alignment horizontal="left" vertical="top" readingOrder="0"/>
      <border outline="0">
        <left style="thin">
          <color indexed="64"/>
        </left>
        <right style="thin">
          <color indexed="64"/>
        </right>
        <top style="thin">
          <color indexed="64"/>
        </top>
        <bottom style="thin">
          <color indexed="64"/>
        </bottom>
      </border>
    </ndxf>
  </rcc>
  <rcc rId="2532" sId="1" xfDxf="1" dxf="1" quotePrefix="1">
    <oc r="F386" t="inlineStr">
      <is>
        <t>ZZN_ESP93_Mainstream_Int/MainstreamF30/rb/as/zzn/CpiwAPB/hswpr/src/RBHwVersion/src/RBVLV_TTNo_Defines_REN.c</t>
      </is>
    </oc>
    <nc r="F386" t="inlineStr">
      <is>
        <t>ZZN_ESP93_Mainstream_Int/MainstreamF30/rb/as/zzn/CpiwAPB/hswpr/src/RBHwVersion/src/RBVLV_TTNo_Defines_PSA.c</t>
      </is>
    </nc>
    <ndxf>
      <font>
        <b/>
      </font>
      <alignment horizontal="left" vertical="top" readingOrder="0"/>
      <border outline="0">
        <left style="thin">
          <color indexed="64"/>
        </left>
        <right style="thin">
          <color indexed="64"/>
        </right>
        <top style="thin">
          <color indexed="64"/>
        </top>
        <bottom style="thin">
          <color indexed="64"/>
        </bottom>
      </border>
    </ndxf>
  </rcc>
  <rcc rId="2533" sId="1" xfDxf="1" dxf="1" quotePrefix="1">
    <oc r="F387" t="inlineStr">
      <is>
        <t>ZZN_ESP93_Mainstream_Int/MainstreamF30/rb/as/zzn/CpiwAPB/hswpr/src/RBHwVersion/src/RBVLV_TTNo_Defines_SAIC.c</t>
      </is>
    </oc>
    <nc r="F387" t="inlineStr">
      <is>
        <t>ZZN_ESP93_Mainstream_Int/MainstreamF30/rb/as/zzn/CpiwAPB/hswpr/src/RBHwVersion/src/RBVLV_TTNo_Defines_REN.c</t>
      </is>
    </nc>
    <ndxf>
      <font>
        <b/>
      </font>
      <alignment horizontal="left" vertical="top" readingOrder="0"/>
      <border outline="0">
        <left style="thin">
          <color indexed="64"/>
        </left>
        <right style="thin">
          <color indexed="64"/>
        </right>
        <top style="thin">
          <color indexed="64"/>
        </top>
        <bottom style="thin">
          <color indexed="64"/>
        </bottom>
      </border>
    </ndxf>
  </rcc>
  <rcc rId="2534" sId="1" xfDxf="1" dxf="1" quotePrefix="1">
    <oc r="F388" t="inlineStr">
      <is>
        <t>ZZN_ESP93_Mainstream_Int/MainstreamF30/rb/as/zzn/CpiwAPB/hswpr/src/RBHwVersion/src/RBVLV_TTNo_Defines_SGM.c</t>
      </is>
    </oc>
    <nc r="F388" t="inlineStr">
      <is>
        <t>ZZN_ESP93_Mainstream_Int/MainstreamF30/rb/as/zzn/CpiwAPB/hswpr/src/RBHwVersion/src/RBVLV_TTNo_Defines_SAIC.c</t>
      </is>
    </nc>
    <ndxf>
      <font>
        <b/>
      </font>
      <alignment horizontal="left" vertical="top" readingOrder="0"/>
      <border outline="0">
        <left style="thin">
          <color indexed="64"/>
        </left>
        <right style="thin">
          <color indexed="64"/>
        </right>
        <top style="thin">
          <color indexed="64"/>
        </top>
        <bottom style="thin">
          <color indexed="64"/>
        </bottom>
      </border>
    </ndxf>
  </rcc>
  <rcc rId="2535" sId="1" xfDxf="1" dxf="1" quotePrefix="1">
    <oc r="F389" t="inlineStr">
      <is>
        <t>ZZN_ESP93_Mainstream_Int/MainstreamF30/rb/as/zzn/CpiwAPB/hswpr/src/RBHwVersion/src/RBVLV_TTNo_Defines_TOY.c</t>
      </is>
    </oc>
    <nc r="F389" t="inlineStr">
      <is>
        <t>ZZN_ESP93_Mainstream_Int/MainstreamF30/rb/as/zzn/CpiwAPB/hswpr/src/RBHwVersion/src/RBVLV_TTNo_Defines_SGM.c</t>
      </is>
    </nc>
    <ndxf>
      <font>
        <b/>
      </font>
      <alignment horizontal="left" vertical="top" readingOrder="0"/>
      <border outline="0">
        <left style="thin">
          <color indexed="64"/>
        </left>
        <right style="thin">
          <color indexed="64"/>
        </right>
        <top style="thin">
          <color indexed="64"/>
        </top>
        <bottom style="thin">
          <color indexed="64"/>
        </bottom>
      </border>
    </ndxf>
  </rcc>
  <rcc rId="2536" sId="1" xfDxf="1" dxf="1" quotePrefix="1">
    <oc r="F390" t="inlineStr">
      <is>
        <t>ZZN_ESP93_Mainstream_Int/MainstreamF30/rb/as/zzn/CpiwAPB/hswpr/src/RBHwVersion/src/RBVLV_TTNo_Defines_VW.c</t>
      </is>
    </oc>
    <nc r="F390" t="inlineStr">
      <is>
        <t>ZZN_ESP93_Mainstream_Int/MainstreamF30/rb/as/zzn/CpiwAPB/hswpr/src/RBHwVersion/src/RBVLV_TTNo_Defines_TOY.c</t>
      </is>
    </nc>
    <ndxf>
      <font>
        <b/>
      </font>
      <alignment horizontal="left" vertical="top" readingOrder="0"/>
      <border outline="0">
        <left style="thin">
          <color indexed="64"/>
        </left>
        <right style="thin">
          <color indexed="64"/>
        </right>
        <top style="thin">
          <color indexed="64"/>
        </top>
        <bottom style="thin">
          <color indexed="64"/>
        </bottom>
      </border>
    </ndxf>
  </rcc>
  <rcc rId="2537" sId="1" xfDxf="1" dxf="1" quotePrefix="1">
    <oc r="F391" t="inlineStr">
      <is>
        <t>ZZN_ESP93_Mainstream_Int/MainstreamF30/rb/as/zzn/CpiwAPB/hswpr/tst/hswsim/src/TestEnvironment_Fee_P15CE18.c</t>
      </is>
    </oc>
    <nc r="F391" t="inlineStr">
      <is>
        <t>ZZN_ESP93_Mainstream_Int/MainstreamF30/rb/as/zzn/CpiwAPB/hswpr/src/RBHwVersion/src/RBVLV_TTNo_Defines_VW.c</t>
      </is>
    </nc>
    <ndxf>
      <font>
        <b/>
      </font>
      <alignment horizontal="left" vertical="top" readingOrder="0"/>
      <border outline="0">
        <left style="thin">
          <color indexed="64"/>
        </left>
        <right style="thin">
          <color indexed="64"/>
        </right>
        <top style="thin">
          <color indexed="64"/>
        </top>
        <bottom style="thin">
          <color indexed="64"/>
        </bottom>
      </border>
    </ndxf>
  </rcc>
  <rcc rId="2538" sId="1" xfDxf="1" dxf="1" quotePrefix="1">
    <oc r="F392" t="inlineStr">
      <is>
        <t>rb\as\zzn\CpiwAPB\hswpr</t>
      </is>
    </oc>
    <nc r="F392" t="inlineStr">
      <is>
        <t>ZZN_ESP93_Mainstream_Int/MainstreamF30/rb/as/zzn/CpiwAPB/hswpr/tst/hswsim/src/TestEnvironment_Fee_P15CE18.c</t>
      </is>
    </nc>
    <ndxf>
      <alignment horizontal="left" vertical="top" readingOrder="0"/>
      <border outline="0">
        <left style="thin">
          <color indexed="64"/>
        </left>
        <right style="thin">
          <color indexed="64"/>
        </right>
        <top style="thin">
          <color indexed="64"/>
        </top>
        <bottom style="thin">
          <color indexed="64"/>
        </bottom>
      </border>
    </ndxf>
  </rcc>
  <rfmt sheetId="1" sqref="F377:F392" start="0" length="2147483647">
    <dxf>
      <font>
        <b val="0"/>
      </font>
    </dxf>
  </rfmt>
</revisions>
</file>

<file path=xl/revisions/revisionLog2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377:F392" start="0" length="2147483647">
    <dxf>
      <font>
        <b/>
      </font>
    </dxf>
  </rfmt>
</revisions>
</file>

<file path=xl/revisions/revisionLog2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39" sId="1" xfDxf="1" dxf="1" quotePrefix="1">
    <nc r="F376" t="inlineStr">
      <is>
        <t>rb/as/zzn/CpiwAPB/app/dsm</t>
      </is>
    </nc>
    <ndxf>
      <font>
        <b/>
      </font>
      <alignment horizontal="left" vertical="top" readingOrder="0"/>
      <border outline="0">
        <left style="thin">
          <color indexed="64"/>
        </left>
        <right style="thin">
          <color indexed="64"/>
        </right>
        <top style="thin">
          <color indexed="64"/>
        </top>
        <bottom style="thin">
          <color indexed="64"/>
        </bottom>
      </border>
    </ndxf>
  </rcc>
  <rfmt sheetId="1" sqref="F376" start="0" length="2147483647">
    <dxf>
      <font>
        <b val="0"/>
      </font>
    </dxf>
  </rfmt>
</revisions>
</file>

<file path=xl/revisions/revisionLog2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40" sId="1" xfDxf="1" dxf="1" quotePrefix="1">
    <oc r="F396" t="inlineStr">
      <is>
        <t>rb\as\saic\CpiwAPB\app\net\RBScl\ZS12HEV\src\</t>
      </is>
    </oc>
    <nc r="F396" t="inlineStr">
      <is>
        <t>SAIC_A_ARCH_CMP_ESP93_Carbon_Int/MainstreamF30/rb/as/saic/CpiwAPB/app/net/RBScl/ZS12HEV/src/NET_Complex_SignalHandling.c</t>
      </is>
    </nc>
    <ndxf>
      <alignment horizontal="left" vertical="top" readingOrder="0"/>
      <border outline="0">
        <left style="thin">
          <color indexed="64"/>
        </left>
        <right style="thin">
          <color indexed="64"/>
        </right>
        <top style="thin">
          <color indexed="64"/>
        </top>
        <bottom style="thin">
          <color indexed="64"/>
        </bottom>
      </border>
    </ndxf>
  </rcc>
  <rcc rId="2541" sId="1" xfDxf="1" dxf="1" quotePrefix="1">
    <oc r="F397" t="inlineStr">
      <is>
        <t>rb\as\nio\core\app\net\RBScl\src\</t>
      </is>
    </oc>
    <nc r="F397" t="inlineStr">
      <is>
        <t>NextEV_ESPHevX_Int/CNMSESPHevX/rb/as/nio/core/app/net/RBScl/src/NET_SCL_Tx_SystemInfo_NextEV.c</t>
      </is>
    </nc>
    <ndxf>
      <alignment horizontal="left" vertical="top" readingOrder="0"/>
      <border outline="0">
        <left style="thin">
          <color indexed="64"/>
        </left>
        <right style="thin">
          <color indexed="64"/>
        </right>
        <top style="thin">
          <color indexed="64"/>
        </top>
        <bottom style="thin">
          <color indexed="64"/>
        </bottom>
      </border>
    </ndxf>
  </rcc>
  <rcc rId="2542" sId="1" xfDxf="1" dxf="1" quotePrefix="1">
    <oc r="F398" t="inlineStr">
      <is>
        <t>rb\as\nio\core\app\net\RBScl\src\</t>
      </is>
    </oc>
    <nc r="F398" t="inlineStr">
      <is>
        <t>NextEV_ESPHevX_Int/CNMSESPHevX/rb/as/nio/core/app/net/RBScl/src/NET_Monitoring.c</t>
      </is>
    </nc>
    <ndxf>
      <alignment horizontal="left" vertical="top" readingOrder="0"/>
      <border outline="0">
        <left style="thin">
          <color indexed="64"/>
        </left>
        <right style="thin">
          <color indexed="64"/>
        </right>
        <top style="thin">
          <color indexed="64"/>
        </top>
        <bottom style="thin">
          <color indexed="64"/>
        </bottom>
      </border>
    </ndxf>
  </rcc>
  <rfmt sheetId="1" sqref="F396:F398" start="0" length="2147483647">
    <dxf>
      <font>
        <b/>
      </font>
    </dxf>
  </rfmt>
</revisions>
</file>

<file path=xl/revisions/revisionLog2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376 F393:F395 F399:F400 F410:F412">
    <dxf>
      <fill>
        <patternFill patternType="solid">
          <bgColor rgb="FFFF0000"/>
        </patternFill>
      </fill>
    </dxf>
  </rfmt>
</revisions>
</file>

<file path=xl/revisions/revisionLog2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43" sId="1" quotePrefix="1">
    <oc r="F393" t="inlineStr">
      <is>
        <t>1\rb\as\cnms_core\app\dsm\DemVar\src\</t>
      </is>
    </oc>
    <nc r="F393" t="inlineStr">
      <is>
        <t>rb\as\cnms_core\app\dsm\DemVar\src\</t>
      </is>
    </nc>
  </rcc>
  <rcc rId="2544" sId="1" quotePrefix="1">
    <oc r="F394" t="inlineStr">
      <is>
        <t>2\rb\as\ca\core\app\dsm\RBVAR\src\</t>
      </is>
    </oc>
    <nc r="F394" t="inlineStr">
      <is>
        <t>rb\as\ca\core\app\dsm\RBVAR\src\</t>
      </is>
    </nc>
  </rcc>
  <rcc rId="2545" sId="1" quotePrefix="1">
    <oc r="F395" t="inlineStr">
      <is>
        <t>3\rb\as\ca\core\app\dsm\RBVAR\src\</t>
      </is>
    </oc>
    <nc r="F395" t="inlineStr">
      <is>
        <t>rb\as\ca\core\app\dsm\RBVAR\src\</t>
      </is>
    </nc>
  </rcc>
</revisions>
</file>

<file path=xl/revisions/revisionLog2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46" sId="1" xfDxf="1" dxf="1" quotePrefix="1">
    <oc r="F393" t="inlineStr">
      <is>
        <t>rb\as\cnms_core\app\dsm\DemVar\src\</t>
      </is>
    </oc>
    <nc r="F393" t="inlineStr">
      <is>
        <t>CA_ESPhevX_Deuterium_Int/CNMS_ESPHevX/rb/as/cnms_core/app/dsm/DemVar/src/Dem_VarCodeHandling.c</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2547" sId="1" xfDxf="1" dxf="1" quotePrefix="1">
    <oc r="F394" t="inlineStr">
      <is>
        <t>rb\as\ca\core\app\dsm\RBVAR\src\</t>
      </is>
    </oc>
    <nc r="F394" t="inlineStr">
      <is>
        <t>CA_ESPhevX_Deuterium_Int/CNMS_ESPHevX/rb/as/ca/core/app/dsm/RBVAR/src/RBVAR_VarCode_PROJECT.c</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2548" sId="1" xfDxf="1" dxf="1" quotePrefix="1">
    <oc r="F395" t="inlineStr">
      <is>
        <t>rb\as\ca\core\app\dsm\RBVAR\src\</t>
      </is>
    </oc>
    <nc r="F395" t="inlineStr">
      <is>
        <t>CA_ESPhevX_Deuterium_Int/CNMS_ESPHevX/rb/as/ca/core/app/dsm/RBVAR/src/RBVAR_OutputDriver_PROJECT.c</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fmt sheetId="1" sqref="F393:F395" start="0" length="2147483647">
    <dxf>
      <font>
        <b/>
      </font>
    </dxf>
  </rfmt>
  <rfmt sheetId="1" sqref="F393:F395">
    <dxf>
      <fill>
        <patternFill patternType="none">
          <bgColor auto="1"/>
        </patternFill>
      </fill>
    </dxf>
  </rfmt>
</revisions>
</file>

<file path=xl/revisions/revisionLog2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49" sId="2" numFmtId="14">
    <nc r="AH127">
      <v>1</v>
    </nc>
  </rcc>
  <rcc rId="2550" sId="2" numFmtId="14">
    <nc r="AI127">
      <v>1</v>
    </nc>
  </rcc>
  <rcc rId="2551" sId="2" numFmtId="14">
    <nc r="AJ127">
      <v>0.6</v>
    </nc>
  </rcc>
  <rcc rId="2552" sId="2" quotePrefix="1">
    <nc r="AK127" t="inlineStr">
      <is>
        <t>None</t>
      </is>
    </nc>
  </rcc>
  <rcv guid="{7ECC2B8E-6A82-42F5-8AB0-4A51C54EA5EC}" action="delete"/>
  <rdn rId="0" localSheetId="1" customView="1" name="Z_7ECC2B8E_6A82_42F5_8AB0_4A51C54EA5EC_.wvu.FilterData" hidden="1" oldHidden="1">
    <formula>Merged_COEM!$B$59:$AN$437</formula>
    <oldFormula>Merged_COEM!$B$59:$AN$437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55" sId="1" xfDxf="1" dxf="1">
    <nc r="E413" t="inlineStr">
      <is>
        <t>GEEA2.0_ESP9.3_CMP_BL05.4 (BE1)(CAT3)_Sprint2</t>
      </is>
    </nc>
    <ndxf>
      <alignment horizontal="left" vertical="top" readingOrder="0"/>
      <border outline="0">
        <left style="thin">
          <color indexed="64"/>
        </left>
        <right style="thin">
          <color indexed="64"/>
        </right>
        <top style="thin">
          <color indexed="64"/>
        </top>
        <bottom style="thin">
          <color indexed="64"/>
        </bottom>
      </border>
    </ndxf>
  </rcc>
  <rcc rId="2556" sId="1" xfDxf="1" dxf="1">
    <nc r="E414" t="inlineStr">
      <is>
        <t>GEEA2.0_ESP9.3_CMP_BL07 (BG1) Sprint 4</t>
      </is>
    </nc>
    <ndxf>
      <alignment horizontal="left" vertical="top" readingOrder="0"/>
      <border outline="0">
        <left style="thin">
          <color indexed="64"/>
        </left>
        <right style="thin">
          <color indexed="64"/>
        </right>
        <top style="thin">
          <color indexed="64"/>
        </top>
        <bottom style="thin">
          <color indexed="64"/>
        </bottom>
      </border>
    </ndxf>
  </rcc>
  <rcc rId="2557" sId="1" xfDxf="1" dxf="1">
    <nc r="E415" t="inlineStr">
      <is>
        <t>GEEA2.0_iBooster_CMP_BL07_BG2_Sprint04</t>
      </is>
    </nc>
    <ndxf>
      <alignment horizontal="left" vertical="top" readingOrder="0"/>
      <border outline="0">
        <left style="thin">
          <color indexed="64"/>
        </left>
        <right style="thin">
          <color indexed="64"/>
        </right>
        <top style="thin">
          <color indexed="64"/>
        </top>
        <bottom style="thin">
          <color indexed="64"/>
        </bottom>
      </border>
    </ndxf>
  </rcc>
  <rcc rId="2558" sId="1" xfDxf="1" dxf="1">
    <nc r="E416" t="inlineStr">
      <is>
        <t>GEEA2.0_iBooster_CMP_BL07_BG2_Sprint04</t>
      </is>
    </nc>
    <ndxf>
      <alignment horizontal="left" vertical="top" readingOrder="0"/>
      <border outline="0">
        <left style="thin">
          <color indexed="64"/>
        </left>
        <right style="thin">
          <color indexed="64"/>
        </right>
        <top style="thin">
          <color indexed="64"/>
        </top>
        <bottom style="thin">
          <color indexed="64"/>
        </bottom>
      </border>
    </ndxf>
  </rcc>
  <rcc rId="2559" sId="1" xfDxf="1" dxf="1">
    <nc r="E417" t="inlineStr">
      <is>
        <t>MC_239507_SGMW_CN210S_PHEV_ESP9.3CPi_BSS03_SP1</t>
      </is>
    </nc>
    <ndxf>
      <alignment horizontal="left" vertical="top" readingOrder="0"/>
      <border outline="0">
        <left style="thin">
          <color indexed="64"/>
        </left>
        <right style="thin">
          <color indexed="64"/>
        </right>
        <top style="thin">
          <color indexed="64"/>
        </top>
        <bottom style="thin">
          <color indexed="64"/>
        </bottom>
      </border>
    </ndxf>
  </rcc>
  <rcc rId="2560" sId="1" xfDxf="1" dxf="1">
    <nc r="E418" t="inlineStr">
      <is>
        <t>MC_239507_SGMW_CN210S_PHEV_ESP9.3CPi_BSS03_SP1</t>
      </is>
    </nc>
    <ndxf>
      <alignment horizontal="left" vertical="top" readingOrder="0"/>
      <border outline="0">
        <left style="thin">
          <color indexed="64"/>
        </left>
        <right style="thin">
          <color indexed="64"/>
        </right>
        <top style="thin">
          <color indexed="64"/>
        </top>
        <bottom style="thin">
          <color indexed="64"/>
        </bottom>
      </border>
    </ndxf>
  </rcc>
  <rcc rId="2561" sId="1" xfDxf="1" dxf="1">
    <nc r="G413">
      <v>1498009</v>
    </nc>
    <ndxf>
      <alignment horizontal="left" vertical="top" readingOrder="0"/>
      <border outline="0">
        <left style="thin">
          <color indexed="64"/>
        </left>
        <right style="thin">
          <color indexed="64"/>
        </right>
        <top style="thin">
          <color indexed="64"/>
        </top>
        <bottom style="thin">
          <color indexed="64"/>
        </bottom>
      </border>
    </ndxf>
  </rcc>
  <rcc rId="2562" sId="1" xfDxf="1" dxf="1">
    <nc r="G414">
      <v>1497948</v>
    </nc>
    <ndxf>
      <alignment horizontal="left" vertical="top" readingOrder="0"/>
      <border outline="0">
        <left style="thin">
          <color indexed="64"/>
        </left>
        <right style="thin">
          <color indexed="64"/>
        </right>
        <top style="thin">
          <color indexed="64"/>
        </top>
        <bottom style="thin">
          <color indexed="64"/>
        </bottom>
      </border>
    </ndxf>
  </rcc>
  <rcc rId="2563" sId="1" xfDxf="1" dxf="1">
    <nc r="G415">
      <v>1445631</v>
    </nc>
    <ndxf>
      <alignment horizontal="left" vertical="top" readingOrder="0"/>
      <border outline="0">
        <left style="thin">
          <color indexed="64"/>
        </left>
        <right style="thin">
          <color indexed="64"/>
        </right>
        <top style="thin">
          <color indexed="64"/>
        </top>
        <bottom style="thin">
          <color indexed="64"/>
        </bottom>
      </border>
    </ndxf>
  </rcc>
  <rcc rId="2564" sId="1" xfDxf="1" dxf="1">
    <nc r="G416">
      <v>1445631</v>
    </nc>
    <ndxf>
      <alignment horizontal="left" vertical="top" readingOrder="0"/>
      <border outline="0">
        <left style="thin">
          <color indexed="64"/>
        </left>
        <right style="thin">
          <color indexed="64"/>
        </right>
        <top style="thin">
          <color indexed="64"/>
        </top>
        <bottom style="thin">
          <color indexed="64"/>
        </bottom>
      </border>
    </ndxf>
  </rcc>
  <rcc rId="2565" sId="1" xfDxf="1" dxf="1">
    <nc r="G417">
      <v>1461527</v>
    </nc>
    <ndxf>
      <alignment horizontal="left" vertical="top" readingOrder="0"/>
      <border outline="0">
        <left style="thin">
          <color indexed="64"/>
        </left>
        <right style="thin">
          <color indexed="64"/>
        </right>
        <top style="thin">
          <color indexed="64"/>
        </top>
        <bottom style="thin">
          <color indexed="64"/>
        </bottom>
      </border>
    </ndxf>
  </rcc>
  <rcc rId="2566" sId="1" xfDxf="1" dxf="1">
    <nc r="G418">
      <v>1489611</v>
    </nc>
    <ndxf>
      <alignment horizontal="left" vertical="top" readingOrder="0"/>
      <border outline="0">
        <left style="thin">
          <color indexed="64"/>
        </left>
        <right style="thin">
          <color indexed="64"/>
        </right>
        <top style="thin">
          <color indexed="64"/>
        </top>
        <bottom style="thin">
          <color indexed="64"/>
        </bottom>
      </border>
    </ndxf>
  </rcc>
  <rcc rId="2567" sId="1" xfDxf="1" dxf="1">
    <nc r="I413" t="inlineStr">
      <is>
        <t>VAR09_OutputDriver_CEVT.c</t>
      </is>
    </nc>
    <ndxf>
      <alignment horizontal="left" vertical="top" readingOrder="0"/>
      <border outline="0">
        <left style="thin">
          <color indexed="64"/>
        </left>
        <right style="thin">
          <color indexed="64"/>
        </right>
        <top style="thin">
          <color indexed="64"/>
        </top>
        <bottom style="thin">
          <color indexed="64"/>
        </bottom>
      </border>
    </ndxf>
  </rcc>
  <rcc rId="2568" sId="1" xfDxf="1" dxf="1">
    <nc r="I414" t="inlineStr">
      <is>
        <t>VehicleModeManagement.c</t>
      </is>
    </nc>
    <ndxf>
      <alignment horizontal="left" vertical="top" readingOrder="0"/>
      <border outline="0">
        <left style="thin">
          <color indexed="64"/>
        </left>
        <right style="thin">
          <color indexed="64"/>
        </right>
        <top style="thin">
          <color indexed="64"/>
        </top>
        <bottom style="thin">
          <color indexed="64"/>
        </bottom>
      </border>
    </ndxf>
  </rcc>
  <rcc rId="2569" sId="1" xfDxf="1" dxf="1">
    <nc r="I415" t="inlineStr">
      <is>
        <t>rb_SCL_VFCTestSlave_Rx.c</t>
      </is>
    </nc>
    <ndxf>
      <alignment horizontal="left" vertical="top" readingOrder="0"/>
      <border outline="0">
        <left style="thin">
          <color indexed="64"/>
        </left>
        <right style="thin">
          <color indexed="64"/>
        </right>
        <top style="thin">
          <color indexed="64"/>
        </top>
        <bottom style="thin">
          <color indexed="64"/>
        </bottom>
      </border>
    </ndxf>
  </rcc>
  <rcc rId="2570" sId="1" xfDxf="1" dxf="1">
    <nc r="I416" t="inlineStr">
      <is>
        <t>VFCBrake.c</t>
      </is>
    </nc>
    <ndxf>
      <alignment horizontal="left" vertical="top" readingOrder="0"/>
      <border outline="0">
        <left style="thin">
          <color indexed="64"/>
        </left>
        <right style="thin">
          <color indexed="64"/>
        </right>
        <top style="thin">
          <color indexed="64"/>
        </top>
        <bottom style="thin">
          <color indexed="64"/>
        </bottom>
      </border>
    </ndxf>
  </rcc>
  <rcc rId="2571" sId="1" xfDxf="1" dxf="1">
    <nc r="I417" t="inlineStr">
      <is>
        <t>RBAPLCUST_RBDI_NVMData_SGMW_ESP.c</t>
      </is>
    </nc>
    <ndxf>
      <alignment horizontal="left" vertical="top" readingOrder="0"/>
      <border outline="0">
        <left style="thin">
          <color indexed="64"/>
        </left>
        <right style="thin">
          <color indexed="64"/>
        </right>
        <top style="thin">
          <color indexed="64"/>
        </top>
        <bottom style="thin">
          <color indexed="64"/>
        </bottom>
      </border>
    </ndxf>
  </rcc>
  <rcc rId="2572" sId="1" xfDxf="1" dxf="1">
    <nc r="I418" t="inlineStr">
      <is>
        <t>RBAPLCUST_RBDI_NVMData_SGMW_ESP.c</t>
      </is>
    </nc>
    <ndxf>
      <alignment horizontal="left" vertical="top" readingOrder="0"/>
      <border outline="0">
        <left style="thin">
          <color indexed="64"/>
        </left>
        <right style="thin">
          <color indexed="64"/>
        </right>
        <top style="thin">
          <color indexed="64"/>
        </top>
        <bottom style="thin">
          <color indexed="64"/>
        </bottom>
      </border>
    </ndxf>
  </rcc>
  <rcc rId="2573" sId="1">
    <nc r="K413" t="inlineStr">
      <is>
        <t>Auto</t>
      </is>
    </nc>
  </rcc>
  <rcc rId="2574" sId="1">
    <nc r="K414" t="inlineStr">
      <is>
        <t>Auto</t>
      </is>
    </nc>
  </rcc>
  <rcc rId="2575" sId="1">
    <nc r="K415" t="inlineStr">
      <is>
        <t>Auto</t>
      </is>
    </nc>
  </rcc>
  <rcc rId="2576" sId="1">
    <nc r="K416" t="inlineStr">
      <is>
        <t>Auto</t>
      </is>
    </nc>
  </rcc>
  <rcc rId="2577" sId="1">
    <nc r="K417" t="inlineStr">
      <is>
        <t>Auto</t>
      </is>
    </nc>
  </rcc>
  <rcc rId="2578" sId="1">
    <nc r="K418" t="inlineStr">
      <is>
        <t>Auto</t>
      </is>
    </nc>
  </rcc>
  <rcc rId="2579" sId="1" xfDxf="1" dxf="1">
    <nc r="V413">
      <v>125</v>
    </nc>
    <ndxf>
      <alignment horizontal="left" vertical="top" readingOrder="0"/>
      <border outline="0">
        <left style="thin">
          <color indexed="64"/>
        </left>
        <right style="thin">
          <color indexed="64"/>
        </right>
        <top style="thin">
          <color indexed="64"/>
        </top>
        <bottom style="thin">
          <color indexed="64"/>
        </bottom>
      </border>
    </ndxf>
  </rcc>
  <rcc rId="2580" sId="1" xfDxf="1" dxf="1">
    <nc r="V414">
      <v>1092</v>
    </nc>
    <ndxf>
      <alignment horizontal="left" vertical="top" readingOrder="0"/>
      <border outline="0">
        <left style="thin">
          <color indexed="64"/>
        </left>
        <right style="thin">
          <color indexed="64"/>
        </right>
        <top style="thin">
          <color indexed="64"/>
        </top>
        <bottom style="thin">
          <color indexed="64"/>
        </bottom>
      </border>
    </ndxf>
  </rcc>
  <rcc rId="2581" sId="1" xfDxf="1" dxf="1">
    <nc r="V415">
      <v>87</v>
    </nc>
    <ndxf>
      <alignment horizontal="left" vertical="top" readingOrder="0"/>
      <border outline="0">
        <left style="thin">
          <color indexed="64"/>
        </left>
        <right style="thin">
          <color indexed="64"/>
        </right>
        <top style="thin">
          <color indexed="64"/>
        </top>
        <bottom style="thin">
          <color indexed="64"/>
        </bottom>
      </border>
    </ndxf>
  </rcc>
  <rcc rId="2582" sId="1" xfDxf="1" dxf="1">
    <nc r="V416">
      <v>166</v>
    </nc>
    <ndxf>
      <alignment horizontal="left" vertical="top" readingOrder="0"/>
      <border outline="0">
        <left style="thin">
          <color indexed="64"/>
        </left>
        <right style="thin">
          <color indexed="64"/>
        </right>
        <top style="thin">
          <color indexed="64"/>
        </top>
        <bottom style="thin">
          <color indexed="64"/>
        </bottom>
      </border>
    </ndxf>
  </rcc>
  <rcc rId="2583" sId="1" xfDxf="1" dxf="1">
    <nc r="V417">
      <v>74</v>
    </nc>
    <ndxf>
      <alignment horizontal="left" vertical="top" readingOrder="0"/>
      <border outline="0">
        <left style="thin">
          <color indexed="64"/>
        </left>
        <right style="thin">
          <color indexed="64"/>
        </right>
        <top style="thin">
          <color indexed="64"/>
        </top>
        <bottom style="thin">
          <color indexed="64"/>
        </bottom>
      </border>
    </ndxf>
  </rcc>
  <rcc rId="2584" sId="1" xfDxf="1" dxf="1">
    <nc r="V418">
      <v>74</v>
    </nc>
    <ndxf>
      <alignment horizontal="left" vertical="top" readingOrder="0"/>
      <border outline="0">
        <left style="thin">
          <color indexed="64"/>
        </left>
        <right style="thin">
          <color indexed="64"/>
        </right>
        <top style="thin">
          <color indexed="64"/>
        </top>
        <bottom style="thin">
          <color indexed="64"/>
        </bottom>
      </border>
    </ndxf>
  </rcc>
  <rcc rId="2585" sId="1">
    <nc r="W413">
      <f>V413</f>
    </nc>
  </rcc>
  <rcc rId="2586" sId="1">
    <nc r="W414">
      <f>V414</f>
    </nc>
  </rcc>
  <rcc rId="2587" sId="1">
    <nc r="W415">
      <f>V415</f>
    </nc>
  </rcc>
  <rcc rId="2588" sId="1">
    <nc r="W416">
      <f>V416</f>
    </nc>
  </rcc>
  <rcc rId="2589" sId="1">
    <nc r="W417">
      <f>V417</f>
    </nc>
  </rcc>
  <rcc rId="2590" sId="1">
    <nc r="W418">
      <f>V418</f>
    </nc>
  </rcc>
  <rcc rId="2591" sId="1" numFmtId="19">
    <nc r="AC413">
      <v>43986</v>
    </nc>
  </rcc>
  <rcc rId="2592" sId="1" numFmtId="19">
    <nc r="AC414">
      <v>43986</v>
    </nc>
  </rcc>
  <rcc rId="2593" sId="1" numFmtId="19">
    <nc r="AC415">
      <v>43986</v>
    </nc>
  </rcc>
  <rcc rId="2594" sId="1" numFmtId="19">
    <nc r="AC416">
      <v>43986</v>
    </nc>
  </rcc>
  <rcc rId="2595" sId="1" numFmtId="19">
    <nc r="AC417">
      <v>43986</v>
    </nc>
  </rcc>
  <rcc rId="2596" sId="1" numFmtId="19">
    <nc r="AC418">
      <v>43986</v>
    </nc>
  </rcc>
  <rcc rId="2597" sId="1" numFmtId="19">
    <nc r="AD413">
      <v>43986</v>
    </nc>
  </rcc>
  <rfmt sheetId="1" sqref="AD413" start="0" length="2147483647">
    <dxf>
      <font>
        <b/>
      </font>
    </dxf>
  </rfmt>
  <rfmt sheetId="1" sqref="AD413">
    <dxf>
      <fill>
        <patternFill patternType="solid">
          <bgColor rgb="FFFF0000"/>
        </patternFill>
      </fill>
    </dxf>
  </rfmt>
  <rfmt sheetId="1" sqref="AD413" start="0" length="2147483647">
    <dxf>
      <font>
        <b val="0"/>
      </font>
    </dxf>
  </rfmt>
  <rcc rId="2598" sId="1" numFmtId="19">
    <nc r="AD415">
      <v>43992</v>
    </nc>
  </rcc>
  <rcc rId="2599" sId="1" numFmtId="19">
    <nc r="AD416">
      <v>43992</v>
    </nc>
  </rcc>
  <rcc rId="2600" sId="1" numFmtId="19">
    <nc r="AD417">
      <v>43992</v>
    </nc>
  </rcc>
  <rcc rId="2601" sId="1" numFmtId="19">
    <nc r="AD418">
      <v>43992</v>
    </nc>
  </rcc>
  <rcc rId="2602" sId="1" numFmtId="19">
    <nc r="AD414">
      <v>43988</v>
    </nc>
  </rcc>
  <rcc rId="2603" sId="1">
    <nc r="D413" t="inlineStr">
      <is>
        <t>PSW</t>
      </is>
    </nc>
  </rcc>
  <rcc rId="2604" sId="1">
    <nc r="D414" t="inlineStr">
      <is>
        <t>PSW</t>
      </is>
    </nc>
  </rcc>
  <rcc rId="2605" sId="1">
    <nc r="D415" t="inlineStr">
      <is>
        <t>PSW</t>
      </is>
    </nc>
  </rcc>
  <rcc rId="2606" sId="1">
    <nc r="D416" t="inlineStr">
      <is>
        <t>PSW</t>
      </is>
    </nc>
  </rcc>
  <rcc rId="2607" sId="1">
    <nc r="D417" t="inlineStr">
      <is>
        <t>PSW</t>
      </is>
    </nc>
  </rcc>
  <rcc rId="2608" sId="1">
    <nc r="D418" t="inlineStr">
      <is>
        <t>PSW</t>
      </is>
    </nc>
  </rcc>
  <rcc rId="2609" sId="1">
    <nc r="C413">
      <v>20200603</v>
    </nc>
  </rcc>
  <rcc rId="2610" sId="1">
    <nc r="C414">
      <v>20200603</v>
    </nc>
  </rcc>
  <rcc rId="2611" sId="1">
    <nc r="C415">
      <v>20200603</v>
    </nc>
  </rcc>
  <rcc rId="2612" sId="1">
    <nc r="C416">
      <v>20200603</v>
    </nc>
  </rcc>
  <rcc rId="2613" sId="1">
    <nc r="C417">
      <v>20200603</v>
    </nc>
  </rcc>
  <rcc rId="2614" sId="1">
    <nc r="C418">
      <v>20200603</v>
    </nc>
  </rcc>
  <rcc rId="2615" sId="1">
    <nc r="B413">
      <f>B412+1</f>
    </nc>
  </rcc>
  <rcc rId="2616" sId="1">
    <nc r="B414">
      <f>B413+1</f>
    </nc>
  </rcc>
  <rcc rId="2617" sId="1">
    <nc r="B415">
      <f>B414+1</f>
    </nc>
  </rcc>
  <rcc rId="2618" sId="1">
    <nc r="B416">
      <f>B415+1</f>
    </nc>
  </rcc>
  <rcc rId="2619" sId="1">
    <nc r="B417">
      <f>B416+1</f>
    </nc>
  </rcc>
  <rcc rId="2620" sId="1">
    <nc r="B418">
      <f>B417+1</f>
    </nc>
  </rcc>
  <rfmt sheetId="1" sqref="B413:B418">
    <dxf>
      <fill>
        <patternFill patternType="solid">
          <bgColor theme="5" tint="0.39997558519241921"/>
        </patternFill>
      </fill>
    </dxf>
  </rfmt>
  <rcc rId="2621" sId="1" xfDxf="1" dxf="1" quotePrefix="1">
    <nc r="F413" t="inlineStr">
      <is>
        <t>\GEEA2.0\rb\as\cevt\Geely\app\dsm\RBVAR\src\</t>
      </is>
    </nc>
    <ndxf>
      <alignment horizontal="left" vertical="top" readingOrder="0"/>
      <border outline="0">
        <left style="thin">
          <color indexed="64"/>
        </left>
        <right style="thin">
          <color indexed="64"/>
        </right>
        <top style="thin">
          <color indexed="64"/>
        </top>
        <bottom style="thin">
          <color indexed="64"/>
        </bottom>
      </border>
    </ndxf>
  </rcc>
  <rcc rId="2622" sId="1" xfDxf="1" dxf="1" quotePrefix="1">
    <nc r="F414" t="inlineStr">
      <is>
        <t>rb\as\cevt\Geely\app\net\RBScl\src\Vmm\</t>
      </is>
    </nc>
    <ndxf>
      <alignment horizontal="left" vertical="top" readingOrder="0"/>
      <border outline="0">
        <left style="thin">
          <color indexed="64"/>
        </left>
        <right style="thin">
          <color indexed="64"/>
        </right>
        <top style="thin">
          <color indexed="64"/>
        </top>
        <bottom style="thin">
          <color indexed="64"/>
        </bottom>
      </border>
    </ndxf>
  </rcc>
  <rcc rId="2623" sId="1" xfDxf="1" dxf="1" quotePrefix="1">
    <nc r="F415"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2624" sId="1" xfDxf="1" dxf="1" quotePrefix="1">
    <nc r="F416"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2625" sId="1" xfDxf="1" dxf="1" quotePrefix="1">
    <nc r="F417" t="inlineStr">
      <is>
        <t>rb\as\sgmw\core\app\dcom\RBAPLCust\src\ESP\</t>
      </is>
    </nc>
    <ndxf>
      <alignment horizontal="left" vertical="top" readingOrder="0"/>
      <border outline="0">
        <left style="thin">
          <color indexed="64"/>
        </left>
        <right style="thin">
          <color indexed="64"/>
        </right>
        <top style="thin">
          <color indexed="64"/>
        </top>
        <bottom style="thin">
          <color indexed="64"/>
        </bottom>
      </border>
    </ndxf>
  </rcc>
  <rcc rId="2626" sId="1" xfDxf="1" dxf="1" quotePrefix="1">
    <nc r="F418" t="inlineStr">
      <is>
        <t>rb\as\sgmw\core\app\dcom\RBAPLCust\src\ESP\</t>
      </is>
    </nc>
    <ndxf>
      <alignment horizontal="left" vertical="top" readingOrder="0"/>
      <border outline="0">
        <left style="thin">
          <color indexed="64"/>
        </left>
        <right style="thin">
          <color indexed="64"/>
        </right>
        <top style="thin">
          <color indexed="64"/>
        </top>
        <bottom style="thin">
          <color indexed="64"/>
        </bottom>
      </border>
    </ndxf>
  </rcc>
  <rcc rId="2627" sId="1" xfDxf="1" dxf="1">
    <nc r="L413" t="inlineStr">
      <is>
        <t>BB81518</t>
      </is>
    </nc>
    <ndxf>
      <alignment horizontal="left" vertical="top" readingOrder="0"/>
      <border outline="0">
        <left style="thin">
          <color indexed="64"/>
        </left>
        <right style="thin">
          <color indexed="64"/>
        </right>
        <top style="thin">
          <color indexed="64"/>
        </top>
        <bottom style="thin">
          <color indexed="64"/>
        </bottom>
      </border>
    </ndxf>
  </rcc>
  <rcc rId="2628" sId="1" xfDxf="1" dxf="1">
    <nc r="L414" t="inlineStr">
      <is>
        <t>BB81818</t>
      </is>
    </nc>
    <ndxf>
      <alignment horizontal="left" vertical="top" readingOrder="0"/>
      <border outline="0">
        <left style="thin">
          <color indexed="64"/>
        </left>
        <right style="thin">
          <color indexed="64"/>
        </right>
        <top style="thin">
          <color indexed="64"/>
        </top>
        <bottom style="thin">
          <color indexed="64"/>
        </bottom>
      </border>
    </ndxf>
  </rcc>
  <rcc rId="2629" sId="1" xfDxf="1" dxf="1">
    <nc r="L415" t="inlineStr">
      <is>
        <t>BB81519</t>
      </is>
    </nc>
    <ndxf>
      <alignment horizontal="left" vertical="top" readingOrder="0"/>
      <border outline="0">
        <left style="thin">
          <color indexed="64"/>
        </left>
        <right style="thin">
          <color indexed="64"/>
        </right>
        <top style="thin">
          <color indexed="64"/>
        </top>
        <bottom style="thin">
          <color indexed="64"/>
        </bottom>
      </border>
    </ndxf>
  </rcc>
  <rfmt sheetId="1" xfDxf="1" sqref="L416" start="0" length="0">
    <dxf>
      <alignment horizontal="left" vertical="top" readingOrder="0"/>
      <border outline="0">
        <left style="thin">
          <color indexed="64"/>
        </left>
        <right style="thin">
          <color indexed="64"/>
        </right>
        <top style="thin">
          <color indexed="64"/>
        </top>
        <bottom style="thin">
          <color indexed="64"/>
        </bottom>
      </border>
    </dxf>
  </rfmt>
  <rcc rId="2630" sId="1">
    <nc r="L417" t="inlineStr">
      <is>
        <t>BB81377</t>
      </is>
    </nc>
  </rcc>
  <rcc rId="2631" sId="1">
    <nc r="L416" t="inlineStr">
      <is>
        <t>BB81519</t>
      </is>
    </nc>
  </rcc>
  <rcc rId="2632" sId="1">
    <nc r="L418" t="inlineStr">
      <is>
        <t>BB81519</t>
      </is>
    </nc>
  </rcc>
  <rcv guid="{7E0EA425-A420-4443-B9E0-CDF0AA9E5D09}" action="delete"/>
  <rdn rId="0" localSheetId="1" customView="1" name="Z_7E0EA425_A420_4443_B9E0_CDF0AA9E5D09_.wvu.FilterData" hidden="1" oldHidden="1">
    <formula>Merged_COEM!$B$59:$AN$437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35" sId="1" xfDxf="1" dxf="1" quotePrefix="1">
    <nc r="P413" t="inlineStr">
      <is>
        <t>ZHANG Guorong (CC-AS/EVA-SW32-CN)</t>
      </is>
    </nc>
    <ndxf>
      <alignment horizontal="left" vertical="top" readingOrder="0"/>
      <border outline="0">
        <left style="thin">
          <color indexed="64"/>
        </left>
        <right style="thin">
          <color indexed="64"/>
        </right>
        <top style="thin">
          <color indexed="64"/>
        </top>
        <bottom style="thin">
          <color indexed="64"/>
        </bottom>
      </border>
    </ndxf>
  </rcc>
  <rcc rId="2636" sId="1" xfDxf="1" dxf="1" quotePrefix="1">
    <nc r="P414" t="inlineStr">
      <is>
        <t>SONG Xiaojiang (CC-AS/EVA-SW32-CN)</t>
      </is>
    </nc>
    <ndxf>
      <alignment horizontal="left" vertical="top" readingOrder="0"/>
      <border outline="0">
        <left style="thin">
          <color indexed="64"/>
        </left>
        <right style="thin">
          <color indexed="64"/>
        </right>
        <top style="thin">
          <color indexed="64"/>
        </top>
        <bottom style="thin">
          <color indexed="64"/>
        </bottom>
      </border>
    </ndxf>
  </rcc>
  <rcc rId="2637" sId="1" xfDxf="1" dxf="1" quotePrefix="1">
    <nc r="P415" t="inlineStr">
      <is>
        <t>Jogi Madivalappa (RBEI/ESH31)</t>
      </is>
    </nc>
    <ndxf>
      <alignment horizontal="left" vertical="top" readingOrder="0"/>
      <border outline="0">
        <left style="thin">
          <color indexed="64"/>
        </left>
        <right style="thin">
          <color indexed="64"/>
        </right>
        <top style="thin">
          <color indexed="64"/>
        </top>
        <bottom style="thin">
          <color indexed="64"/>
        </bottom>
      </border>
    </ndxf>
  </rcc>
  <rcc rId="2638" sId="1" xfDxf="1" dxf="1" quotePrefix="1">
    <nc r="P416" t="inlineStr">
      <is>
        <t>Jogi Madivalappa (RBEI/ESH31)</t>
      </is>
    </nc>
    <ndxf>
      <alignment horizontal="left" vertical="top" readingOrder="0"/>
      <border outline="0">
        <left style="thin">
          <color indexed="64"/>
        </left>
        <right style="thin">
          <color indexed="64"/>
        </right>
        <top style="thin">
          <color indexed="64"/>
        </top>
        <bottom style="thin">
          <color indexed="64"/>
        </bottom>
      </border>
    </ndxf>
  </rcc>
  <rcc rId="2639" sId="1" xfDxf="1" dxf="1" quotePrefix="1">
    <nc r="P417" t="inlineStr">
      <is>
        <t>SUN Yun (CC-AS/EVA-SW31-CN)</t>
      </is>
    </nc>
    <ndxf>
      <alignment horizontal="left" vertical="top" readingOrder="0"/>
      <border outline="0">
        <left style="thin">
          <color indexed="64"/>
        </left>
        <right style="thin">
          <color indexed="64"/>
        </right>
        <top style="thin">
          <color indexed="64"/>
        </top>
        <bottom style="thin">
          <color indexed="64"/>
        </bottom>
      </border>
    </ndxf>
  </rcc>
  <rcc rId="2640" sId="1" xfDxf="1" dxf="1" quotePrefix="1">
    <nc r="P418" t="inlineStr">
      <is>
        <t>SUN Yun (CC-AS/EVA-SW31-CN)</t>
      </is>
    </nc>
    <ndxf>
      <alignment horizontal="left" vertical="top" readingOrder="0"/>
      <border outline="0">
        <left style="thin">
          <color indexed="64"/>
        </left>
        <right style="thin">
          <color indexed="64"/>
        </right>
        <top style="thin">
          <color indexed="64"/>
        </top>
        <bottom style="thin">
          <color indexed="64"/>
        </bottom>
      </border>
    </ndxf>
  </rcc>
  <rcc rId="2641" sId="1" odxf="1" dxf="1" quotePrefix="1">
    <nc r="O413" t="inlineStr">
      <is>
        <t>-</t>
      </is>
    </nc>
    <odxf/>
    <ndxf/>
  </rcc>
  <rcc rId="2642" sId="1" odxf="1" dxf="1" quotePrefix="1">
    <nc r="O414" t="inlineStr">
      <is>
        <t>-</t>
      </is>
    </nc>
    <odxf/>
    <ndxf/>
  </rcc>
  <rcc rId="2643" sId="1" odxf="1" dxf="1" quotePrefix="1">
    <nc r="O415" t="inlineStr">
      <is>
        <t>-</t>
      </is>
    </nc>
    <odxf/>
    <ndxf/>
  </rcc>
  <rcc rId="2644" sId="1" odxf="1" dxf="1" quotePrefix="1">
    <nc r="O416" t="inlineStr">
      <is>
        <t>-</t>
      </is>
    </nc>
    <odxf/>
    <ndxf/>
  </rcc>
  <rcc rId="2645" sId="1" odxf="1" dxf="1" quotePrefix="1">
    <nc r="O417" t="inlineStr">
      <is>
        <t>-</t>
      </is>
    </nc>
    <odxf/>
    <ndxf/>
  </rcc>
  <rcc rId="2646" sId="1" odxf="1" dxf="1" quotePrefix="1">
    <nc r="O418" t="inlineStr">
      <is>
        <t>-</t>
      </is>
    </nc>
    <odxf/>
    <ndxf/>
  </rcc>
  <rcc rId="2647" sId="1" xfDxf="1" dxf="1">
    <nc r="M413" t="inlineStr">
      <is>
        <t>BL05.4 (BE1)(CAT3)_Sprint2</t>
      </is>
    </nc>
    <ndxf>
      <alignment horizontal="left" vertical="top" readingOrder="0"/>
      <border outline="0">
        <left style="thin">
          <color indexed="64"/>
        </left>
        <right style="thin">
          <color indexed="64"/>
        </right>
        <top style="thin">
          <color indexed="64"/>
        </top>
        <bottom style="thin">
          <color indexed="64"/>
        </bottom>
      </border>
    </ndxf>
  </rcc>
  <rcc rId="2648" sId="1" xfDxf="1" dxf="1">
    <nc r="M414" t="inlineStr">
      <is>
        <t>BL07 (BG1) Sprint 4</t>
      </is>
    </nc>
    <ndxf>
      <alignment horizontal="left" vertical="top" readingOrder="0"/>
      <border outline="0">
        <left style="thin">
          <color indexed="64"/>
        </left>
        <right style="thin">
          <color indexed="64"/>
        </right>
        <top style="thin">
          <color indexed="64"/>
        </top>
        <bottom style="thin">
          <color indexed="64"/>
        </bottom>
      </border>
    </ndxf>
  </rcc>
  <rcc rId="2649" sId="1" xfDxf="1" dxf="1">
    <nc r="M415" t="inlineStr">
      <is>
        <t>BL07_BG2_Sprint04</t>
      </is>
    </nc>
    <ndxf>
      <alignment horizontal="left" vertical="top" readingOrder="0"/>
      <border outline="0">
        <left style="thin">
          <color indexed="64"/>
        </left>
        <right style="thin">
          <color indexed="64"/>
        </right>
        <top style="thin">
          <color indexed="64"/>
        </top>
        <bottom style="thin">
          <color indexed="64"/>
        </bottom>
      </border>
    </ndxf>
  </rcc>
  <rcc rId="2650" sId="1" xfDxf="1" dxf="1">
    <nc r="M416" t="inlineStr">
      <is>
        <t>BL07_BG2_Sprint04</t>
      </is>
    </nc>
    <ndxf>
      <alignment horizontal="left" vertical="top" readingOrder="0"/>
      <border outline="0">
        <left style="thin">
          <color indexed="64"/>
        </left>
        <right style="thin">
          <color indexed="64"/>
        </right>
        <top style="thin">
          <color indexed="64"/>
        </top>
        <bottom style="thin">
          <color indexed="64"/>
        </bottom>
      </border>
    </ndxf>
  </rcc>
  <rcc rId="2651" sId="1" xfDxf="1" dxf="1">
    <nc r="M417" t="inlineStr">
      <is>
        <t>BSS03_SP1</t>
      </is>
    </nc>
    <ndxf>
      <alignment horizontal="left" vertical="top" readingOrder="0"/>
      <border outline="0">
        <left style="thin">
          <color indexed="64"/>
        </left>
        <right style="thin">
          <color indexed="64"/>
        </right>
        <top style="thin">
          <color indexed="64"/>
        </top>
        <bottom style="thin">
          <color indexed="64"/>
        </bottom>
      </border>
    </ndxf>
  </rcc>
  <rcc rId="2652" sId="1" xfDxf="1" dxf="1">
    <nc r="M418" t="inlineStr">
      <is>
        <t>BSS03_SP1</t>
      </is>
    </nc>
    <ndxf>
      <alignment horizontal="left" vertical="top" readingOrder="0"/>
      <border outline="0">
        <left style="thin">
          <color indexed="64"/>
        </left>
        <right style="thin">
          <color indexed="64"/>
        </right>
        <top style="thin">
          <color indexed="64"/>
        </top>
        <bottom style="thin">
          <color indexed="64"/>
        </bottom>
      </border>
    </ndxf>
  </rcc>
  <rcc rId="2653" sId="1" xfDxf="1" dxf="1">
    <nc r="N413" t="inlineStr">
      <is>
        <t>CEVT_GEEA_BE_Step1_Winter_Testing</t>
      </is>
    </nc>
    <ndxf>
      <alignment horizontal="left" vertical="top" readingOrder="0"/>
      <border outline="0">
        <left style="thin">
          <color indexed="64"/>
        </left>
        <right style="thin">
          <color indexed="64"/>
        </right>
        <top style="thin">
          <color indexed="64"/>
        </top>
        <bottom style="thin">
          <color indexed="64"/>
        </bottom>
      </border>
    </ndxf>
  </rcc>
  <rcc rId="2654" sId="1" xfDxf="1" dxf="1">
    <nc r="N414" t="inlineStr">
      <is>
        <t>CEVT_GEEA_DeuteriumR_DEV</t>
      </is>
    </nc>
    <ndxf>
      <alignment horizontal="left" vertical="top" readingOrder="0"/>
      <border outline="0">
        <left style="thin">
          <color indexed="64"/>
        </left>
        <right style="thin">
          <color indexed="64"/>
        </right>
        <top style="thin">
          <color indexed="64"/>
        </top>
        <bottom style="thin">
          <color indexed="64"/>
        </bottom>
      </border>
    </ndxf>
  </rcc>
  <rcc rId="2655" sId="1" xfDxf="1" dxf="1">
    <nc r="N415" t="inlineStr">
      <is>
        <t>GEEA2_0-IB2-CSW-Deuterium-Development</t>
      </is>
    </nc>
    <ndxf>
      <alignment horizontal="left" vertical="top" readingOrder="0"/>
      <border outline="0">
        <left style="thin">
          <color indexed="64"/>
        </left>
        <right style="thin">
          <color indexed="64"/>
        </right>
        <top style="thin">
          <color indexed="64"/>
        </top>
        <bottom style="thin">
          <color indexed="64"/>
        </bottom>
      </border>
    </ndxf>
  </rcc>
  <rcc rId="2656" sId="1" xfDxf="1" dxf="1">
    <nc r="N416" t="inlineStr">
      <is>
        <t>GEEA2_0-IB2-CSW-Deuterium-Development</t>
      </is>
    </nc>
    <ndxf>
      <alignment horizontal="left" vertical="top" readingOrder="0"/>
      <border outline="0">
        <left style="thin">
          <color indexed="64"/>
        </left>
        <right style="thin">
          <color indexed="64"/>
        </right>
        <top style="thin">
          <color indexed="64"/>
        </top>
        <bottom style="thin">
          <color indexed="64"/>
        </bottom>
      </border>
    </ndxf>
  </rcc>
  <rcc rId="2657" sId="1" xfDxf="1" dxf="1">
    <nc r="N417" t="inlineStr">
      <is>
        <t>SGMW_ESP93_Carbon_Int</t>
      </is>
    </nc>
    <ndxf>
      <alignment horizontal="left" vertical="top" readingOrder="0"/>
      <border outline="0">
        <left style="thin">
          <color indexed="64"/>
        </left>
        <right style="thin">
          <color indexed="64"/>
        </right>
        <top style="thin">
          <color indexed="64"/>
        </top>
        <bottom style="thin">
          <color indexed="64"/>
        </bottom>
      </border>
    </ndxf>
  </rcc>
  <rcc rId="2658" sId="1" xfDxf="1" dxf="1">
    <nc r="N418" t="inlineStr">
      <is>
        <t>SGMW_ESP93_Carbon_Int</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Merged_COEM!$B$59:$AN$437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1" sId="1">
    <nc r="S413" t="inlineStr">
      <is>
        <t>chung.ly</t>
      </is>
    </nc>
  </rcc>
  <rcc rId="2662" sId="1">
    <nc r="S414" t="inlineStr">
      <is>
        <t>hieu.nguyen-trung</t>
      </is>
    </nc>
  </rcc>
  <rcc rId="2663" sId="1">
    <nc r="S415" t="inlineStr">
      <is>
        <t>duong.nguyen</t>
      </is>
    </nc>
  </rcc>
  <rcc rId="2664" sId="1">
    <nc r="S416" t="inlineStr">
      <is>
        <t>duong.nguyen</t>
      </is>
    </nc>
  </rcc>
  <rcc rId="2665" sId="1">
    <nc r="S417" t="inlineStr">
      <is>
        <t>duong.nguyen</t>
      </is>
    </nc>
  </rcc>
  <rcc rId="2666" sId="1">
    <nc r="S418" t="inlineStr">
      <is>
        <t>duong.nguyen</t>
      </is>
    </nc>
  </rcc>
  <rcv guid="{7E0EA425-A420-4443-B9E0-CDF0AA9E5D09}" action="delete"/>
  <rdn rId="0" localSheetId="1" customView="1" name="Z_7E0EA425_A420_4443_B9E0_CDF0AA9E5D09_.wvu.FilterData" hidden="1" oldHidden="1">
    <formula>Merged_COEM!$B$59:$AN$437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9" sId="1">
    <oc r="S415" t="inlineStr">
      <is>
        <t>duong.nguyen</t>
      </is>
    </oc>
    <nc r="S415" t="inlineStr">
      <is>
        <t>phuong.nguyen-thanh</t>
      </is>
    </nc>
  </rcc>
  <rcc rId="2670" sId="1">
    <oc r="S416" t="inlineStr">
      <is>
        <t>duong.nguyen</t>
      </is>
    </oc>
    <nc r="S416" t="inlineStr">
      <is>
        <t>phuong.nguyen-thanh</t>
      </is>
    </nc>
  </rcc>
  <rcc rId="2671" sId="1">
    <oc r="S417" t="inlineStr">
      <is>
        <t>duong.nguyen</t>
      </is>
    </oc>
    <nc r="S417" t="inlineStr">
      <is>
        <t>phuong.nguyen-thanh</t>
      </is>
    </nc>
  </rcc>
  <rcc rId="2672" sId="1">
    <oc r="S418" t="inlineStr">
      <is>
        <t>duong.nguyen</t>
      </is>
    </oc>
    <nc r="S418" t="inlineStr">
      <is>
        <t>phuong.nguyen-thanh</t>
      </is>
    </nc>
  </rcc>
  <rcv guid="{7E0EA425-A420-4443-B9E0-CDF0AA9E5D09}" action="delete"/>
  <rdn rId="0" localSheetId="1" customView="1" name="Z_7E0EA425_A420_4443_B9E0_CDF0AA9E5D09_.wvu.FilterData" hidden="1" oldHidden="1">
    <formula>Merged_COEM!$B$59:$AN$437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75" sId="1">
    <oc r="S413" t="inlineStr">
      <is>
        <t>chung.ly</t>
      </is>
    </oc>
    <nc r="S413" t="inlineStr">
      <is>
        <t>phuong.nguyen-thanh</t>
      </is>
    </nc>
  </rcc>
  <rcv guid="{7E0EA425-A420-4443-B9E0-CDF0AA9E5D09}" action="delete"/>
  <rdn rId="0" localSheetId="1" customView="1" name="Z_7E0EA425_A420_4443_B9E0_CDF0AA9E5D09_.wvu.FilterData" hidden="1" oldHidden="1">
    <formula>Merged_COEM!$B$59:$AN$437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63:AD364">
    <dxf>
      <fill>
        <patternFill patternType="none">
          <bgColor auto="1"/>
        </patternFill>
      </fill>
    </dxf>
  </rfmt>
  <rfmt sheetId="1" sqref="AD366:AD369">
    <dxf>
      <fill>
        <patternFill patternType="none">
          <bgColor auto="1"/>
        </patternFill>
      </fill>
    </dxf>
  </rfmt>
  <rcc rId="2678" sId="1">
    <nc r="AA370" t="inlineStr">
      <is>
        <t>Ongoing</t>
      </is>
    </nc>
  </rcc>
  <rcv guid="{7E0EA425-A420-4443-B9E0-CDF0AA9E5D09}" action="delete"/>
  <rdn rId="0" localSheetId="1" customView="1" name="Z_7E0EA425_A420_4443_B9E0_CDF0AA9E5D09_.wvu.FilterData" hidden="1" oldHidden="1">
    <formula>Merged_COEM!$B$59:$AN$437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30:AD333">
    <dxf>
      <fill>
        <patternFill patternType="none">
          <bgColor auto="1"/>
        </patternFill>
      </fill>
    </dxf>
  </rfmt>
  <rfmt sheetId="1" sqref="AD307:AD308">
    <dxf>
      <fill>
        <patternFill patternType="none">
          <bgColor auto="1"/>
        </patternFill>
      </fill>
    </dxf>
  </rfmt>
  <rcv guid="{7E0EA425-A420-4443-B9E0-CDF0AA9E5D09}" action="delete"/>
  <rdn rId="0" localSheetId="1" customView="1" name="Z_7E0EA425_A420_4443_B9E0_CDF0AA9E5D09_.wvu.FilterData" hidden="1" oldHidden="1">
    <formula>Merged_COEM!$B$59:$AN$437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181">
    <dxf>
      <fill>
        <patternFill patternType="solid">
          <bgColor rgb="FFFF0000"/>
        </patternFill>
      </fill>
    </dxf>
  </rfmt>
  <rfmt sheetId="1" sqref="AN181" start="0" length="0">
    <dxf>
      <font>
        <sz val="11"/>
        <color theme="1"/>
        <name val="Calibri"/>
        <scheme val="minor"/>
      </font>
    </dxf>
  </rfmt>
  <rcc rId="2683" sId="1" quotePrefix="1">
    <oc r="AN181" t="inlineStr">
      <is>
        <t>-</t>
      </is>
    </oc>
    <nc r="AN181" t="inlineStr">
      <is>
        <t>Pending for support urgent task form Mr.Hai</t>
      </is>
    </nc>
  </rcc>
  <rcv guid="{7E0EA425-A420-4443-B9E0-CDF0AA9E5D09}" action="delete"/>
  <rdn rId="0" localSheetId="1" customView="1" name="Z_7E0EA425_A420_4443_B9E0_CDF0AA9E5D09_.wvu.FilterData" hidden="1" oldHidden="1">
    <formula>Merged_COEM!$A$59:$AN$437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86" sId="1" numFmtId="19">
    <oc r="AD370">
      <v>43985</v>
    </oc>
    <nc r="AD370">
      <v>43986</v>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89" sId="1" quotePrefix="1">
    <oc r="F415" t="inlineStr">
      <is>
        <t xml:space="preserve"> </t>
      </is>
    </oc>
    <nc r="F415" t="inlineStr">
      <is>
        <t>-</t>
      </is>
    </nc>
  </rcc>
  <rcc rId="2690" sId="1" quotePrefix="1">
    <oc r="F416" t="inlineStr">
      <is>
        <t xml:space="preserve"> </t>
      </is>
    </oc>
    <nc r="F416" t="inlineStr">
      <is>
        <t>-</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mt sheetId="1" cell="A413" guid="{F4EBD700-398D-482D-A8BB-A68178D87B75}" author="EXTERNAL Nguyen Tuan Duong (Ban Vien, RBVH/EPS45)" newLength="65"/>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5" sId="1">
    <nc r="X350">
      <f>W350</f>
    </nc>
  </rcc>
  <rcc rId="2696" sId="1">
    <nc r="Z350">
      <v>1</v>
    </nc>
  </rcc>
  <rcc rId="2697" sId="1">
    <nc r="AA350" t="inlineStr">
      <is>
        <t>Ready for review</t>
      </is>
    </nc>
  </rcc>
  <rcc rId="2698" sId="1" numFmtId="19">
    <nc r="AE350">
      <v>43986</v>
    </nc>
  </rcc>
  <rcc rId="2699" sId="1" numFmtId="19">
    <nc r="AF350">
      <v>43986</v>
    </nc>
  </rcc>
  <rcc rId="2700" sId="1">
    <nc r="AG350" t="inlineStr">
      <is>
        <t>OK</t>
      </is>
    </nc>
  </rcc>
  <rcc rId="2701" sId="1" numFmtId="14">
    <nc r="AH350">
      <v>1</v>
    </nc>
  </rcc>
  <rcc rId="2702" sId="1" numFmtId="14">
    <nc r="AI350">
      <v>1</v>
    </nc>
  </rcc>
  <rcc rId="2703" sId="1" numFmtId="14">
    <nc r="AJ350">
      <v>1</v>
    </nc>
  </rcc>
  <rcc rId="2704" sId="1">
    <nc r="AK350" t="inlineStr">
      <is>
        <t>None</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07" sId="1">
    <nc r="X351">
      <f>W351</f>
    </nc>
  </rcc>
  <rcc rId="2708" sId="1">
    <nc r="Z351">
      <v>1</v>
    </nc>
  </rcc>
  <rcc rId="2709" sId="1">
    <nc r="AA351" t="inlineStr">
      <is>
        <t>Ready for review</t>
      </is>
    </nc>
  </rcc>
  <rcc rId="2710" sId="1" numFmtId="19">
    <nc r="AE351">
      <v>43986</v>
    </nc>
  </rcc>
  <rcc rId="2711" sId="1" numFmtId="19">
    <nc r="AF351">
      <v>43986</v>
    </nc>
  </rcc>
  <rcc rId="2712" sId="1">
    <nc r="AG351" t="inlineStr">
      <is>
        <t>OK</t>
      </is>
    </nc>
  </rcc>
  <rcc rId="2713" sId="1">
    <nc r="AH351" t="inlineStr">
      <is>
        <t>-</t>
      </is>
    </nc>
  </rcc>
  <rcc rId="2714" sId="1">
    <nc r="AI351" t="inlineStr">
      <is>
        <t>-</t>
      </is>
    </nc>
  </rcc>
  <rcc rId="2715" sId="1">
    <nc r="AJ351" t="inlineStr">
      <is>
        <t>-</t>
      </is>
    </nc>
  </rcc>
  <rcc rId="2716" sId="1">
    <nc r="AK351" t="inlineStr">
      <is>
        <t>None</t>
      </is>
    </nc>
  </rcc>
  <rcc rId="2717" sId="1" odxf="1" dxf="1" quotePrefix="1">
    <nc r="AL351"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Merged_COEM!$B$59:$AN$437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132" start="0" length="0">
    <dxf>
      <font>
        <b/>
        <sz val="11"/>
        <color theme="1"/>
        <name val="Calibri"/>
        <scheme val="minor"/>
      </font>
    </dxf>
  </rfmt>
  <rcc rId="2724" sId="4" odxf="1" dxf="1">
    <nc r="B132" t="inlineStr">
      <is>
        <t>Project</t>
      </is>
    </nc>
    <odxf>
      <font>
        <b val="0"/>
        <sz val="11"/>
        <color theme="1"/>
        <name val="Calibri"/>
        <scheme val="minor"/>
      </font>
    </odxf>
    <ndxf>
      <font>
        <b/>
        <sz val="11"/>
        <color theme="1"/>
        <name val="Calibri"/>
        <scheme val="minor"/>
      </font>
    </ndxf>
  </rcc>
  <rfmt sheetId="4" sqref="C132" start="0" length="0">
    <dxf>
      <font>
        <b/>
        <sz val="11"/>
        <color theme="1"/>
        <name val="Calibri"/>
        <scheme val="minor"/>
      </font>
    </dxf>
  </rfmt>
  <rcc rId="2725" sId="4" odxf="1" dxf="1">
    <nc r="B133" t="inlineStr">
      <is>
        <t>Time</t>
      </is>
    </nc>
    <odxf>
      <font>
        <b val="0"/>
        <sz val="11"/>
        <color theme="1"/>
        <name val="Calibri"/>
        <scheme val="minor"/>
      </font>
    </odxf>
    <ndxf>
      <font>
        <b/>
        <sz val="11"/>
        <color theme="1"/>
        <name val="Calibri"/>
        <scheme val="minor"/>
      </font>
    </ndxf>
  </rcc>
  <rcc rId="2726" sId="4">
    <nc r="C133">
      <f>SUM(G139:G140)</f>
    </nc>
  </rcc>
  <rcc rId="2727" sId="4">
    <nc r="D133" t="inlineStr">
      <is>
        <t>days</t>
      </is>
    </nc>
  </rcc>
  <rcc rId="2728" sId="4" odxf="1" dxf="1">
    <nc r="B134" t="inlineStr">
      <is>
        <t>Duration (Plan)</t>
      </is>
    </nc>
    <odxf>
      <font>
        <b val="0"/>
        <sz val="11"/>
        <color theme="1"/>
        <name val="Calibri"/>
        <scheme val="minor"/>
      </font>
    </odxf>
    <ndxf>
      <font>
        <b/>
        <sz val="11"/>
        <color theme="1"/>
        <name val="Calibri"/>
        <scheme val="minor"/>
      </font>
    </ndxf>
  </rcc>
  <rcc rId="2729" sId="4">
    <nc r="C134">
      <f>SUM(INT((WEEKDAY(F134-{2,3,4,5,6})+H134-F134)/7))</f>
    </nc>
  </rcc>
  <rcc rId="2730" sId="4">
    <nc r="D134" t="inlineStr">
      <is>
        <t>days</t>
      </is>
    </nc>
  </rcc>
  <rcc rId="2731" sId="4">
    <nc r="E134" t="inlineStr">
      <is>
        <t>10h00</t>
      </is>
    </nc>
  </rcc>
  <rfmt sheetId="4" sqref="F134" start="0" length="0">
    <dxf>
      <numFmt numFmtId="19" formatCode="m/d/yyyy"/>
    </dxf>
  </rfmt>
  <rcc rId="2732" sId="4" odxf="1" dxf="1">
    <nc r="G134" t="inlineStr">
      <is>
        <t>17h00</t>
      </is>
    </nc>
    <odxf>
      <numFmt numFmtId="0" formatCode="General"/>
    </odxf>
    <ndxf>
      <numFmt numFmtId="19" formatCode="m/d/yyyy"/>
    </ndxf>
  </rcc>
  <rfmt sheetId="4" sqref="H134" start="0" length="0">
    <dxf>
      <numFmt numFmtId="19" formatCode="m/d/yyyy"/>
    </dxf>
  </rfmt>
  <rcc rId="2733" sId="4" odxf="1" dxf="1">
    <nc r="B135" t="inlineStr">
      <is>
        <t>Duration (Actual)</t>
      </is>
    </nc>
    <odxf>
      <font>
        <b val="0"/>
        <sz val="11"/>
        <color theme="1"/>
        <name val="Calibri"/>
        <scheme val="minor"/>
      </font>
    </odxf>
    <ndxf>
      <font>
        <b/>
        <sz val="11"/>
        <color theme="1"/>
        <name val="Calibri"/>
        <scheme val="minor"/>
      </font>
    </ndxf>
  </rcc>
  <rcc rId="2734" sId="4">
    <nc r="C135">
      <f>SUM(INT((WEEKDAY(F135-{2,3,4,5,6})+H135-F135)/7))</f>
    </nc>
  </rcc>
  <rcc rId="2735" sId="4">
    <nc r="D135" t="inlineStr">
      <is>
        <t>days</t>
      </is>
    </nc>
  </rcc>
  <rcc rId="2736" sId="4">
    <nc r="E135" t="inlineStr">
      <is>
        <t>10h00</t>
      </is>
    </nc>
  </rcc>
  <rfmt sheetId="4" sqref="F135" start="0" length="0">
    <dxf>
      <numFmt numFmtId="19" formatCode="m/d/yyyy"/>
    </dxf>
  </rfmt>
  <rcc rId="2737" sId="4" odxf="1" dxf="1">
    <nc r="G135" t="inlineStr">
      <is>
        <t>17h00</t>
      </is>
    </nc>
    <odxf>
      <numFmt numFmtId="0" formatCode="General"/>
    </odxf>
    <ndxf>
      <numFmt numFmtId="19" formatCode="m/d/yyyy"/>
    </ndxf>
  </rcc>
  <rfmt sheetId="4" sqref="H135" start="0" length="0">
    <dxf>
      <numFmt numFmtId="19" formatCode="m/d/yyyy"/>
    </dxf>
  </rfmt>
  <rcc rId="2738" sId="4" odxf="1" dxf="1">
    <nc r="B136" t="inlineStr">
      <is>
        <t>Status</t>
      </is>
    </nc>
    <odxf>
      <font>
        <b val="0"/>
        <sz val="11"/>
        <color theme="1"/>
        <name val="Calibri"/>
        <scheme val="minor"/>
      </font>
    </odxf>
    <ndxf>
      <font>
        <b/>
        <sz val="11"/>
        <color theme="1"/>
        <name val="Calibri"/>
        <scheme val="minor"/>
      </font>
    </ndxf>
  </rcc>
  <rcc rId="2739" sId="4">
    <nc r="C136">
      <f>IF(AND(F139=E139,F140=E140),IF(SUM(H139:H140)&gt;SUM(G139:G140),"Delayed",IF(SUM(H139:H140)&lt;SUM(G139:G140),"InAdvanced","Ontime")),"N/A")</f>
    </nc>
  </rcc>
  <rfmt sheetId="4" sqref="F136" start="0" length="0">
    <dxf>
      <numFmt numFmtId="19" formatCode="m/d/yyyy"/>
    </dxf>
  </rfmt>
  <rfmt sheetId="4" sqref="G136" start="0" length="0">
    <dxf>
      <numFmt numFmtId="19" formatCode="m/d/yyyy"/>
    </dxf>
  </rfmt>
  <rfmt sheetId="4" sqref="H136" start="0" length="0">
    <dxf>
      <numFmt numFmtId="19" formatCode="m/d/yyyy"/>
    </dxf>
  </rfmt>
  <rcc rId="2740" sId="4" odxf="1" dxf="1">
    <nc r="C138"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741" sId="4" odxf="1" dxf="1">
    <nc r="D138"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742" sId="4" odxf="1" dxf="1">
    <nc r="E138"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3" sId="4" odxf="1" dxf="1">
    <nc r="F138"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4" sId="4" odxf="1" dxf="1">
    <nc r="G138"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5" sId="4" odxf="1" dxf="1">
    <nc r="H138"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6" sId="4" odxf="1" dxf="1">
    <nc r="I138"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7" sId="4" odxf="1" dxf="1">
    <nc r="J138">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8" sId="4" odxf="1" dxf="1">
    <nc r="K138">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9" sId="4" odxf="1" dxf="1">
    <nc r="C139">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750" sId="4" odxf="1" dxf="1">
    <nc r="D139">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51" sId="4" odxf="1" dxf="1">
    <nc r="E139">
      <f>SUMIFS(Merged_COEM!$W$60:$W$437,Merged_COEM!$D$60:$D$437,D139, 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52" sId="4" odxf="1" dxf="1">
    <nc r="F139">
      <f>SUMIFS(Merged_COEM!$X$60:$X$437,Merged_COEM!$D$60:$D$437,D139, Merged_COEM!$C$60:$C$437,C132)-SUM(SUMIFS(Merged_COEM!$X$60:$X$437,Merged_COEM!$D$60:$D$437,Table!$D$3,Merged_COEM!$AA$60:$AA$437,{"Ongoing","N/A",""},Merged_COEM!$C$60:$C$437,C132))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53" sId="4" odxf="1" dxf="1">
    <nc r="G139">
      <f>1/8*(SUMIFS(Merged_COEM!$Y$60:$Y$437,Merged_COEM!$D$60:$D$437,D139, 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54" sId="4" odxf="1" dxf="1">
    <nc r="H139">
      <f>1/8*(SUMIFS(Merged_COEM!$Z$60:$Z$437,Merged_COEM!$D$60:$D$437,D139, Merged_COEM!$C$60:$C$437,C132)-SUM(SUMIFS(Merged_COEM!$Z$60:$Z$437,Merged_COEM!$D$60:$D$437,D139,Merged_COEM!$AA$60:$AA$437,{"Ongoing","N/A",""},Merged_COEM!$C$60:$C$437,C132)))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55" sId="4" odxf="1" dxf="1">
    <nc r="I139">
      <f>IFERROR(F139/E139,"N/A")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2756" sId="4" odxf="1" dxf="1">
    <nc r="J139">
      <f>COUNTIFS(Merged_COEM!$AK$60:$AK$437,J138,Merged_COEM!$D$60:$D$437,D139,Merged_COEM!$C$60:$C$437,C132)</f>
    </nc>
    <odxf>
      <border outline="0">
        <left/>
        <right/>
        <top/>
        <bottom/>
      </border>
    </odxf>
    <ndxf>
      <border outline="0">
        <left style="thin">
          <color indexed="64"/>
        </left>
        <right style="thin">
          <color indexed="64"/>
        </right>
        <top style="thin">
          <color indexed="64"/>
        </top>
        <bottom style="thin">
          <color indexed="64"/>
        </bottom>
      </border>
    </ndxf>
  </rcc>
  <rcc rId="2757" sId="4" odxf="1" dxf="1">
    <nc r="K139">
      <f>COUNTIFS(Merged_COEM!$AK$60:$AK$437,K138,Merged_COEM!$D$60:$D$437,D139,Merged_COEM!$C$60:$C$437,C132)</f>
    </nc>
    <odxf>
      <border outline="0">
        <left/>
        <right/>
        <top/>
        <bottom/>
      </border>
    </odxf>
    <ndxf>
      <border outline="0">
        <left style="thin">
          <color indexed="64"/>
        </left>
        <right style="thin">
          <color indexed="64"/>
        </right>
        <top style="thin">
          <color indexed="64"/>
        </top>
        <bottom style="thin">
          <color indexed="64"/>
        </bottom>
      </border>
    </ndxf>
  </rcc>
  <rcc rId="2758" sId="4" odxf="1" dxf="1">
    <nc r="C140">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759" sId="4" odxf="1" dxf="1">
    <nc r="D140">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60" sId="4" odxf="1" dxf="1">
    <nc r="E140">
      <f>SUMIFS(Merged_COEM!$W$60:$W$437,Merged_COEM!$D$60:$D$437,D140, 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61" sId="4" odxf="1" dxf="1">
    <nc r="F140">
      <f>SUMIFS(Merged_COEM!$X$60:$X$437,Merged_COEM!$D$60:$D$437,D140, Merged_COEM!$C$60:$C$437,C132)-SUM(SUMIFS(Merged_COEM!$X$60:$X$437,Merged_COEM!$D$60:$D$437,D140,Merged_COEM!$AA$60:$AA$437,{"Ongoing","N/A",""},Merged_COEM!$C$60:$C$437,C132))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62" sId="4" odxf="1" dxf="1">
    <nc r="G140">
      <f>1/8*(SUMIFS(Merged_COEM!$Y$60:$Y$437,Merged_COEM!$D$60:$D$437,D140, 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63" sId="4" odxf="1" dxf="1">
    <nc r="H140">
      <f>1/8*(SUMIFS(Merged_COEM!$Z$60:$Z$437,Merged_COEM!$D$60:$D$437,D140, Merged_COEM!$C$60:$C$437,C132)-SUM(SUMIFS(Merged_COEM!$Z$60:$Z$437,Merged_COEM!$D$60:$D$437,D140,Merged_COEM!$AA$60:$AA$437,{"Ongoing","N/A",""},Merged_COEM!$C$60:$C$437,C132)))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64" sId="4" odxf="1" dxf="1">
    <nc r="I140">
      <f>IFERROR(F140/E140,"N/A")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2765" sId="4" odxf="1" dxf="1">
    <nc r="J140">
      <f>COUNTIFS(Merged_COEM!$AK$60:$AK$437,J138,Merged_COEM!$D$60:$D$437,D140,Merged_COEM!$C$60:$C$437,C132)</f>
    </nc>
    <odxf>
      <border outline="0">
        <left/>
        <right/>
        <top/>
        <bottom/>
      </border>
    </odxf>
    <ndxf>
      <border outline="0">
        <left style="thin">
          <color indexed="64"/>
        </left>
        <right style="thin">
          <color indexed="64"/>
        </right>
        <top style="thin">
          <color indexed="64"/>
        </top>
        <bottom style="thin">
          <color indexed="64"/>
        </bottom>
      </border>
    </ndxf>
  </rcc>
  <rcc rId="2766" sId="4" odxf="1" dxf="1">
    <nc r="K140">
      <f>COUNTIFS(Merged_COEM!$AK$60:$AK$437,K138,Merged_COEM!$D$60:$D$437,D140,Merged_COEM!$C$60:$C$437,C132)</f>
    </nc>
    <odxf>
      <border outline="0">
        <left/>
        <right/>
        <top/>
        <bottom/>
      </border>
    </odxf>
    <ndxf>
      <border outline="0">
        <left style="thin">
          <color indexed="64"/>
        </left>
        <right style="thin">
          <color indexed="64"/>
        </right>
        <top style="thin">
          <color indexed="64"/>
        </top>
        <bottom style="thin">
          <color indexed="64"/>
        </bottom>
      </border>
    </ndxf>
  </rcc>
  <rcc rId="2767" sId="4">
    <nc r="C142" t="inlineStr">
      <is>
        <t>Brief Description:</t>
      </is>
    </nc>
  </rcc>
  <rcc rId="2768" sId="4" odxf="1" dxf="1" quotePrefix="1">
    <nc r="D143" t="inlineStr">
      <is>
        <t>- No comment</t>
      </is>
    </nc>
    <odxf>
      <font>
        <sz val="11"/>
        <color theme="1"/>
        <name val="Calibri"/>
        <scheme val="minor"/>
      </font>
    </odxf>
    <ndxf>
      <font>
        <sz val="11"/>
        <color auto="1"/>
        <name val="Calibri"/>
        <scheme val="minor"/>
      </font>
    </ndxf>
  </rcc>
  <rfmt sheetId="4" sqref="A145" start="0" length="0">
    <dxf>
      <font>
        <b/>
        <sz val="11"/>
        <color theme="1"/>
        <name val="Calibri"/>
        <scheme val="minor"/>
      </font>
    </dxf>
  </rfmt>
  <rcc rId="2769" sId="4" odxf="1" dxf="1">
    <nc r="B145" t="inlineStr">
      <is>
        <t>Project</t>
      </is>
    </nc>
    <odxf>
      <font>
        <b val="0"/>
        <sz val="11"/>
        <color theme="1"/>
        <name val="Calibri"/>
        <scheme val="minor"/>
      </font>
    </odxf>
    <ndxf>
      <font>
        <b/>
        <sz val="11"/>
        <color theme="1"/>
        <name val="Calibri"/>
        <scheme val="minor"/>
      </font>
    </ndxf>
  </rcc>
  <rfmt sheetId="4" sqref="C145" start="0" length="0">
    <dxf>
      <font>
        <b/>
        <sz val="11"/>
        <color theme="1"/>
        <name val="Calibri"/>
        <scheme val="minor"/>
      </font>
    </dxf>
  </rfmt>
  <rcc rId="2770" sId="4" odxf="1" dxf="1">
    <nc r="B146" t="inlineStr">
      <is>
        <t>Time</t>
      </is>
    </nc>
    <odxf>
      <font>
        <b val="0"/>
        <sz val="11"/>
        <color theme="1"/>
        <name val="Calibri"/>
        <scheme val="minor"/>
      </font>
    </odxf>
    <ndxf>
      <font>
        <b/>
        <sz val="11"/>
        <color theme="1"/>
        <name val="Calibri"/>
        <scheme val="minor"/>
      </font>
    </ndxf>
  </rcc>
  <rcc rId="2771" sId="4">
    <nc r="C146">
      <f>SUM(G152:G153)</f>
    </nc>
  </rcc>
  <rcc rId="2772" sId="4">
    <nc r="D146" t="inlineStr">
      <is>
        <t>days</t>
      </is>
    </nc>
  </rcc>
  <rcc rId="2773" sId="4" odxf="1" dxf="1">
    <nc r="B147" t="inlineStr">
      <is>
        <t>Duration (Plan)</t>
      </is>
    </nc>
    <odxf>
      <font>
        <b val="0"/>
        <sz val="11"/>
        <color theme="1"/>
        <name val="Calibri"/>
        <scheme val="minor"/>
      </font>
    </odxf>
    <ndxf>
      <font>
        <b/>
        <sz val="11"/>
        <color theme="1"/>
        <name val="Calibri"/>
        <scheme val="minor"/>
      </font>
    </ndxf>
  </rcc>
  <rcc rId="2774" sId="4">
    <nc r="C147">
      <f>SUM(INT((WEEKDAY(F147-{2,3,4,5,6})+H147-F147)/7))</f>
    </nc>
  </rcc>
  <rcc rId="2775" sId="4">
    <nc r="D147" t="inlineStr">
      <is>
        <t>days</t>
      </is>
    </nc>
  </rcc>
  <rcc rId="2776" sId="4">
    <nc r="E147" t="inlineStr">
      <is>
        <t>10h00</t>
      </is>
    </nc>
  </rcc>
  <rfmt sheetId="4" sqref="F147" start="0" length="0">
    <dxf>
      <numFmt numFmtId="19" formatCode="m/d/yyyy"/>
    </dxf>
  </rfmt>
  <rcc rId="2777" sId="4" odxf="1" dxf="1">
    <nc r="G147" t="inlineStr">
      <is>
        <t>17h00</t>
      </is>
    </nc>
    <odxf>
      <numFmt numFmtId="0" formatCode="General"/>
    </odxf>
    <ndxf>
      <numFmt numFmtId="19" formatCode="m/d/yyyy"/>
    </ndxf>
  </rcc>
  <rfmt sheetId="4" sqref="H147" start="0" length="0">
    <dxf>
      <numFmt numFmtId="19" formatCode="m/d/yyyy"/>
    </dxf>
  </rfmt>
  <rcc rId="2778" sId="4" odxf="1" dxf="1">
    <nc r="B148" t="inlineStr">
      <is>
        <t>Duration (Actual)</t>
      </is>
    </nc>
    <odxf>
      <font>
        <b val="0"/>
        <sz val="11"/>
        <color theme="1"/>
        <name val="Calibri"/>
        <scheme val="minor"/>
      </font>
    </odxf>
    <ndxf>
      <font>
        <b/>
        <sz val="11"/>
        <color theme="1"/>
        <name val="Calibri"/>
        <scheme val="minor"/>
      </font>
    </ndxf>
  </rcc>
  <rcc rId="2779" sId="4">
    <nc r="C148">
      <f>SUM(INT((WEEKDAY(F148-{2,3,4,5,6})+H148-F148)/7))</f>
    </nc>
  </rcc>
  <rcc rId="2780" sId="4">
    <nc r="D148" t="inlineStr">
      <is>
        <t>days</t>
      </is>
    </nc>
  </rcc>
  <rcc rId="2781" sId="4">
    <nc r="E148" t="inlineStr">
      <is>
        <t>10h00</t>
      </is>
    </nc>
  </rcc>
  <rfmt sheetId="4" sqref="F148" start="0" length="0">
    <dxf>
      <numFmt numFmtId="19" formatCode="m/d/yyyy"/>
    </dxf>
  </rfmt>
  <rcc rId="2782" sId="4" odxf="1" dxf="1">
    <nc r="G148" t="inlineStr">
      <is>
        <t>17h00</t>
      </is>
    </nc>
    <odxf>
      <numFmt numFmtId="0" formatCode="General"/>
    </odxf>
    <ndxf>
      <numFmt numFmtId="19" formatCode="m/d/yyyy"/>
    </ndxf>
  </rcc>
  <rfmt sheetId="4" sqref="H148" start="0" length="0">
    <dxf>
      <numFmt numFmtId="19" formatCode="m/d/yyyy"/>
    </dxf>
  </rfmt>
  <rcc rId="2783" sId="4" odxf="1" dxf="1">
    <nc r="B149" t="inlineStr">
      <is>
        <t>Status</t>
      </is>
    </nc>
    <odxf>
      <font>
        <b val="0"/>
        <sz val="11"/>
        <color theme="1"/>
        <name val="Calibri"/>
        <scheme val="minor"/>
      </font>
    </odxf>
    <ndxf>
      <font>
        <b/>
        <sz val="11"/>
        <color theme="1"/>
        <name val="Calibri"/>
        <scheme val="minor"/>
      </font>
    </ndxf>
  </rcc>
  <rcc rId="2784" sId="4">
    <nc r="C149">
      <f>IF(AND(F152=E152,F153=E153),IF(SUM(H152:H153)&gt;SUM(G152:G153),"Delayed",IF(SUM(H152:H153)&lt;SUM(G152:G153),"InAdvanced","Ontime")),"N/A")</f>
    </nc>
  </rcc>
  <rfmt sheetId="4" sqref="F149" start="0" length="0">
    <dxf>
      <numFmt numFmtId="19" formatCode="m/d/yyyy"/>
    </dxf>
  </rfmt>
  <rfmt sheetId="4" sqref="G149" start="0" length="0">
    <dxf>
      <numFmt numFmtId="19" formatCode="m/d/yyyy"/>
    </dxf>
  </rfmt>
  <rfmt sheetId="4" sqref="H149" start="0" length="0">
    <dxf>
      <numFmt numFmtId="19" formatCode="m/d/yyyy"/>
    </dxf>
  </rfmt>
  <rcc rId="2785" sId="4" odxf="1" dxf="1">
    <nc r="C151"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786" sId="4" odxf="1" dxf="1">
    <nc r="D151"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787" sId="4" odxf="1" dxf="1">
    <nc r="E151"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88" sId="4" odxf="1" dxf="1">
    <nc r="F151"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89" sId="4" odxf="1" dxf="1">
    <nc r="G151"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90" sId="4" odxf="1" dxf="1">
    <nc r="H151"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91" sId="4" odxf="1" dxf="1">
    <nc r="I151"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92" sId="4" odxf="1" dxf="1">
    <nc r="J151">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93" sId="4" odxf="1" dxf="1">
    <nc r="K151">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94" sId="4" odxf="1" dxf="1">
    <nc r="C152">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795" sId="4" odxf="1" dxf="1">
    <nc r="D152">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96" sId="4" odxf="1" dxf="1">
    <nc r="E152">
      <f>SUMIFS(Merged_COEM!$W$60:$W$437,Merged_COEM!$D$60:$D$437,D152, 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97" sId="4" odxf="1" dxf="1">
    <nc r="F152">
      <f>SUMIFS(Merged_COEM!$X$60:$X$437,Merged_COEM!$D$60:$D$437,D152, Merged_COEM!$C$60:$C$437,C145)-SUM(SUMIFS(Merged_COEM!$X$60:$X$437,Merged_COEM!$D$60:$D$437,Table!$D$3,Merged_COEM!$AA$60:$AA$437,{"Ongoing","N/A",""},Merged_COEM!$C$60:$C$437,C145))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98" sId="4" odxf="1" dxf="1">
    <nc r="G152">
      <f>1/8*(SUMIFS(Merged_COEM!$Y$60:$Y$437,Merged_COEM!$D$60:$D$437,D152, 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99" sId="4" odxf="1" dxf="1">
    <nc r="H152">
      <f>1/8*(SUMIFS(Merged_COEM!$Z$60:$Z$437,Merged_COEM!$D$60:$D$437,D152, Merged_COEM!$C$60:$C$437,C145)-SUM(SUMIFS(Merged_COEM!$Z$60:$Z$437,Merged_COEM!$D$60:$D$437,D152,Merged_COEM!$AA$60:$AA$437,{"Ongoing","N/A",""},Merged_COEM!$C$60:$C$437,C145)))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00" sId="4" odxf="1" dxf="1">
    <nc r="I152">
      <f>IFERROR(F152/E152,"N/A")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2801" sId="4" odxf="1" dxf="1">
    <nc r="J152">
      <f>COUNTIFS(Merged_COEM!$AK$60:$AK$437,J151,Merged_COEM!$D$60:$D$437,D152,Merged_COEM!$C$60:$C$437,C145)</f>
    </nc>
    <odxf>
      <border outline="0">
        <left/>
        <right/>
        <top/>
        <bottom/>
      </border>
    </odxf>
    <ndxf>
      <border outline="0">
        <left style="thin">
          <color indexed="64"/>
        </left>
        <right style="thin">
          <color indexed="64"/>
        </right>
        <top style="thin">
          <color indexed="64"/>
        </top>
        <bottom style="thin">
          <color indexed="64"/>
        </bottom>
      </border>
    </ndxf>
  </rcc>
  <rcc rId="2802" sId="4" odxf="1" dxf="1">
    <nc r="K152">
      <f>COUNTIFS(Merged_COEM!$AK$60:$AK$437,K151,Merged_COEM!$D$60:$D$437,D152,Merged_COEM!$C$60:$C$437,C145)</f>
    </nc>
    <odxf>
      <border outline="0">
        <left/>
        <right/>
        <top/>
        <bottom/>
      </border>
    </odxf>
    <ndxf>
      <border outline="0">
        <left style="thin">
          <color indexed="64"/>
        </left>
        <right style="thin">
          <color indexed="64"/>
        </right>
        <top style="thin">
          <color indexed="64"/>
        </top>
        <bottom style="thin">
          <color indexed="64"/>
        </bottom>
      </border>
    </ndxf>
  </rcc>
  <rcc rId="2803" sId="4" odxf="1" dxf="1">
    <nc r="C153">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804" sId="4" odxf="1" dxf="1">
    <nc r="D153">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05" sId="4" odxf="1" dxf="1">
    <nc r="E153">
      <f>SUMIFS(Merged_COEM!$W$60:$W$437,Merged_COEM!$D$60:$D$437,D153, 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06" sId="4" odxf="1" dxf="1">
    <nc r="F153">
      <f>SUMIFS(Merged_COEM!$X$60:$X$437,Merged_COEM!$D$60:$D$437,D153, Merged_COEM!$C$60:$C$437,C145)-SUM(SUMIFS(Merged_COEM!$X$60:$X$437,Merged_COEM!$D$60:$D$437,D153,Merged_COEM!$AA$60:$AA$437,{"Ongoing","N/A",""},Merged_COEM!$C$60:$C$437,C145))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07" sId="4" odxf="1" dxf="1">
    <nc r="G153">
      <f>1/8*(SUMIFS(Merged_COEM!$Y$60:$Y$437,Merged_COEM!$D$60:$D$437,D153, 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08" sId="4" odxf="1" dxf="1">
    <nc r="H153">
      <f>1/8*(SUMIFS(Merged_COEM!$Z$60:$Z$437,Merged_COEM!$D$60:$D$437,D153, Merged_COEM!$C$60:$C$437,C145)-SUM(SUMIFS(Merged_COEM!$Z$60:$Z$437,Merged_COEM!$D$60:$D$437,D153,Merged_COEM!$AA$60:$AA$437,{"Ongoing","N/A",""},Merged_COEM!$C$60:$C$437,C145)))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09" sId="4" odxf="1" dxf="1">
    <nc r="I153">
      <f>IFERROR(F153/E153,"N/A")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2810" sId="4" odxf="1" dxf="1">
    <nc r="J153">
      <f>COUNTIFS(Merged_COEM!$AK$60:$AK$437,J151,Merged_COEM!$D$60:$D$437,D153,Merged_COEM!$C$60:$C$437,C145)</f>
    </nc>
    <odxf>
      <border outline="0">
        <left/>
        <right/>
        <top/>
        <bottom/>
      </border>
    </odxf>
    <ndxf>
      <border outline="0">
        <left style="thin">
          <color indexed="64"/>
        </left>
        <right style="thin">
          <color indexed="64"/>
        </right>
        <top style="thin">
          <color indexed="64"/>
        </top>
        <bottom style="thin">
          <color indexed="64"/>
        </bottom>
      </border>
    </ndxf>
  </rcc>
  <rcc rId="2811" sId="4" odxf="1" dxf="1">
    <nc r="K153">
      <f>COUNTIFS(Merged_COEM!$AK$60:$AK$437,K151,Merged_COEM!$D$60:$D$437,D153,Merged_COEM!$C$60:$C$437,C145)</f>
    </nc>
    <odxf>
      <border outline="0">
        <left/>
        <right/>
        <top/>
        <bottom/>
      </border>
    </odxf>
    <ndxf>
      <border outline="0">
        <left style="thin">
          <color indexed="64"/>
        </left>
        <right style="thin">
          <color indexed="64"/>
        </right>
        <top style="thin">
          <color indexed="64"/>
        </top>
        <bottom style="thin">
          <color indexed="64"/>
        </bottom>
      </border>
    </ndxf>
  </rcc>
  <rcc rId="2812" sId="4">
    <nc r="C155" t="inlineStr">
      <is>
        <t>Brief Description:</t>
      </is>
    </nc>
  </rcc>
  <rcc rId="2813" sId="4" odxf="1" dxf="1" quotePrefix="1">
    <nc r="D156" t="inlineStr">
      <is>
        <t>- No comment</t>
      </is>
    </nc>
    <odxf>
      <font>
        <sz val="11"/>
        <color theme="1"/>
        <name val="Calibri"/>
        <scheme val="minor"/>
      </font>
    </odxf>
    <ndxf>
      <font>
        <sz val="11"/>
        <color auto="1"/>
        <name val="Calibri"/>
        <scheme val="minor"/>
      </font>
    </ndxf>
  </rcc>
  <rcc rId="2814" sId="4">
    <nc r="C132">
      <v>20200602</v>
    </nc>
  </rcc>
  <rcc rId="2815" sId="4">
    <nc r="A132">
      <v>11</v>
    </nc>
  </rcc>
  <rcc rId="2816" sId="4">
    <nc r="A145">
      <v>12</v>
    </nc>
  </rcc>
  <rcc rId="2817" sId="4">
    <nc r="C145">
      <v>20200603</v>
    </nc>
  </rcc>
  <rcv guid="{970EE037-F5E5-47AF-896A-0F6222879EBC}" action="delete"/>
  <rdn rId="0" localSheetId="1" customView="1" name="Z_970EE037_F5E5_47AF_896A_0F6222879EBC_.wvu.FilterData" hidden="1" oldHidden="1">
    <formula>Merged_COEM!$B$59:$AN$437</formula>
    <oldFormula>Merged_COEM!$B$59:$AN$437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20" sId="1">
    <nc r="X378">
      <f>W378</f>
    </nc>
  </rcc>
  <rcc rId="2821" sId="1">
    <nc r="Z378">
      <v>0.2</v>
    </nc>
  </rcc>
  <rcc rId="2822" sId="1">
    <nc r="AA378" t="inlineStr">
      <is>
        <t>Ready for review</t>
      </is>
    </nc>
  </rcc>
  <rcc rId="2823" sId="1" numFmtId="19">
    <nc r="AE378">
      <v>43986</v>
    </nc>
  </rcc>
  <rcc rId="2824" sId="1" numFmtId="19">
    <nc r="AF378">
      <v>43986</v>
    </nc>
  </rcc>
  <rcc rId="2825" sId="1">
    <nc r="AG378" t="inlineStr">
      <is>
        <t>OK</t>
      </is>
    </nc>
  </rcc>
  <rcc rId="2826" sId="1">
    <nc r="AH378" t="inlineStr">
      <is>
        <t>-</t>
      </is>
    </nc>
  </rcc>
  <rcc rId="2827" sId="1">
    <nc r="AI378" t="inlineStr">
      <is>
        <t>-</t>
      </is>
    </nc>
  </rcc>
  <rcc rId="2828" sId="1">
    <nc r="AJ378" t="inlineStr">
      <is>
        <t>-</t>
      </is>
    </nc>
  </rcc>
  <rcc rId="2829" sId="1">
    <nc r="AK378" t="inlineStr">
      <is>
        <t>None</t>
      </is>
    </nc>
  </rcc>
  <rcc rId="2830" sId="1" odxf="1" dxf="1" quotePrefix="1">
    <nc r="AL378"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33" sId="4" numFmtId="19">
    <nc r="H134">
      <v>43986</v>
    </nc>
  </rcc>
  <rcc rId="2834" sId="4" numFmtId="19">
    <nc r="F134">
      <v>43984</v>
    </nc>
  </rcc>
  <rcc rId="2835" sId="4" numFmtId="19">
    <nc r="F135">
      <v>43984</v>
    </nc>
  </rcc>
  <rcc rId="2836" sId="4" numFmtId="19">
    <nc r="H135">
      <v>43986</v>
    </nc>
  </rcc>
  <rcv guid="{970EE037-F5E5-47AF-896A-0F6222879EBC}" action="delete"/>
  <rdn rId="0" localSheetId="1" customView="1" name="Z_970EE037_F5E5_47AF_896A_0F6222879EBC_.wvu.FilterData" hidden="1" oldHidden="1">
    <formula>Merged_COEM!$A$59:$AN$437</formula>
    <oldFormula>Merged_COEM!$B$59:$AN$437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39" sId="1">
    <nc r="X379">
      <f>W379</f>
    </nc>
  </rcc>
  <rcc rId="2840" sId="1">
    <nc r="Z379">
      <v>0.1</v>
    </nc>
  </rcc>
  <rcc rId="2841" sId="1">
    <nc r="AA379" t="inlineStr">
      <is>
        <t>Ready for review</t>
      </is>
    </nc>
  </rcc>
  <rcc rId="2842" sId="1" numFmtId="19">
    <nc r="AE379">
      <v>43986</v>
    </nc>
  </rcc>
  <rcc rId="2843" sId="1" numFmtId="19">
    <nc r="AF379">
      <v>43986</v>
    </nc>
  </rcc>
  <rcc rId="2844" sId="1">
    <nc r="AG379" t="inlineStr">
      <is>
        <t>OK</t>
      </is>
    </nc>
  </rcc>
  <rcc rId="2845" sId="1">
    <nc r="AH379" t="inlineStr">
      <is>
        <t>-</t>
      </is>
    </nc>
  </rcc>
  <rcc rId="2846" sId="1">
    <nc r="AI379" t="inlineStr">
      <is>
        <t>-</t>
      </is>
    </nc>
  </rcc>
  <rcc rId="2847" sId="1">
    <nc r="AJ379" t="inlineStr">
      <is>
        <t>-</t>
      </is>
    </nc>
  </rcc>
  <rcc rId="2848" sId="1">
    <nc r="AK379" t="inlineStr">
      <is>
        <t>None</t>
      </is>
    </nc>
  </rcc>
  <rcc rId="2849" sId="1" odxf="1" dxf="1" quotePrefix="1">
    <nc r="AL379"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52" sId="4" numFmtId="19">
    <nc r="F147">
      <v>43985</v>
    </nc>
  </rcc>
  <rcc rId="2853" sId="4" numFmtId="19">
    <nc r="H147">
      <v>44002</v>
    </nc>
  </rcc>
  <rcc rId="2854" sId="4" numFmtId="19">
    <nc r="F148">
      <v>43985</v>
    </nc>
  </rcc>
  <rcc rId="2855" sId="4" numFmtId="19">
    <nc r="H148">
      <v>44002</v>
    </nc>
  </rcc>
</revisions>
</file>

<file path=xl/revisions/revisionLog2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56" sId="1">
    <nc r="X380">
      <f>W380</f>
    </nc>
  </rcc>
  <rcc rId="2857" sId="1">
    <nc r="Z380">
      <v>0.2</v>
    </nc>
  </rcc>
  <rcc rId="2858" sId="1">
    <nc r="AA380" t="inlineStr">
      <is>
        <t>Ready for review</t>
      </is>
    </nc>
  </rcc>
  <rcc rId="2859" sId="1" numFmtId="19">
    <nc r="AE380">
      <v>43986</v>
    </nc>
  </rcc>
  <rcc rId="2860" sId="1" numFmtId="19">
    <nc r="AF380">
      <v>43986</v>
    </nc>
  </rcc>
  <rcc rId="2861" sId="1">
    <nc r="AG380" t="inlineStr">
      <is>
        <t>OK</t>
      </is>
    </nc>
  </rcc>
  <rcc rId="2862" sId="1">
    <nc r="AH380" t="inlineStr">
      <is>
        <t>-</t>
      </is>
    </nc>
  </rcc>
  <rcc rId="2863" sId="1">
    <nc r="AI380" t="inlineStr">
      <is>
        <t>-</t>
      </is>
    </nc>
  </rcc>
  <rcc rId="2864" sId="1">
    <nc r="AJ380" t="inlineStr">
      <is>
        <t>-</t>
      </is>
    </nc>
  </rcc>
  <rcc rId="2865" sId="1">
    <nc r="AK380" t="inlineStr">
      <is>
        <t>None</t>
      </is>
    </nc>
  </rcc>
  <rcc rId="2866" sId="1" odxf="1" dxf="1" quotePrefix="1">
    <nc r="AL380"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69" sId="1">
    <nc r="X381">
      <f>W381</f>
    </nc>
  </rcc>
  <rcc rId="2870" sId="1">
    <nc r="Z381">
      <v>0.1</v>
    </nc>
  </rcc>
  <rcc rId="2871" sId="1">
    <nc r="AA381" t="inlineStr">
      <is>
        <t>Ready for review</t>
      </is>
    </nc>
  </rcc>
  <rcc rId="2872" sId="1" numFmtId="19">
    <nc r="AE381">
      <v>43986</v>
    </nc>
  </rcc>
  <rcc rId="2873" sId="1" numFmtId="19">
    <nc r="AF381">
      <v>43986</v>
    </nc>
  </rcc>
  <rcc rId="2874" sId="1">
    <nc r="AG381" t="inlineStr">
      <is>
        <t>OK</t>
      </is>
    </nc>
  </rcc>
  <rcc rId="2875" sId="1">
    <nc r="AH381" t="inlineStr">
      <is>
        <t>-</t>
      </is>
    </nc>
  </rcc>
  <rcc rId="2876" sId="1">
    <nc r="AI381" t="inlineStr">
      <is>
        <t>-</t>
      </is>
    </nc>
  </rcc>
  <rcc rId="2877" sId="1">
    <nc r="AJ381" t="inlineStr">
      <is>
        <t>-</t>
      </is>
    </nc>
  </rcc>
  <rcc rId="2878" sId="1">
    <nc r="AK381" t="inlineStr">
      <is>
        <t>None</t>
      </is>
    </nc>
  </rcc>
  <rcc rId="2879" sId="1" odxf="1" dxf="1" quotePrefix="1">
    <nc r="AL381"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82" sId="1">
    <nc r="X382">
      <f>W382</f>
    </nc>
  </rcc>
  <rcc rId="2883" sId="1">
    <nc r="Z382">
      <v>0.1</v>
    </nc>
  </rcc>
  <rcc rId="2884" sId="1">
    <nc r="AA382" t="inlineStr">
      <is>
        <t>Ready for review</t>
      </is>
    </nc>
  </rcc>
  <rcc rId="2885" sId="1" numFmtId="19">
    <nc r="AE382">
      <v>43986</v>
    </nc>
  </rcc>
  <rcc rId="2886" sId="1" numFmtId="19">
    <nc r="AF382">
      <v>43986</v>
    </nc>
  </rcc>
  <rcc rId="2887" sId="1">
    <nc r="AG382" t="inlineStr">
      <is>
        <t>OK</t>
      </is>
    </nc>
  </rcc>
  <rcc rId="2888" sId="1">
    <nc r="AH382" t="inlineStr">
      <is>
        <t>-</t>
      </is>
    </nc>
  </rcc>
  <rcc rId="2889" sId="1">
    <nc r="AI382" t="inlineStr">
      <is>
        <t>-</t>
      </is>
    </nc>
  </rcc>
  <rcc rId="2890" sId="1">
    <nc r="AJ382" t="inlineStr">
      <is>
        <t>-</t>
      </is>
    </nc>
  </rcc>
  <rcc rId="2891" sId="1">
    <nc r="AK382" t="inlineStr">
      <is>
        <t>None</t>
      </is>
    </nc>
  </rcc>
  <rcc rId="2892" sId="1" odxf="1" dxf="1" quotePrefix="1">
    <nc r="AL382"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97" sId="1">
    <nc r="Y414">
      <f>ROUNDDOWN(W414/HLOOKUP(D414,Table!$C$3:$D$4,2,0)*8,2)</f>
    </nc>
  </rcc>
</revisions>
</file>

<file path=xl/revisions/revisionLog2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376" start="0" length="0">
    <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dxf>
  </rfmt>
  <rcc rId="2902" sId="1" odxf="1" dxf="1" quotePrefix="1">
    <oc r="F376" t="inlineStr">
      <is>
        <t>rb/as/zzn/CpiwAPB/app/dsm</t>
      </is>
    </oc>
    <nc r="F376" t="inlineStr">
      <is>
        <t>ZZN_ESP93_Mainstream_Int\MainstreamF30\rb\as\zzn\CpiwAPB\app\dsm\RBVAR_P15CE\src\RBVAR_StateMachine_CustomerProject.c</t>
      </is>
    </nc>
    <ndxf>
      <font>
        <b/>
        <sz val="11"/>
        <color theme="1"/>
        <name val="Calibri"/>
        <scheme val="minor"/>
      </font>
      <fill>
        <patternFill patternType="none">
          <bgColor indexed="65"/>
        </patternFill>
      </fill>
    </ndxf>
  </rcc>
  <rcc rId="2903" sId="1" quotePrefix="1">
    <oc r="F374" t="inlineStr">
      <is>
        <t>ZZN_ESP93_Mainstream_Int/MainstreamF30/rb/as/zzn/core/app/dcom/RBAPLCust/src/RBAPLCUST_RDBI_BatteryVoltage.c</t>
      </is>
    </oc>
    <nc r="F374" t="inlineStr">
      <is>
        <t>ZZN_ESP93_Mainstream_Int\MainstreamF30\rb\as\zzn\core\app\dcom\RBAPLCust\src\RBAPLCUST_RDBI_BatteryVoltage.c</t>
      </is>
    </nc>
  </rcc>
  <rcc rId="2904" sId="1" quotePrefix="1">
    <oc r="F375" t="inlineStr">
      <is>
        <t>ZZN_ESP93_Mainstream_Int/MainstreamF30/rb/as/zzn/core/app/dcom/RBAPLCust/src/RBAPLCUST_RDBI_IOCtrlState.c</t>
      </is>
    </oc>
    <nc r="F375" t="inlineStr">
      <is>
        <t>ZZN_ESP93_Mainstream_Int\MainstreamF30\rb\as\zzn\core\app\dcom\RBAPLCust\src\RBAPLCUST_RDBI_IOCtrlState.c</t>
      </is>
    </nc>
  </rcc>
  <rcc rId="2905" sId="1" quotePrefix="1">
    <oc r="F377" t="inlineStr">
      <is>
        <t>ZZN_ESP93_Mainstream_Int/MainstreamF30/rb/as/zzn/CpiwAPB/app/net/RbNetPrj/RBNet_Can/src/NET_SCL_InitPrc_CNMS.c</t>
      </is>
    </oc>
    <nc r="F377" t="inlineStr">
      <is>
        <t>ZZN_ESP93_Mainstream_Int\MainstreamF30\rb\as\zzn\CpiwAPB\app\net\RbNetPrj\RBNet_Can\src\NET_SCL_InitPrc_CNMS.c</t>
      </is>
    </nc>
  </rcc>
  <rcc rId="2906" sId="1" quotePrefix="1">
    <oc r="F378" t="inlineStr">
      <is>
        <t>ZZN_ESP93_Mainstream_Int/MainstreamF30/rb/as/zzn/CpiwAPB/hswpr/src/RBHwVersion/src/RBVLV_TTNo_Defines_ATIEV.c</t>
      </is>
    </oc>
    <nc r="F378" t="inlineStr">
      <is>
        <t>ZZN_ESP93_Mainstream_Int\MainstreamF30\rb\as\zzn\CpiwAPB\hswpr\src\RBHwVersion\src\RBVLV_TTNo_Defines_ATIEV.c</t>
      </is>
    </nc>
  </rcc>
  <rcc rId="2907" sId="1" quotePrefix="1">
    <oc r="F379" t="inlineStr">
      <is>
        <t>ZZN_ESP93_Mainstream_Int/MainstreamF30/rb/as/zzn/CpiwAPB/hswpr/src/RBHwVersion/src/RBVLV_TTNo_Defines_CA.c</t>
      </is>
    </oc>
    <nc r="F379" t="inlineStr">
      <is>
        <t>ZZN_ESP93_Mainstream_Int\MainstreamF30\rb\as\zzn\CpiwAPB\hswpr\src\RBHwVersion\src\RBVLV_TTNo_Defines_CA.c</t>
      </is>
    </nc>
  </rcc>
  <rcc rId="2908" sId="1" quotePrefix="1">
    <oc r="F380" t="inlineStr">
      <is>
        <t>ZZN_ESP93_Mainstream_Int/MainstreamF30/rb/as/zzn/CpiwAPB/hswpr/src/RBHwVersion/src/RBVLV_TTNo_Defines_FAWC.c</t>
      </is>
    </oc>
    <nc r="F380" t="inlineStr">
      <is>
        <t>ZZN_ESP93_Mainstream_Int\MainstreamF30\rb\as\zzn\CpiwAPB\hswpr\src\RBHwVersion\src\RBVLV_TTNo_Defines_FAWC.c</t>
      </is>
    </nc>
  </rcc>
  <rcc rId="2909" sId="1" quotePrefix="1">
    <oc r="F381" t="inlineStr">
      <is>
        <t>ZZN_ESP93_Mainstream_Int/MainstreamF30/rb/as/zzn/CpiwAPB/hswpr/src/RBHwVersion/src/RBVLV_TTNo_Defines_FORD.c</t>
      </is>
    </oc>
    <nc r="F381" t="inlineStr">
      <is>
        <t>ZZN_ESP93_Mainstream_Int\MainstreamF30\rb\as\zzn\CpiwAPB\hswpr\src\RBHwVersion\src\RBVLV_TTNo_Defines_FORD.c</t>
      </is>
    </nc>
  </rcc>
  <rcc rId="2910" sId="1" quotePrefix="1">
    <oc r="F382" t="inlineStr">
      <is>
        <t>ZZN_ESP93_Mainstream_Int/MainstreamF30/rb/as/zzn/CpiwAPB/hswpr/src/RBHwVersion/src/RBVLV_TTNo_Defines_GEELY.c</t>
      </is>
    </oc>
    <nc r="F382" t="inlineStr">
      <is>
        <t>ZZN_ESP93_Mainstream_Int\MainstreamF30\rb\as\zzn\CpiwAPB\hswpr\src\RBHwVersion\src\RBVLV_TTNo_Defines_GEELY.c</t>
      </is>
    </nc>
  </rcc>
  <rcc rId="2911" sId="1" quotePrefix="1">
    <oc r="F383" t="inlineStr">
      <is>
        <t>ZZN_ESP93_Mainstream_Int/MainstreamF30/rb/as/zzn/CpiwAPB/hswpr/src/RBHwVersion/src/RBVLV_TTNo_Defines_MB-PC.c</t>
      </is>
    </oc>
    <nc r="F383" t="inlineStr">
      <is>
        <t>ZZN_ESP93_Mainstream_Int\MainstreamF30\rb\as\zzn\CpiwAPB\hswpr\src\RBHwVersion\src\RBVLV_TTNo_Defines_MB-PC.c</t>
      </is>
    </nc>
  </rcc>
  <rcc rId="2912" sId="1" quotePrefix="1">
    <oc r="F384" t="inlineStr">
      <is>
        <t>ZZN_ESP93_Mainstream_Int/MainstreamF30/rb/as/zzn/CpiwAPB/hswpr/src/RBHwVersion/src/RBVLV_TTNo_Defines_NIS.c</t>
      </is>
    </oc>
    <nc r="F384" t="inlineStr">
      <is>
        <t>ZZN_ESP93_Mainstream_Int\MainstreamF30\rb\as\zzn\CpiwAPB\hswpr\src\RBHwVersion\src\RBVLV_TTNo_Defines_NIS.c</t>
      </is>
    </nc>
  </rcc>
  <rcc rId="2913" sId="1" quotePrefix="1">
    <oc r="F385" t="inlineStr">
      <is>
        <t>ZZN_ESP93_Mainstream_Int/MainstreamF30/rb/as/zzn/CpiwAPB/hswpr/src/RBHwVersion/src/RBVLV_TTNo_Defines_not_affected_Customers.c</t>
      </is>
    </oc>
    <nc r="F385" t="inlineStr">
      <is>
        <t>ZZN_ESP93_Mainstream_Int\MainstreamF30\rb\as\zzn\CpiwAPB\hswpr\src\RBHwVersion\src\RBVLV_TTNo_Defines_not_affected_Customers.c</t>
      </is>
    </nc>
  </rcc>
  <rcc rId="2914" sId="1" quotePrefix="1">
    <oc r="F386" t="inlineStr">
      <is>
        <t>ZZN_ESP93_Mainstream_Int/MainstreamF30/rb/as/zzn/CpiwAPB/hswpr/src/RBHwVersion/src/RBVLV_TTNo_Defines_PSA.c</t>
      </is>
    </oc>
    <nc r="F386" t="inlineStr">
      <is>
        <t>ZZN_ESP93_Mainstream_Int\MainstreamF30\rb\as\zzn\CpiwAPB\hswpr\src\RBHwVersion\src\RBVLV_TTNo_Defines_PSA.c</t>
      </is>
    </nc>
  </rcc>
  <rcc rId="2915" sId="1" quotePrefix="1">
    <oc r="F387" t="inlineStr">
      <is>
        <t>ZZN_ESP93_Mainstream_Int/MainstreamF30/rb/as/zzn/CpiwAPB/hswpr/src/RBHwVersion/src/RBVLV_TTNo_Defines_REN.c</t>
      </is>
    </oc>
    <nc r="F387" t="inlineStr">
      <is>
        <t>ZZN_ESP93_Mainstream_Int\MainstreamF30\rb\as\zzn\CpiwAPB\hswpr\src\RBHwVersion\src\RBVLV_TTNo_Defines_REN.c</t>
      </is>
    </nc>
  </rcc>
  <rcc rId="2916" sId="1" quotePrefix="1">
    <oc r="F388" t="inlineStr">
      <is>
        <t>ZZN_ESP93_Mainstream_Int/MainstreamF30/rb/as/zzn/CpiwAPB/hswpr/src/RBHwVersion/src/RBVLV_TTNo_Defines_SAIC.c</t>
      </is>
    </oc>
    <nc r="F388" t="inlineStr">
      <is>
        <t>ZZN_ESP93_Mainstream_Int\MainstreamF30\rb\as\zzn\CpiwAPB\hswpr\src\RBHwVersion\src\RBVLV_TTNo_Defines_SAIC.c</t>
      </is>
    </nc>
  </rcc>
  <rcc rId="2917" sId="1" quotePrefix="1">
    <oc r="F389" t="inlineStr">
      <is>
        <t>ZZN_ESP93_Mainstream_Int/MainstreamF30/rb/as/zzn/CpiwAPB/hswpr/src/RBHwVersion/src/RBVLV_TTNo_Defines_SGM.c</t>
      </is>
    </oc>
    <nc r="F389" t="inlineStr">
      <is>
        <t>ZZN_ESP93_Mainstream_Int\MainstreamF30\rb\as\zzn\CpiwAPB\hswpr\src\RBHwVersion\src\RBVLV_TTNo_Defines_SGM.c</t>
      </is>
    </nc>
  </rcc>
  <rcc rId="2918" sId="1" quotePrefix="1">
    <oc r="F390" t="inlineStr">
      <is>
        <t>ZZN_ESP93_Mainstream_Int/MainstreamF30/rb/as/zzn/CpiwAPB/hswpr/src/RBHwVersion/src/RBVLV_TTNo_Defines_TOY.c</t>
      </is>
    </oc>
    <nc r="F390" t="inlineStr">
      <is>
        <t>ZZN_ESP93_Mainstream_Int\MainstreamF30\rb\as\zzn\CpiwAPB\hswpr\src\RBHwVersion\src\RBVLV_TTNo_Defines_TOY.c</t>
      </is>
    </nc>
  </rcc>
  <rcc rId="2919" sId="1" quotePrefix="1">
    <oc r="F391" t="inlineStr">
      <is>
        <t>ZZN_ESP93_Mainstream_Int/MainstreamF30/rb/as/zzn/CpiwAPB/hswpr/src/RBHwVersion/src/RBVLV_TTNo_Defines_VW.c</t>
      </is>
    </oc>
    <nc r="F391" t="inlineStr">
      <is>
        <t>ZZN_ESP93_Mainstream_Int\MainstreamF30\rb\as\zzn\CpiwAPB\hswpr\src\RBHwVersion\src\RBVLV_TTNo_Defines_VW.c</t>
      </is>
    </nc>
  </rcc>
  <rcc rId="2920" sId="1" quotePrefix="1">
    <oc r="F392" t="inlineStr">
      <is>
        <t>ZZN_ESP93_Mainstream_Int/MainstreamF30/rb/as/zzn/CpiwAPB/hswpr/tst/hswsim/src/TestEnvironment_Fee_P15CE18.c</t>
      </is>
    </oc>
    <nc r="F392" t="inlineStr">
      <is>
        <t>ZZN_ESP93_Mainstream_Int\MainstreamF30\rb\as\zzn\CpiwAPB\hswpr\tst\hswsim\src\TestEnvironment_Fee_P15CE18.c</t>
      </is>
    </nc>
  </rcc>
  <rcc rId="2921" sId="1" quotePrefix="1">
    <oc r="F393" t="inlineStr">
      <is>
        <t>CA_ESPhevX_Deuterium_Int/CNMS_ESPHevX/rb/as/cnms_core/app/dsm/DemVar/src/Dem_VarCodeHandling.c</t>
      </is>
    </oc>
    <nc r="F393" t="inlineStr">
      <is>
        <t>CA_ESPhevX_Deuterium_Int\CNMS_ESPHevX\rb\as\cnms_core\app\dsm\DemVar\src\Dem_VarCodeHandling.c</t>
      </is>
    </nc>
  </rcc>
  <rcc rId="2922" sId="1" quotePrefix="1">
    <oc r="F394" t="inlineStr">
      <is>
        <t>CA_ESPhevX_Deuterium_Int/CNMS_ESPHevX/rb/as/ca/core/app/dsm/RBVAR/src/RBVAR_VarCode_PROJECT.c</t>
      </is>
    </oc>
    <nc r="F394" t="inlineStr">
      <is>
        <t>CA_ESPhevX_Deuterium_Int\CNMS_ESPHevX\rb\as\ca\core\app\dsm\RBVAR\src\RBVAR_VarCode_PROJECT.c</t>
      </is>
    </nc>
  </rcc>
  <rcc rId="2923" sId="1" quotePrefix="1">
    <oc r="F395" t="inlineStr">
      <is>
        <t>CA_ESPhevX_Deuterium_Int/CNMS_ESPHevX/rb/as/ca/core/app/dsm/RBVAR/src/RBVAR_OutputDriver_PROJECT.c</t>
      </is>
    </oc>
    <nc r="F395" t="inlineStr">
      <is>
        <t>CA_ESPhevX_Deuterium_Int\CNMS_ESPHevX\rb\as\ca\core\app\dsm\RBVAR\src\RBVAR_OutputDriver_PROJECT.c</t>
      </is>
    </nc>
  </rcc>
  <rcc rId="2924" sId="1" quotePrefix="1">
    <oc r="F396" t="inlineStr">
      <is>
        <t>SAIC_A_ARCH_CMP_ESP93_Carbon_Int/MainstreamF30/rb/as/saic/CpiwAPB/app/net/RBScl/ZS12HEV/src/NET_Complex_SignalHandling.c</t>
      </is>
    </oc>
    <nc r="F396" t="inlineStr">
      <is>
        <t>SAIC_A_ARCH_CMP_ESP93_Carbon_Int\MainstreamF30\rb\as\saic\CpiwAPB\app\net\RBScl\ZS12HEV\src\NET_Complex_SignalHandling.c</t>
      </is>
    </nc>
  </rcc>
  <rcc rId="2925" sId="1" quotePrefix="1">
    <oc r="F397" t="inlineStr">
      <is>
        <t>NextEV_ESPHevX_Int/CNMSESPHevX/rb/as/nio/core/app/net/RBScl/src/NET_SCL_Tx_SystemInfo_NextEV.c</t>
      </is>
    </oc>
    <nc r="F397" t="inlineStr">
      <is>
        <t>NextEV_ESPHevX_Int\CNMSESPHevX\rb\as\nio\core\app\net\RBScl\src\NET_SCL_Tx_SystemInfo_NextEV.c</t>
      </is>
    </nc>
  </rcc>
  <rcc rId="2926" sId="1" quotePrefix="1">
    <oc r="F398" t="inlineStr">
      <is>
        <t>NextEV_ESPHevX_Int/CNMSESPHevX/rb/as/nio/core/app/net/RBScl/src/NET_Monitoring.c</t>
      </is>
    </oc>
    <nc r="F398" t="inlineStr">
      <is>
        <t>NextEV_ESPHevX_Int\CNMSESPHevX\rb\as\nio\core\app\net\RBScl\src\NET_Monitoring.c</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399" start="0" length="0">
    <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dxf>
  </rfmt>
  <rcc rId="2929" sId="1" odxf="1" dxf="1" quotePrefix="1">
    <oc r="F399" t="inlineStr">
      <is>
        <t>rba\SGMW\Bldr\config\ApplicationLayer\rba_BldrCmp\src\</t>
      </is>
    </oc>
    <nc r="F399" t="inlineStr">
      <is>
        <t>SGMW_ESP93_Carbon_Int\MainstreamF30\rba\Bldr\config\ApplicationLayer\rba_BldrCmp\src\rba_BldrCmp_Cfg_FlashIf.c</t>
      </is>
    </nc>
    <ndxf>
      <font>
        <b/>
        <sz val="11"/>
        <color theme="1"/>
        <name val="Calibri"/>
        <scheme val="minor"/>
      </font>
      <fill>
        <patternFill patternType="none">
          <bgColor indexed="65"/>
        </patternFill>
      </fill>
    </ndxf>
  </rcc>
  <rfmt sheetId="1" xfDxf="1" sqref="F400" start="0" length="0">
    <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dxf>
  </rfmt>
  <rcc rId="2930" sId="1" odxf="1" dxf="1" quotePrefix="1">
    <oc r="F400" t="inlineStr">
      <is>
        <t>rba\SGMW\Bldr\config\Infrastruct\rba_AS_HWProt\src\</t>
      </is>
    </oc>
    <nc r="F400" t="inlineStr">
      <is>
        <t>SGMW_ESP93_Carbon_Int\MainstreamF30\rba\Bldr\config\Infrastruct\rba_AS_HWProt\src\rba_AS_HWProt.c</t>
      </is>
    </nc>
    <ndxf>
      <font>
        <b/>
        <sz val="11"/>
        <color theme="1"/>
        <name val="Calibri"/>
        <scheme val="minor"/>
      </font>
      <fill>
        <patternFill patternType="none">
          <bgColor indexed="65"/>
        </patternFill>
      </fill>
    </ndxf>
  </rcc>
</revisions>
</file>

<file path=xl/revisions/revisionLog2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2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10" start="0" length="0">
    <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dxf>
  </rfmt>
  <rcc rId="2933" sId="1" odxf="1" dxf="1" quotePrefix="1">
    <oc r="F410" t="inlineStr">
      <is>
        <t>MainstreamF30\rba\Bldr\config\ApplicationLayer\rba_BldrCmp\src\</t>
      </is>
    </oc>
    <nc r="F410" t="inlineStr">
      <is>
        <t>Geely_LX1AC_FE4KD_ABS9_3_Int\Geely_VF12\rba\Bldr\config\ApplicationLayer\rba_BldrCmp\src\rba_BldrCmp_Cfg_CheckMem.c</t>
      </is>
    </nc>
    <ndxf>
      <font>
        <b/>
        <sz val="11"/>
        <color theme="1"/>
        <name val="Calibri"/>
        <scheme val="minor"/>
      </font>
      <fill>
        <patternFill patternType="none">
          <bgColor indexed="65"/>
        </patternFill>
      </fill>
    </ndxf>
  </rcc>
  <rcc rId="2934" sId="1" odxf="1" dxf="1" quotePrefix="1">
    <oc r="F411" t="inlineStr">
      <is>
        <t xml:space="preserve">MainstreamF30\rba\Bldr\config\ApplicationLayer\rba_BldrCmp\src\ </t>
      </is>
    </oc>
    <nc r="F411" t="inlineStr">
      <is>
        <t>Geely_LX1AC_FE4KD_ABS9_3_Int\Geely_VF12\rba\Bldr\config\ApplicationLayer\rba_BldrCmp\src\rba_BldrCmp_Cfg_Functions.c</t>
      </is>
    </nc>
    <ndxf>
      <font>
        <b/>
        <sz val="11"/>
        <color theme="1"/>
        <name val="Calibri"/>
        <scheme val="minor"/>
      </font>
      <fill>
        <patternFill patternType="none">
          <bgColor indexed="65"/>
        </patternFill>
      </fill>
    </ndxf>
  </rcc>
  <rcc rId="2935" sId="1" odxf="1" dxf="1" quotePrefix="1">
    <oc r="F412" t="inlineStr">
      <is>
        <t xml:space="preserve">MainstreamF30\rba\Bldr\config\ApplicationLayer\rba_BldrCmp\src\ </t>
      </is>
    </oc>
    <nc r="F412" t="inlineStr">
      <is>
        <t>Geely_LX1AC_FE4KD_ABS9_3_Int\Geely_VF12\rba\Bldr\config\ApplicationLayer\rba_BldrCmp\src\rba_BldrCmp_Cfg_NvmIf.c</t>
      </is>
    </nc>
    <ndxf>
      <font>
        <b/>
        <sz val="11"/>
        <color theme="1"/>
        <name val="Calibri"/>
        <scheme val="minor"/>
      </font>
      <fill>
        <patternFill patternType="none">
          <bgColor indexed="65"/>
        </patternFill>
      </fill>
    </ndxf>
  </rcc>
</revisions>
</file>

<file path=xl/revisions/revisionLog2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65">
    <dxf>
      <fill>
        <patternFill patternType="solid">
          <bgColor rgb="FFFF0000"/>
        </patternFill>
      </fill>
    </dxf>
  </rfmt>
  <rfmt sheetId="1" sqref="AD333:AD335 AD365 AD370 AD373 AD396 AD408">
    <dxf>
      <fill>
        <patternFill>
          <bgColor rgb="FFFF0000"/>
        </patternFill>
      </fill>
    </dxf>
  </rfmt>
  <rfmt sheetId="1" sqref="AD302:AD303">
    <dxf>
      <fill>
        <patternFill patternType="solid">
          <bgColor rgb="FFFF0000"/>
        </patternFill>
      </fill>
    </dxf>
  </rfmt>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B415:G415">
    <dxf>
      <fill>
        <patternFill>
          <bgColor theme="1" tint="0.499984740745262"/>
        </patternFill>
      </fill>
    </dxf>
  </rfmt>
  <rcc rId="2938" sId="1">
    <nc r="AN415" t="inlineStr">
      <is>
        <t>Pending, waiting update from customer</t>
      </is>
    </nc>
  </rcc>
  <rcmt sheetId="1" cell="G415" guid="{74C79E2E-F1A4-41EC-A759-94FD4471F828}" author="EXTERNAL Nguyen Tuan Duong (Ban Vien, RBVH/EPS45)" newLength="80"/>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43" sId="1">
    <nc r="Y413">
      <f>ROUNDDOWN(W413/HLOOKUP(D413,Table!$C$3:$D$4,2,0)*8,2)</f>
    </nc>
  </rcc>
  <rcc rId="2944" sId="1">
    <oc r="Y414">
      <f>ROUNDDOWN(W414/HLOOKUP(D414,Table!$C$3:$D$4,2,0)*8,2)</f>
    </oc>
    <nc r="Y414">
      <f>ROUNDDOWN(W414/HLOOKUP(D414,Table!$C$3:$D$4,2,0)*8,2)</f>
    </nc>
  </rcc>
  <rcc rId="2945" sId="1">
    <nc r="Y415">
      <f>ROUNDDOWN(W415/HLOOKUP(D415,Table!$C$3:$D$4,2,0)*8,2)</f>
    </nc>
  </rcc>
  <rcc rId="2946" sId="1">
    <nc r="Y416">
      <f>ROUNDDOWN(W416/HLOOKUP(D416,Table!$C$3:$D$4,2,0)*8,2)</f>
    </nc>
  </rcc>
  <rcc rId="2947" sId="1">
    <nc r="Y417">
      <f>ROUNDDOWN(W417/HLOOKUP(D417,Table!$C$3:$D$4,2,0)*8,2)</f>
    </nc>
  </rcc>
  <rcc rId="2948" sId="1">
    <nc r="Y418">
      <f>ROUNDDOWN(W418/HLOOKUP(D418,Table!$C$3:$D$4,2,0)*8,2)</f>
    </nc>
  </rcc>
</revisions>
</file>

<file path=xl/revisions/revisionLog2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49" sId="1">
    <nc r="X339">
      <f>W339</f>
    </nc>
  </rcc>
  <rcc rId="2950" sId="1">
    <nc r="Z339">
      <f>Y339</f>
    </nc>
  </rcc>
  <rcc rId="2951" sId="1">
    <nc r="AA339" t="inlineStr">
      <is>
        <t>Ready for review</t>
      </is>
    </nc>
  </rcc>
  <rcc rId="2952" sId="1" numFmtId="19">
    <nc r="AE339">
      <v>43986</v>
    </nc>
  </rcc>
  <rcc rId="2953" sId="1" numFmtId="19">
    <nc r="AF339">
      <v>43986</v>
    </nc>
  </rcc>
  <rcc rId="2954" sId="1">
    <nc r="AG339" t="inlineStr">
      <is>
        <t>OK</t>
      </is>
    </nc>
  </rcc>
  <rcc rId="2955" sId="1" numFmtId="14">
    <nc r="AH339">
      <v>1</v>
    </nc>
  </rcc>
  <rcc rId="2956" sId="1" numFmtId="14">
    <nc r="AI339">
      <v>1</v>
    </nc>
  </rcc>
  <rcc rId="2957" sId="1" numFmtId="14">
    <nc r="AJ339">
      <v>1</v>
    </nc>
  </rcc>
  <rcc rId="2958" sId="1">
    <nc r="AK339" t="inlineStr">
      <is>
        <t>None</t>
      </is>
    </nc>
  </rcc>
  <rcc rId="2959" sId="1" odxf="1" dxf="1">
    <oc r="AN339" t="inlineStr">
      <is>
        <t>Comment LV1</t>
      </is>
    </oc>
    <nc r="AN339" t="inlineStr">
      <is>
        <t>Modify src code for support testing.</t>
      </is>
    </nc>
    <odxf>
      <font/>
    </odxf>
    <ndxf>
      <font/>
    </ndxf>
  </rcc>
  <rcc rId="2960" sId="1">
    <nc r="X340">
      <f>W340</f>
    </nc>
  </rcc>
  <rcc rId="2961" sId="1">
    <nc r="Z340">
      <f>Y340</f>
    </nc>
  </rcc>
  <rcc rId="2962" sId="1">
    <nc r="AA340" t="inlineStr">
      <is>
        <t>Ready for review</t>
      </is>
    </nc>
  </rcc>
  <rcc rId="2963" sId="1" numFmtId="19">
    <nc r="AE340">
      <v>43986</v>
    </nc>
  </rcc>
  <rcc rId="2964" sId="1" numFmtId="19">
    <nc r="AF340">
      <v>43986</v>
    </nc>
  </rcc>
  <rcc rId="2965" sId="1">
    <nc r="AG340" t="inlineStr">
      <is>
        <t>OK</t>
      </is>
    </nc>
  </rcc>
  <rcc rId="2966" sId="1" numFmtId="14">
    <nc r="AH340">
      <v>1</v>
    </nc>
  </rcc>
  <rcc rId="2967" sId="1" numFmtId="14">
    <nc r="AI340">
      <v>1</v>
    </nc>
  </rcc>
  <rcc rId="2968" sId="1" numFmtId="14">
    <nc r="AJ340">
      <v>1</v>
    </nc>
  </rcc>
  <rcc rId="2969" sId="1">
    <nc r="AK340" t="inlineStr">
      <is>
        <t>None</t>
      </is>
    </nc>
  </rcc>
  <rcv guid="{C94451EF-7A3E-4D72-B5A4-3D1B193192CC}" action="delete"/>
  <rdn rId="0" localSheetId="1" customView="1" name="Z_C94451EF_7A3E_4D72_B5A4_3D1B193192CC_.wvu.FilterData" hidden="1" oldHidden="1">
    <formula>Merged_COEM!$A$59:$AN$437</formula>
    <oldFormula>Merged_COEM!$A$59:$AN$437</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2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72" sId="1">
    <nc r="X383">
      <f>W383</f>
    </nc>
  </rcc>
  <rcc rId="2973" sId="1">
    <nc r="Z383">
      <v>0.5</v>
    </nc>
  </rcc>
  <rcc rId="2974" sId="1">
    <nc r="AA383" t="inlineStr">
      <is>
        <t>Ready for review</t>
      </is>
    </nc>
  </rcc>
  <rcc rId="2975" sId="1" numFmtId="19">
    <nc r="AE383">
      <v>43986</v>
    </nc>
  </rcc>
  <rcc rId="2976" sId="1" numFmtId="19">
    <nc r="AF383">
      <v>43986</v>
    </nc>
  </rcc>
  <rcc rId="2977" sId="1">
    <nc r="AG383" t="inlineStr">
      <is>
        <t>OK</t>
      </is>
    </nc>
  </rcc>
  <rcc rId="2978" sId="1">
    <nc r="AH383" t="inlineStr">
      <is>
        <t>-</t>
      </is>
    </nc>
  </rcc>
  <rcc rId="2979" sId="1">
    <nc r="AI383" t="inlineStr">
      <is>
        <t>-</t>
      </is>
    </nc>
  </rcc>
  <rcc rId="2980" sId="1">
    <nc r="AJ383" t="inlineStr">
      <is>
        <t>-</t>
      </is>
    </nc>
  </rcc>
  <rcc rId="2981" sId="1">
    <nc r="AK383" t="inlineStr">
      <is>
        <t>None</t>
      </is>
    </nc>
  </rcc>
  <rcc rId="2982" sId="1">
    <nc r="AL383" t="inlineStr">
      <is>
        <t>-</t>
      </is>
    </nc>
  </rcc>
  <rcc rId="2983" sId="1">
    <nc r="AM383" t="inlineStr">
      <is>
        <t>-</t>
      </is>
    </nc>
  </rcc>
  <rcc rId="2984" sId="1" odxf="1" dxf="1" quotePrefix="1">
    <nc r="AN383" t="inlineStr">
      <is>
        <t>-No have function to test</t>
      </is>
    </nc>
    <ndxf/>
  </rc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2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87" sId="1" numFmtId="19">
    <nc r="AE384">
      <v>43986</v>
    </nc>
  </rcc>
  <rcc rId="2988" sId="1" numFmtId="19">
    <nc r="AF384">
      <v>43986</v>
    </nc>
  </rcc>
  <rcc rId="2989" sId="1">
    <nc r="AG384" t="inlineStr">
      <is>
        <t>OK</t>
      </is>
    </nc>
  </rcc>
  <rcc rId="2990" sId="1">
    <nc r="AH384" t="inlineStr">
      <is>
        <t>-</t>
      </is>
    </nc>
  </rcc>
  <rcc rId="2991" sId="1">
    <nc r="AI384" t="inlineStr">
      <is>
        <t>-</t>
      </is>
    </nc>
  </rcc>
  <rcc rId="2992" sId="1">
    <nc r="AJ384" t="inlineStr">
      <is>
        <t>-</t>
      </is>
    </nc>
  </rcc>
  <rcc rId="2993" sId="1">
    <nc r="AK384" t="inlineStr">
      <is>
        <t>None</t>
      </is>
    </nc>
  </rcc>
  <rcc rId="2994" sId="1">
    <nc r="AL384" t="inlineStr">
      <is>
        <t>-</t>
      </is>
    </nc>
  </rcc>
  <rcc rId="2995" sId="1">
    <nc r="AM384" t="inlineStr">
      <is>
        <t>-</t>
      </is>
    </nc>
  </rcc>
  <rcc rId="2996" sId="1" odxf="1" dxf="1" quotePrefix="1">
    <nc r="AN384" t="inlineStr">
      <is>
        <t>-No have function to test</t>
      </is>
    </nc>
    <odxf/>
    <ndxf/>
  </rcc>
  <rcc rId="2997" sId="1">
    <nc r="X384">
      <f>W384</f>
    </nc>
  </rcc>
  <rcc rId="2998" sId="1">
    <nc r="Z384">
      <v>0.1</v>
    </nc>
  </rcc>
  <rcc rId="2999" sId="1">
    <nc r="AA384" t="inlineStr">
      <is>
        <t>Ready for review</t>
      </is>
    </nc>
  </rcc>
  <rcc rId="3000" sId="1">
    <nc r="Z385">
      <v>0.1</v>
    </nc>
  </rcc>
  <rcc rId="3001" sId="1">
    <nc r="AA385" t="inlineStr">
      <is>
        <t>Ready for review</t>
      </is>
    </nc>
  </rcc>
  <rcc rId="3002" sId="1" numFmtId="19">
    <nc r="AE385">
      <v>43986</v>
    </nc>
  </rcc>
  <rcc rId="3003" sId="1" numFmtId="19">
    <nc r="AF385">
      <v>43986</v>
    </nc>
  </rcc>
  <rcc rId="3004" sId="1">
    <nc r="AG385" t="inlineStr">
      <is>
        <t>OK</t>
      </is>
    </nc>
  </rcc>
  <rcc rId="3005" sId="1">
    <nc r="AH385" t="inlineStr">
      <is>
        <t>-</t>
      </is>
    </nc>
  </rcc>
  <rcc rId="3006" sId="1">
    <nc r="AI385" t="inlineStr">
      <is>
        <t>-</t>
      </is>
    </nc>
  </rcc>
  <rcc rId="3007" sId="1">
    <nc r="AJ385" t="inlineStr">
      <is>
        <t>-</t>
      </is>
    </nc>
  </rcc>
  <rcc rId="3008" sId="1">
    <nc r="AK385" t="inlineStr">
      <is>
        <t>None</t>
      </is>
    </nc>
  </rcc>
  <rcc rId="3009" sId="1">
    <nc r="AL385" t="inlineStr">
      <is>
        <t>-</t>
      </is>
    </nc>
  </rcc>
  <rcc rId="3010" sId="1">
    <nc r="AM385" t="inlineStr">
      <is>
        <t>-</t>
      </is>
    </nc>
  </rcc>
  <rcc rId="3011" sId="1" odxf="1" dxf="1" quotePrefix="1">
    <nc r="AN385" t="inlineStr">
      <is>
        <t>-No have function to test</t>
      </is>
    </nc>
    <odxf/>
    <ndxf/>
  </rcc>
  <rcc rId="3012" sId="1">
    <nc r="X385">
      <f>W385</f>
    </nc>
  </rcc>
  <rcc rId="3013" sId="1">
    <nc r="Z386">
      <v>0.1</v>
    </nc>
  </rcc>
  <rcc rId="3014" sId="1">
    <nc r="AA386" t="inlineStr">
      <is>
        <t>Ready for review</t>
      </is>
    </nc>
  </rcc>
  <rcc rId="3015" sId="1" numFmtId="19">
    <nc r="AE386">
      <v>43986</v>
    </nc>
  </rcc>
  <rcc rId="3016" sId="1" numFmtId="19">
    <nc r="AF386">
      <v>43986</v>
    </nc>
  </rcc>
  <rcc rId="3017" sId="1">
    <nc r="AG386" t="inlineStr">
      <is>
        <t>OK</t>
      </is>
    </nc>
  </rcc>
  <rcc rId="3018" sId="1">
    <nc r="AH386" t="inlineStr">
      <is>
        <t>-</t>
      </is>
    </nc>
  </rcc>
  <rcc rId="3019" sId="1">
    <nc r="AI386" t="inlineStr">
      <is>
        <t>-</t>
      </is>
    </nc>
  </rcc>
  <rcc rId="3020" sId="1">
    <nc r="AJ386" t="inlineStr">
      <is>
        <t>-</t>
      </is>
    </nc>
  </rcc>
  <rcc rId="3021" sId="1">
    <nc r="AK386" t="inlineStr">
      <is>
        <t>None</t>
      </is>
    </nc>
  </rcc>
  <rcc rId="3022" sId="1">
    <nc r="AL386" t="inlineStr">
      <is>
        <t>-</t>
      </is>
    </nc>
  </rcc>
  <rcc rId="3023" sId="1">
    <nc r="AM386" t="inlineStr">
      <is>
        <t>-</t>
      </is>
    </nc>
  </rcc>
  <rcc rId="3024" sId="1" odxf="1" dxf="1" quotePrefix="1">
    <nc r="AN386" t="inlineStr">
      <is>
        <t>-No have function to test</t>
      </is>
    </nc>
    <odxf/>
    <ndxf/>
  </rcc>
  <rcc rId="3025" sId="1">
    <nc r="X386">
      <f>W386</f>
    </nc>
  </rcc>
  <rcc rId="3026" sId="1">
    <nc r="Z387">
      <v>0.1</v>
    </nc>
  </rcc>
  <rcc rId="3027" sId="1">
    <nc r="AA387" t="inlineStr">
      <is>
        <t>Ready for review</t>
      </is>
    </nc>
  </rcc>
  <rcc rId="3028" sId="1" numFmtId="19">
    <nc r="AE387">
      <v>43986</v>
    </nc>
  </rcc>
  <rcc rId="3029" sId="1" numFmtId="19">
    <nc r="AF387">
      <v>43986</v>
    </nc>
  </rcc>
  <rcc rId="3030" sId="1">
    <nc r="AG387" t="inlineStr">
      <is>
        <t>OK</t>
      </is>
    </nc>
  </rcc>
  <rcc rId="3031" sId="1">
    <nc r="AH387" t="inlineStr">
      <is>
        <t>-</t>
      </is>
    </nc>
  </rcc>
  <rcc rId="3032" sId="1">
    <nc r="AI387" t="inlineStr">
      <is>
        <t>-</t>
      </is>
    </nc>
  </rcc>
  <rcc rId="3033" sId="1">
    <nc r="AJ387" t="inlineStr">
      <is>
        <t>-</t>
      </is>
    </nc>
  </rcc>
  <rcc rId="3034" sId="1">
    <nc r="AK387" t="inlineStr">
      <is>
        <t>None</t>
      </is>
    </nc>
  </rcc>
  <rcc rId="3035" sId="1">
    <nc r="AL387" t="inlineStr">
      <is>
        <t>-</t>
      </is>
    </nc>
  </rcc>
  <rcc rId="3036" sId="1">
    <nc r="AM387" t="inlineStr">
      <is>
        <t>-</t>
      </is>
    </nc>
  </rcc>
  <rcc rId="3037" sId="1" odxf="1" dxf="1" quotePrefix="1">
    <nc r="AN387" t="inlineStr">
      <is>
        <t>-No have function to test</t>
      </is>
    </nc>
    <odxf/>
    <ndxf/>
  </rcc>
  <rcc rId="3038" sId="1">
    <nc r="X387">
      <f>W387</f>
    </nc>
  </rc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2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41" sId="1">
    <nc r="AA408" t="inlineStr">
      <is>
        <t>Ready for review</t>
      </is>
    </nc>
  </rcc>
  <rcc rId="3042" sId="1" odxf="1" dxf="1" numFmtId="19">
    <oc r="AD408">
      <v>43987</v>
    </oc>
    <nc r="AD408">
      <v>43996</v>
    </nc>
    <odxf>
      <font/>
      <fill>
        <patternFill patternType="solid">
          <bgColor rgb="FFFF0000"/>
        </patternFill>
      </fill>
    </odxf>
    <ndxf>
      <font>
        <sz val="11"/>
        <color theme="1"/>
        <name val="Calibri"/>
        <scheme val="minor"/>
      </font>
      <fill>
        <patternFill patternType="none">
          <bgColor indexed="65"/>
        </patternFill>
      </fill>
    </ndxf>
  </rcc>
  <rcc rId="3043" sId="1" numFmtId="19">
    <nc r="AE408">
      <v>43986</v>
    </nc>
  </rcc>
  <rcc rId="3044" sId="1" numFmtId="19">
    <nc r="AF408">
      <v>43986</v>
    </nc>
  </rcc>
  <rcc rId="3045" sId="1">
    <nc r="AG408" t="inlineStr">
      <is>
        <t>OK</t>
      </is>
    </nc>
  </rcc>
  <rcc rId="3046" sId="1">
    <nc r="X408">
      <f>W408</f>
    </nc>
  </rcc>
  <rcc rId="3047" sId="1" numFmtId="14">
    <nc r="AH408">
      <v>1</v>
    </nc>
  </rcc>
  <rcc rId="3048" sId="1" numFmtId="14">
    <nc r="AI408">
      <v>1</v>
    </nc>
  </rcc>
  <rcc rId="3049" sId="1" numFmtId="14">
    <nc r="AJ408">
      <v>1</v>
    </nc>
  </rcc>
  <rcc rId="3050" sId="1">
    <nc r="AK408" t="inlineStr">
      <is>
        <t>None</t>
      </is>
    </nc>
  </rcc>
  <rcc rId="3051" sId="1">
    <nc r="AL408" t="inlineStr">
      <is>
        <t>-</t>
      </is>
    </nc>
  </rcc>
  <rcc rId="3052" sId="1">
    <nc r="AM408" t="inlineStr">
      <is>
        <t>-</t>
      </is>
    </nc>
  </rcc>
  <rcc rId="3053" sId="1">
    <nc r="AN408" t="inlineStr">
      <is>
        <t>-</t>
      </is>
    </nc>
  </rcc>
  <rcc rId="3054" sId="1">
    <nc r="Z408">
      <v>3</v>
    </nc>
  </rc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2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57" sId="1">
    <nc r="X341">
      <f>W341</f>
    </nc>
  </rcc>
  <rcc rId="3058" sId="1">
    <nc r="Z341">
      <f>Y341</f>
    </nc>
  </rcc>
  <rcc rId="3059" sId="1">
    <nc r="AA341" t="inlineStr">
      <is>
        <t>Ready for review</t>
      </is>
    </nc>
  </rcc>
  <rcc rId="3060" sId="1" numFmtId="19">
    <nc r="AE341">
      <v>43986</v>
    </nc>
  </rcc>
  <rcc rId="3061" sId="1" numFmtId="19">
    <nc r="AF341">
      <v>43986</v>
    </nc>
  </rcc>
  <rcc rId="3062" sId="1">
    <nc r="AG341" t="inlineStr">
      <is>
        <t>OK</t>
      </is>
    </nc>
  </rcc>
  <rcc rId="3063" sId="1" numFmtId="14">
    <nc r="AH341">
      <v>1</v>
    </nc>
  </rcc>
  <rcc rId="3064" sId="1" numFmtId="14">
    <nc r="AI341">
      <v>1</v>
    </nc>
  </rcc>
  <rcc rId="3065" sId="1" numFmtId="14">
    <nc r="AJ341">
      <v>1</v>
    </nc>
  </rcc>
  <rcc rId="3066" sId="1">
    <nc r="AK341" t="inlineStr">
      <is>
        <t>None</t>
      </is>
    </nc>
  </rcc>
  <rcc rId="3067" sId="1">
    <nc r="X342">
      <f>W342</f>
    </nc>
  </rcc>
  <rcc rId="3068" sId="1">
    <nc r="Z342">
      <f>Y342</f>
    </nc>
  </rcc>
  <rcc rId="3069" sId="1">
    <nc r="AA342" t="inlineStr">
      <is>
        <t>Ready for review</t>
      </is>
    </nc>
  </rcc>
  <rcc rId="3070" sId="1" numFmtId="19">
    <nc r="AE342">
      <v>43986</v>
    </nc>
  </rcc>
  <rcc rId="3071" sId="1" numFmtId="19">
    <nc r="AF342">
      <v>43986</v>
    </nc>
  </rcc>
  <rcc rId="3072" sId="1">
    <nc r="AG342" t="inlineStr">
      <is>
        <t>OK</t>
      </is>
    </nc>
  </rcc>
  <rcc rId="3073" sId="1" numFmtId="14">
    <nc r="AH342">
      <v>1</v>
    </nc>
  </rcc>
  <rcc rId="3074" sId="1" numFmtId="14">
    <nc r="AI342">
      <v>1</v>
    </nc>
  </rcc>
  <rcc rId="3075" sId="1" numFmtId="14">
    <nc r="AJ342">
      <v>1</v>
    </nc>
  </rcc>
  <rcc rId="3076" sId="1">
    <nc r="AK342" t="inlineStr">
      <is>
        <t>None</t>
      </is>
    </nc>
  </rcc>
  <rcc rId="3077" sId="1" odxf="1" dxf="1">
    <oc r="AN342" t="inlineStr">
      <is>
        <t>Comment LV1</t>
      </is>
    </oc>
    <nc r="AN342" t="inlineStr">
      <is>
        <t>No function to test</t>
      </is>
    </nc>
    <odxf>
      <font/>
    </odxf>
    <ndxf>
      <font/>
    </ndxf>
  </rcc>
  <rcv guid="{C94451EF-7A3E-4D72-B5A4-3D1B193192CC}" action="delete"/>
  <rdn rId="0" localSheetId="1" customView="1" name="Z_C94451EF_7A3E_4D72_B5A4_3D1B193192CC_.wvu.FilterData" hidden="1" oldHidden="1">
    <formula>Merged_COEM!$A$59:$AN$437</formula>
    <oldFormula>Merged_COEM!$A$59:$AN$437</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2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80" sId="2">
    <nc r="X134">
      <f>W134</f>
    </nc>
  </rcc>
  <rcc rId="3081" sId="2">
    <nc r="X135">
      <f>W135</f>
    </nc>
  </rcc>
  <rcc rId="3082" sId="2">
    <nc r="AA134" t="inlineStr">
      <is>
        <t>Ready for review</t>
      </is>
    </nc>
  </rcc>
  <rcc rId="3083" sId="2" numFmtId="19">
    <nc r="AE134">
      <v>43986</v>
    </nc>
  </rcc>
  <rcc rId="3084" sId="2" numFmtId="19">
    <nc r="AF134">
      <v>43986</v>
    </nc>
  </rcc>
  <rcc rId="3085" sId="2">
    <nc r="AG134" t="inlineStr">
      <is>
        <t>OK</t>
      </is>
    </nc>
  </rcc>
  <rcc rId="3086" sId="2" numFmtId="14">
    <nc r="AH134">
      <v>1</v>
    </nc>
  </rcc>
  <rcc rId="3087" sId="2" numFmtId="14">
    <nc r="AI134">
      <v>1</v>
    </nc>
  </rcc>
  <rcc rId="3088" sId="2" quotePrefix="1">
    <nc r="AK134" t="inlineStr">
      <is>
        <t>None</t>
      </is>
    </nc>
  </rcc>
  <rcc rId="3089" sId="2">
    <nc r="AJ134" t="inlineStr">
      <is>
        <t>-</t>
      </is>
    </nc>
  </rcc>
  <rcc rId="3090" sId="2" numFmtId="19">
    <nc r="AE135">
      <v>43986</v>
    </nc>
  </rcc>
  <rcc rId="3091" sId="2" numFmtId="19">
    <nc r="AF135">
      <v>43986</v>
    </nc>
  </rcc>
  <rcc rId="3092" sId="2">
    <nc r="AG135" t="inlineStr">
      <is>
        <t>OK</t>
      </is>
    </nc>
  </rcc>
  <rcc rId="3093" sId="2" numFmtId="14">
    <nc r="AH135">
      <v>1</v>
    </nc>
  </rcc>
  <rcc rId="3094" sId="2" numFmtId="14">
    <nc r="AI135">
      <v>1</v>
    </nc>
  </rcc>
  <rcc rId="3095" sId="2">
    <nc r="AJ135" t="inlineStr">
      <is>
        <t>-</t>
      </is>
    </nc>
  </rcc>
  <rcc rId="3096" sId="2" quotePrefix="1">
    <nc r="AK135" t="inlineStr">
      <is>
        <t>None</t>
      </is>
    </nc>
  </rcc>
  <rcv guid="{A2C66332-A809-458E-971B-FDB6D62C74C3}" action="delete"/>
  <rdn rId="0" localSheetId="1" customView="1" name="Z_A2C66332_A809_458E_971B_FDB6D62C74C3_.wvu.FilterData" hidden="1" oldHidden="1">
    <formula>Merged_COEM!$B$59:$AN$437</formula>
    <oldFormula>Merged_COEM!$B$59:$AN$437</oldFormula>
  </rdn>
  <rdn rId="0" localSheetId="2" customView="1" name="Z_A2C66332_A809_458E_971B_FDB6D62C74C3_.wvu.FilterData" hidden="1" oldHidden="1">
    <formula>Merged_JOEM!$B$59:$AN$273</formula>
    <oldFormula>Merged_JOEM!$B$59:$AN$326</oldFormula>
  </rdn>
  <rcv guid="{A2C66332-A809-458E-971B-FDB6D62C74C3}" action="add"/>
</revisions>
</file>

<file path=xl/revisions/revisionLog2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99" sId="2" numFmtId="19">
    <nc r="AE127">
      <v>43986</v>
    </nc>
  </rcc>
  <rcc rId="3100" sId="2" numFmtId="19">
    <nc r="AF127">
      <v>43986</v>
    </nc>
  </rcc>
  <rcc rId="3101" sId="2">
    <nc r="AG127" t="inlineStr">
      <is>
        <t>OK</t>
      </is>
    </nc>
  </rcc>
  <rcc rId="3102" sId="2" numFmtId="14">
    <nc r="AH128">
      <v>0.97</v>
    </nc>
  </rcc>
  <rcc rId="3103" sId="2" numFmtId="14">
    <nc r="AI128">
      <v>0.94</v>
    </nc>
  </rcc>
  <rcc rId="3104" sId="2" numFmtId="14">
    <nc r="AJ128">
      <v>0.68</v>
    </nc>
  </rcc>
  <rcc rId="3105" sId="2" quotePrefix="1">
    <nc r="AK128" t="inlineStr">
      <is>
        <t>None</t>
      </is>
    </nc>
  </rcc>
  <rcc rId="3106" sId="2" quotePrefix="1">
    <nc r="AL128" t="inlineStr">
      <is>
        <t>Line #1978: Can't cover false case. Because type of variable "RBWSS_TaskCntChangeDir_PUB" and "RBWSS_EdgeCntChangeDir_PUB" is unsigned, And macro "C_IgnoreTasks_ChangeDir_UB" and macro "C_IgnoreEdges_ChangeDir_UB" equal to zero.</t>
      </is>
    </nc>
  </rcc>
  <rcv guid="{7ECC2B8E-6A82-42F5-8AB0-4A51C54EA5EC}" action="delete"/>
  <rdn rId="0" localSheetId="1" customView="1" name="Z_7ECC2B8E_6A82_42F5_8AB0_4A51C54EA5EC_.wvu.FilterData" hidden="1" oldHidden="1">
    <formula>Merged_COEM!$A$59:$AN$437</formula>
    <oldFormula>Merged_COEM!$B$59:$AN$437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09" sId="1" odxf="1" dxf="1">
    <oc r="W396">
      <f>V396</f>
    </oc>
    <nc r="W396">
      <v>509</v>
    </nc>
    <ndxf>
      <fill>
        <patternFill patternType="solid">
          <bgColor rgb="FFFF0000"/>
        </patternFill>
      </fill>
    </ndxf>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12" sId="1">
    <nc r="AN396" t="inlineStr">
      <is>
        <t>Actual LOC: 509</t>
      </is>
    </nc>
  </rcc>
</revisions>
</file>

<file path=xl/revisions/revisionLog2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15" sId="2">
    <nc r="AA135" t="inlineStr">
      <is>
        <t>Ready for review</t>
      </is>
    </nc>
  </rcc>
  <rcv guid="{A2C66332-A809-458E-971B-FDB6D62C74C3}" action="delete"/>
  <rdn rId="0" localSheetId="1" customView="1" name="Z_A2C66332_A809_458E_971B_FDB6D62C74C3_.wvu.FilterData" hidden="1" oldHidden="1">
    <formula>Merged_COEM!$B$59:$AN$437</formula>
    <oldFormula>Merged_COEM!$B$59:$AN$437</oldFormula>
  </rdn>
  <rdn rId="0" localSheetId="2" customView="1" name="Z_A2C66332_A809_458E_971B_FDB6D62C74C3_.wvu.FilterData" hidden="1" oldHidden="1">
    <formula>Merged_JOEM!$B$59:$AN$273</formula>
    <oldFormula>Merged_JOEM!$B$59:$AN$273</oldFormula>
  </rdn>
  <rcv guid="{A2C66332-A809-458E-971B-FDB6D62C74C3}" action="add"/>
</revisions>
</file>

<file path=xl/revisions/revisionLog2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18" sId="2">
    <nc r="X136">
      <f>W136</f>
    </nc>
  </rcc>
  <rcc rId="3119" sId="2">
    <nc r="AA136" t="inlineStr">
      <is>
        <t>Ready for review</t>
      </is>
    </nc>
  </rcc>
  <rcc rId="3120" sId="2" numFmtId="19">
    <nc r="AE136">
      <v>43986</v>
    </nc>
  </rcc>
  <rcc rId="3121" sId="2" numFmtId="19">
    <nc r="AF136">
      <v>43986</v>
    </nc>
  </rcc>
  <rcc rId="3122" sId="2">
    <nc r="AG136" t="inlineStr">
      <is>
        <t>OK</t>
      </is>
    </nc>
  </rcc>
  <rcc rId="3123" sId="2" numFmtId="14">
    <nc r="AH136">
      <v>1</v>
    </nc>
  </rcc>
  <rcc rId="3124" sId="2" numFmtId="14">
    <nc r="AI136">
      <v>1</v>
    </nc>
  </rcc>
  <rcc rId="3125" sId="2">
    <nc r="AJ136" t="inlineStr">
      <is>
        <t>-</t>
      </is>
    </nc>
  </rcc>
  <rcc rId="3126" sId="2" quotePrefix="1">
    <nc r="AK136" t="inlineStr">
      <is>
        <t>None</t>
      </is>
    </nc>
  </rcc>
  <rcv guid="{A2C66332-A809-458E-971B-FDB6D62C74C3}" action="delete"/>
  <rdn rId="0" localSheetId="1" customView="1" name="Z_A2C66332_A809_458E_971B_FDB6D62C74C3_.wvu.FilterData" hidden="1" oldHidden="1">
    <formula>Merged_COEM!$B$59:$AN$437</formula>
    <oldFormula>Merged_COEM!$B$59:$AN$437</oldFormula>
  </rdn>
  <rdn rId="0" localSheetId="2" customView="1" name="Z_A2C66332_A809_458E_971B_FDB6D62C74C3_.wvu.FilterData" hidden="1" oldHidden="1">
    <formula>Merged_JOEM!$B$59:$AN$273</formula>
    <oldFormula>Merged_JOEM!$B$59:$AN$273</oldFormula>
  </rdn>
  <rcv guid="{A2C66332-A809-458E-971B-FDB6D62C74C3}" action="add"/>
</revisions>
</file>

<file path=xl/revisions/revisionLog2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29" sId="2">
    <nc r="AG128" t="inlineStr">
      <is>
        <t>NG</t>
      </is>
    </nc>
  </rcc>
  <rcc rId="3130" sId="2" numFmtId="19">
    <nc r="AE128">
      <v>43986</v>
    </nc>
  </rcc>
  <rcc rId="3131" sId="2" numFmtId="19">
    <nc r="AF128">
      <v>43986</v>
    </nc>
  </rcc>
  <rcc rId="3132" sId="2" numFmtId="14">
    <nc r="AH129">
      <v>1</v>
    </nc>
  </rcc>
  <rcc rId="3133" sId="2" numFmtId="14">
    <nc r="AI129">
      <v>1</v>
    </nc>
  </rcc>
  <rcc rId="3134" sId="2" numFmtId="14">
    <nc r="AJ129">
      <v>0.5</v>
    </nc>
  </rcc>
  <rcc rId="3135" sId="2" quotePrefix="1">
    <nc r="AK129" t="inlineStr">
      <is>
        <t>None</t>
      </is>
    </nc>
  </rcc>
  <rcc rId="3136" sId="2">
    <nc r="AG129" t="inlineStr">
      <is>
        <t>OK</t>
      </is>
    </nc>
  </rcc>
  <rcc rId="3137" sId="2" numFmtId="19">
    <nc r="AE129">
      <v>43986</v>
    </nc>
  </rcc>
  <rcc rId="3138" sId="2" numFmtId="19">
    <nc r="AF129">
      <v>43986</v>
    </nc>
  </rcc>
  <rcv guid="{7ECC2B8E-6A82-42F5-8AB0-4A51C54EA5EC}" action="delete"/>
  <rdn rId="0" localSheetId="1" customView="1" name="Z_7ECC2B8E_6A82_42F5_8AB0_4A51C54EA5EC_.wvu.FilterData" hidden="1" oldHidden="1">
    <formula>Merged_COEM!$A$59:$AN$437</formula>
    <oldFormula>Merged_COEM!$A$59:$AN$437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41" sId="1" odxf="1" dxf="1">
    <oc r="W413">
      <f>V413</f>
    </oc>
    <nc r="W413">
      <v>904</v>
    </nc>
    <odxf>
      <alignment horizontal="left" vertical="top" readingOrder="0"/>
    </odxf>
    <ndxf>
      <alignment horizontal="general" vertical="bottom" readingOrder="0"/>
    </ndxf>
  </rcc>
  <rfmt sheetId="1" sqref="W413">
    <dxf>
      <fill>
        <patternFill patternType="solid">
          <bgColor rgb="FFFF0000"/>
        </patternFill>
      </fill>
    </dxf>
  </rfmt>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2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44" sId="2" numFmtId="14">
    <nc r="AH130">
      <v>1</v>
    </nc>
  </rcc>
  <rcc rId="3145" sId="2" numFmtId="14">
    <nc r="AI130">
      <v>1</v>
    </nc>
  </rcc>
  <rcc rId="3146" sId="2" numFmtId="14">
    <nc r="AJ130">
      <v>0.5</v>
    </nc>
  </rcc>
  <rcc rId="3147" sId="2" quotePrefix="1">
    <nc r="AK130" t="inlineStr">
      <is>
        <t>None</t>
      </is>
    </nc>
  </rcc>
  <rcc rId="3148" sId="2">
    <nc r="AG130" t="inlineStr">
      <is>
        <t>OK</t>
      </is>
    </nc>
  </rcc>
  <rcc rId="3149" sId="2" numFmtId="19">
    <nc r="AE130">
      <v>43986</v>
    </nc>
  </rcc>
  <rcc rId="3150" sId="2" numFmtId="19">
    <nc r="AF130">
      <v>43986</v>
    </nc>
  </rcc>
  <rcv guid="{7ECC2B8E-6A82-42F5-8AB0-4A51C54EA5EC}" action="delete"/>
  <rdn rId="0" localSheetId="1" customView="1" name="Z_7ECC2B8E_6A82_42F5_8AB0_4A51C54EA5EC_.wvu.FilterData" hidden="1" oldHidden="1">
    <formula>Merged_COEM!$A$59:$AN$437</formula>
    <oldFormula>Merged_COEM!$A$59:$AN$437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53" sId="1">
    <nc r="AA396" t="inlineStr">
      <is>
        <t>Ready for review</t>
      </is>
    </nc>
  </rcc>
  <rcc rId="3154" sId="1">
    <nc r="X396">
      <f>W396</f>
    </nc>
  </rcc>
  <rcc rId="3155" sId="1">
    <nc r="Z396">
      <v>4</v>
    </nc>
  </rcc>
  <rcc rId="3156" sId="1" numFmtId="19">
    <nc r="AE396">
      <v>43986</v>
    </nc>
  </rcc>
  <rcc rId="3157" sId="1" numFmtId="19">
    <nc r="AF396">
      <v>43986</v>
    </nc>
  </rcc>
  <rcc rId="3158" sId="1">
    <nc r="AG396" t="inlineStr">
      <is>
        <t>OK</t>
      </is>
    </nc>
  </rcc>
  <rcc rId="3159" sId="1" numFmtId="14">
    <nc r="AH396">
      <v>1</v>
    </nc>
  </rcc>
  <rcc rId="3160" sId="1" numFmtId="14">
    <nc r="AI396">
      <v>1</v>
    </nc>
  </rcc>
  <rcc rId="3161" sId="1" numFmtId="14">
    <nc r="AJ396">
      <v>1</v>
    </nc>
  </rcc>
  <rcc rId="3162" sId="1">
    <nc r="AK396" t="inlineStr">
      <is>
        <t>None</t>
      </is>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Merged_JOEM!$B$59:$AN$273</formula>
    <oldFormula>Merged_JOEM!$B$59:$AN$326</oldFormula>
  </rdn>
  <rcv guid="{970EE037-F5E5-47AF-896A-0F6222879EBC}" action="add"/>
</revisions>
</file>

<file path=xl/revisions/revisionLog2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2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2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2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71" sId="1">
    <oc r="W398">
      <f>V398</f>
    </oc>
    <nc r="W398">
      <v>357</v>
    </nc>
  </rcc>
  <rfmt sheetId="1" sqref="W398" start="0" length="2147483647">
    <dxf>
      <font>
        <color rgb="FFFF0000"/>
      </font>
    </dxf>
  </rfmt>
  <rfmt sheetId="1" sqref="W398">
    <dxf>
      <fill>
        <patternFill patternType="solid">
          <bgColor rgb="FFFF0000"/>
        </patternFill>
      </fill>
    </dxf>
  </rfmt>
  <rfmt sheetId="1" sqref="W398" start="0" length="2147483647">
    <dxf>
      <font>
        <color auto="1"/>
      </font>
    </dxf>
  </rfmt>
</revisions>
</file>

<file path=xl/revisions/revisionLog2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72" sId="1">
    <oc r="W399">
      <f>V399</f>
    </oc>
    <nc r="W399">
      <v>292</v>
    </nc>
  </rcc>
  <rfmt sheetId="1" sqref="W399">
    <dxf>
      <fill>
        <patternFill patternType="solid">
          <bgColor rgb="FFFF0000"/>
        </patternFill>
      </fill>
    </dxf>
  </rfmt>
  <rcc rId="3173" sId="1">
    <oc r="W400">
      <f>V400</f>
    </oc>
    <nc r="W400">
      <v>69</v>
    </nc>
  </rcc>
  <rfmt sheetId="1" sqref="W400">
    <dxf>
      <fill>
        <patternFill patternType="solid">
          <bgColor rgb="FFFF0000"/>
        </patternFill>
      </fill>
    </dxf>
  </rfmt>
  <rcc rId="3174" sId="1">
    <oc r="W412">
      <f>V412</f>
    </oc>
    <nc r="W412">
      <v>458</v>
    </nc>
  </rcc>
  <rfmt sheetId="1" sqref="W412">
    <dxf>
      <fill>
        <patternFill patternType="solid">
          <bgColor rgb="FFFF0000"/>
        </patternFill>
      </fill>
    </dxf>
  </rfmt>
</revisions>
</file>

<file path=xl/revisions/revisionLog2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75" sId="1">
    <nc r="AN398" t="inlineStr">
      <is>
        <t>Actual LOC: 357</t>
      </is>
    </nc>
  </rcc>
  <rcc rId="3176" sId="1">
    <nc r="AN412" t="inlineStr">
      <is>
        <t>Actual LOC: 458</t>
      </is>
    </nc>
  </rcc>
  <rcc rId="3177" sId="1">
    <nc r="AN400" t="inlineStr">
      <is>
        <t>Actual LOC: 69</t>
      </is>
    </nc>
  </rcc>
  <rcc rId="3178" sId="1">
    <nc r="AN399" t="inlineStr">
      <is>
        <t>Actual LOC: 292</t>
      </is>
    </nc>
  </rcc>
</revisions>
</file>

<file path=xl/revisions/revisionLog2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2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81" sId="2" numFmtId="14">
    <nc r="AH131">
      <v>1</v>
    </nc>
  </rcc>
  <rcc rId="3182" sId="2" numFmtId="14">
    <nc r="AI131">
      <v>1</v>
    </nc>
  </rcc>
  <rcc rId="3183" sId="2" numFmtId="14">
    <nc r="AJ131">
      <v>0.3</v>
    </nc>
  </rcc>
  <rcc rId="3184" sId="2" quotePrefix="1">
    <nc r="AK131" t="inlineStr">
      <is>
        <t>None</t>
      </is>
    </nc>
  </rcc>
  <rcc rId="3185" sId="2" numFmtId="19">
    <nc r="AE131">
      <v>43986</v>
    </nc>
  </rcc>
  <rcc rId="3186" sId="2" numFmtId="19">
    <nc r="AF131">
      <v>43986</v>
    </nc>
  </rcc>
  <rcc rId="3187" sId="2">
    <nc r="AG131" t="inlineStr">
      <is>
        <t>OK</t>
      </is>
    </nc>
  </rcc>
  <rcv guid="{7ECC2B8E-6A82-42F5-8AB0-4A51C54EA5EC}" action="delete"/>
  <rdn rId="0" localSheetId="1" customView="1" name="Z_7ECC2B8E_6A82_42F5_8AB0_4A51C54EA5EC_.wvu.FilterData" hidden="1" oldHidden="1">
    <formula>Merged_COEM!$A$59:$AN$437</formula>
    <oldFormula>Merged_COEM!$A$59:$AN$437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90" sId="1" odxf="1" dxf="1">
    <nc r="X413">
      <v>904</v>
    </nc>
    <odxf>
      <fill>
        <patternFill patternType="none">
          <bgColor indexed="65"/>
        </patternFill>
      </fill>
      <alignment horizontal="left" vertical="top" readingOrder="0"/>
    </odxf>
    <ndxf>
      <fill>
        <patternFill patternType="solid">
          <bgColor rgb="FFFF0000"/>
        </patternFill>
      </fill>
      <alignment horizontal="general" vertical="bottom" readingOrder="0"/>
    </ndxf>
  </rcc>
  <rcc rId="3191" sId="1">
    <nc r="Z413">
      <v>4</v>
    </nc>
  </rcc>
  <rcc rId="3192" sId="1">
    <nc r="AA413" t="inlineStr">
      <is>
        <t>Ready for review</t>
      </is>
    </nc>
  </rcc>
  <rcc rId="3193" sId="1" numFmtId="14">
    <nc r="AH413">
      <v>1</v>
    </nc>
  </rcc>
  <rcc rId="3194" sId="1" numFmtId="14">
    <nc r="AI413">
      <v>1</v>
    </nc>
  </rcc>
  <rcc rId="3195" sId="1">
    <nc r="AK413" t="inlineStr">
      <is>
        <t>None</t>
      </is>
    </nc>
  </rcc>
  <rcc rId="3196" sId="1" odxf="1" dxf="1" quotePrefix="1">
    <nc r="AL413" t="inlineStr">
      <is>
        <t>-</t>
      </is>
    </nc>
    <odxf/>
    <ndxf/>
  </rcc>
  <rcc rId="3197" sId="1" numFmtId="19">
    <nc r="AE413">
      <v>43986</v>
    </nc>
  </rcc>
  <rcc rId="3198" sId="1" numFmtId="19">
    <nc r="AF413">
      <v>43986</v>
    </nc>
  </rcc>
  <rcc rId="3199" sId="1">
    <nc r="AG413" t="inlineStr">
      <is>
        <t>NG</t>
      </is>
    </nc>
  </rcc>
  <rcc rId="3200" sId="1" numFmtId="14">
    <nc r="AJ413">
      <v>0.99</v>
    </nc>
  </rc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2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2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05" sId="1">
    <nc r="X370">
      <f>W370</f>
    </nc>
  </rcc>
  <rcc rId="3206" sId="1">
    <oc r="AA370" t="inlineStr">
      <is>
        <t>Ongoing</t>
      </is>
    </oc>
    <nc r="AA370" t="inlineStr">
      <is>
        <t>Ready for PLC</t>
      </is>
    </nc>
  </rcc>
  <rcc rId="3207" sId="1" numFmtId="19">
    <nc r="AB370">
      <v>43986</v>
    </nc>
  </rcc>
  <rcc rId="3208" sId="1" numFmtId="19">
    <nc r="AE370">
      <v>43986</v>
    </nc>
  </rcc>
  <rcc rId="3209" sId="1" numFmtId="19">
    <nc r="AF370">
      <v>43986</v>
    </nc>
  </rcc>
  <rcc rId="3210" sId="1">
    <nc r="AG370" t="inlineStr">
      <is>
        <t>NG</t>
      </is>
    </nc>
  </rcc>
  <rcc rId="3211" sId="1" numFmtId="14">
    <nc r="AH370">
      <v>0.92100000000000004</v>
    </nc>
  </rcc>
  <rcc rId="3212" sId="1" numFmtId="14">
    <nc r="AI370">
      <v>0.93200000000000005</v>
    </nc>
  </rcc>
  <rcc rId="3213" sId="1" numFmtId="14">
    <nc r="AJ370">
      <v>1</v>
    </nc>
  </rcc>
  <rcc rId="3214" sId="1">
    <nc r="AK370" t="inlineStr">
      <is>
        <t>OPL</t>
      </is>
    </nc>
  </rcc>
  <rcc rId="3215" sId="1">
    <nc r="AN370" t="inlineStr">
      <is>
        <t>Waiting Owner confirm</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18" sId="1">
    <oc r="AA181" t="inlineStr">
      <is>
        <t>Ongoing</t>
      </is>
    </oc>
    <nc r="AA181" t="inlineStr">
      <is>
        <t>Ready for PLC</t>
      </is>
    </nc>
  </rcc>
  <rcc rId="3219" sId="1">
    <nc r="X181">
      <f>W181</f>
    </nc>
  </rcc>
  <rcc rId="3220" sId="1">
    <nc r="Z370">
      <v>9</v>
    </nc>
  </rcc>
  <rcc rId="3221" sId="1">
    <nc r="AL370" t="inlineStr">
      <is>
        <t>At the line 158, can't cover for MCDC (a&amp;&amp;(b||c)&amp;&amp;d&amp;&amp;e)||f  with case (--110010--)</t>
      </is>
    </nc>
  </rcc>
  <rcc rId="3222" sId="1">
    <nc r="Z181">
      <v>9</v>
    </nc>
  </rcc>
  <rcc rId="3223" sId="1" numFmtId="19">
    <nc r="AB181">
      <v>43986</v>
    </nc>
  </rcc>
  <rcc rId="3224" sId="1" numFmtId="19">
    <nc r="AE181">
      <v>43986</v>
    </nc>
  </rcc>
  <rcc rId="3225" sId="1" numFmtId="19">
    <nc r="AF181">
      <v>43986</v>
    </nc>
  </rcc>
  <rcc rId="3226" sId="1">
    <nc r="AG181" t="inlineStr">
      <is>
        <t>NG</t>
      </is>
    </nc>
  </rcc>
  <rcc rId="3227" sId="1" numFmtId="14">
    <nc r="AH181">
      <v>0.90200000000000002</v>
    </nc>
  </rcc>
  <rcc rId="3228" sId="1" numFmtId="14">
    <nc r="AI181">
      <v>0.90900000000000003</v>
    </nc>
  </rcc>
  <rcc rId="3229" sId="1" numFmtId="14">
    <nc r="AJ181">
      <v>0.91200000000000003</v>
    </nc>
  </rcc>
  <rcc rId="3230" sId="1">
    <nc r="AK181" t="inlineStr">
      <is>
        <t>OPL</t>
      </is>
    </nc>
  </rcc>
  <rcc rId="3231" sId="1" odxf="1" dxf="1">
    <oc r="AN181" t="inlineStr">
      <is>
        <t>Pending for support urgent task form Mr.Hai</t>
      </is>
    </oc>
    <nc r="AN181" t="inlineStr">
      <is>
        <t>Waiting Owner confirm</t>
      </is>
    </nc>
    <odxf>
      <font/>
    </odxf>
    <ndxf>
      <font>
        <sz val="11"/>
        <color theme="1"/>
        <name val="Calibri"/>
        <scheme val="minor"/>
      </font>
    </ndxf>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34" sId="1" odxf="1" dxf="1" quotePrefix="1">
    <oc r="AL181" t="inlineStr">
      <is>
        <t>-</t>
      </is>
    </oc>
    <nc r="AL181" t="inlineStr">
      <is>
        <t xml:space="preserve">-#1:Condition at line #74 else if( AsyDecelEna_K1 == false &amp;&amp; AsyDecelEna == true &amp;&amp; AEB_ContinuedAction_B )
With UT test: Can’t cover for MCDC with case T &amp;&amp; T &amp;&amp; F, reason: conflict with condition at line #59
#2:  Condition at line #117 else if(AEBDecCtrlAct &amp;&amp; AEB_ContinuedAction_B)
With UT test: Can’t cover for MCDC with case T &amp;&amp; F, reason: conflict with condition at line #100 
#3: Condition at line #135 else if (AEBDecCtrlAct2Inact == true &amp;&amp; AEBDecCtrlAct == false)
With UT test: Can’t cover for MCDC with case T &amp;&amp; F, reason: conflict with condition at line #100, #117
</t>
      </is>
    </nc>
    <odxf>
      <font/>
      <alignment wrapText="0" readingOrder="0"/>
    </odxf>
    <ndxf>
      <font>
        <sz val="11"/>
        <color theme="1"/>
        <name val="Calibri"/>
        <scheme val="minor"/>
      </font>
      <alignment wrapText="1" readingOrder="0"/>
    </ndxf>
  </rcc>
  <rfmt sheetId="1" sqref="AL181">
    <dxf>
      <alignment wrapText="0" readingOrder="0"/>
    </dxf>
  </rfmt>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222" start="0" length="0">
    <dxf>
      <border>
        <left style="thin">
          <color indexed="64"/>
        </left>
        <right style="thin">
          <color indexed="64"/>
        </right>
        <top style="thin">
          <color indexed="64"/>
        </top>
        <bottom style="thin">
          <color indexed="64"/>
        </bottom>
      </border>
    </dxf>
  </rfmt>
  <rfmt sheetId="1" sqref="AL228" start="0" length="0">
    <dxf>
      <border>
        <left style="thin">
          <color indexed="64"/>
        </left>
        <right style="thin">
          <color indexed="64"/>
        </right>
        <top style="thin">
          <color indexed="64"/>
        </top>
        <bottom style="thin">
          <color indexed="64"/>
        </bottom>
      </border>
    </dxf>
  </rfmt>
  <rfmt sheetId="1" sqref="AL222 AL228">
    <dxf>
      <border>
        <left style="thin">
          <color indexed="64"/>
        </left>
        <right style="thin">
          <color indexed="64"/>
        </right>
        <top style="thin">
          <color indexed="64"/>
        </top>
        <bottom style="thin">
          <color indexed="64"/>
        </bottom>
        <vertical style="thin">
          <color indexed="64"/>
        </vertical>
        <horizontal style="thin">
          <color indexed="64"/>
        </horizontal>
      </border>
    </dxf>
  </rfmt>
</revisions>
</file>

<file path=xl/revisions/revisionLog2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237" sId="1" ref="A421:XFD437" action="insertRow"/>
  <rrc rId="3238" sId="1" ref="A421:XFD437" action="insertRow"/>
  <rcc rId="3239" sId="1" xfDxf="1" dxf="1">
    <nc r="E419" t="inlineStr">
      <is>
        <t>MC_237270_GAC_A55CP_Carbon_ESP_BL02</t>
      </is>
    </nc>
    <ndxf>
      <alignment horizontal="left" vertical="top" readingOrder="0"/>
      <border outline="0">
        <left style="thin">
          <color indexed="64"/>
        </left>
        <right style="thin">
          <color indexed="64"/>
        </right>
        <top style="thin">
          <color indexed="64"/>
        </top>
        <bottom style="thin">
          <color indexed="64"/>
        </bottom>
      </border>
    </ndxf>
  </rcc>
  <rcc rId="3240" sId="1" xfDxf="1" dxf="1">
    <nc r="E420" t="inlineStr">
      <is>
        <t>MC_237270_GAC_A55CP_Carbon_ESP_BL02</t>
      </is>
    </nc>
    <ndxf>
      <alignment horizontal="left" vertical="top" readingOrder="0"/>
      <border outline="0">
        <left style="thin">
          <color indexed="64"/>
        </left>
        <right style="thin">
          <color indexed="64"/>
        </right>
        <top style="thin">
          <color indexed="64"/>
        </top>
        <bottom style="thin">
          <color indexed="64"/>
        </bottom>
      </border>
    </ndxf>
  </rcc>
  <rcc rId="3241" sId="1" xfDxf="1" dxf="1">
    <nc r="E421" t="inlineStr">
      <is>
        <t>MC_237270_GAC_A55CP_Carbon_ESP_BL02</t>
      </is>
    </nc>
    <ndxf>
      <alignment horizontal="left" vertical="top" readingOrder="0"/>
      <border outline="0">
        <left style="thin">
          <color indexed="64"/>
        </left>
        <right style="thin">
          <color indexed="64"/>
        </right>
        <top style="thin">
          <color indexed="64"/>
        </top>
        <bottom style="thin">
          <color indexed="64"/>
        </bottom>
      </border>
    </ndxf>
  </rcc>
  <rcc rId="3242" sId="1" xfDxf="1" dxf="1">
    <nc r="E422" t="inlineStr">
      <is>
        <t>MC_237270_GAC_A55CP_Carbon_ESP_BL02</t>
      </is>
    </nc>
    <ndxf>
      <alignment horizontal="left" vertical="top" readingOrder="0"/>
      <border outline="0">
        <left style="thin">
          <color indexed="64"/>
        </left>
        <right style="thin">
          <color indexed="64"/>
        </right>
        <top style="thin">
          <color indexed="64"/>
        </top>
        <bottom style="thin">
          <color indexed="64"/>
        </bottom>
      </border>
    </ndxf>
  </rcc>
  <rcc rId="3243" sId="1" xfDxf="1" dxf="1">
    <nc r="E423" t="inlineStr">
      <is>
        <t>GEEA2.0_ESP9.3_CMP_BL07 (BG1) Sprint 4</t>
      </is>
    </nc>
    <ndxf>
      <alignment horizontal="left" vertical="top" readingOrder="0"/>
      <border outline="0">
        <left style="thin">
          <color indexed="64"/>
        </left>
        <right style="thin">
          <color indexed="64"/>
        </right>
        <top style="thin">
          <color indexed="64"/>
        </top>
        <bottom style="thin">
          <color indexed="64"/>
        </bottom>
      </border>
    </ndxf>
  </rcc>
  <rcc rId="3244" sId="1" xfDxf="1" dxf="1">
    <nc r="E424" t="inlineStr">
      <is>
        <t>GEEA2.0_ESP9.3_CMP_BL07 (BG1) Sprint 4</t>
      </is>
    </nc>
    <ndxf>
      <alignment horizontal="left" vertical="top" readingOrder="0"/>
      <border outline="0">
        <left style="thin">
          <color indexed="64"/>
        </left>
        <right style="thin">
          <color indexed="64"/>
        </right>
        <top style="thin">
          <color indexed="64"/>
        </top>
        <bottom style="thin">
          <color indexed="64"/>
        </bottom>
      </border>
    </ndxf>
  </rcc>
  <rcc rId="3245" sId="1" xfDxf="1" dxf="1">
    <nc r="E425" t="inlineStr">
      <is>
        <t>GEEA2.0_ESP9.3_CMP_BL07 (BG1) Sprint 4</t>
      </is>
    </nc>
    <ndxf>
      <alignment horizontal="left" vertical="top" readingOrder="0"/>
      <border outline="0">
        <left style="thin">
          <color indexed="64"/>
        </left>
        <right style="thin">
          <color indexed="64"/>
        </right>
        <top style="thin">
          <color indexed="64"/>
        </top>
        <bottom style="thin">
          <color indexed="64"/>
        </bottom>
      </border>
    </ndxf>
  </rcc>
  <rcc rId="3246" sId="1" xfDxf="1" dxf="1">
    <nc r="E426" t="inlineStr">
      <is>
        <t>SAIC_ZS12HEV_noneDA_ESP93_241954_BSS01</t>
      </is>
    </nc>
    <ndxf>
      <alignment horizontal="left" vertical="top" readingOrder="0"/>
      <border outline="0">
        <left style="thin">
          <color indexed="64"/>
        </left>
        <right style="thin">
          <color indexed="64"/>
        </right>
        <top style="thin">
          <color indexed="64"/>
        </top>
        <bottom style="thin">
          <color indexed="64"/>
        </bottom>
      </border>
    </ndxf>
  </rcc>
  <rcc rId="3247" sId="1" xfDxf="1" dxf="1">
    <nc r="E427"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48" sId="1" xfDxf="1" dxf="1">
    <nc r="E428"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49" sId="1" xfDxf="1" dxf="1">
    <nc r="E429"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0" sId="1" xfDxf="1" dxf="1">
    <nc r="E430"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1" sId="1" xfDxf="1" dxf="1">
    <nc r="E431"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2" sId="1" xfDxf="1" dxf="1">
    <nc r="E432"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3" sId="1" xfDxf="1" dxf="1">
    <nc r="E433"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4" sId="1" xfDxf="1" dxf="1">
    <nc r="E434"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5" sId="1" xfDxf="1" dxf="1">
    <nc r="E435"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6" sId="1" xfDxf="1" dxf="1">
    <nc r="E436"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7" sId="1" xfDxf="1" dxf="1">
    <nc r="E437"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8" sId="1" xfDxf="1" dxf="1">
    <nc r="E438"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9" sId="1" xfDxf="1" dxf="1">
    <nc r="E439"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0" sId="1" xfDxf="1" dxf="1">
    <nc r="E440"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1" sId="1" xfDxf="1" dxf="1">
    <nc r="E441"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2" sId="1" xfDxf="1" dxf="1">
    <nc r="E442"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3" sId="1" xfDxf="1" dxf="1">
    <nc r="E443"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4" sId="1" xfDxf="1" dxf="1">
    <nc r="E444"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5" sId="1" xfDxf="1" dxf="1">
    <nc r="E445"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6" sId="1" xfDxf="1" dxf="1">
    <nc r="E446"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7" sId="1" xfDxf="1" dxf="1">
    <nc r="E447"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8" sId="1">
    <nc r="C419">
      <v>20200604</v>
    </nc>
  </rcc>
  <rcc rId="3269" sId="1">
    <nc r="C420">
      <v>20200604</v>
    </nc>
  </rcc>
  <rcc rId="3270" sId="1">
    <nc r="C421">
      <v>20200604</v>
    </nc>
  </rcc>
  <rcc rId="3271" sId="1">
    <nc r="C422">
      <v>20200604</v>
    </nc>
  </rcc>
  <rcc rId="3272" sId="1">
    <nc r="C423">
      <v>20200604</v>
    </nc>
  </rcc>
  <rcc rId="3273" sId="1">
    <nc r="C424">
      <v>20200604</v>
    </nc>
  </rcc>
  <rcc rId="3274" sId="1">
    <nc r="C425">
      <v>20200604</v>
    </nc>
  </rcc>
  <rcc rId="3275" sId="1">
    <nc r="C426">
      <v>20200604</v>
    </nc>
  </rcc>
  <rcc rId="3276" sId="1">
    <nc r="C427">
      <v>20200604</v>
    </nc>
  </rcc>
  <rcc rId="3277" sId="1">
    <nc r="C428">
      <v>20200604</v>
    </nc>
  </rcc>
  <rcc rId="3278" sId="1">
    <nc r="C429">
      <v>20200604</v>
    </nc>
  </rcc>
  <rcc rId="3279" sId="1">
    <nc r="C430">
      <v>20200604</v>
    </nc>
  </rcc>
  <rcc rId="3280" sId="1">
    <nc r="C431">
      <v>20200604</v>
    </nc>
  </rcc>
  <rcc rId="3281" sId="1">
    <nc r="C432">
      <v>20200604</v>
    </nc>
  </rcc>
  <rcc rId="3282" sId="1">
    <nc r="C433">
      <v>20200604</v>
    </nc>
  </rcc>
  <rcc rId="3283" sId="1">
    <nc r="C434">
      <v>20200604</v>
    </nc>
  </rcc>
  <rcc rId="3284" sId="1">
    <nc r="C435">
      <v>20200604</v>
    </nc>
  </rcc>
  <rcc rId="3285" sId="1">
    <nc r="C436">
      <v>20200604</v>
    </nc>
  </rcc>
  <rcc rId="3286" sId="1">
    <nc r="C437">
      <v>20200604</v>
    </nc>
  </rcc>
  <rcc rId="3287" sId="1">
    <nc r="C438">
      <v>20200604</v>
    </nc>
  </rcc>
  <rcc rId="3288" sId="1">
    <nc r="C439">
      <v>20200604</v>
    </nc>
  </rcc>
  <rcc rId="3289" sId="1">
    <nc r="C440">
      <v>20200604</v>
    </nc>
  </rcc>
  <rcc rId="3290" sId="1">
    <nc r="C441">
      <v>20200604</v>
    </nc>
  </rcc>
  <rcc rId="3291" sId="1">
    <nc r="C442">
      <v>20200604</v>
    </nc>
  </rcc>
  <rcc rId="3292" sId="1">
    <nc r="C443">
      <v>20200604</v>
    </nc>
  </rcc>
  <rcc rId="3293" sId="1">
    <nc r="C444">
      <v>20200604</v>
    </nc>
  </rcc>
  <rcc rId="3294" sId="1">
    <nc r="C445">
      <v>20200604</v>
    </nc>
  </rcc>
  <rcc rId="3295" sId="1">
    <nc r="C446">
      <v>20200604</v>
    </nc>
  </rcc>
  <rcc rId="3296" sId="1">
    <nc r="C447">
      <v>20200604</v>
    </nc>
  </rcc>
  <rcc rId="3297" sId="1">
    <nc r="B419">
      <f>B418+1</f>
    </nc>
  </rcc>
  <rcc rId="3298" sId="1">
    <nc r="B420">
      <f>B419+1</f>
    </nc>
  </rcc>
  <rcc rId="3299" sId="1">
    <nc r="B421">
      <f>B420+1</f>
    </nc>
  </rcc>
  <rcc rId="3300" sId="1">
    <nc r="B422">
      <f>B421+1</f>
    </nc>
  </rcc>
  <rcc rId="3301" sId="1">
    <nc r="B423">
      <f>B422+1</f>
    </nc>
  </rcc>
  <rcc rId="3302" sId="1">
    <nc r="B424">
      <f>B423+1</f>
    </nc>
  </rcc>
  <rcc rId="3303" sId="1">
    <nc r="B425">
      <f>B424+1</f>
    </nc>
  </rcc>
  <rcc rId="3304" sId="1">
    <nc r="B426">
      <f>B425+1</f>
    </nc>
  </rcc>
  <rcc rId="3305" sId="1">
    <nc r="B427">
      <f>B426+1</f>
    </nc>
  </rcc>
  <rcc rId="3306" sId="1">
    <nc r="B428">
      <f>B427+1</f>
    </nc>
  </rcc>
  <rcc rId="3307" sId="1">
    <nc r="B429">
      <f>B428+1</f>
    </nc>
  </rcc>
  <rcc rId="3308" sId="1">
    <nc r="B430">
      <f>B429+1</f>
    </nc>
  </rcc>
  <rcc rId="3309" sId="1">
    <nc r="B431">
      <f>B430+1</f>
    </nc>
  </rcc>
  <rcc rId="3310" sId="1">
    <nc r="B432">
      <f>B431+1</f>
    </nc>
  </rcc>
  <rcc rId="3311" sId="1">
    <nc r="B433">
      <f>B432+1</f>
    </nc>
  </rcc>
  <rcc rId="3312" sId="1">
    <nc r="B434">
      <f>B433+1</f>
    </nc>
  </rcc>
  <rcc rId="3313" sId="1">
    <nc r="B435">
      <f>B434+1</f>
    </nc>
  </rcc>
  <rcc rId="3314" sId="1">
    <nc r="B436">
      <f>B435+1</f>
    </nc>
  </rcc>
  <rcc rId="3315" sId="1">
    <nc r="B437">
      <f>B436+1</f>
    </nc>
  </rcc>
  <rcc rId="3316" sId="1">
    <nc r="B438">
      <f>B437+1</f>
    </nc>
  </rcc>
  <rcc rId="3317" sId="1">
    <nc r="B439">
      <f>B438+1</f>
    </nc>
  </rcc>
  <rcc rId="3318" sId="1">
    <nc r="B440">
      <f>B439+1</f>
    </nc>
  </rcc>
  <rcc rId="3319" sId="1">
    <nc r="B441">
      <f>B440+1</f>
    </nc>
  </rcc>
  <rcc rId="3320" sId="1">
    <nc r="B442">
      <f>B441+1</f>
    </nc>
  </rcc>
  <rcc rId="3321" sId="1">
    <nc r="B443">
      <f>B442+1</f>
    </nc>
  </rcc>
  <rcc rId="3322" sId="1">
    <nc r="B444">
      <f>B443+1</f>
    </nc>
  </rcc>
  <rcc rId="3323" sId="1">
    <nc r="B445">
      <f>B444+1</f>
    </nc>
  </rcc>
  <rcc rId="3324" sId="1">
    <nc r="B446">
      <f>B445+1</f>
    </nc>
  </rcc>
  <rcc rId="3325" sId="1">
    <nc r="B447">
      <f>B446+1</f>
    </nc>
  </rcc>
  <rcc rId="3326" sId="1" xfDxf="1" dxf="1" quotePrefix="1">
    <nc r="F419" t="inlineStr">
      <is>
        <t>MainstreamF30\rb\as\gaig\A12ESP\app\dsm\RBVAR\BB_81449A55CP\src</t>
      </is>
    </nc>
    <ndxf>
      <alignment horizontal="left" vertical="top" readingOrder="0"/>
      <border outline="0">
        <left style="thin">
          <color indexed="64"/>
        </left>
        <right style="thin">
          <color indexed="64"/>
        </right>
        <top style="thin">
          <color indexed="64"/>
        </top>
        <bottom style="thin">
          <color indexed="64"/>
        </bottom>
      </border>
    </ndxf>
  </rcc>
  <rcc rId="3327" sId="1" xfDxf="1" dxf="1" quotePrefix="1">
    <nc r="F420" t="inlineStr">
      <is>
        <t>MainstreamF30\rb\as\gaig\A12ESP\app\dsm\RBVAR\BB_81448A55CB\src</t>
      </is>
    </nc>
    <ndxf>
      <alignment horizontal="left" vertical="top" readingOrder="0"/>
      <border outline="0">
        <left style="thin">
          <color indexed="64"/>
        </left>
        <right style="thin">
          <color indexed="64"/>
        </right>
        <top style="thin">
          <color indexed="64"/>
        </top>
        <bottom style="thin">
          <color indexed="64"/>
        </bottom>
      </border>
    </ndxf>
  </rcc>
  <rcc rId="3328" sId="1" xfDxf="1" dxf="1" quotePrefix="1">
    <nc r="F421" t="inlineStr">
      <is>
        <t>MainstreamF30\rb\as\gaig\A12ESP\app\dsm\RBVAR\BB_81449A55CP\src</t>
      </is>
    </nc>
    <ndxf>
      <alignment horizontal="left" vertical="top" readingOrder="0"/>
      <border outline="0">
        <left style="thin">
          <color indexed="64"/>
        </left>
        <right style="thin">
          <color indexed="64"/>
        </right>
        <top style="thin">
          <color indexed="64"/>
        </top>
        <bottom style="thin">
          <color indexed="64"/>
        </bottom>
      </border>
    </ndxf>
  </rcc>
  <rcc rId="3329" sId="1" xfDxf="1" dxf="1" quotePrefix="1">
    <nc r="F422" t="inlineStr">
      <is>
        <t>MainstreamF30\rb\as\gaig\A12ESP\app\dsm\RBVAR\BB_81448A55CB\src</t>
      </is>
    </nc>
    <ndxf>
      <alignment horizontal="left" vertical="top" readingOrder="0"/>
      <border outline="0">
        <left style="thin">
          <color indexed="64"/>
        </left>
        <right style="thin">
          <color indexed="64"/>
        </right>
        <top style="thin">
          <color indexed="64"/>
        </top>
        <bottom style="thin">
          <color indexed="64"/>
        </bottom>
      </border>
    </ndxf>
  </rcc>
  <rfmt sheetId="1" xfDxf="1" sqref="F423" start="0" length="0">
    <dxf>
      <alignment horizontal="left" vertical="top" readingOrder="0"/>
      <border outline="0">
        <left style="thin">
          <color indexed="64"/>
        </left>
        <right style="thin">
          <color indexed="64"/>
        </right>
        <top style="thin">
          <color indexed="64"/>
        </top>
        <bottom style="thin">
          <color indexed="64"/>
        </bottom>
      </border>
    </dxf>
  </rfmt>
  <rfmt sheetId="1" xfDxf="1" sqref="F424" start="0" length="0">
    <dxf>
      <alignment horizontal="left" vertical="top" readingOrder="0"/>
      <border outline="0">
        <left style="thin">
          <color indexed="64"/>
        </left>
        <right style="thin">
          <color indexed="64"/>
        </right>
        <top style="thin">
          <color indexed="64"/>
        </top>
        <bottom style="thin">
          <color indexed="64"/>
        </bottom>
      </border>
    </dxf>
  </rfmt>
  <rfmt sheetId="1" xfDxf="1" sqref="F425" start="0" length="0">
    <dxf>
      <alignment horizontal="left" vertical="top" readingOrder="0"/>
      <border outline="0">
        <left style="thin">
          <color indexed="64"/>
        </left>
        <right style="thin">
          <color indexed="64"/>
        </right>
        <top style="thin">
          <color indexed="64"/>
        </top>
        <bottom style="thin">
          <color indexed="64"/>
        </bottom>
      </border>
    </dxf>
  </rfmt>
  <rcc rId="3330" sId="1" xfDxf="1" dxf="1" quotePrefix="1">
    <nc r="F426" t="inlineStr">
      <is>
        <t>rb\as\saic\CpiwAPB\app\net\RBScl\ZS12HEV\src\</t>
      </is>
    </nc>
    <ndxf>
      <alignment horizontal="left" vertical="top" readingOrder="0"/>
      <border outline="0">
        <left style="thin">
          <color indexed="64"/>
        </left>
        <right style="thin">
          <color indexed="64"/>
        </right>
        <top style="thin">
          <color indexed="64"/>
        </top>
        <bottom style="thin">
          <color indexed="64"/>
        </bottom>
      </border>
    </ndxf>
  </rcc>
  <rcc rId="3331" sId="1" xfDxf="1" dxf="1" quotePrefix="1">
    <nc r="F427" t="inlineStr">
      <is>
        <t xml:space="preserve">rb\as\p15ev\core\app\dcom\RBAPLCust\src\ESP\        </t>
      </is>
    </nc>
    <ndxf>
      <alignment horizontal="left" vertical="top" readingOrder="0"/>
      <border outline="0">
        <left style="thin">
          <color indexed="64"/>
        </left>
        <right style="thin">
          <color indexed="64"/>
        </right>
        <top style="thin">
          <color indexed="64"/>
        </top>
        <bottom style="thin">
          <color indexed="64"/>
        </bottom>
      </border>
    </ndxf>
  </rcc>
  <rcc rId="3332" sId="1" xfDxf="1" dxf="1" quotePrefix="1">
    <nc r="F428" t="inlineStr">
      <is>
        <t xml:space="preserve">rb\as\p15ev\core\app\dsm\RBHMI\src\                 </t>
      </is>
    </nc>
    <ndxf>
      <alignment horizontal="left" vertical="top" readingOrder="0"/>
      <border outline="0">
        <left style="thin">
          <color indexed="64"/>
        </left>
        <right style="thin">
          <color indexed="64"/>
        </right>
        <top style="thin">
          <color indexed="64"/>
        </top>
        <bottom style="thin">
          <color indexed="64"/>
        </bottom>
      </border>
    </ndxf>
  </rcc>
  <rcc rId="3333" sId="1" xfDxf="1" dxf="1" quotePrefix="1">
    <nc r="F429" t="inlineStr">
      <is>
        <t xml:space="preserve">rb\as\p15ev\CpiwAPB\app\net\RbNetPrj\RBNet_Can\src\ </t>
      </is>
    </nc>
    <ndxf>
      <alignment horizontal="left" vertical="top" readingOrder="0"/>
      <border outline="0">
        <left style="thin">
          <color indexed="64"/>
        </left>
        <right style="thin">
          <color indexed="64"/>
        </right>
        <top style="thin">
          <color indexed="64"/>
        </top>
        <bottom style="thin">
          <color indexed="64"/>
        </bottom>
      </border>
    </ndxf>
  </rcc>
  <rcc rId="3334" sId="1" xfDxf="1" dxf="1" quotePrefix="1">
    <nc r="F430" t="inlineStr">
      <is>
        <t xml:space="preserve">rb\as\p15ev\CpiwAPB\app\net\RbNetPrj\RBNet_Can\src\ </t>
      </is>
    </nc>
    <ndxf>
      <alignment horizontal="left" vertical="top" readingOrder="0"/>
      <border outline="0">
        <left style="thin">
          <color indexed="64"/>
        </left>
        <right style="thin">
          <color indexed="64"/>
        </right>
        <top style="thin">
          <color indexed="64"/>
        </top>
        <bottom style="thin">
          <color indexed="64"/>
        </bottom>
      </border>
    </ndxf>
  </rcc>
  <rcc rId="3335" sId="1" xfDxf="1" dxf="1" quotePrefix="1">
    <nc r="F431" t="inlineStr">
      <is>
        <t>rb\as\p15ev\CpiwAPB\app\net\RBScl\RBScl_callout\src\</t>
      </is>
    </nc>
    <ndxf>
      <alignment horizontal="left" vertical="top" readingOrder="0"/>
      <border outline="0">
        <left style="thin">
          <color indexed="64"/>
        </left>
        <right style="thin">
          <color indexed="64"/>
        </right>
        <top style="thin">
          <color indexed="64"/>
        </top>
        <bottom style="thin">
          <color indexed="64"/>
        </bottom>
      </border>
    </ndxf>
  </rcc>
  <rcc rId="3336" sId="1" xfDxf="1" dxf="1" quotePrefix="1">
    <nc r="F432"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37" sId="1" xfDxf="1" dxf="1" quotePrefix="1">
    <nc r="F433"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38" sId="1" xfDxf="1" dxf="1" quotePrefix="1">
    <nc r="F434"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39" sId="1" xfDxf="1" dxf="1" quotePrefix="1">
    <nc r="F435"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0" sId="1" xfDxf="1" dxf="1" quotePrefix="1">
    <nc r="F436"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1" sId="1" xfDxf="1" dxf="1" quotePrefix="1">
    <nc r="F437"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2" sId="1" xfDxf="1" dxf="1" quotePrefix="1">
    <nc r="F438"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3" sId="1" xfDxf="1" dxf="1" quotePrefix="1">
    <nc r="F439"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4" sId="1" xfDxf="1" dxf="1" quotePrefix="1">
    <nc r="F440"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5" sId="1" xfDxf="1" dxf="1" quotePrefix="1">
    <nc r="F441"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6" sId="1" xfDxf="1" dxf="1" quotePrefix="1">
    <nc r="F442"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7" sId="1" xfDxf="1" dxf="1" quotePrefix="1">
    <nc r="F443"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8" sId="1" xfDxf="1" dxf="1" quotePrefix="1">
    <nc r="F444"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9" sId="1" xfDxf="1" dxf="1" quotePrefix="1">
    <nc r="F445"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50" sId="1" xfDxf="1" dxf="1" quotePrefix="1">
    <nc r="F446" t="inlineStr">
      <is>
        <t xml:space="preserve">rb\as\p15ev\CpiwAPB\hswpr\tst\hswsim\src\           </t>
      </is>
    </nc>
    <ndxf>
      <alignment horizontal="left" vertical="top" readingOrder="0"/>
      <border outline="0">
        <left style="thin">
          <color indexed="64"/>
        </left>
        <right style="thin">
          <color indexed="64"/>
        </right>
        <top style="thin">
          <color indexed="64"/>
        </top>
        <bottom style="thin">
          <color indexed="64"/>
        </bottom>
      </border>
    </ndxf>
  </rcc>
  <rcc rId="3351" sId="1" xfDxf="1" dxf="1" quotePrefix="1">
    <nc r="F447" t="inlineStr">
      <is>
        <t xml:space="preserve">rb\as\p15ev\CpiwAPB\hswpr\tst\hswsim\src\ </t>
      </is>
    </nc>
    <ndxf>
      <alignment horizontal="left" vertical="top" readingOrder="0"/>
      <border outline="0">
        <left style="thin">
          <color indexed="64"/>
        </left>
        <right style="thin">
          <color indexed="64"/>
        </right>
        <top style="thin">
          <color indexed="64"/>
        </top>
        <bottom style="thin">
          <color indexed="64"/>
        </bottom>
      </border>
    </ndxf>
  </rcc>
  <rcc rId="3352" sId="1">
    <nc r="D423" t="inlineStr">
      <is>
        <t>ASW</t>
      </is>
    </nc>
  </rcc>
  <rcc rId="3353" sId="1">
    <nc r="D424" t="inlineStr">
      <is>
        <t>ASW</t>
      </is>
    </nc>
  </rcc>
  <rcc rId="3354" sId="1">
    <nc r="D425" t="inlineStr">
      <is>
        <t>ASW</t>
      </is>
    </nc>
  </rcc>
  <rcc rId="3355" sId="1">
    <nc r="D419" t="inlineStr">
      <is>
        <t>PSW</t>
      </is>
    </nc>
  </rcc>
  <rcc rId="3356" sId="1">
    <nc r="D420" t="inlineStr">
      <is>
        <t>PSW</t>
      </is>
    </nc>
  </rcc>
  <rcc rId="3357" sId="1">
    <nc r="D421" t="inlineStr">
      <is>
        <t>PSW</t>
      </is>
    </nc>
  </rcc>
  <rcc rId="3358" sId="1">
    <nc r="D422" t="inlineStr">
      <is>
        <t>PSW</t>
      </is>
    </nc>
  </rcc>
  <rfmt sheetId="1" sqref="D418:D422" start="0" length="2147483647">
    <dxf>
      <font>
        <b/>
      </font>
    </dxf>
  </rfmt>
  <rfmt sheetId="1" sqref="D418:D422" start="0" length="2147483647">
    <dxf>
      <font>
        <b val="0"/>
      </font>
    </dxf>
  </rfmt>
  <rcc rId="3359" sId="1">
    <nc r="D426" t="inlineStr">
      <is>
        <t>PSW</t>
      </is>
    </nc>
  </rcc>
  <rcc rId="3360" sId="1">
    <nc r="D427" t="inlineStr">
      <is>
        <t>PSW</t>
      </is>
    </nc>
  </rcc>
  <rcc rId="3361" sId="1">
    <nc r="D428" t="inlineStr">
      <is>
        <t>PSW</t>
      </is>
    </nc>
  </rcc>
  <rcc rId="3362" sId="1">
    <nc r="D429" t="inlineStr">
      <is>
        <t>PSW</t>
      </is>
    </nc>
  </rcc>
  <rcc rId="3363" sId="1">
    <nc r="D430" t="inlineStr">
      <is>
        <t>PSW</t>
      </is>
    </nc>
  </rcc>
  <rcc rId="3364" sId="1">
    <nc r="D431" t="inlineStr">
      <is>
        <t>PSW</t>
      </is>
    </nc>
  </rcc>
  <rcc rId="3365" sId="1">
    <nc r="D432" t="inlineStr">
      <is>
        <t>PSW</t>
      </is>
    </nc>
  </rcc>
  <rcc rId="3366" sId="1">
    <nc r="D433" t="inlineStr">
      <is>
        <t>PSW</t>
      </is>
    </nc>
  </rcc>
  <rcc rId="3367" sId="1">
    <nc r="D434" t="inlineStr">
      <is>
        <t>PSW</t>
      </is>
    </nc>
  </rcc>
  <rcc rId="3368" sId="1">
    <nc r="D435" t="inlineStr">
      <is>
        <t>PSW</t>
      </is>
    </nc>
  </rcc>
  <rcc rId="3369" sId="1">
    <nc r="D436" t="inlineStr">
      <is>
        <t>PSW</t>
      </is>
    </nc>
  </rcc>
  <rcc rId="3370" sId="1">
    <nc r="D437" t="inlineStr">
      <is>
        <t>PSW</t>
      </is>
    </nc>
  </rcc>
  <rcc rId="3371" sId="1">
    <nc r="D438" t="inlineStr">
      <is>
        <t>PSW</t>
      </is>
    </nc>
  </rcc>
  <rcc rId="3372" sId="1">
    <nc r="D439" t="inlineStr">
      <is>
        <t>PSW</t>
      </is>
    </nc>
  </rcc>
  <rcc rId="3373" sId="1">
    <nc r="D440" t="inlineStr">
      <is>
        <t>PSW</t>
      </is>
    </nc>
  </rcc>
  <rcc rId="3374" sId="1">
    <nc r="D441" t="inlineStr">
      <is>
        <t>PSW</t>
      </is>
    </nc>
  </rcc>
  <rcc rId="3375" sId="1">
    <nc r="D442" t="inlineStr">
      <is>
        <t>PSW</t>
      </is>
    </nc>
  </rcc>
  <rcc rId="3376" sId="1">
    <nc r="D443" t="inlineStr">
      <is>
        <t>PSW</t>
      </is>
    </nc>
  </rcc>
  <rcc rId="3377" sId="1">
    <nc r="D444" t="inlineStr">
      <is>
        <t>PSW</t>
      </is>
    </nc>
  </rcc>
  <rcc rId="3378" sId="1">
    <nc r="D445" t="inlineStr">
      <is>
        <t>PSW</t>
      </is>
    </nc>
  </rcc>
  <rcc rId="3379" sId="1">
    <nc r="D446" t="inlineStr">
      <is>
        <t>PSW</t>
      </is>
    </nc>
  </rcc>
  <rcc rId="3380" sId="1">
    <nc r="D447" t="inlineStr">
      <is>
        <t>PSW</t>
      </is>
    </nc>
  </rcc>
  <rcc rId="3381" sId="1" odxf="1" dxf="1" quotePrefix="1">
    <nc r="F423" t="inlineStr">
      <is>
        <t>-</t>
      </is>
    </nc>
    <ndxf/>
  </rcc>
  <rcc rId="3382" sId="1" odxf="1" dxf="1" quotePrefix="1">
    <nc r="F424" t="inlineStr">
      <is>
        <t>-</t>
      </is>
    </nc>
    <ndxf/>
  </rcc>
  <rcc rId="3383" sId="1" odxf="1" dxf="1" quotePrefix="1">
    <nc r="F425" t="inlineStr">
      <is>
        <t>-</t>
      </is>
    </nc>
    <ndxf/>
  </rcc>
  <rcc rId="3384" sId="1" xfDxf="1" dxf="1">
    <nc r="G419">
      <v>1465509</v>
    </nc>
    <ndxf>
      <alignment horizontal="left" vertical="top" readingOrder="0"/>
      <border outline="0">
        <left style="thin">
          <color indexed="64"/>
        </left>
        <right style="thin">
          <color indexed="64"/>
        </right>
        <top style="thin">
          <color indexed="64"/>
        </top>
        <bottom style="thin">
          <color indexed="64"/>
        </bottom>
      </border>
    </ndxf>
  </rcc>
  <rcc rId="3385" sId="1" xfDxf="1" dxf="1">
    <nc r="G420">
      <v>1465509</v>
    </nc>
    <ndxf>
      <alignment horizontal="left" vertical="top" readingOrder="0"/>
      <border outline="0">
        <left style="thin">
          <color indexed="64"/>
        </left>
        <right style="thin">
          <color indexed="64"/>
        </right>
        <top style="thin">
          <color indexed="64"/>
        </top>
        <bottom style="thin">
          <color indexed="64"/>
        </bottom>
      </border>
    </ndxf>
  </rcc>
  <rcc rId="3386" sId="1" xfDxf="1" dxf="1">
    <nc r="G421">
      <v>1465509</v>
    </nc>
    <ndxf>
      <alignment horizontal="left" vertical="top" readingOrder="0"/>
      <border outline="0">
        <left style="thin">
          <color indexed="64"/>
        </left>
        <right style="thin">
          <color indexed="64"/>
        </right>
        <top style="thin">
          <color indexed="64"/>
        </top>
        <bottom style="thin">
          <color indexed="64"/>
        </bottom>
      </border>
    </ndxf>
  </rcc>
  <rcc rId="3387" sId="1" xfDxf="1" dxf="1">
    <nc r="G422">
      <v>1465509</v>
    </nc>
    <ndxf>
      <alignment horizontal="left" vertical="top" readingOrder="0"/>
      <border outline="0">
        <left style="thin">
          <color indexed="64"/>
        </left>
        <right style="thin">
          <color indexed="64"/>
        </right>
        <top style="thin">
          <color indexed="64"/>
        </top>
        <bottom style="thin">
          <color indexed="64"/>
        </bottom>
      </border>
    </ndxf>
  </rcc>
  <rcc rId="3388" sId="1" xfDxf="1" dxf="1">
    <nc r="G423">
      <v>1499648</v>
    </nc>
    <ndxf>
      <alignment horizontal="left" vertical="top" readingOrder="0"/>
      <border outline="0">
        <left style="thin">
          <color indexed="64"/>
        </left>
        <right style="thin">
          <color indexed="64"/>
        </right>
        <top style="thin">
          <color indexed="64"/>
        </top>
        <bottom style="thin">
          <color indexed="64"/>
        </bottom>
      </border>
    </ndxf>
  </rcc>
  <rcc rId="3389" sId="1" xfDxf="1" dxf="1">
    <nc r="G424">
      <v>1499648</v>
    </nc>
    <ndxf>
      <alignment horizontal="left" vertical="top" readingOrder="0"/>
      <border outline="0">
        <left style="thin">
          <color indexed="64"/>
        </left>
        <right style="thin">
          <color indexed="64"/>
        </right>
        <top style="thin">
          <color indexed="64"/>
        </top>
        <bottom style="thin">
          <color indexed="64"/>
        </bottom>
      </border>
    </ndxf>
  </rcc>
  <rcc rId="3390" sId="1" xfDxf="1" dxf="1">
    <nc r="G425">
      <v>1499648</v>
    </nc>
    <ndxf>
      <alignment horizontal="left" vertical="top" readingOrder="0"/>
      <border outline="0">
        <left style="thin">
          <color indexed="64"/>
        </left>
        <right style="thin">
          <color indexed="64"/>
        </right>
        <top style="thin">
          <color indexed="64"/>
        </top>
        <bottom style="thin">
          <color indexed="64"/>
        </bottom>
      </border>
    </ndxf>
  </rcc>
  <rcc rId="3391" sId="1" xfDxf="1" dxf="1">
    <nc r="G426">
      <v>1311762</v>
    </nc>
    <ndxf>
      <alignment horizontal="left" vertical="top" readingOrder="0"/>
      <border outline="0">
        <left style="thin">
          <color indexed="64"/>
        </left>
        <right style="thin">
          <color indexed="64"/>
        </right>
        <top style="thin">
          <color indexed="64"/>
        </top>
        <bottom style="thin">
          <color indexed="64"/>
        </bottom>
      </border>
    </ndxf>
  </rcc>
  <rcc rId="3392" sId="1" xfDxf="1" dxf="1">
    <nc r="G427">
      <v>1498232</v>
    </nc>
    <ndxf>
      <alignment horizontal="left" vertical="top" readingOrder="0"/>
      <border outline="0">
        <left style="thin">
          <color indexed="64"/>
        </left>
        <right style="thin">
          <color indexed="64"/>
        </right>
        <top style="thin">
          <color indexed="64"/>
        </top>
        <bottom style="thin">
          <color indexed="64"/>
        </bottom>
      </border>
    </ndxf>
  </rcc>
  <rcc rId="3393" sId="1" xfDxf="1" dxf="1">
    <nc r="G428">
      <v>1498232</v>
    </nc>
    <ndxf>
      <alignment horizontal="left" vertical="top" readingOrder="0"/>
      <border outline="0">
        <left style="thin">
          <color indexed="64"/>
        </left>
        <right style="thin">
          <color indexed="64"/>
        </right>
        <top style="thin">
          <color indexed="64"/>
        </top>
        <bottom style="thin">
          <color indexed="64"/>
        </bottom>
      </border>
    </ndxf>
  </rcc>
  <rcc rId="3394" sId="1" xfDxf="1" dxf="1">
    <nc r="G429">
      <v>1498232</v>
    </nc>
    <ndxf>
      <alignment horizontal="left" vertical="top" readingOrder="0"/>
      <border outline="0">
        <left style="thin">
          <color indexed="64"/>
        </left>
        <right style="thin">
          <color indexed="64"/>
        </right>
        <top style="thin">
          <color indexed="64"/>
        </top>
        <bottom style="thin">
          <color indexed="64"/>
        </bottom>
      </border>
    </ndxf>
  </rcc>
  <rcc rId="3395" sId="1" xfDxf="1" dxf="1">
    <nc r="G430">
      <v>1498232</v>
    </nc>
    <ndxf>
      <alignment horizontal="left" vertical="top" readingOrder="0"/>
      <border outline="0">
        <left style="thin">
          <color indexed="64"/>
        </left>
        <right style="thin">
          <color indexed="64"/>
        </right>
        <top style="thin">
          <color indexed="64"/>
        </top>
        <bottom style="thin">
          <color indexed="64"/>
        </bottom>
      </border>
    </ndxf>
  </rcc>
  <rcc rId="3396" sId="1" xfDxf="1" dxf="1">
    <nc r="G431">
      <v>1498232</v>
    </nc>
    <ndxf>
      <alignment horizontal="left" vertical="top" readingOrder="0"/>
      <border outline="0">
        <left style="thin">
          <color indexed="64"/>
        </left>
        <right style="thin">
          <color indexed="64"/>
        </right>
        <top style="thin">
          <color indexed="64"/>
        </top>
        <bottom style="thin">
          <color indexed="64"/>
        </bottom>
      </border>
    </ndxf>
  </rcc>
  <rcc rId="3397" sId="1" xfDxf="1" dxf="1">
    <nc r="G432">
      <v>1498232</v>
    </nc>
    <ndxf>
      <alignment horizontal="left" vertical="top" readingOrder="0"/>
      <border outline="0">
        <left style="thin">
          <color indexed="64"/>
        </left>
        <right style="thin">
          <color indexed="64"/>
        </right>
        <top style="thin">
          <color indexed="64"/>
        </top>
        <bottom style="thin">
          <color indexed="64"/>
        </bottom>
      </border>
    </ndxf>
  </rcc>
  <rcc rId="3398" sId="1" xfDxf="1" dxf="1">
    <nc r="G433">
      <v>1498232</v>
    </nc>
    <ndxf>
      <alignment horizontal="left" vertical="top" readingOrder="0"/>
      <border outline="0">
        <left style="thin">
          <color indexed="64"/>
        </left>
        <right style="thin">
          <color indexed="64"/>
        </right>
        <top style="thin">
          <color indexed="64"/>
        </top>
        <bottom style="thin">
          <color indexed="64"/>
        </bottom>
      </border>
    </ndxf>
  </rcc>
  <rcc rId="3399" sId="1" xfDxf="1" dxf="1">
    <nc r="G434">
      <v>1498232</v>
    </nc>
    <ndxf>
      <alignment horizontal="left" vertical="top" readingOrder="0"/>
      <border outline="0">
        <left style="thin">
          <color indexed="64"/>
        </left>
        <right style="thin">
          <color indexed="64"/>
        </right>
        <top style="thin">
          <color indexed="64"/>
        </top>
        <bottom style="thin">
          <color indexed="64"/>
        </bottom>
      </border>
    </ndxf>
  </rcc>
  <rcc rId="3400" sId="1" xfDxf="1" dxf="1">
    <nc r="G435">
      <v>1498232</v>
    </nc>
    <ndxf>
      <alignment horizontal="left" vertical="top" readingOrder="0"/>
      <border outline="0">
        <left style="thin">
          <color indexed="64"/>
        </left>
        <right style="thin">
          <color indexed="64"/>
        </right>
        <top style="thin">
          <color indexed="64"/>
        </top>
        <bottom style="thin">
          <color indexed="64"/>
        </bottom>
      </border>
    </ndxf>
  </rcc>
  <rcc rId="3401" sId="1" xfDxf="1" dxf="1">
    <nc r="G436">
      <v>1498232</v>
    </nc>
    <ndxf>
      <alignment horizontal="left" vertical="top" readingOrder="0"/>
      <border outline="0">
        <left style="thin">
          <color indexed="64"/>
        </left>
        <right style="thin">
          <color indexed="64"/>
        </right>
        <top style="thin">
          <color indexed="64"/>
        </top>
        <bottom style="thin">
          <color indexed="64"/>
        </bottom>
      </border>
    </ndxf>
  </rcc>
  <rcc rId="3402" sId="1" xfDxf="1" dxf="1">
    <nc r="G437">
      <v>1498232</v>
    </nc>
    <ndxf>
      <alignment horizontal="left" vertical="top" readingOrder="0"/>
      <border outline="0">
        <left style="thin">
          <color indexed="64"/>
        </left>
        <right style="thin">
          <color indexed="64"/>
        </right>
        <top style="thin">
          <color indexed="64"/>
        </top>
        <bottom style="thin">
          <color indexed="64"/>
        </bottom>
      </border>
    </ndxf>
  </rcc>
  <rcc rId="3403" sId="1" xfDxf="1" dxf="1">
    <nc r="G438">
      <v>1498232</v>
    </nc>
    <ndxf>
      <alignment horizontal="left" vertical="top" readingOrder="0"/>
      <border outline="0">
        <left style="thin">
          <color indexed="64"/>
        </left>
        <right style="thin">
          <color indexed="64"/>
        </right>
        <top style="thin">
          <color indexed="64"/>
        </top>
        <bottom style="thin">
          <color indexed="64"/>
        </bottom>
      </border>
    </ndxf>
  </rcc>
  <rcc rId="3404" sId="1" xfDxf="1" dxf="1">
    <nc r="G439">
      <v>1498232</v>
    </nc>
    <ndxf>
      <alignment horizontal="left" vertical="top" readingOrder="0"/>
      <border outline="0">
        <left style="thin">
          <color indexed="64"/>
        </left>
        <right style="thin">
          <color indexed="64"/>
        </right>
        <top style="thin">
          <color indexed="64"/>
        </top>
        <bottom style="thin">
          <color indexed="64"/>
        </bottom>
      </border>
    </ndxf>
  </rcc>
  <rcc rId="3405" sId="1" xfDxf="1" dxf="1">
    <nc r="G440">
      <v>1498232</v>
    </nc>
    <ndxf>
      <alignment horizontal="left" vertical="top" readingOrder="0"/>
      <border outline="0">
        <left style="thin">
          <color indexed="64"/>
        </left>
        <right style="thin">
          <color indexed="64"/>
        </right>
        <top style="thin">
          <color indexed="64"/>
        </top>
        <bottom style="thin">
          <color indexed="64"/>
        </bottom>
      </border>
    </ndxf>
  </rcc>
  <rcc rId="3406" sId="1" xfDxf="1" dxf="1">
    <nc r="G441">
      <v>1498232</v>
    </nc>
    <ndxf>
      <alignment horizontal="left" vertical="top" readingOrder="0"/>
      <border outline="0">
        <left style="thin">
          <color indexed="64"/>
        </left>
        <right style="thin">
          <color indexed="64"/>
        </right>
        <top style="thin">
          <color indexed="64"/>
        </top>
        <bottom style="thin">
          <color indexed="64"/>
        </bottom>
      </border>
    </ndxf>
  </rcc>
  <rcc rId="3407" sId="1" xfDxf="1" dxf="1">
    <nc r="G442">
      <v>1498232</v>
    </nc>
    <ndxf>
      <alignment horizontal="left" vertical="top" readingOrder="0"/>
      <border outline="0">
        <left style="thin">
          <color indexed="64"/>
        </left>
        <right style="thin">
          <color indexed="64"/>
        </right>
        <top style="thin">
          <color indexed="64"/>
        </top>
        <bottom style="thin">
          <color indexed="64"/>
        </bottom>
      </border>
    </ndxf>
  </rcc>
  <rcc rId="3408" sId="1" xfDxf="1" dxf="1">
    <nc r="G443">
      <v>1498232</v>
    </nc>
    <ndxf>
      <alignment horizontal="left" vertical="top" readingOrder="0"/>
      <border outline="0">
        <left style="thin">
          <color indexed="64"/>
        </left>
        <right style="thin">
          <color indexed="64"/>
        </right>
        <top style="thin">
          <color indexed="64"/>
        </top>
        <bottom style="thin">
          <color indexed="64"/>
        </bottom>
      </border>
    </ndxf>
  </rcc>
  <rcc rId="3409" sId="1" xfDxf="1" dxf="1">
    <nc r="G444">
      <v>1498232</v>
    </nc>
    <ndxf>
      <alignment horizontal="left" vertical="top" readingOrder="0"/>
      <border outline="0">
        <left style="thin">
          <color indexed="64"/>
        </left>
        <right style="thin">
          <color indexed="64"/>
        </right>
        <top style="thin">
          <color indexed="64"/>
        </top>
        <bottom style="thin">
          <color indexed="64"/>
        </bottom>
      </border>
    </ndxf>
  </rcc>
  <rcc rId="3410" sId="1" xfDxf="1" dxf="1">
    <nc r="G445">
      <v>1498232</v>
    </nc>
    <ndxf>
      <alignment horizontal="left" vertical="top" readingOrder="0"/>
      <border outline="0">
        <left style="thin">
          <color indexed="64"/>
        </left>
        <right style="thin">
          <color indexed="64"/>
        </right>
        <top style="thin">
          <color indexed="64"/>
        </top>
        <bottom style="thin">
          <color indexed="64"/>
        </bottom>
      </border>
    </ndxf>
  </rcc>
  <rcc rId="3411" sId="1" xfDxf="1" dxf="1">
    <nc r="G446">
      <v>1498232</v>
    </nc>
    <ndxf>
      <alignment horizontal="left" vertical="top" readingOrder="0"/>
      <border outline="0">
        <left style="thin">
          <color indexed="64"/>
        </left>
        <right style="thin">
          <color indexed="64"/>
        </right>
        <top style="thin">
          <color indexed="64"/>
        </top>
        <bottom style="thin">
          <color indexed="64"/>
        </bottom>
      </border>
    </ndxf>
  </rcc>
  <rcc rId="3412" sId="1" xfDxf="1" dxf="1">
    <nc r="G447">
      <v>1498232</v>
    </nc>
    <ndxf>
      <alignment horizontal="left" vertical="top" readingOrder="0"/>
      <border outline="0">
        <left style="thin">
          <color indexed="64"/>
        </left>
        <right style="thin">
          <color indexed="64"/>
        </right>
        <top style="thin">
          <color indexed="64"/>
        </top>
        <bottom style="thin">
          <color indexed="64"/>
        </bottom>
      </border>
    </ndxf>
  </rcc>
  <rcc rId="3413" sId="1" quotePrefix="1">
    <nc r="H421" t="inlineStr">
      <is>
        <t>-</t>
      </is>
    </nc>
  </rcc>
  <rcc rId="3414" sId="1" quotePrefix="1">
    <nc r="H422" t="inlineStr">
      <is>
        <t>-</t>
      </is>
    </nc>
  </rcc>
  <rcc rId="3415" sId="1" quotePrefix="1">
    <nc r="H423" t="inlineStr">
      <is>
        <t>-</t>
      </is>
    </nc>
  </rcc>
  <rcc rId="3416" sId="1" quotePrefix="1">
    <nc r="H424" t="inlineStr">
      <is>
        <t>-</t>
      </is>
    </nc>
  </rcc>
  <rcc rId="3417" sId="1" quotePrefix="1">
    <nc r="H425" t="inlineStr">
      <is>
        <t>-</t>
      </is>
    </nc>
  </rcc>
  <rcc rId="3418" sId="1" quotePrefix="1">
    <nc r="H426" t="inlineStr">
      <is>
        <t>-</t>
      </is>
    </nc>
  </rcc>
  <rcc rId="3419" sId="1" quotePrefix="1">
    <nc r="H427" t="inlineStr">
      <is>
        <t>-</t>
      </is>
    </nc>
  </rcc>
  <rcc rId="3420" sId="1" quotePrefix="1">
    <nc r="H428" t="inlineStr">
      <is>
        <t>-</t>
      </is>
    </nc>
  </rcc>
  <rcc rId="3421" sId="1" quotePrefix="1">
    <nc r="H429" t="inlineStr">
      <is>
        <t>-</t>
      </is>
    </nc>
  </rcc>
  <rcc rId="3422" sId="1" quotePrefix="1">
    <nc r="H430" t="inlineStr">
      <is>
        <t>-</t>
      </is>
    </nc>
  </rcc>
  <rcc rId="3423" sId="1" quotePrefix="1">
    <nc r="H431" t="inlineStr">
      <is>
        <t>-</t>
      </is>
    </nc>
  </rcc>
  <rcc rId="3424" sId="1" quotePrefix="1">
    <nc r="H432" t="inlineStr">
      <is>
        <t>-</t>
      </is>
    </nc>
  </rcc>
  <rcc rId="3425" sId="1" quotePrefix="1">
    <nc r="H433" t="inlineStr">
      <is>
        <t>-</t>
      </is>
    </nc>
  </rcc>
  <rcc rId="3426" sId="1" quotePrefix="1">
    <nc r="H434" t="inlineStr">
      <is>
        <t>-</t>
      </is>
    </nc>
  </rcc>
  <rcc rId="3427" sId="1" quotePrefix="1">
    <nc r="H435" t="inlineStr">
      <is>
        <t>-</t>
      </is>
    </nc>
  </rcc>
  <rcc rId="3428" sId="1" quotePrefix="1">
    <nc r="H436" t="inlineStr">
      <is>
        <t>-</t>
      </is>
    </nc>
  </rcc>
  <rcc rId="3429" sId="1" quotePrefix="1">
    <nc r="H437" t="inlineStr">
      <is>
        <t>-</t>
      </is>
    </nc>
  </rcc>
  <rcc rId="3430" sId="1" quotePrefix="1">
    <nc r="H438" t="inlineStr">
      <is>
        <t>-</t>
      </is>
    </nc>
  </rcc>
  <rcc rId="3431" sId="1" quotePrefix="1">
    <nc r="H439" t="inlineStr">
      <is>
        <t>-</t>
      </is>
    </nc>
  </rcc>
  <rcc rId="3432" sId="1" quotePrefix="1">
    <nc r="H440" t="inlineStr">
      <is>
        <t>-</t>
      </is>
    </nc>
  </rcc>
  <rcc rId="3433" sId="1" quotePrefix="1">
    <nc r="H441" t="inlineStr">
      <is>
        <t>-</t>
      </is>
    </nc>
  </rcc>
  <rcc rId="3434" sId="1" quotePrefix="1">
    <nc r="H442" t="inlineStr">
      <is>
        <t>-</t>
      </is>
    </nc>
  </rcc>
  <rcc rId="3435" sId="1" quotePrefix="1">
    <nc r="H443" t="inlineStr">
      <is>
        <t>-</t>
      </is>
    </nc>
  </rcc>
  <rcc rId="3436" sId="1" quotePrefix="1">
    <nc r="H444" t="inlineStr">
      <is>
        <t>-</t>
      </is>
    </nc>
  </rcc>
  <rcc rId="3437" sId="1" quotePrefix="1">
    <nc r="H445" t="inlineStr">
      <is>
        <t>-</t>
      </is>
    </nc>
  </rcc>
  <rcc rId="3438" sId="1" quotePrefix="1">
    <nc r="H446" t="inlineStr">
      <is>
        <t>-</t>
      </is>
    </nc>
  </rcc>
  <rcc rId="3439" sId="1" quotePrefix="1">
    <nc r="H447" t="inlineStr">
      <is>
        <t>-</t>
      </is>
    </nc>
  </rcc>
  <rcc rId="3440" sId="1" quotePrefix="1">
    <nc r="H448" t="inlineStr">
      <is>
        <t>-</t>
      </is>
    </nc>
  </rcc>
  <rcc rId="3441" sId="1" quotePrefix="1">
    <nc r="H449" t="inlineStr">
      <is>
        <t>-</t>
      </is>
    </nc>
  </rcc>
  <rcc rId="3442" sId="1" quotePrefix="1">
    <nc r="H450" t="inlineStr">
      <is>
        <t>-</t>
      </is>
    </nc>
  </rcc>
  <rcc rId="3443" sId="1" quotePrefix="1">
    <nc r="H451" t="inlineStr">
      <is>
        <t>-</t>
      </is>
    </nc>
  </rcc>
  <rcc rId="3444" sId="1" quotePrefix="1">
    <nc r="H452" t="inlineStr">
      <is>
        <t>-</t>
      </is>
    </nc>
  </rcc>
  <rcc rId="3445" sId="1" quotePrefix="1">
    <nc r="H453" t="inlineStr">
      <is>
        <t>-</t>
      </is>
    </nc>
  </rcc>
  <rcc rId="3446" sId="1" quotePrefix="1">
    <nc r="H454" t="inlineStr">
      <is>
        <t>-</t>
      </is>
    </nc>
  </rcc>
  <rcc rId="3447" sId="1" xfDxf="1" dxf="1">
    <nc r="I419" t="inlineStr">
      <is>
        <t>RBVAR_OutputDriver_PROJECT.c</t>
      </is>
    </nc>
    <ndxf>
      <alignment horizontal="left" vertical="top" readingOrder="0"/>
      <border outline="0">
        <left style="thin">
          <color indexed="64"/>
        </left>
        <right style="thin">
          <color indexed="64"/>
        </right>
        <top style="thin">
          <color indexed="64"/>
        </top>
        <bottom style="thin">
          <color indexed="64"/>
        </bottom>
      </border>
    </ndxf>
  </rcc>
  <rcc rId="3448" sId="1" xfDxf="1" dxf="1">
    <nc r="I420" t="inlineStr">
      <is>
        <t>RBVAR_OutputDriver_PROJECT.c</t>
      </is>
    </nc>
    <ndxf>
      <alignment horizontal="left" vertical="top" readingOrder="0"/>
      <border outline="0">
        <left style="thin">
          <color indexed="64"/>
        </left>
        <right style="thin">
          <color indexed="64"/>
        </right>
        <top style="thin">
          <color indexed="64"/>
        </top>
        <bottom style="thin">
          <color indexed="64"/>
        </bottom>
      </border>
    </ndxf>
  </rcc>
  <rcc rId="3449" sId="1" xfDxf="1" dxf="1">
    <nc r="I421" t="inlineStr">
      <is>
        <t>RBVAR_VarCode_PROJECT.c</t>
      </is>
    </nc>
    <ndxf>
      <alignment horizontal="left" vertical="top" readingOrder="0"/>
      <border outline="0">
        <left style="thin">
          <color indexed="64"/>
        </left>
        <right style="thin">
          <color indexed="64"/>
        </right>
        <top style="thin">
          <color indexed="64"/>
        </top>
        <bottom style="thin">
          <color indexed="64"/>
        </bottom>
      </border>
    </ndxf>
  </rcc>
  <rcc rId="3450" sId="1" xfDxf="1" dxf="1">
    <nc r="I422" t="inlineStr">
      <is>
        <t>RBVAR_VarCode_PROJECT.c</t>
      </is>
    </nc>
    <ndxf>
      <alignment horizontal="left" vertical="top" readingOrder="0"/>
      <border outline="0">
        <left style="thin">
          <color indexed="64"/>
        </left>
        <right style="thin">
          <color indexed="64"/>
        </right>
        <top style="thin">
          <color indexed="64"/>
        </top>
        <bottom style="thin">
          <color indexed="64"/>
        </bottom>
      </border>
    </ndxf>
  </rcc>
  <rcc rId="3451" sId="1" xfDxf="1" dxf="1">
    <nc r="I423" t="inlineStr">
      <is>
        <t xml:space="preserve">CEVT_HMI_Interface </t>
      </is>
    </nc>
    <ndxf>
      <alignment horizontal="left" vertical="top" readingOrder="0"/>
      <border outline="0">
        <left style="thin">
          <color indexed="64"/>
        </left>
        <right style="thin">
          <color indexed="64"/>
        </right>
        <top style="thin">
          <color indexed="64"/>
        </top>
        <bottom style="thin">
          <color indexed="64"/>
        </bottom>
      </border>
    </ndxf>
  </rcc>
  <rcc rId="3452" sId="1" xfDxf="1" dxf="1">
    <nc r="I424" t="inlineStr">
      <is>
        <t xml:space="preserve">Pata_ModeSelectionOutput </t>
      </is>
    </nc>
    <ndxf>
      <alignment horizontal="left" vertical="top" readingOrder="0"/>
      <border outline="0">
        <left style="thin">
          <color indexed="64"/>
        </left>
        <right style="thin">
          <color indexed="64"/>
        </right>
        <top style="thin">
          <color indexed="64"/>
        </top>
        <bottom style="thin">
          <color indexed="64"/>
        </bottom>
      </border>
    </ndxf>
  </rcc>
  <rcc rId="3453" sId="1" xfDxf="1" dxf="1">
    <nc r="I425" t="inlineStr">
      <is>
        <t xml:space="preserve">CEVT_ModeSelection </t>
      </is>
    </nc>
    <ndxf>
      <alignment horizontal="left" vertical="top" readingOrder="0"/>
      <border outline="0">
        <left style="thin">
          <color indexed="64"/>
        </left>
        <right style="thin">
          <color indexed="64"/>
        </right>
        <top style="thin">
          <color indexed="64"/>
        </top>
        <bottom style="thin">
          <color indexed="64"/>
        </bottom>
      </border>
    </ndxf>
  </rcc>
  <rcc rId="3454" sId="1" xfDxf="1" dxf="1">
    <nc r="I426" t="inlineStr">
      <is>
        <t>PV_Checksum_AlivRC.c</t>
      </is>
    </nc>
    <ndxf>
      <alignment horizontal="left" vertical="top" readingOrder="0"/>
      <border outline="0">
        <left style="thin">
          <color indexed="64"/>
        </left>
        <right style="thin">
          <color indexed="64"/>
        </right>
        <top style="thin">
          <color indexed="64"/>
        </top>
        <bottom style="thin">
          <color indexed="64"/>
        </bottom>
      </border>
    </ndxf>
  </rcc>
  <rcc rId="3455" sId="1" xfDxf="1" dxf="1">
    <nc r="I427" t="inlineStr">
      <is>
        <t>RBAPLCUST_RDBI_IOCtrlState.c</t>
      </is>
    </nc>
    <ndxf>
      <alignment horizontal="left" vertical="top" readingOrder="0"/>
      <border outline="0">
        <left style="thin">
          <color indexed="64"/>
        </left>
        <right style="thin">
          <color indexed="64"/>
        </right>
        <top style="thin">
          <color indexed="64"/>
        </top>
        <bottom style="thin">
          <color indexed="64"/>
        </bottom>
      </border>
    </ndxf>
  </rcc>
  <rcc rId="3456" sId="1" xfDxf="1" dxf="1">
    <nc r="I428" t="inlineStr">
      <is>
        <t>RBHMI_ConfigOutputDriver_PRJ.c</t>
      </is>
    </nc>
    <ndxf>
      <alignment horizontal="left" vertical="top" readingOrder="0"/>
      <border outline="0">
        <left style="thin">
          <color indexed="64"/>
        </left>
        <right style="thin">
          <color indexed="64"/>
        </right>
        <top style="thin">
          <color indexed="64"/>
        </top>
        <bottom style="thin">
          <color indexed="64"/>
        </bottom>
      </border>
    </ndxf>
  </rcc>
  <rcc rId="3457" sId="1" xfDxf="1" dxf="1">
    <nc r="I429" t="inlineStr">
      <is>
        <t>NET_MonitoringClasses_F30.c</t>
      </is>
    </nc>
    <ndxf>
      <alignment horizontal="left" vertical="top" readingOrder="0"/>
      <border outline="0">
        <left style="thin">
          <color indexed="64"/>
        </left>
        <right style="thin">
          <color indexed="64"/>
        </right>
        <top style="thin">
          <color indexed="64"/>
        </top>
        <bottom style="thin">
          <color indexed="64"/>
        </bottom>
      </border>
    </ndxf>
  </rcc>
  <rcc rId="3458" sId="1" xfDxf="1" dxf="1">
    <nc r="I430" t="inlineStr">
      <is>
        <t>NET_SCL_InitPrc_CNMS.c</t>
      </is>
    </nc>
    <ndxf>
      <alignment horizontal="left" vertical="top" readingOrder="0"/>
      <border outline="0">
        <left style="thin">
          <color indexed="64"/>
        </left>
        <right style="thin">
          <color indexed="64"/>
        </right>
        <top style="thin">
          <color indexed="64"/>
        </top>
        <bottom style="thin">
          <color indexed="64"/>
        </bottom>
      </border>
    </ndxf>
  </rcc>
  <rcc rId="3459" sId="1" xfDxf="1" dxf="1">
    <nc r="I431" t="inlineStr">
      <is>
        <t>RBA_NDS_SCL_Callout_ZNA.c</t>
      </is>
    </nc>
    <ndxf>
      <alignment horizontal="left" vertical="top" readingOrder="0"/>
      <border outline="0">
        <left style="thin">
          <color indexed="64"/>
        </left>
        <right style="thin">
          <color indexed="64"/>
        </right>
        <top style="thin">
          <color indexed="64"/>
        </top>
        <bottom style="thin">
          <color indexed="64"/>
        </bottom>
      </border>
    </ndxf>
  </rcc>
  <rcc rId="3460" sId="1" xfDxf="1" dxf="1">
    <nc r="I432" t="inlineStr">
      <is>
        <t>RBVLV_TTNo_Defines_ATIEV.c</t>
      </is>
    </nc>
    <ndxf>
      <alignment horizontal="left" vertical="top" readingOrder="0"/>
      <border outline="0">
        <left style="thin">
          <color indexed="64"/>
        </left>
        <right style="thin">
          <color indexed="64"/>
        </right>
        <top style="thin">
          <color indexed="64"/>
        </top>
        <bottom style="thin">
          <color indexed="64"/>
        </bottom>
      </border>
    </ndxf>
  </rcc>
  <rcc rId="3461" sId="1" xfDxf="1" dxf="1">
    <nc r="I433" t="inlineStr">
      <is>
        <t>RBVLV_TTNo_Defines_CA.c</t>
      </is>
    </nc>
    <ndxf>
      <alignment horizontal="left" vertical="top" readingOrder="0"/>
      <border outline="0">
        <left style="thin">
          <color indexed="64"/>
        </left>
        <right style="thin">
          <color indexed="64"/>
        </right>
        <top style="thin">
          <color indexed="64"/>
        </top>
        <bottom style="thin">
          <color indexed="64"/>
        </bottom>
      </border>
    </ndxf>
  </rcc>
  <rcc rId="3462" sId="1" xfDxf="1" dxf="1">
    <nc r="I434" t="inlineStr">
      <is>
        <t>RBVLV_TTNo_Defines_FAWC.c</t>
      </is>
    </nc>
    <ndxf>
      <alignment horizontal="left" vertical="top" readingOrder="0"/>
      <border outline="0">
        <left style="thin">
          <color indexed="64"/>
        </left>
        <right style="thin">
          <color indexed="64"/>
        </right>
        <top style="thin">
          <color indexed="64"/>
        </top>
        <bottom style="thin">
          <color indexed="64"/>
        </bottom>
      </border>
    </ndxf>
  </rcc>
  <rcc rId="3463" sId="1" xfDxf="1" dxf="1">
    <nc r="I435" t="inlineStr">
      <is>
        <t>RBVLV_TTNo_Defines_FORD.c</t>
      </is>
    </nc>
    <ndxf>
      <alignment horizontal="left" vertical="top" readingOrder="0"/>
      <border outline="0">
        <left style="thin">
          <color indexed="64"/>
        </left>
        <right style="thin">
          <color indexed="64"/>
        </right>
        <top style="thin">
          <color indexed="64"/>
        </top>
        <bottom style="thin">
          <color indexed="64"/>
        </bottom>
      </border>
    </ndxf>
  </rcc>
  <rcc rId="3464" sId="1" xfDxf="1" dxf="1">
    <nc r="I436" t="inlineStr">
      <is>
        <t>RBVLV_TTNo_Defines_GEELY.c</t>
      </is>
    </nc>
    <ndxf>
      <alignment horizontal="left" vertical="top" readingOrder="0"/>
      <border outline="0">
        <left style="thin">
          <color indexed="64"/>
        </left>
        <right style="thin">
          <color indexed="64"/>
        </right>
        <top style="thin">
          <color indexed="64"/>
        </top>
        <bottom style="thin">
          <color indexed="64"/>
        </bottom>
      </border>
    </ndxf>
  </rcc>
  <rcc rId="3465" sId="1" xfDxf="1" dxf="1">
    <nc r="I437" t="inlineStr">
      <is>
        <t>RBVLV_TTNo_Defines_MB-PC.c</t>
      </is>
    </nc>
    <ndxf>
      <alignment horizontal="left" vertical="top" readingOrder="0"/>
      <border outline="0">
        <left style="thin">
          <color indexed="64"/>
        </left>
        <right style="thin">
          <color indexed="64"/>
        </right>
        <top style="thin">
          <color indexed="64"/>
        </top>
        <bottom style="thin">
          <color indexed="64"/>
        </bottom>
      </border>
    </ndxf>
  </rcc>
  <rcc rId="3466" sId="1" xfDxf="1" dxf="1">
    <nc r="I438" t="inlineStr">
      <is>
        <t>RBVLV_TTNo_Defines_NIS.c</t>
      </is>
    </nc>
    <ndxf>
      <alignment horizontal="left" vertical="top" readingOrder="0"/>
      <border outline="0">
        <left style="thin">
          <color indexed="64"/>
        </left>
        <right style="thin">
          <color indexed="64"/>
        </right>
        <top style="thin">
          <color indexed="64"/>
        </top>
        <bottom style="thin">
          <color indexed="64"/>
        </bottom>
      </border>
    </ndxf>
  </rcc>
  <rcc rId="3467" sId="1" xfDxf="1" dxf="1">
    <nc r="I439" t="inlineStr">
      <is>
        <t>RBVLV_TTNo_Defines_not_affected_Customers.c</t>
      </is>
    </nc>
    <ndxf>
      <alignment horizontal="left" vertical="top" readingOrder="0"/>
      <border outline="0">
        <left style="thin">
          <color indexed="64"/>
        </left>
        <right style="thin">
          <color indexed="64"/>
        </right>
        <top style="thin">
          <color indexed="64"/>
        </top>
        <bottom style="thin">
          <color indexed="64"/>
        </bottom>
      </border>
    </ndxf>
  </rcc>
  <rcc rId="3468" sId="1" xfDxf="1" dxf="1">
    <nc r="I440" t="inlineStr">
      <is>
        <t>RBVLV_TTNo_Defines_PSA.c</t>
      </is>
    </nc>
    <ndxf>
      <alignment horizontal="left" vertical="top" readingOrder="0"/>
      <border outline="0">
        <left style="thin">
          <color indexed="64"/>
        </left>
        <right style="thin">
          <color indexed="64"/>
        </right>
        <top style="thin">
          <color indexed="64"/>
        </top>
        <bottom style="thin">
          <color indexed="64"/>
        </bottom>
      </border>
    </ndxf>
  </rcc>
  <rcc rId="3469" sId="1" xfDxf="1" dxf="1">
    <nc r="I441" t="inlineStr">
      <is>
        <t>RBVLV_TTNo_Defines_REN.c</t>
      </is>
    </nc>
    <ndxf>
      <alignment horizontal="left" vertical="top" readingOrder="0"/>
      <border outline="0">
        <left style="thin">
          <color indexed="64"/>
        </left>
        <right style="thin">
          <color indexed="64"/>
        </right>
        <top style="thin">
          <color indexed="64"/>
        </top>
        <bottom style="thin">
          <color indexed="64"/>
        </bottom>
      </border>
    </ndxf>
  </rcc>
  <rcc rId="3470" sId="1" xfDxf="1" dxf="1">
    <nc r="I442" t="inlineStr">
      <is>
        <t>RBVLV_TTNo_Defines_SAIC.c</t>
      </is>
    </nc>
    <ndxf>
      <alignment horizontal="left" vertical="top" readingOrder="0"/>
      <border outline="0">
        <left style="thin">
          <color indexed="64"/>
        </left>
        <right style="thin">
          <color indexed="64"/>
        </right>
        <top style="thin">
          <color indexed="64"/>
        </top>
        <bottom style="thin">
          <color indexed="64"/>
        </bottom>
      </border>
    </ndxf>
  </rcc>
  <rcc rId="3471" sId="1" xfDxf="1" dxf="1">
    <nc r="I443" t="inlineStr">
      <is>
        <t>RBVLV_TTNo_Defines_SGM.c</t>
      </is>
    </nc>
    <ndxf>
      <alignment horizontal="left" vertical="top" readingOrder="0"/>
      <border outline="0">
        <left style="thin">
          <color indexed="64"/>
        </left>
        <right style="thin">
          <color indexed="64"/>
        </right>
        <top style="thin">
          <color indexed="64"/>
        </top>
        <bottom style="thin">
          <color indexed="64"/>
        </bottom>
      </border>
    </ndxf>
  </rcc>
  <rcc rId="3472" sId="1" xfDxf="1" dxf="1">
    <nc r="I444" t="inlineStr">
      <is>
        <t>RBVLV_TTNo_Defines_TOY.c</t>
      </is>
    </nc>
    <ndxf>
      <alignment horizontal="left" vertical="top" readingOrder="0"/>
      <border outline="0">
        <left style="thin">
          <color indexed="64"/>
        </left>
        <right style="thin">
          <color indexed="64"/>
        </right>
        <top style="thin">
          <color indexed="64"/>
        </top>
        <bottom style="thin">
          <color indexed="64"/>
        </bottom>
      </border>
    </ndxf>
  </rcc>
  <rcc rId="3473" sId="1" xfDxf="1" dxf="1">
    <nc r="I445" t="inlineStr">
      <is>
        <t>RBVLV_TTNo_Defines_VW.c</t>
      </is>
    </nc>
    <ndxf>
      <alignment horizontal="left" vertical="top" readingOrder="0"/>
      <border outline="0">
        <left style="thin">
          <color indexed="64"/>
        </left>
        <right style="thin">
          <color indexed="64"/>
        </right>
        <top style="thin">
          <color indexed="64"/>
        </top>
        <bottom style="thin">
          <color indexed="64"/>
        </bottom>
      </border>
    </ndxf>
  </rcc>
  <rcc rId="3474" sId="1" xfDxf="1" dxf="1">
    <nc r="I446" t="inlineStr">
      <is>
        <t>TestEnvironment_Fee_EV711101.c</t>
      </is>
    </nc>
    <ndxf>
      <alignment horizontal="left" vertical="top" readingOrder="0"/>
      <border outline="0">
        <left style="thin">
          <color indexed="64"/>
        </left>
        <right style="thin">
          <color indexed="64"/>
        </right>
        <top style="thin">
          <color indexed="64"/>
        </top>
        <bottom style="thin">
          <color indexed="64"/>
        </bottom>
      </border>
    </ndxf>
  </rcc>
  <rcc rId="3475" sId="1" xfDxf="1" dxf="1">
    <nc r="I447" t="inlineStr">
      <is>
        <t>TestEnvironment_Fee_P15EV.c</t>
      </is>
    </nc>
    <ndxf>
      <alignment horizontal="left" vertical="top" readingOrder="0"/>
      <border outline="0">
        <left style="thin">
          <color indexed="64"/>
        </left>
        <right style="thin">
          <color indexed="64"/>
        </right>
        <top style="thin">
          <color indexed="64"/>
        </top>
        <bottom style="thin">
          <color indexed="64"/>
        </bottom>
      </border>
    </ndxf>
  </rcc>
  <rfmt sheetId="1" sqref="O423" start="0" length="0">
    <dxf>
      <alignment horizontal="general" vertical="bottom" readingOrder="0"/>
      <border outline="0">
        <left/>
        <right/>
        <top/>
        <bottom/>
      </border>
    </dxf>
  </rfmt>
  <rfmt sheetId="1" sqref="O424" start="0" length="0">
    <dxf>
      <alignment horizontal="general" vertical="bottom" readingOrder="0"/>
      <border outline="0">
        <left/>
        <right/>
        <top/>
        <bottom/>
      </border>
    </dxf>
  </rfmt>
  <rfmt sheetId="1" sqref="O425" start="0" length="0">
    <dxf>
      <alignment horizontal="general" vertical="bottom" readingOrder="0"/>
      <border outline="0">
        <left/>
        <right/>
        <top/>
        <bottom/>
      </border>
    </dxf>
  </rfmt>
  <rfmt sheetId="1" xfDxf="1" sqref="O423" start="0" length="0">
    <dxf>
      <font>
        <sz val="10"/>
        <color rgb="FF000000"/>
        <name val="Arial"/>
        <scheme val="none"/>
      </font>
      <alignment vertical="center" readingOrder="0"/>
      <border outline="0">
        <right style="medium">
          <color indexed="64"/>
        </right>
        <bottom style="medium">
          <color indexed="64"/>
        </bottom>
      </border>
    </dxf>
  </rfmt>
  <rfmt sheetId="1" xfDxf="1" sqref="O424" start="0" length="0">
    <dxf>
      <font>
        <sz val="10"/>
        <color rgb="FF000000"/>
        <name val="Arial"/>
        <scheme val="none"/>
      </font>
      <alignment vertical="center" readingOrder="0"/>
      <border outline="0">
        <right style="medium">
          <color indexed="64"/>
        </right>
        <bottom style="medium">
          <color indexed="64"/>
        </bottom>
      </border>
    </dxf>
  </rfmt>
  <rfmt sheetId="1" xfDxf="1" sqref="O425" start="0" length="0">
    <dxf>
      <font>
        <sz val="10"/>
        <color rgb="FF000000"/>
        <name val="Arial"/>
        <scheme val="none"/>
      </font>
      <alignment vertical="center" readingOrder="0"/>
      <border outline="0">
        <right style="medium">
          <color indexed="64"/>
        </right>
        <bottom style="medium">
          <color indexed="64"/>
        </bottom>
      </border>
    </dxf>
  </rfmt>
  <rfmt sheetId="1" sqref="O423"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O424"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O425"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cc rId="3476" sId="1" quotePrefix="1">
    <nc r="O423" t="inlineStr">
      <is>
        <t>1.3.1.1</t>
      </is>
    </nc>
  </rcc>
  <rcc rId="3477" sId="1" quotePrefix="1">
    <nc r="O424" t="inlineStr">
      <is>
        <t>5.0.160.1.1.1</t>
      </is>
    </nc>
  </rcc>
  <rcc rId="3478" sId="1" quotePrefix="1">
    <nc r="O425" t="inlineStr">
      <is>
        <t>1.5.1.7</t>
      </is>
    </nc>
  </rcc>
  <rcc rId="3479" sId="1" quotePrefix="1">
    <nc r="O419" t="inlineStr">
      <is>
        <t>-</t>
      </is>
    </nc>
  </rcc>
  <rcc rId="3480" sId="1" quotePrefix="1">
    <nc r="O420" t="inlineStr">
      <is>
        <t>-</t>
      </is>
    </nc>
  </rcc>
  <rcc rId="3481" sId="1" quotePrefix="1">
    <nc r="O421" t="inlineStr">
      <is>
        <t>-</t>
      </is>
    </nc>
  </rcc>
  <rcc rId="3482" sId="1" quotePrefix="1">
    <nc r="O422" t="inlineStr">
      <is>
        <t>-</t>
      </is>
    </nc>
  </rcc>
  <rcc rId="3483" sId="1" quotePrefix="1">
    <nc r="O426" t="inlineStr">
      <is>
        <t>-</t>
      </is>
    </nc>
  </rcc>
  <rcc rId="3484" sId="1" quotePrefix="1">
    <nc r="O427" t="inlineStr">
      <is>
        <t>-</t>
      </is>
    </nc>
  </rcc>
  <rcc rId="3485" sId="1" quotePrefix="1">
    <nc r="O428" t="inlineStr">
      <is>
        <t>-</t>
      </is>
    </nc>
  </rcc>
  <rcc rId="3486" sId="1" quotePrefix="1">
    <nc r="O429" t="inlineStr">
      <is>
        <t>-</t>
      </is>
    </nc>
  </rcc>
  <rcc rId="3487" sId="1" quotePrefix="1">
    <nc r="O430" t="inlineStr">
      <is>
        <t>-</t>
      </is>
    </nc>
  </rcc>
  <rcc rId="3488" sId="1" quotePrefix="1">
    <nc r="O431" t="inlineStr">
      <is>
        <t>-</t>
      </is>
    </nc>
  </rcc>
  <rcc rId="3489" sId="1" quotePrefix="1">
    <nc r="O432" t="inlineStr">
      <is>
        <t>-</t>
      </is>
    </nc>
  </rcc>
  <rcc rId="3490" sId="1" quotePrefix="1">
    <nc r="O433" t="inlineStr">
      <is>
        <t>-</t>
      </is>
    </nc>
  </rcc>
  <rcc rId="3491" sId="1" quotePrefix="1">
    <nc r="O434" t="inlineStr">
      <is>
        <t>-</t>
      </is>
    </nc>
  </rcc>
  <rcc rId="3492" sId="1" quotePrefix="1">
    <nc r="O435" t="inlineStr">
      <is>
        <t>-</t>
      </is>
    </nc>
  </rcc>
  <rcc rId="3493" sId="1" quotePrefix="1">
    <nc r="O436" t="inlineStr">
      <is>
        <t>-</t>
      </is>
    </nc>
  </rcc>
  <rcc rId="3494" sId="1" quotePrefix="1">
    <nc r="O437" t="inlineStr">
      <is>
        <t>-</t>
      </is>
    </nc>
  </rcc>
  <rcc rId="3495" sId="1" quotePrefix="1">
    <nc r="O438" t="inlineStr">
      <is>
        <t>-</t>
      </is>
    </nc>
  </rcc>
  <rcc rId="3496" sId="1" quotePrefix="1">
    <nc r="O439" t="inlineStr">
      <is>
        <t>-</t>
      </is>
    </nc>
  </rcc>
  <rcc rId="3497" sId="1" quotePrefix="1">
    <nc r="O440" t="inlineStr">
      <is>
        <t>-</t>
      </is>
    </nc>
  </rcc>
  <rcc rId="3498" sId="1" quotePrefix="1">
    <nc r="O441" t="inlineStr">
      <is>
        <t>-</t>
      </is>
    </nc>
  </rcc>
  <rcc rId="3499" sId="1" quotePrefix="1">
    <nc r="O442" t="inlineStr">
      <is>
        <t>-</t>
      </is>
    </nc>
  </rcc>
  <rcc rId="3500" sId="1" quotePrefix="1">
    <nc r="O443" t="inlineStr">
      <is>
        <t>-</t>
      </is>
    </nc>
  </rcc>
  <rcc rId="3501" sId="1" quotePrefix="1">
    <nc r="O444" t="inlineStr">
      <is>
        <t>-</t>
      </is>
    </nc>
  </rcc>
  <rcc rId="3502" sId="1" quotePrefix="1">
    <nc r="O445" t="inlineStr">
      <is>
        <t>-</t>
      </is>
    </nc>
  </rcc>
  <rcc rId="3503" sId="1" quotePrefix="1">
    <nc r="O446" t="inlineStr">
      <is>
        <t>-</t>
      </is>
    </nc>
  </rcc>
  <rcc rId="3504" sId="1" quotePrefix="1">
    <nc r="O447" t="inlineStr">
      <is>
        <t>-</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507" sId="1">
    <nc r="K419" t="inlineStr">
      <is>
        <t>Auto</t>
      </is>
    </nc>
  </rcc>
  <rcc rId="3508" sId="1">
    <nc r="K420" t="inlineStr">
      <is>
        <t>Auto</t>
      </is>
    </nc>
  </rcc>
  <rcc rId="3509" sId="1">
    <nc r="K421" t="inlineStr">
      <is>
        <t>Auto</t>
      </is>
    </nc>
  </rcc>
  <rcc rId="3510" sId="1">
    <nc r="K422" t="inlineStr">
      <is>
        <t>Auto</t>
      </is>
    </nc>
  </rcc>
  <rcc rId="3511" sId="1">
    <nc r="K423" t="inlineStr">
      <is>
        <t>Auto</t>
      </is>
    </nc>
  </rcc>
  <rcc rId="3512" sId="1">
    <nc r="K424" t="inlineStr">
      <is>
        <t>Auto</t>
      </is>
    </nc>
  </rcc>
  <rcc rId="3513" sId="1">
    <nc r="K425" t="inlineStr">
      <is>
        <t>Auto</t>
      </is>
    </nc>
  </rcc>
  <rcc rId="3514" sId="1">
    <nc r="K426" t="inlineStr">
      <is>
        <t>Auto</t>
      </is>
    </nc>
  </rcc>
  <rcc rId="3515" sId="1">
    <nc r="K427" t="inlineStr">
      <is>
        <t>Auto</t>
      </is>
    </nc>
  </rcc>
  <rcc rId="3516" sId="1">
    <nc r="K428" t="inlineStr">
      <is>
        <t>Auto</t>
      </is>
    </nc>
  </rcc>
  <rcc rId="3517" sId="1">
    <nc r="K429" t="inlineStr">
      <is>
        <t>Auto</t>
      </is>
    </nc>
  </rcc>
  <rcc rId="3518" sId="1">
    <nc r="K430" t="inlineStr">
      <is>
        <t>Auto</t>
      </is>
    </nc>
  </rcc>
  <rcc rId="3519" sId="1">
    <nc r="K431" t="inlineStr">
      <is>
        <t>Auto</t>
      </is>
    </nc>
  </rcc>
  <rcc rId="3520" sId="1">
    <nc r="K432" t="inlineStr">
      <is>
        <t>Auto</t>
      </is>
    </nc>
  </rcc>
  <rcc rId="3521" sId="1">
    <nc r="K433" t="inlineStr">
      <is>
        <t>Auto</t>
      </is>
    </nc>
  </rcc>
  <rcc rId="3522" sId="1">
    <nc r="K434" t="inlineStr">
      <is>
        <t>Auto</t>
      </is>
    </nc>
  </rcc>
  <rcc rId="3523" sId="1">
    <nc r="K435" t="inlineStr">
      <is>
        <t>Auto</t>
      </is>
    </nc>
  </rcc>
  <rcc rId="3524" sId="1">
    <nc r="K436" t="inlineStr">
      <is>
        <t>Auto</t>
      </is>
    </nc>
  </rcc>
  <rcc rId="3525" sId="1">
    <nc r="K437" t="inlineStr">
      <is>
        <t>Auto</t>
      </is>
    </nc>
  </rcc>
  <rcc rId="3526" sId="1">
    <nc r="K438" t="inlineStr">
      <is>
        <t>Auto</t>
      </is>
    </nc>
  </rcc>
  <rcc rId="3527" sId="1">
    <nc r="K439" t="inlineStr">
      <is>
        <t>Auto</t>
      </is>
    </nc>
  </rcc>
  <rcc rId="3528" sId="1">
    <nc r="K440" t="inlineStr">
      <is>
        <t>Auto</t>
      </is>
    </nc>
  </rcc>
  <rcc rId="3529" sId="1">
    <nc r="K441" t="inlineStr">
      <is>
        <t>Auto</t>
      </is>
    </nc>
  </rcc>
  <rcc rId="3530" sId="1">
    <nc r="K442" t="inlineStr">
      <is>
        <t>Auto</t>
      </is>
    </nc>
  </rcc>
  <rcc rId="3531" sId="1">
    <nc r="K443" t="inlineStr">
      <is>
        <t>Auto</t>
      </is>
    </nc>
  </rcc>
  <rcc rId="3532" sId="1">
    <nc r="K444" t="inlineStr">
      <is>
        <t>Auto</t>
      </is>
    </nc>
  </rcc>
  <rcc rId="3533" sId="1">
    <nc r="K445" t="inlineStr">
      <is>
        <t>Auto</t>
      </is>
    </nc>
  </rcc>
  <rcc rId="3534" sId="1">
    <nc r="K446" t="inlineStr">
      <is>
        <t>Auto</t>
      </is>
    </nc>
  </rcc>
  <rcc rId="3535" sId="1">
    <nc r="K447" t="inlineStr">
      <is>
        <t>Auto</t>
      </is>
    </nc>
  </rcc>
  <rcc rId="3536" sId="1" xfDxf="1" dxf="1">
    <nc r="V419">
      <v>88</v>
    </nc>
    <ndxf>
      <alignment horizontal="left" vertical="top" readingOrder="0"/>
      <border outline="0">
        <left style="thin">
          <color indexed="64"/>
        </left>
        <right style="thin">
          <color indexed="64"/>
        </right>
        <top style="thin">
          <color indexed="64"/>
        </top>
        <bottom style="thin">
          <color indexed="64"/>
        </bottom>
      </border>
    </ndxf>
  </rcc>
  <rcc rId="3537" sId="1" xfDxf="1" dxf="1">
    <nc r="V420">
      <v>88</v>
    </nc>
    <ndxf>
      <alignment horizontal="left" vertical="top" readingOrder="0"/>
      <border outline="0">
        <left style="thin">
          <color indexed="64"/>
        </left>
        <right style="thin">
          <color indexed="64"/>
        </right>
        <top style="thin">
          <color indexed="64"/>
        </top>
        <bottom style="thin">
          <color indexed="64"/>
        </bottom>
      </border>
    </ndxf>
  </rcc>
  <rcc rId="3538" sId="1" xfDxf="1" dxf="1">
    <nc r="V421">
      <v>42</v>
    </nc>
    <ndxf>
      <alignment horizontal="left" vertical="top" readingOrder="0"/>
      <border outline="0">
        <left style="thin">
          <color indexed="64"/>
        </left>
        <right style="thin">
          <color indexed="64"/>
        </right>
        <top style="thin">
          <color indexed="64"/>
        </top>
        <bottom style="thin">
          <color indexed="64"/>
        </bottom>
      </border>
    </ndxf>
  </rcc>
  <rcc rId="3539" sId="1" xfDxf="1" dxf="1">
    <nc r="V422">
      <v>42</v>
    </nc>
    <ndxf>
      <alignment horizontal="left" vertical="top" readingOrder="0"/>
      <border outline="0">
        <left style="thin">
          <color indexed="64"/>
        </left>
        <right style="thin">
          <color indexed="64"/>
        </right>
        <top style="thin">
          <color indexed="64"/>
        </top>
        <bottom style="thin">
          <color indexed="64"/>
        </bottom>
      </border>
    </ndxf>
  </rcc>
  <rcc rId="3540" sId="1" xfDxf="1" dxf="1">
    <nc r="V423">
      <v>30</v>
    </nc>
    <ndxf>
      <alignment horizontal="left" vertical="top" readingOrder="0"/>
      <border outline="0">
        <left style="thin">
          <color indexed="64"/>
        </left>
        <right style="thin">
          <color indexed="64"/>
        </right>
        <top style="thin">
          <color indexed="64"/>
        </top>
        <bottom style="thin">
          <color indexed="64"/>
        </bottom>
      </border>
    </ndxf>
  </rcc>
  <rcc rId="3541" sId="1" xfDxf="1" dxf="1">
    <nc r="V424">
      <v>90</v>
    </nc>
    <ndxf>
      <alignment horizontal="left" vertical="top" readingOrder="0"/>
      <border outline="0">
        <left style="thin">
          <color indexed="64"/>
        </left>
        <right style="thin">
          <color indexed="64"/>
        </right>
        <top style="thin">
          <color indexed="64"/>
        </top>
        <bottom style="thin">
          <color indexed="64"/>
        </bottom>
      </border>
    </ndxf>
  </rcc>
  <rcc rId="3542" sId="1" xfDxf="1" dxf="1">
    <nc r="V425">
      <v>50</v>
    </nc>
    <ndxf>
      <alignment horizontal="left" vertical="top" readingOrder="0"/>
      <border outline="0">
        <left style="thin">
          <color indexed="64"/>
        </left>
        <right style="thin">
          <color indexed="64"/>
        </right>
        <top style="thin">
          <color indexed="64"/>
        </top>
        <bottom style="thin">
          <color indexed="64"/>
        </bottom>
      </border>
    </ndxf>
  </rcc>
  <rcc rId="3543" sId="1" xfDxf="1" dxf="1">
    <nc r="V426">
      <v>160</v>
    </nc>
    <ndxf>
      <alignment horizontal="left" vertical="top" readingOrder="0"/>
      <border outline="0">
        <left style="thin">
          <color indexed="64"/>
        </left>
        <right style="thin">
          <color indexed="64"/>
        </right>
        <top style="thin">
          <color indexed="64"/>
        </top>
        <bottom style="thin">
          <color indexed="64"/>
        </bottom>
      </border>
    </ndxf>
  </rcc>
  <rcc rId="3544" sId="1" xfDxf="1" dxf="1">
    <nc r="V427">
      <v>144</v>
    </nc>
    <ndxf>
      <alignment horizontal="left" vertical="top" readingOrder="0"/>
      <border outline="0">
        <left style="thin">
          <color indexed="64"/>
        </left>
        <right style="thin">
          <color indexed="64"/>
        </right>
        <top style="thin">
          <color indexed="64"/>
        </top>
        <bottom style="thin">
          <color indexed="64"/>
        </bottom>
      </border>
    </ndxf>
  </rcc>
  <rcc rId="3545" sId="1" xfDxf="1" dxf="1">
    <nc r="V428">
      <v>280</v>
    </nc>
    <ndxf>
      <alignment horizontal="left" vertical="top" readingOrder="0"/>
      <border outline="0">
        <left style="thin">
          <color indexed="64"/>
        </left>
        <right style="thin">
          <color indexed="64"/>
        </right>
        <top style="thin">
          <color indexed="64"/>
        </top>
        <bottom style="thin">
          <color indexed="64"/>
        </bottom>
      </border>
    </ndxf>
  </rcc>
  <rcc rId="3546" sId="1" xfDxf="1" dxf="1">
    <nc r="V429">
      <v>69</v>
    </nc>
    <ndxf>
      <alignment horizontal="left" vertical="top" readingOrder="0"/>
      <border outline="0">
        <left style="thin">
          <color indexed="64"/>
        </left>
        <right style="thin">
          <color indexed="64"/>
        </right>
        <top style="thin">
          <color indexed="64"/>
        </top>
        <bottom style="thin">
          <color indexed="64"/>
        </bottom>
      </border>
    </ndxf>
  </rcc>
  <rcc rId="3547" sId="1" xfDxf="1" dxf="1">
    <nc r="V430">
      <v>33</v>
    </nc>
    <ndxf>
      <alignment horizontal="left" vertical="top" readingOrder="0"/>
      <border outline="0">
        <left style="thin">
          <color indexed="64"/>
        </left>
        <right style="thin">
          <color indexed="64"/>
        </right>
        <top style="thin">
          <color indexed="64"/>
        </top>
        <bottom style="thin">
          <color indexed="64"/>
        </bottom>
      </border>
    </ndxf>
  </rcc>
  <rcc rId="3548" sId="1" xfDxf="1" dxf="1">
    <nc r="V431">
      <v>98</v>
    </nc>
    <ndxf>
      <alignment horizontal="left" vertical="top" readingOrder="0"/>
      <border outline="0">
        <left style="thin">
          <color indexed="64"/>
        </left>
        <right style="thin">
          <color indexed="64"/>
        </right>
        <top style="thin">
          <color indexed="64"/>
        </top>
        <bottom style="thin">
          <color indexed="64"/>
        </bottom>
      </border>
    </ndxf>
  </rcc>
  <rcc rId="3549" sId="1" xfDxf="1" dxf="1">
    <nc r="V432">
      <v>23</v>
    </nc>
    <ndxf>
      <alignment horizontal="left" vertical="top" readingOrder="0"/>
      <border outline="0">
        <left style="thin">
          <color indexed="64"/>
        </left>
        <right style="thin">
          <color indexed="64"/>
        </right>
        <top style="thin">
          <color indexed="64"/>
        </top>
        <bottom style="thin">
          <color indexed="64"/>
        </bottom>
      </border>
    </ndxf>
  </rcc>
  <rcc rId="3550" sId="1" xfDxf="1" dxf="1">
    <nc r="V433">
      <v>30</v>
    </nc>
    <ndxf>
      <alignment horizontal="left" vertical="top" readingOrder="0"/>
      <border outline="0">
        <left style="thin">
          <color indexed="64"/>
        </left>
        <right style="thin">
          <color indexed="64"/>
        </right>
        <top style="thin">
          <color indexed="64"/>
        </top>
        <bottom style="thin">
          <color indexed="64"/>
        </bottom>
      </border>
    </ndxf>
  </rcc>
  <rcc rId="3551" sId="1" xfDxf="1" dxf="1">
    <nc r="V434">
      <v>36</v>
    </nc>
    <ndxf>
      <alignment horizontal="left" vertical="top" readingOrder="0"/>
      <border outline="0">
        <left style="thin">
          <color indexed="64"/>
        </left>
        <right style="thin">
          <color indexed="64"/>
        </right>
        <top style="thin">
          <color indexed="64"/>
        </top>
        <bottom style="thin">
          <color indexed="64"/>
        </bottom>
      </border>
    </ndxf>
  </rcc>
  <rcc rId="3552" sId="1" xfDxf="1" dxf="1">
    <nc r="V435">
      <v>22</v>
    </nc>
    <ndxf>
      <alignment horizontal="left" vertical="top" readingOrder="0"/>
      <border outline="0">
        <left style="thin">
          <color indexed="64"/>
        </left>
        <right style="thin">
          <color indexed="64"/>
        </right>
        <top style="thin">
          <color indexed="64"/>
        </top>
        <bottom style="thin">
          <color indexed="64"/>
        </bottom>
      </border>
    </ndxf>
  </rcc>
  <rcc rId="3553" sId="1" xfDxf="1" dxf="1">
    <nc r="V436">
      <v>36</v>
    </nc>
    <ndxf>
      <alignment horizontal="left" vertical="top" readingOrder="0"/>
      <border outline="0">
        <left style="thin">
          <color indexed="64"/>
        </left>
        <right style="thin">
          <color indexed="64"/>
        </right>
        <top style="thin">
          <color indexed="64"/>
        </top>
        <bottom style="thin">
          <color indexed="64"/>
        </bottom>
      </border>
    </ndxf>
  </rcc>
  <rcc rId="3554" sId="1" xfDxf="1" dxf="1">
    <nc r="V437">
      <v>60</v>
    </nc>
    <ndxf>
      <alignment horizontal="left" vertical="top" readingOrder="0"/>
      <border outline="0">
        <left style="thin">
          <color indexed="64"/>
        </left>
        <right style="thin">
          <color indexed="64"/>
        </right>
        <top style="thin">
          <color indexed="64"/>
        </top>
        <bottom style="thin">
          <color indexed="64"/>
        </bottom>
      </border>
    </ndxf>
  </rcc>
  <rcc rId="3555" sId="1" xfDxf="1" dxf="1">
    <nc r="V438">
      <v>33</v>
    </nc>
    <ndxf>
      <alignment horizontal="left" vertical="top" readingOrder="0"/>
      <border outline="0">
        <left style="thin">
          <color indexed="64"/>
        </left>
        <right style="thin">
          <color indexed="64"/>
        </right>
        <top style="thin">
          <color indexed="64"/>
        </top>
        <bottom style="thin">
          <color indexed="64"/>
        </bottom>
      </border>
    </ndxf>
  </rcc>
  <rcc rId="3556" sId="1" xfDxf="1" dxf="1">
    <nc r="V439">
      <v>19</v>
    </nc>
    <ndxf>
      <alignment horizontal="left" vertical="top" readingOrder="0"/>
      <border outline="0">
        <left style="thin">
          <color indexed="64"/>
        </left>
        <right style="thin">
          <color indexed="64"/>
        </right>
        <top style="thin">
          <color indexed="64"/>
        </top>
        <bottom style="thin">
          <color indexed="64"/>
        </bottom>
      </border>
    </ndxf>
  </rcc>
  <rcc rId="3557" sId="1" xfDxf="1" dxf="1">
    <nc r="V440">
      <v>33</v>
    </nc>
    <ndxf>
      <alignment horizontal="left" vertical="top" readingOrder="0"/>
      <border outline="0">
        <left style="thin">
          <color indexed="64"/>
        </left>
        <right style="thin">
          <color indexed="64"/>
        </right>
        <top style="thin">
          <color indexed="64"/>
        </top>
        <bottom style="thin">
          <color indexed="64"/>
        </bottom>
      </border>
    </ndxf>
  </rcc>
  <rcc rId="3558" sId="1" xfDxf="1" dxf="1">
    <nc r="V441">
      <v>40</v>
    </nc>
    <ndxf>
      <alignment horizontal="left" vertical="top" readingOrder="0"/>
      <border outline="0">
        <left style="thin">
          <color indexed="64"/>
        </left>
        <right style="thin">
          <color indexed="64"/>
        </right>
        <top style="thin">
          <color indexed="64"/>
        </top>
        <bottom style="thin">
          <color indexed="64"/>
        </bottom>
      </border>
    </ndxf>
  </rcc>
  <rcc rId="3559" sId="1" xfDxf="1" dxf="1">
    <nc r="V442">
      <v>29</v>
    </nc>
    <ndxf>
      <alignment horizontal="left" vertical="top" readingOrder="0"/>
      <border outline="0">
        <left style="thin">
          <color indexed="64"/>
        </left>
        <right style="thin">
          <color indexed="64"/>
        </right>
        <top style="thin">
          <color indexed="64"/>
        </top>
        <bottom style="thin">
          <color indexed="64"/>
        </bottom>
      </border>
    </ndxf>
  </rcc>
  <rcc rId="3560" sId="1" xfDxf="1" dxf="1">
    <nc r="V443">
      <v>29</v>
    </nc>
    <ndxf>
      <alignment horizontal="left" vertical="top" readingOrder="0"/>
      <border outline="0">
        <left style="thin">
          <color indexed="64"/>
        </left>
        <right style="thin">
          <color indexed="64"/>
        </right>
        <top style="thin">
          <color indexed="64"/>
        </top>
        <bottom style="thin">
          <color indexed="64"/>
        </bottom>
      </border>
    </ndxf>
  </rcc>
  <rcc rId="3561" sId="1" xfDxf="1" dxf="1">
    <nc r="V444">
      <v>24</v>
    </nc>
    <ndxf>
      <alignment horizontal="left" vertical="top" readingOrder="0"/>
      <border outline="0">
        <left style="thin">
          <color indexed="64"/>
        </left>
        <right style="thin">
          <color indexed="64"/>
        </right>
        <top style="thin">
          <color indexed="64"/>
        </top>
        <bottom style="thin">
          <color indexed="64"/>
        </bottom>
      </border>
    </ndxf>
  </rcc>
  <rcc rId="3562" sId="1" xfDxf="1" dxf="1">
    <nc r="V445">
      <v>23</v>
    </nc>
    <ndxf>
      <alignment horizontal="left" vertical="top" readingOrder="0"/>
      <border outline="0">
        <left style="thin">
          <color indexed="64"/>
        </left>
        <right style="thin">
          <color indexed="64"/>
        </right>
        <top style="thin">
          <color indexed="64"/>
        </top>
        <bottom style="thin">
          <color indexed="64"/>
        </bottom>
      </border>
    </ndxf>
  </rcc>
  <rcc rId="3563" sId="1" xfDxf="1" dxf="1">
    <nc r="V446">
      <v>20</v>
    </nc>
    <ndxf>
      <alignment horizontal="left" vertical="top" readingOrder="0"/>
      <border outline="0">
        <left style="thin">
          <color indexed="64"/>
        </left>
        <right style="thin">
          <color indexed="64"/>
        </right>
        <top style="thin">
          <color indexed="64"/>
        </top>
        <bottom style="thin">
          <color indexed="64"/>
        </bottom>
      </border>
    </ndxf>
  </rcc>
  <rcc rId="3564" sId="1" xfDxf="1" dxf="1">
    <nc r="V447">
      <v>20</v>
    </nc>
    <ndxf>
      <alignment horizontal="left" vertical="top" readingOrder="0"/>
      <border outline="0">
        <left style="thin">
          <color indexed="64"/>
        </left>
        <right style="thin">
          <color indexed="64"/>
        </right>
        <top style="thin">
          <color indexed="64"/>
        </top>
        <bottom style="thin">
          <color indexed="64"/>
        </bottom>
      </border>
    </ndxf>
  </rcc>
  <rcc rId="3565" sId="1">
    <nc r="W419">
      <f>V419</f>
    </nc>
  </rcc>
  <rcc rId="3566" sId="1">
    <nc r="W420">
      <f>V420</f>
    </nc>
  </rcc>
  <rcc rId="3567" sId="1">
    <nc r="W421">
      <f>V421</f>
    </nc>
  </rcc>
  <rcc rId="3568" sId="1">
    <nc r="W422">
      <f>V422</f>
    </nc>
  </rcc>
  <rcc rId="3569" sId="1">
    <nc r="W423">
      <f>V423</f>
    </nc>
  </rcc>
  <rcc rId="3570" sId="1">
    <nc r="W424">
      <f>V424</f>
    </nc>
  </rcc>
  <rcc rId="3571" sId="1">
    <nc r="W425">
      <f>V425</f>
    </nc>
  </rcc>
  <rcc rId="3572" sId="1">
    <nc r="W426">
      <f>V426</f>
    </nc>
  </rcc>
  <rcc rId="3573" sId="1">
    <nc r="W427">
      <f>V427</f>
    </nc>
  </rcc>
  <rcc rId="3574" sId="1">
    <nc r="W428">
      <f>V428</f>
    </nc>
  </rcc>
  <rcc rId="3575" sId="1">
    <nc r="W429">
      <f>V429</f>
    </nc>
  </rcc>
  <rcc rId="3576" sId="1">
    <nc r="W430">
      <f>V430</f>
    </nc>
  </rcc>
  <rcc rId="3577" sId="1">
    <nc r="W431">
      <f>V431</f>
    </nc>
  </rcc>
  <rcc rId="3578" sId="1">
    <nc r="W432">
      <f>V432</f>
    </nc>
  </rcc>
  <rcc rId="3579" sId="1">
    <nc r="W433">
      <f>V433</f>
    </nc>
  </rcc>
  <rcc rId="3580" sId="1">
    <nc r="W434">
      <f>V434</f>
    </nc>
  </rcc>
  <rcc rId="3581" sId="1">
    <nc r="W435">
      <f>V435</f>
    </nc>
  </rcc>
  <rcc rId="3582" sId="1">
    <nc r="W436">
      <f>V436</f>
    </nc>
  </rcc>
  <rcc rId="3583" sId="1">
    <nc r="W437">
      <f>V437</f>
    </nc>
  </rcc>
  <rcc rId="3584" sId="1">
    <nc r="W438">
      <f>V438</f>
    </nc>
  </rcc>
  <rcc rId="3585" sId="1">
    <nc r="W439">
      <f>V439</f>
    </nc>
  </rcc>
  <rcc rId="3586" sId="1">
    <nc r="W440">
      <f>V440</f>
    </nc>
  </rcc>
  <rcc rId="3587" sId="1">
    <nc r="W441">
      <f>V441</f>
    </nc>
  </rcc>
  <rcc rId="3588" sId="1">
    <nc r="W442">
      <f>V442</f>
    </nc>
  </rcc>
  <rcc rId="3589" sId="1">
    <nc r="W443">
      <f>V443</f>
    </nc>
  </rcc>
  <rcc rId="3590" sId="1">
    <nc r="W444">
      <f>V444</f>
    </nc>
  </rcc>
  <rcc rId="3591" sId="1">
    <nc r="W445">
      <f>V445</f>
    </nc>
  </rcc>
  <rcc rId="3592" sId="1">
    <nc r="W446">
      <f>V446</f>
    </nc>
  </rcc>
  <rcc rId="3593" sId="1">
    <nc r="W447">
      <f>V447</f>
    </nc>
  </rcc>
  <rcc rId="3594" sId="1">
    <nc r="S424" t="inlineStr">
      <is>
        <t>loc.do-phu</t>
      </is>
    </nc>
  </rcc>
  <rcc rId="3595" sId="1">
    <nc r="S425" t="inlineStr">
      <is>
        <t>thanh.nguyen-kim</t>
      </is>
    </nc>
  </rcc>
  <rcc rId="3596" sId="1">
    <nc r="S423" t="inlineStr">
      <is>
        <t>chung.ly</t>
      </is>
    </nc>
  </rcc>
  <rcc rId="3597" sId="1" numFmtId="19">
    <nc r="AC419">
      <v>43986</v>
    </nc>
  </rcc>
  <rcc rId="3598" sId="1" numFmtId="19">
    <nc r="AC420">
      <v>43986</v>
    </nc>
  </rcc>
  <rcc rId="3599" sId="1" numFmtId="19">
    <nc r="AC421">
      <v>43986</v>
    </nc>
  </rcc>
  <rcc rId="3600" sId="1" numFmtId="19">
    <nc r="AC422">
      <v>43986</v>
    </nc>
  </rcc>
  <rcc rId="3601" sId="1" numFmtId="19">
    <nc r="AC423">
      <v>43986</v>
    </nc>
  </rcc>
  <rcc rId="3602" sId="1" numFmtId="19">
    <nc r="AC424">
      <v>43986</v>
    </nc>
  </rcc>
  <rcc rId="3603" sId="1" numFmtId="19">
    <nc r="AC425">
      <v>43986</v>
    </nc>
  </rcc>
  <rcc rId="3604" sId="1" numFmtId="19">
    <nc r="AC426">
      <v>43986</v>
    </nc>
  </rcc>
  <rcc rId="3605" sId="1" numFmtId="19">
    <nc r="AC427">
      <v>43986</v>
    </nc>
  </rcc>
  <rcc rId="3606" sId="1" numFmtId="19">
    <nc r="AC428">
      <v>43986</v>
    </nc>
  </rcc>
  <rcc rId="3607" sId="1" numFmtId="19">
    <nc r="AC429">
      <v>43986</v>
    </nc>
  </rcc>
  <rcc rId="3608" sId="1" numFmtId="19">
    <nc r="AC430">
      <v>43986</v>
    </nc>
  </rcc>
  <rcc rId="3609" sId="1" numFmtId="19">
    <nc r="AC431">
      <v>43986</v>
    </nc>
  </rcc>
  <rcc rId="3610" sId="1" numFmtId="19">
    <nc r="AC432">
      <v>43986</v>
    </nc>
  </rcc>
  <rcc rId="3611" sId="1" numFmtId="19">
    <nc r="AC433">
      <v>43986</v>
    </nc>
  </rcc>
  <rcc rId="3612" sId="1" numFmtId="19">
    <nc r="AC434">
      <v>43986</v>
    </nc>
  </rcc>
  <rcc rId="3613" sId="1" numFmtId="19">
    <nc r="AC435">
      <v>43986</v>
    </nc>
  </rcc>
  <rcc rId="3614" sId="1" numFmtId="19">
    <nc r="AC436">
      <v>43986</v>
    </nc>
  </rcc>
  <rcc rId="3615" sId="1" numFmtId="19">
    <nc r="AC437">
      <v>43986</v>
    </nc>
  </rcc>
  <rcc rId="3616" sId="1" numFmtId="19">
    <nc r="AC438">
      <v>43986</v>
    </nc>
  </rcc>
  <rcc rId="3617" sId="1" numFmtId="19">
    <nc r="AC439">
      <v>43986</v>
    </nc>
  </rcc>
  <rcc rId="3618" sId="1" numFmtId="19">
    <nc r="AC440">
      <v>43986</v>
    </nc>
  </rcc>
  <rcc rId="3619" sId="1" numFmtId="19">
    <nc r="AC441">
      <v>43986</v>
    </nc>
  </rcc>
  <rcc rId="3620" sId="1" numFmtId="19">
    <nc r="AC442">
      <v>43986</v>
    </nc>
  </rcc>
  <rcc rId="3621" sId="1" numFmtId="19">
    <nc r="AC443">
      <v>43986</v>
    </nc>
  </rcc>
  <rcc rId="3622" sId="1" numFmtId="19">
    <nc r="AC444">
      <v>43986</v>
    </nc>
  </rcc>
  <rcc rId="3623" sId="1" numFmtId="19">
    <nc r="AC445">
      <v>43986</v>
    </nc>
  </rcc>
  <rcc rId="3624" sId="1" numFmtId="19">
    <nc r="AC446">
      <v>43986</v>
    </nc>
  </rcc>
  <rcc rId="3625" sId="1" numFmtId="19">
    <nc r="AC447">
      <v>43986</v>
    </nc>
  </rcc>
  <rcc rId="3626" sId="1">
    <nc r="Y419">
      <f>ROUNDDOWN(W419/HLOOKUP(D419,Table!$C$3:$D$4,2,0)*8,2)</f>
    </nc>
  </rcc>
  <rcc rId="3627" sId="1">
    <nc r="Y420">
      <f>ROUNDDOWN(W420/HLOOKUP(D420,Table!$C$3:$D$4,2,0)*8,2)</f>
    </nc>
  </rcc>
  <rcc rId="3628" sId="1">
    <nc r="Y421">
      <f>ROUNDDOWN(W421/HLOOKUP(D421,Table!$C$3:$D$4,2,0)*8,2)</f>
    </nc>
  </rcc>
  <rcc rId="3629" sId="1">
    <nc r="Y422">
      <f>ROUNDDOWN(W422/HLOOKUP(D422,Table!$C$3:$D$4,2,0)*8,2)</f>
    </nc>
  </rcc>
  <rcc rId="3630" sId="1">
    <nc r="Y423">
      <f>ROUNDDOWN(W423/HLOOKUP(D423,Table!$C$3:$D$4,2,0)*8,2)</f>
    </nc>
  </rcc>
  <rcc rId="3631" sId="1">
    <nc r="Y424">
      <f>ROUNDDOWN(W424/HLOOKUP(D424,Table!$C$3:$D$4,2,0)*8,2)</f>
    </nc>
  </rcc>
  <rcc rId="3632" sId="1">
    <nc r="Y425">
      <f>ROUNDDOWN(W425/HLOOKUP(D425,Table!$C$3:$D$4,2,0)*8,2)</f>
    </nc>
  </rcc>
  <rcc rId="3633" sId="1">
    <nc r="Y426">
      <f>ROUNDDOWN(W426/HLOOKUP(D426,Table!$C$3:$D$4,2,0)*8,2)</f>
    </nc>
  </rcc>
  <rcc rId="3634" sId="1">
    <nc r="Y427">
      <f>ROUNDDOWN(W427/HLOOKUP(D427,Table!$C$3:$D$4,2,0)*8,2)</f>
    </nc>
  </rcc>
  <rcc rId="3635" sId="1">
    <nc r="Y428">
      <f>ROUNDDOWN(W428/HLOOKUP(D428,Table!$C$3:$D$4,2,0)*8,2)</f>
    </nc>
  </rcc>
  <rcc rId="3636" sId="1">
    <nc r="Y429">
      <f>ROUNDDOWN(W429/HLOOKUP(D429,Table!$C$3:$D$4,2,0)*8,2)</f>
    </nc>
  </rcc>
  <rcc rId="3637" sId="1">
    <nc r="Y430">
      <f>ROUNDDOWN(W430/HLOOKUP(D430,Table!$C$3:$D$4,2,0)*8,2)</f>
    </nc>
  </rcc>
  <rcc rId="3638" sId="1">
    <nc r="Y431">
      <f>ROUNDDOWN(W431/HLOOKUP(D431,Table!$C$3:$D$4,2,0)*8,2)</f>
    </nc>
  </rcc>
  <rcc rId="3639" sId="1">
    <nc r="Y432">
      <f>ROUNDDOWN(W432/HLOOKUP(D432,Table!$C$3:$D$4,2,0)*8,2)</f>
    </nc>
  </rcc>
  <rcc rId="3640" sId="1">
    <nc r="Y433">
      <f>ROUNDDOWN(W433/HLOOKUP(D433,Table!$C$3:$D$4,2,0)*8,2)</f>
    </nc>
  </rcc>
  <rcc rId="3641" sId="1">
    <nc r="Y434">
      <f>ROUNDDOWN(W434/HLOOKUP(D434,Table!$C$3:$D$4,2,0)*8,2)</f>
    </nc>
  </rcc>
  <rcc rId="3642" sId="1">
    <nc r="Y435">
      <f>ROUNDDOWN(W435/HLOOKUP(D435,Table!$C$3:$D$4,2,0)*8,2)</f>
    </nc>
  </rcc>
  <rcc rId="3643" sId="1">
    <nc r="Y436">
      <f>ROUNDDOWN(W436/HLOOKUP(D436,Table!$C$3:$D$4,2,0)*8,2)</f>
    </nc>
  </rcc>
  <rcc rId="3644" sId="1">
    <nc r="Y437">
      <f>ROUNDDOWN(W437/HLOOKUP(D437,Table!$C$3:$D$4,2,0)*8,2)</f>
    </nc>
  </rcc>
  <rcc rId="3645" sId="1">
    <nc r="Y438">
      <f>ROUNDDOWN(W438/HLOOKUP(D438,Table!$C$3:$D$4,2,0)*8,2)</f>
    </nc>
  </rcc>
  <rcc rId="3646" sId="1">
    <nc r="Y439">
      <f>ROUNDDOWN(W439/HLOOKUP(D439,Table!$C$3:$D$4,2,0)*8,2)</f>
    </nc>
  </rcc>
  <rcc rId="3647" sId="1">
    <nc r="Y440">
      <f>ROUNDDOWN(W440/HLOOKUP(D440,Table!$C$3:$D$4,2,0)*8,2)</f>
    </nc>
  </rcc>
  <rcc rId="3648" sId="1">
    <nc r="Y441">
      <f>ROUNDDOWN(W441/HLOOKUP(D441,Table!$C$3:$D$4,2,0)*8,2)</f>
    </nc>
  </rcc>
  <rcc rId="3649" sId="1">
    <nc r="Y442">
      <f>ROUNDDOWN(W442/HLOOKUP(D442,Table!$C$3:$D$4,2,0)*8,2)</f>
    </nc>
  </rcc>
  <rcc rId="3650" sId="1">
    <nc r="Y443">
      <f>ROUNDDOWN(W443/HLOOKUP(D443,Table!$C$3:$D$4,2,0)*8,2)</f>
    </nc>
  </rcc>
  <rcc rId="3651" sId="1">
    <nc r="Y444">
      <f>ROUNDDOWN(W444/HLOOKUP(D444,Table!$C$3:$D$4,2,0)*8,2)</f>
    </nc>
  </rcc>
  <rcc rId="3652" sId="1">
    <nc r="Y445">
      <f>ROUNDDOWN(W445/HLOOKUP(D445,Table!$C$3:$D$4,2,0)*8,2)</f>
    </nc>
  </rcc>
  <rcc rId="3653" sId="1">
    <nc r="Y446">
      <f>ROUNDDOWN(W446/HLOOKUP(D446,Table!$C$3:$D$4,2,0)*8,2)</f>
    </nc>
  </rcc>
  <rcc rId="3654" sId="1">
    <nc r="Y447">
      <f>ROUNDDOWN(W447/HLOOKUP(D447,Table!$C$3:$D$4,2,0)*8,2)</f>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657" sId="1" xfDxf="1" dxf="1" quotePrefix="1">
    <nc r="P419" t="inlineStr">
      <is>
        <t>FENG Yinfei (CC-AS/EVA-SW31-CN)</t>
      </is>
    </nc>
    <ndxf>
      <alignment horizontal="left" vertical="top" readingOrder="0"/>
      <border outline="0">
        <left style="thin">
          <color indexed="64"/>
        </left>
        <right style="thin">
          <color indexed="64"/>
        </right>
        <top style="thin">
          <color indexed="64"/>
        </top>
        <bottom style="thin">
          <color indexed="64"/>
        </bottom>
      </border>
    </ndxf>
  </rcc>
  <rcc rId="3658" sId="1" quotePrefix="1">
    <nc r="P420" t="inlineStr">
      <is>
        <t>FENG Yinfei (CC-AS/EVA-SW31-CN)</t>
      </is>
    </nc>
  </rcc>
  <rcc rId="3659" sId="1" quotePrefix="1">
    <nc r="P421" t="inlineStr">
      <is>
        <t>FENG Yinfei (CC-AS/EVA-SW31-CN)</t>
      </is>
    </nc>
  </rcc>
  <rcc rId="3660" sId="1" quotePrefix="1">
    <nc r="P422" t="inlineStr">
      <is>
        <t>FENG Yinfei (CC-AS/EVA-SW31-CN)</t>
      </is>
    </nc>
  </rcc>
  <rcc rId="3661" sId="1" xfDxf="1" dxf="1">
    <nc r="N419" t="inlineStr">
      <is>
        <t>GAC_ESP93CP_Carbon_Int</t>
      </is>
    </nc>
    <ndxf>
      <alignment horizontal="left" vertical="top" readingOrder="0"/>
      <border outline="0">
        <left style="thin">
          <color indexed="64"/>
        </left>
        <right style="thin">
          <color indexed="64"/>
        </right>
        <top style="thin">
          <color indexed="64"/>
        </top>
        <bottom style="thin">
          <color indexed="64"/>
        </bottom>
      </border>
    </ndxf>
  </rcc>
  <rcc rId="3662" sId="1">
    <nc r="N420" t="inlineStr">
      <is>
        <t>GAC_ESP93CP_Carbon_Int</t>
      </is>
    </nc>
  </rcc>
  <rcc rId="3663" sId="1">
    <nc r="N421" t="inlineStr">
      <is>
        <t>GAC_ESP93CP_Carbon_Int</t>
      </is>
    </nc>
  </rcc>
  <rcc rId="3664" sId="1">
    <nc r="N422" t="inlineStr">
      <is>
        <t>GAC_ESP93CP_Carbon_Int</t>
      </is>
    </nc>
  </rcc>
  <rcc rId="3665" sId="1">
    <nc r="L419" t="inlineStr">
      <is>
        <t>None</t>
      </is>
    </nc>
  </rcc>
  <rcc rId="3666" sId="1">
    <nc r="L420" t="inlineStr">
      <is>
        <t>None</t>
      </is>
    </nc>
  </rcc>
  <rcc rId="3667" sId="1">
    <nc r="L421" t="inlineStr">
      <is>
        <t>None</t>
      </is>
    </nc>
  </rcc>
  <rcc rId="3668" sId="1">
    <nc r="L422" t="inlineStr">
      <is>
        <t>None</t>
      </is>
    </nc>
  </rcc>
  <rcc rId="3669" sId="1" xfDxf="1" dxf="1">
    <nc r="M422" t="inlineStr">
      <is>
        <t>BL02</t>
      </is>
    </nc>
    <ndxf>
      <alignment horizontal="left" vertical="top" readingOrder="0"/>
      <border outline="0">
        <left style="thin">
          <color indexed="64"/>
        </left>
        <right style="thin">
          <color indexed="64"/>
        </right>
        <top style="thin">
          <color indexed="64"/>
        </top>
        <bottom style="thin">
          <color indexed="64"/>
        </bottom>
      </border>
    </ndxf>
  </rcc>
  <rcc rId="3670" sId="1">
    <nc r="M419" t="inlineStr">
      <is>
        <t>BL02</t>
      </is>
    </nc>
  </rcc>
  <rcc rId="3671" sId="1">
    <nc r="M420" t="inlineStr">
      <is>
        <t>BL02</t>
      </is>
    </nc>
  </rcc>
  <rcc rId="3672" sId="1">
    <nc r="M421" t="inlineStr">
      <is>
        <t>BL02</t>
      </is>
    </nc>
  </rcc>
  <rcc rId="3673" sId="1" quotePrefix="1">
    <nc r="R421" t="inlineStr">
      <is>
        <t>-</t>
      </is>
    </nc>
  </rcc>
  <rcc rId="3674" sId="1" quotePrefix="1">
    <nc r="R422" t="inlineStr">
      <is>
        <t>-</t>
      </is>
    </nc>
  </rcc>
  <rcc rId="3675" sId="1" quotePrefix="1">
    <nc r="R423" t="inlineStr">
      <is>
        <t>-</t>
      </is>
    </nc>
  </rcc>
  <rcc rId="3676" sId="1" quotePrefix="1">
    <nc r="R424" t="inlineStr">
      <is>
        <t>-</t>
      </is>
    </nc>
  </rcc>
  <rcc rId="3677" sId="1" quotePrefix="1">
    <nc r="R425" t="inlineStr">
      <is>
        <t>-</t>
      </is>
    </nc>
  </rcc>
  <rcc rId="3678" sId="1" quotePrefix="1">
    <nc r="R426" t="inlineStr">
      <is>
        <t>-</t>
      </is>
    </nc>
  </rcc>
  <rcc rId="3679" sId="1" quotePrefix="1">
    <nc r="R427" t="inlineStr">
      <is>
        <t>-</t>
      </is>
    </nc>
  </rcc>
  <rcc rId="3680" sId="1" quotePrefix="1">
    <nc r="R428" t="inlineStr">
      <is>
        <t>-</t>
      </is>
    </nc>
  </rcc>
  <rcc rId="3681" sId="1" quotePrefix="1">
    <nc r="R429" t="inlineStr">
      <is>
        <t>-</t>
      </is>
    </nc>
  </rcc>
  <rcc rId="3682" sId="1" quotePrefix="1">
    <nc r="R430" t="inlineStr">
      <is>
        <t>-</t>
      </is>
    </nc>
  </rcc>
  <rcc rId="3683" sId="1" quotePrefix="1">
    <nc r="R431" t="inlineStr">
      <is>
        <t>-</t>
      </is>
    </nc>
  </rcc>
  <rcc rId="3684" sId="1" quotePrefix="1">
    <nc r="R432" t="inlineStr">
      <is>
        <t>-</t>
      </is>
    </nc>
  </rcc>
  <rcc rId="3685" sId="1" quotePrefix="1">
    <nc r="R433" t="inlineStr">
      <is>
        <t>-</t>
      </is>
    </nc>
  </rcc>
  <rcc rId="3686" sId="1" quotePrefix="1">
    <nc r="R434" t="inlineStr">
      <is>
        <t>-</t>
      </is>
    </nc>
  </rcc>
  <rcc rId="3687" sId="1" quotePrefix="1">
    <nc r="R435" t="inlineStr">
      <is>
        <t>-</t>
      </is>
    </nc>
  </rcc>
  <rcc rId="3688" sId="1" quotePrefix="1">
    <nc r="R436" t="inlineStr">
      <is>
        <t>-</t>
      </is>
    </nc>
  </rcc>
  <rcc rId="3689" sId="1" quotePrefix="1">
    <nc r="R437" t="inlineStr">
      <is>
        <t>-</t>
      </is>
    </nc>
  </rcc>
  <rcc rId="3690" sId="1" quotePrefix="1">
    <nc r="R438" t="inlineStr">
      <is>
        <t>-</t>
      </is>
    </nc>
  </rcc>
  <rcc rId="3691" sId="1" quotePrefix="1">
    <nc r="R439" t="inlineStr">
      <is>
        <t>-</t>
      </is>
    </nc>
  </rcc>
  <rcc rId="3692" sId="1" quotePrefix="1">
    <nc r="R440" t="inlineStr">
      <is>
        <t>-</t>
      </is>
    </nc>
  </rcc>
  <rcc rId="3693" sId="1" quotePrefix="1">
    <nc r="R441" t="inlineStr">
      <is>
        <t>-</t>
      </is>
    </nc>
  </rcc>
  <rcc rId="3694" sId="1" quotePrefix="1">
    <nc r="R442" t="inlineStr">
      <is>
        <t>-</t>
      </is>
    </nc>
  </rcc>
  <rcc rId="3695" sId="1" quotePrefix="1">
    <nc r="R443" t="inlineStr">
      <is>
        <t>-</t>
      </is>
    </nc>
  </rcc>
  <rcc rId="3696" sId="1" quotePrefix="1">
    <nc r="R444" t="inlineStr">
      <is>
        <t>-</t>
      </is>
    </nc>
  </rcc>
  <rcc rId="3697" sId="1" quotePrefix="1">
    <nc r="R445" t="inlineStr">
      <is>
        <t>-</t>
      </is>
    </nc>
  </rcc>
  <rcc rId="3698" sId="1" quotePrefix="1">
    <nc r="R446" t="inlineStr">
      <is>
        <t>-</t>
      </is>
    </nc>
  </rcc>
  <rcc rId="3699" sId="1" quotePrefix="1">
    <nc r="R447" t="inlineStr">
      <is>
        <t>-</t>
      </is>
    </nc>
  </rcc>
  <rcc rId="3700" sId="1" quotePrefix="1">
    <nc r="R448" t="inlineStr">
      <is>
        <t>-</t>
      </is>
    </nc>
  </rcc>
  <rcc rId="3701" sId="1" quotePrefix="1">
    <nc r="R449" t="inlineStr">
      <is>
        <t>-</t>
      </is>
    </nc>
  </rcc>
  <rcc rId="3702" sId="1" quotePrefix="1">
    <nc r="R450" t="inlineStr">
      <is>
        <t>-</t>
      </is>
    </nc>
  </rcc>
  <rcc rId="3703" sId="1" quotePrefix="1">
    <nc r="R451" t="inlineStr">
      <is>
        <t>-</t>
      </is>
    </nc>
  </rcc>
  <rcc rId="3704" sId="1" quotePrefix="1">
    <nc r="R452" t="inlineStr">
      <is>
        <t>-</t>
      </is>
    </nc>
  </rcc>
  <rcc rId="3705" sId="1" quotePrefix="1">
    <nc r="R453" t="inlineStr">
      <is>
        <t>-</t>
      </is>
    </nc>
  </rcc>
  <rcc rId="3706" sId="1" quotePrefix="1">
    <nc r="R454" t="inlineStr">
      <is>
        <t>-</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709" sId="1" xfDxf="1" dxf="1" quotePrefix="1">
    <nc r="P423" t="inlineStr">
      <is>
        <t>XU Xueming (CC-AS/EVA-SW2-CN)</t>
      </is>
    </nc>
    <ndxf>
      <alignment horizontal="left" vertical="top" readingOrder="0"/>
      <border outline="0">
        <left style="thin">
          <color indexed="64"/>
        </left>
        <right style="thin">
          <color indexed="64"/>
        </right>
        <top style="thin">
          <color indexed="64"/>
        </top>
        <bottom style="thin">
          <color indexed="64"/>
        </bottom>
      </border>
    </ndxf>
  </rcc>
  <rcc rId="3710" sId="1" quotePrefix="1">
    <nc r="P424" t="inlineStr">
      <is>
        <t>XU Xueming (CC-AS/EVA-SW2-CN)</t>
      </is>
    </nc>
  </rcc>
  <rcc rId="3711" sId="1" quotePrefix="1">
    <nc r="P425" t="inlineStr">
      <is>
        <t>XU Xueming (CC-AS/EVA-SW2-CN)</t>
      </is>
    </nc>
  </rcc>
  <rcc rId="3712" sId="1" xfDxf="1" dxf="1">
    <nc r="N423">
      <v>1499648</v>
    </nc>
    <ndxf>
      <alignment horizontal="left" vertical="top" readingOrder="0"/>
      <border outline="0">
        <left style="thin">
          <color indexed="64"/>
        </left>
        <right style="thin">
          <color indexed="64"/>
        </right>
        <top style="thin">
          <color indexed="64"/>
        </top>
        <bottom style="thin">
          <color indexed="64"/>
        </bottom>
      </border>
    </ndxf>
  </rcc>
  <rcc rId="3713" sId="1">
    <nc r="N424">
      <v>1499648</v>
    </nc>
  </rcc>
  <rcc rId="3714" sId="1">
    <nc r="N425">
      <v>1499648</v>
    </nc>
  </rcc>
  <rcc rId="3715" sId="1" xfDxf="1" dxf="1">
    <nc r="M423" t="inlineStr">
      <is>
        <t>BL07 (BG1) Sprint 4</t>
      </is>
    </nc>
    <ndxf>
      <alignment horizontal="left" vertical="top" readingOrder="0"/>
      <border outline="0">
        <left style="thin">
          <color indexed="64"/>
        </left>
        <right style="thin">
          <color indexed="64"/>
        </right>
        <top style="thin">
          <color indexed="64"/>
        </top>
        <bottom style="thin">
          <color indexed="64"/>
        </bottom>
      </border>
    </ndxf>
  </rcc>
  <rcc rId="3716" sId="1">
    <nc r="M424" t="inlineStr">
      <is>
        <t>BL07 (BG1) Sprint 4</t>
      </is>
    </nc>
  </rcc>
  <rcc rId="3717" sId="1">
    <nc r="M425" t="inlineStr">
      <is>
        <t>BL07 (BG1) Sprint 4</t>
      </is>
    </nc>
  </rcc>
  <rcc rId="3718" sId="1">
    <nc r="L423" t="inlineStr">
      <is>
        <t>None</t>
      </is>
    </nc>
  </rcc>
  <rcc rId="3719" sId="1">
    <nc r="L424" t="inlineStr">
      <is>
        <t>None</t>
      </is>
    </nc>
  </rcc>
  <rcc rId="3720" sId="1">
    <nc r="L425" t="inlineStr">
      <is>
        <t>None</t>
      </is>
    </nc>
  </rcc>
  <rcc rId="3721" sId="1" numFmtId="19">
    <nc r="AD425">
      <v>43990</v>
    </nc>
  </rcc>
  <rcc rId="3722" sId="1" numFmtId="19">
    <nc r="AD423">
      <v>43990</v>
    </nc>
  </rcc>
  <rcc rId="3723" sId="1" numFmtId="19">
    <nc r="AD424">
      <v>43990</v>
    </nc>
  </rcc>
  <rfmt sheetId="1" sqref="AD423:AD425" start="0" length="2147483647">
    <dxf>
      <font>
        <color auto="1"/>
      </font>
    </dxf>
  </rfmt>
  <rfmt sheetId="1" sqref="AD423:AD425">
    <dxf>
      <fill>
        <patternFill patternType="solid">
          <bgColor rgb="FFFF0000"/>
        </patternFill>
      </fill>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726" sId="1" numFmtId="19">
    <nc r="AD419">
      <v>43992</v>
    </nc>
  </rcc>
  <rcc rId="3727" sId="1" numFmtId="19">
    <nc r="AD420">
      <v>43992</v>
    </nc>
  </rcc>
  <rcc rId="3728" sId="1" numFmtId="19">
    <nc r="AD421">
      <v>43992</v>
    </nc>
  </rcc>
  <rcc rId="3729" sId="1" numFmtId="19">
    <nc r="AD422">
      <v>43992</v>
    </nc>
  </rcc>
  <rcc rId="3730" sId="1" xfDxf="1" dxf="1" quotePrefix="1">
    <nc r="P426" t="inlineStr">
      <is>
        <t>ZHANG Ray (CC-AS/EVA-SW31-CN)</t>
      </is>
    </nc>
    <ndxf>
      <alignment horizontal="left" vertical="top" readingOrder="0"/>
      <border outline="0">
        <left style="thin">
          <color indexed="64"/>
        </left>
        <right style="thin">
          <color indexed="64"/>
        </right>
        <top style="thin">
          <color indexed="64"/>
        </top>
        <bottom style="thin">
          <color indexed="64"/>
        </bottom>
      </border>
    </ndxf>
  </rcc>
  <rcc rId="3731" sId="1" xfDxf="1" dxf="1">
    <nc r="N426" t="inlineStr">
      <is>
        <t>SAIC_A_ARCH_CMP_ESP93_Carbon_Int</t>
      </is>
    </nc>
    <ndxf>
      <alignment horizontal="left" vertical="top" readingOrder="0"/>
      <border outline="0">
        <left style="thin">
          <color indexed="64"/>
        </left>
        <right style="thin">
          <color indexed="64"/>
        </right>
        <top style="thin">
          <color indexed="64"/>
        </top>
        <bottom style="thin">
          <color indexed="64"/>
        </bottom>
      </border>
    </ndxf>
  </rcc>
  <rcc rId="3732" sId="1" xfDxf="1" dxf="1">
    <nc r="L426" t="inlineStr">
      <is>
        <t>BB81808</t>
      </is>
    </nc>
    <ndxf>
      <alignment horizontal="left" vertical="top" readingOrder="0"/>
      <border outline="0">
        <left style="thin">
          <color indexed="64"/>
        </left>
        <right style="thin">
          <color indexed="64"/>
        </right>
        <top style="thin">
          <color indexed="64"/>
        </top>
        <bottom style="thin">
          <color indexed="64"/>
        </bottom>
      </border>
    </ndxf>
  </rcc>
  <rcc rId="3733" sId="1" xfDxf="1" dxf="1">
    <nc r="M426" t="inlineStr">
      <is>
        <t>BSS01</t>
      </is>
    </nc>
    <ndxf>
      <alignment horizontal="left" vertical="top" readingOrder="0"/>
      <border outline="0">
        <left style="thin">
          <color indexed="64"/>
        </left>
        <right style="thin">
          <color indexed="64"/>
        </right>
        <top style="thin">
          <color indexed="64"/>
        </top>
        <bottom style="thin">
          <color indexed="64"/>
        </bottom>
      </border>
    </ndxf>
  </rcc>
  <rcc rId="3734" sId="1">
    <nc r="S426" t="inlineStr">
      <is>
        <t>duong.nguyen</t>
      </is>
    </nc>
  </rcc>
  <rcc rId="3735" sId="1" numFmtId="19">
    <nc r="AD426">
      <v>43992</v>
    </nc>
  </rcc>
  <rcc rId="3736" sId="1" xfDxf="1" dxf="1" quotePrefix="1">
    <nc r="P427" t="inlineStr">
      <is>
        <t>Nguyen Hoang Huong Giang (RBVH/EAS11)</t>
      </is>
    </nc>
    <ndxf>
      <alignment horizontal="left" vertical="top" readingOrder="0"/>
      <border outline="0">
        <left style="thin">
          <color indexed="64"/>
        </left>
        <right style="thin">
          <color indexed="64"/>
        </right>
        <top style="thin">
          <color indexed="64"/>
        </top>
        <bottom style="thin">
          <color indexed="64"/>
        </bottom>
      </border>
    </ndxf>
  </rcc>
  <rcc rId="3737" sId="1" quotePrefix="1">
    <nc r="P428" t="inlineStr">
      <is>
        <t>Nguyen Hoang Huong Giang (RBVH/EAS11)</t>
      </is>
    </nc>
  </rcc>
  <rcc rId="3738" sId="1" quotePrefix="1">
    <nc r="P429" t="inlineStr">
      <is>
        <t>Nguyen Hoang Huong Giang (RBVH/EAS11)</t>
      </is>
    </nc>
  </rcc>
  <rcc rId="3739" sId="1" quotePrefix="1">
    <nc r="P430" t="inlineStr">
      <is>
        <t>Nguyen Hoang Huong Giang (RBVH/EAS11)</t>
      </is>
    </nc>
  </rcc>
  <rcc rId="3740" sId="1" quotePrefix="1">
    <nc r="P431" t="inlineStr">
      <is>
        <t>Nguyen Hoang Huong Giang (RBVH/EAS11)</t>
      </is>
    </nc>
  </rcc>
  <rcc rId="3741" sId="1" quotePrefix="1">
    <nc r="P432" t="inlineStr">
      <is>
        <t>Nguyen Hoang Huong Giang (RBVH/EAS11)</t>
      </is>
    </nc>
  </rcc>
  <rcc rId="3742" sId="1" quotePrefix="1">
    <nc r="P433" t="inlineStr">
      <is>
        <t>Nguyen Hoang Huong Giang (RBVH/EAS11)</t>
      </is>
    </nc>
  </rcc>
  <rcc rId="3743" sId="1" quotePrefix="1">
    <nc r="P434" t="inlineStr">
      <is>
        <t>Nguyen Hoang Huong Giang (RBVH/EAS11)</t>
      </is>
    </nc>
  </rcc>
  <rcc rId="3744" sId="1" quotePrefix="1">
    <nc r="P435" t="inlineStr">
      <is>
        <t>Nguyen Hoang Huong Giang (RBVH/EAS11)</t>
      </is>
    </nc>
  </rcc>
  <rcc rId="3745" sId="1" quotePrefix="1">
    <nc r="P436" t="inlineStr">
      <is>
        <t>Nguyen Hoang Huong Giang (RBVH/EAS11)</t>
      </is>
    </nc>
  </rcc>
  <rcc rId="3746" sId="1" quotePrefix="1">
    <nc r="P437" t="inlineStr">
      <is>
        <t>Nguyen Hoang Huong Giang (RBVH/EAS11)</t>
      </is>
    </nc>
  </rcc>
  <rcc rId="3747" sId="1" quotePrefix="1">
    <nc r="P438" t="inlineStr">
      <is>
        <t>Nguyen Hoang Huong Giang (RBVH/EAS11)</t>
      </is>
    </nc>
  </rcc>
  <rcc rId="3748" sId="1" quotePrefix="1">
    <nc r="P439" t="inlineStr">
      <is>
        <t>Nguyen Hoang Huong Giang (RBVH/EAS11)</t>
      </is>
    </nc>
  </rcc>
  <rcc rId="3749" sId="1" quotePrefix="1">
    <nc r="P440" t="inlineStr">
      <is>
        <t>Nguyen Hoang Huong Giang (RBVH/EAS11)</t>
      </is>
    </nc>
  </rcc>
  <rcc rId="3750" sId="1" quotePrefix="1">
    <nc r="P441" t="inlineStr">
      <is>
        <t>Nguyen Hoang Huong Giang (RBVH/EAS11)</t>
      </is>
    </nc>
  </rcc>
  <rcc rId="3751" sId="1" quotePrefix="1">
    <nc r="P442" t="inlineStr">
      <is>
        <t>Nguyen Hoang Huong Giang (RBVH/EAS11)</t>
      </is>
    </nc>
  </rcc>
  <rcc rId="3752" sId="1" quotePrefix="1">
    <nc r="P443" t="inlineStr">
      <is>
        <t>Nguyen Hoang Huong Giang (RBVH/EAS11)</t>
      </is>
    </nc>
  </rcc>
  <rcc rId="3753" sId="1" quotePrefix="1">
    <nc r="P444" t="inlineStr">
      <is>
        <t>Nguyen Hoang Huong Giang (RBVH/EAS11)</t>
      </is>
    </nc>
  </rcc>
  <rcc rId="3754" sId="1" quotePrefix="1">
    <nc r="P445" t="inlineStr">
      <is>
        <t>Nguyen Hoang Huong Giang (RBVH/EAS11)</t>
      </is>
    </nc>
  </rcc>
  <rcc rId="3755" sId="1" quotePrefix="1">
    <nc r="P446" t="inlineStr">
      <is>
        <t>Nguyen Hoang Huong Giang (RBVH/EAS11)</t>
      </is>
    </nc>
  </rcc>
  <rcc rId="3756" sId="1" quotePrefix="1">
    <nc r="P447" t="inlineStr">
      <is>
        <t>Nguyen Hoang Huong Giang (RBVH/EAS11)</t>
      </is>
    </nc>
  </rcc>
  <rcc rId="3757" sId="1" xfDxf="1" dxf="1">
    <nc r="N427" t="inlineStr">
      <is>
        <t>ZNA_C_P15EV_Int</t>
      </is>
    </nc>
    <ndxf>
      <alignment horizontal="left" vertical="top" readingOrder="0"/>
      <border outline="0">
        <left style="thin">
          <color indexed="64"/>
        </left>
        <right style="thin">
          <color indexed="64"/>
        </right>
        <top style="thin">
          <color indexed="64"/>
        </top>
        <bottom style="thin">
          <color indexed="64"/>
        </bottom>
      </border>
    </ndxf>
  </rcc>
  <rcc rId="3758" sId="1">
    <nc r="N428" t="inlineStr">
      <is>
        <t>ZNA_C_P15EV_Int</t>
      </is>
    </nc>
  </rcc>
  <rcc rId="3759" sId="1">
    <nc r="N429" t="inlineStr">
      <is>
        <t>ZNA_C_P15EV_Int</t>
      </is>
    </nc>
  </rcc>
  <rcc rId="3760" sId="1">
    <nc r="N430" t="inlineStr">
      <is>
        <t>ZNA_C_P15EV_Int</t>
      </is>
    </nc>
  </rcc>
  <rcc rId="3761" sId="1">
    <nc r="N431" t="inlineStr">
      <is>
        <t>ZNA_C_P15EV_Int</t>
      </is>
    </nc>
  </rcc>
  <rcc rId="3762" sId="1">
    <nc r="N432" t="inlineStr">
      <is>
        <t>ZNA_C_P15EV_Int</t>
      </is>
    </nc>
  </rcc>
  <rcc rId="3763" sId="1">
    <nc r="N433" t="inlineStr">
      <is>
        <t>ZNA_C_P15EV_Int</t>
      </is>
    </nc>
  </rcc>
  <rcc rId="3764" sId="1">
    <nc r="N434" t="inlineStr">
      <is>
        <t>ZNA_C_P15EV_Int</t>
      </is>
    </nc>
  </rcc>
  <rcc rId="3765" sId="1">
    <nc r="N435" t="inlineStr">
      <is>
        <t>ZNA_C_P15EV_Int</t>
      </is>
    </nc>
  </rcc>
  <rcc rId="3766" sId="1">
    <nc r="N436" t="inlineStr">
      <is>
        <t>ZNA_C_P15EV_Int</t>
      </is>
    </nc>
  </rcc>
  <rcc rId="3767" sId="1">
    <nc r="N437" t="inlineStr">
      <is>
        <t>ZNA_C_P15EV_Int</t>
      </is>
    </nc>
  </rcc>
  <rcc rId="3768" sId="1">
    <nc r="N438" t="inlineStr">
      <is>
        <t>ZNA_C_P15EV_Int</t>
      </is>
    </nc>
  </rcc>
  <rcc rId="3769" sId="1">
    <nc r="N439" t="inlineStr">
      <is>
        <t>ZNA_C_P15EV_Int</t>
      </is>
    </nc>
  </rcc>
  <rcc rId="3770" sId="1">
    <nc r="N440" t="inlineStr">
      <is>
        <t>ZNA_C_P15EV_Int</t>
      </is>
    </nc>
  </rcc>
  <rcc rId="3771" sId="1">
    <nc r="N441" t="inlineStr">
      <is>
        <t>ZNA_C_P15EV_Int</t>
      </is>
    </nc>
  </rcc>
  <rcc rId="3772" sId="1">
    <nc r="N442" t="inlineStr">
      <is>
        <t>ZNA_C_P15EV_Int</t>
      </is>
    </nc>
  </rcc>
  <rcc rId="3773" sId="1">
    <nc r="N443" t="inlineStr">
      <is>
        <t>ZNA_C_P15EV_Int</t>
      </is>
    </nc>
  </rcc>
  <rcc rId="3774" sId="1">
    <nc r="N444" t="inlineStr">
      <is>
        <t>ZNA_C_P15EV_Int</t>
      </is>
    </nc>
  </rcc>
  <rcc rId="3775" sId="1">
    <nc r="N445" t="inlineStr">
      <is>
        <t>ZNA_C_P15EV_Int</t>
      </is>
    </nc>
  </rcc>
  <rcc rId="3776" sId="1">
    <nc r="N446" t="inlineStr">
      <is>
        <t>ZNA_C_P15EV_Int</t>
      </is>
    </nc>
  </rcc>
  <rcc rId="3777" sId="1">
    <nc r="N447" t="inlineStr">
      <is>
        <t>ZNA_C_P15EV_Int</t>
      </is>
    </nc>
  </rcc>
  <rcc rId="3778" sId="1" xfDxf="1" dxf="1">
    <nc r="L427" t="inlineStr">
      <is>
        <t>BB80592</t>
      </is>
    </nc>
    <ndxf>
      <alignment horizontal="left" vertical="top" readingOrder="0"/>
      <border outline="0">
        <left style="thin">
          <color indexed="64"/>
        </left>
        <right style="thin">
          <color indexed="64"/>
        </right>
        <top style="thin">
          <color indexed="64"/>
        </top>
        <bottom style="thin">
          <color indexed="64"/>
        </bottom>
      </border>
    </ndxf>
  </rcc>
  <rcc rId="3779" sId="1" xfDxf="1" dxf="1">
    <nc r="L447" t="inlineStr">
      <is>
        <t>BB80592</t>
      </is>
    </nc>
    <ndxf>
      <alignment horizontal="left" vertical="top" readingOrder="0"/>
      <border outline="0">
        <left style="thin">
          <color indexed="64"/>
        </left>
        <right style="thin">
          <color indexed="64"/>
        </right>
        <top style="thin">
          <color indexed="64"/>
        </top>
        <bottom style="thin">
          <color indexed="64"/>
        </bottom>
      </border>
    </ndxf>
  </rcc>
  <rcc rId="3780" sId="1">
    <nc r="L428" t="inlineStr">
      <is>
        <t>BB80592</t>
      </is>
    </nc>
  </rcc>
  <rcc rId="3781" sId="1">
    <nc r="L429" t="inlineStr">
      <is>
        <t>BB80592</t>
      </is>
    </nc>
  </rcc>
  <rcc rId="3782" sId="1">
    <nc r="L430" t="inlineStr">
      <is>
        <t>BB80592</t>
      </is>
    </nc>
  </rcc>
  <rcc rId="3783" sId="1">
    <nc r="L431" t="inlineStr">
      <is>
        <t>BB80592</t>
      </is>
    </nc>
  </rcc>
  <rcc rId="3784" sId="1">
    <nc r="L432" t="inlineStr">
      <is>
        <t>BB80592</t>
      </is>
    </nc>
  </rcc>
  <rcc rId="3785" sId="1">
    <nc r="L433" t="inlineStr">
      <is>
        <t>BB80592</t>
      </is>
    </nc>
  </rcc>
  <rcc rId="3786" sId="1">
    <nc r="L434" t="inlineStr">
      <is>
        <t>BB80592</t>
      </is>
    </nc>
  </rcc>
  <rcc rId="3787" sId="1">
    <nc r="L435" t="inlineStr">
      <is>
        <t>BB80592</t>
      </is>
    </nc>
  </rcc>
  <rcc rId="3788" sId="1">
    <nc r="L436" t="inlineStr">
      <is>
        <t>BB80592</t>
      </is>
    </nc>
  </rcc>
  <rcc rId="3789" sId="1">
    <nc r="L437" t="inlineStr">
      <is>
        <t>BB80592</t>
      </is>
    </nc>
  </rcc>
  <rcc rId="3790" sId="1">
    <nc r="L438" t="inlineStr">
      <is>
        <t>BB80592</t>
      </is>
    </nc>
  </rcc>
  <rcc rId="3791" sId="1">
    <nc r="L439" t="inlineStr">
      <is>
        <t>BB80592</t>
      </is>
    </nc>
  </rcc>
  <rcc rId="3792" sId="1">
    <nc r="L440" t="inlineStr">
      <is>
        <t>BB80592</t>
      </is>
    </nc>
  </rcc>
  <rcc rId="3793" sId="1">
    <nc r="L441" t="inlineStr">
      <is>
        <t>BB80592</t>
      </is>
    </nc>
  </rcc>
  <rcc rId="3794" sId="1">
    <nc r="L442" t="inlineStr">
      <is>
        <t>BB80592</t>
      </is>
    </nc>
  </rcc>
  <rcc rId="3795" sId="1">
    <nc r="L443" t="inlineStr">
      <is>
        <t>BB80592</t>
      </is>
    </nc>
  </rcc>
  <rcc rId="3796" sId="1">
    <nc r="L444" t="inlineStr">
      <is>
        <t>BB80592</t>
      </is>
    </nc>
  </rcc>
  <rcc rId="3797" sId="1">
    <nc r="L445" t="inlineStr">
      <is>
        <t>BB80592</t>
      </is>
    </nc>
  </rcc>
  <rcc rId="3798" sId="1">
    <nc r="L446" t="inlineStr">
      <is>
        <t>BB80592</t>
      </is>
    </nc>
  </rcc>
  <rcc rId="3799" sId="1" xfDxf="1" dxf="1">
    <nc r="M427" t="inlineStr">
      <is>
        <t>BSS05SP01</t>
      </is>
    </nc>
    <ndxf>
      <alignment horizontal="left" vertical="top" readingOrder="0"/>
      <border outline="0">
        <left style="thin">
          <color indexed="64"/>
        </left>
        <right style="thin">
          <color indexed="64"/>
        </right>
        <top style="thin">
          <color indexed="64"/>
        </top>
        <bottom style="thin">
          <color indexed="64"/>
        </bottom>
      </border>
    </ndxf>
  </rcc>
  <rcc rId="3800" sId="1">
    <nc r="M428" t="inlineStr">
      <is>
        <t>BSS05SP01</t>
      </is>
    </nc>
  </rcc>
  <rcc rId="3801" sId="1">
    <nc r="M429" t="inlineStr">
      <is>
        <t>BSS05SP01</t>
      </is>
    </nc>
  </rcc>
  <rcc rId="3802" sId="1">
    <nc r="M430" t="inlineStr">
      <is>
        <t>BSS05SP01</t>
      </is>
    </nc>
  </rcc>
  <rcc rId="3803" sId="1">
    <nc r="M431" t="inlineStr">
      <is>
        <t>BSS05SP01</t>
      </is>
    </nc>
  </rcc>
  <rcc rId="3804" sId="1">
    <nc r="M432" t="inlineStr">
      <is>
        <t>BSS05SP01</t>
      </is>
    </nc>
  </rcc>
  <rcc rId="3805" sId="1">
    <nc r="M433" t="inlineStr">
      <is>
        <t>BSS05SP01</t>
      </is>
    </nc>
  </rcc>
  <rcc rId="3806" sId="1">
    <nc r="M434" t="inlineStr">
      <is>
        <t>BSS05SP01</t>
      </is>
    </nc>
  </rcc>
  <rcc rId="3807" sId="1">
    <nc r="M435" t="inlineStr">
      <is>
        <t>BSS05SP01</t>
      </is>
    </nc>
  </rcc>
  <rcc rId="3808" sId="1">
    <nc r="M436" t="inlineStr">
      <is>
        <t>BSS05SP01</t>
      </is>
    </nc>
  </rcc>
  <rcc rId="3809" sId="1">
    <nc r="M437" t="inlineStr">
      <is>
        <t>BSS05SP01</t>
      </is>
    </nc>
  </rcc>
  <rcc rId="3810" sId="1">
    <nc r="M438" t="inlineStr">
      <is>
        <t>BSS05SP01</t>
      </is>
    </nc>
  </rcc>
  <rcc rId="3811" sId="1">
    <nc r="M439" t="inlineStr">
      <is>
        <t>BSS05SP01</t>
      </is>
    </nc>
  </rcc>
  <rcc rId="3812" sId="1">
    <nc r="M440" t="inlineStr">
      <is>
        <t>BSS05SP01</t>
      </is>
    </nc>
  </rcc>
  <rcc rId="3813" sId="1">
    <nc r="M441" t="inlineStr">
      <is>
        <t>BSS05SP01</t>
      </is>
    </nc>
  </rcc>
  <rcc rId="3814" sId="1">
    <nc r="M442" t="inlineStr">
      <is>
        <t>BSS05SP01</t>
      </is>
    </nc>
  </rcc>
  <rcc rId="3815" sId="1">
    <nc r="M443" t="inlineStr">
      <is>
        <t>BSS05SP01</t>
      </is>
    </nc>
  </rcc>
  <rcc rId="3816" sId="1">
    <nc r="M444" t="inlineStr">
      <is>
        <t>BSS05SP01</t>
      </is>
    </nc>
  </rcc>
  <rcc rId="3817" sId="1">
    <nc r="M445" t="inlineStr">
      <is>
        <t>BSS05SP01</t>
      </is>
    </nc>
  </rcc>
  <rcc rId="3818" sId="1">
    <nc r="M446" t="inlineStr">
      <is>
        <t>BSS05SP01</t>
      </is>
    </nc>
  </rcc>
  <rcc rId="3819" sId="1">
    <nc r="M447" t="inlineStr">
      <is>
        <t>BSS05SP01</t>
      </is>
    </nc>
  </rcc>
  <rcc rId="3820" sId="1">
    <nc r="S427" t="inlineStr">
      <is>
        <t>duong.nguyen</t>
      </is>
    </nc>
  </rcc>
  <rcc rId="3821" sId="1">
    <nc r="S428" t="inlineStr">
      <is>
        <t>duong.nguyen</t>
      </is>
    </nc>
  </rcc>
  <rcc rId="3822" sId="1">
    <nc r="S429" t="inlineStr">
      <is>
        <t>duong.nguyen</t>
      </is>
    </nc>
  </rcc>
  <rcc rId="3823" sId="1">
    <nc r="S430" t="inlineStr">
      <is>
        <t>duong.nguyen</t>
      </is>
    </nc>
  </rcc>
  <rcc rId="3824" sId="1">
    <nc r="S431" t="inlineStr">
      <is>
        <t>duong.nguyen</t>
      </is>
    </nc>
  </rcc>
  <rcc rId="3825" sId="1">
    <nc r="S432" t="inlineStr">
      <is>
        <t>duong.nguyen</t>
      </is>
    </nc>
  </rcc>
  <rcc rId="3826" sId="1">
    <nc r="S433" t="inlineStr">
      <is>
        <t>phuong.nguyen-thanh</t>
      </is>
    </nc>
  </rcc>
  <rcc rId="3827" sId="1">
    <nc r="S434" t="inlineStr">
      <is>
        <t>phuong.nguyen-thanh</t>
      </is>
    </nc>
  </rcc>
  <rcc rId="3828" sId="1">
    <nc r="S435" t="inlineStr">
      <is>
        <t>phuong.nguyen-thanh</t>
      </is>
    </nc>
  </rcc>
  <rcc rId="3829" sId="1">
    <nc r="S436" t="inlineStr">
      <is>
        <t>phuong.nguyen-thanh</t>
      </is>
    </nc>
  </rcc>
  <rcc rId="3830" sId="1">
    <nc r="S437" t="inlineStr">
      <is>
        <t>phuong.nguyen-thanh</t>
      </is>
    </nc>
  </rcc>
  <rcc rId="3831" sId="1">
    <nc r="S438" t="inlineStr">
      <is>
        <t>phuong.nguyen-thanh</t>
      </is>
    </nc>
  </rcc>
  <rcc rId="3832" sId="1">
    <nc r="S439" t="inlineStr">
      <is>
        <t>phuong.nguyen-thanh</t>
      </is>
    </nc>
  </rcc>
  <rcc rId="3833" sId="1">
    <nc r="S440" t="inlineStr">
      <is>
        <t>phuong.nguyen-thanh</t>
      </is>
    </nc>
  </rcc>
  <rcc rId="3834" sId="1">
    <nc r="S441" t="inlineStr">
      <is>
        <t>thanh.nguyen-kim</t>
      </is>
    </nc>
  </rcc>
  <rcc rId="3835" sId="1">
    <nc r="S442" t="inlineStr">
      <is>
        <t>thanh.nguyen-kim</t>
      </is>
    </nc>
  </rcc>
  <rcc rId="3836" sId="1">
    <nc r="S443" t="inlineStr">
      <is>
        <t>thanh.nguyen-kim</t>
      </is>
    </nc>
  </rcc>
  <rcc rId="3837" sId="1">
    <nc r="S444" t="inlineStr">
      <is>
        <t>thanh.nguyen-kim</t>
      </is>
    </nc>
  </rcc>
  <rcc rId="3838" sId="1">
    <nc r="S445" t="inlineStr">
      <is>
        <t>thanh.nguyen-kim</t>
      </is>
    </nc>
  </rcc>
  <rcc rId="3839" sId="1">
    <nc r="S446" t="inlineStr">
      <is>
        <t>thanh.nguyen-kim</t>
      </is>
    </nc>
  </rcc>
  <rcc rId="3840" sId="1">
    <nc r="S447" t="inlineStr">
      <is>
        <t>thanh.nguyen-kim</t>
      </is>
    </nc>
  </rcc>
  <rcc rId="3841" sId="1" numFmtId="19">
    <nc r="AD427">
      <v>43996</v>
    </nc>
  </rcc>
  <rcc rId="3842" sId="1" numFmtId="19">
    <nc r="AD428">
      <v>43996</v>
    </nc>
  </rcc>
  <rcc rId="3843" sId="1" numFmtId="19">
    <nc r="AD429">
      <v>43996</v>
    </nc>
  </rcc>
  <rcc rId="3844" sId="1" numFmtId="19">
    <nc r="AD430">
      <v>43996</v>
    </nc>
  </rcc>
  <rcc rId="3845" sId="1" numFmtId="19">
    <nc r="AD431">
      <v>43996</v>
    </nc>
  </rcc>
  <rcc rId="3846" sId="1" numFmtId="19">
    <nc r="AD432">
      <v>43996</v>
    </nc>
  </rcc>
  <rcc rId="3847" sId="1" numFmtId="19">
    <nc r="AD433">
      <v>43996</v>
    </nc>
  </rcc>
  <rcc rId="3848" sId="1" numFmtId="19">
    <nc r="AD434">
      <v>43996</v>
    </nc>
  </rcc>
  <rcc rId="3849" sId="1" numFmtId="19">
    <nc r="AD435">
      <v>43996</v>
    </nc>
  </rcc>
  <rcc rId="3850" sId="1" numFmtId="19">
    <nc r="AD436">
      <v>43996</v>
    </nc>
  </rcc>
  <rcc rId="3851" sId="1" numFmtId="19">
    <nc r="AD437">
      <v>43996</v>
    </nc>
  </rcc>
  <rcc rId="3852" sId="1" numFmtId="19">
    <nc r="AD438">
      <v>43996</v>
    </nc>
  </rcc>
  <rcc rId="3853" sId="1" numFmtId="19">
    <nc r="AD439">
      <v>43996</v>
    </nc>
  </rcc>
  <rcc rId="3854" sId="1" numFmtId="19">
    <nc r="AD440">
      <v>43996</v>
    </nc>
  </rcc>
  <rcc rId="3855" sId="1" numFmtId="19">
    <nc r="AD441">
      <v>43996</v>
    </nc>
  </rcc>
  <rcc rId="3856" sId="1" numFmtId="19">
    <nc r="AD442">
      <v>43996</v>
    </nc>
  </rcc>
  <rcc rId="3857" sId="1" numFmtId="19">
    <nc r="AD443">
      <v>43996</v>
    </nc>
  </rcc>
  <rcc rId="3858" sId="1" numFmtId="19">
    <nc r="AD444">
      <v>43996</v>
    </nc>
  </rcc>
  <rcc rId="3859" sId="1" numFmtId="19">
    <nc r="AD445">
      <v>43996</v>
    </nc>
  </rcc>
  <rcc rId="3860" sId="1" numFmtId="19">
    <nc r="AD446">
      <v>43996</v>
    </nc>
  </rcc>
  <rcc rId="3861" sId="1" numFmtId="19">
    <nc r="AD447">
      <v>43996</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B419:B447">
    <dxf>
      <fill>
        <patternFill patternType="solid">
          <bgColor theme="3" tint="0.79998168889431442"/>
        </patternFill>
      </fill>
    </dxf>
  </rfmt>
  <rcc rId="3864" sId="1" odxf="1" dxf="1">
    <oc r="B415">
      <f>B414+1</f>
    </oc>
    <nc r="B415">
      <f>B414+1</f>
    </nc>
    <odxf>
      <fill>
        <patternFill>
          <bgColor theme="1" tint="0.499984740745262"/>
        </patternFill>
      </fill>
    </odxf>
    <ndxf>
      <fill>
        <patternFill>
          <bgColor theme="5" tint="0.39997558519241921"/>
        </patternFill>
      </fill>
    </ndxf>
  </rcc>
  <rfmt sheetId="1" sqref="C415" start="0" length="0">
    <dxf>
      <fill>
        <patternFill patternType="none">
          <bgColor indexed="65"/>
        </patternFill>
      </fill>
    </dxf>
  </rfmt>
  <rfmt sheetId="1" sqref="D415" start="0" length="0">
    <dxf>
      <fill>
        <patternFill patternType="none">
          <bgColor indexed="65"/>
        </patternFill>
      </fill>
    </dxf>
  </rfmt>
  <rfmt sheetId="1" sqref="E415" start="0" length="0">
    <dxf>
      <fill>
        <patternFill patternType="none">
          <bgColor indexed="65"/>
        </patternFill>
      </fill>
    </dxf>
  </rfmt>
  <rfmt sheetId="1" sqref="F415" start="0" length="0">
    <dxf>
      <fill>
        <patternFill patternType="none">
          <bgColor indexed="65"/>
        </patternFill>
      </fill>
    </dxf>
  </rfmt>
  <rfmt sheetId="1" sqref="G415" start="0" length="0">
    <dxf>
      <fill>
        <patternFill patternType="none">
          <bgColor indexed="65"/>
        </patternFill>
      </fill>
    </dxf>
  </rfmt>
  <rcmt sheetId="1" cell="G415" guid="{00000000-0000-0000-0000-000000000000}" action="delete" author="EXTERNAL Nguyen Tuan Duong (Ban Vien, RBVH/EPS45)"/>
  <rcc rId="3865" sId="1">
    <oc r="AN415" t="inlineStr">
      <is>
        <t>Pending, waiting update from customer</t>
      </is>
    </oc>
    <nc r="AN415"/>
  </rcc>
  <rfmt sheetId="1" sqref="AD414">
    <dxf>
      <fill>
        <patternFill patternType="solid">
          <bgColor rgb="FFFF0000"/>
        </patternFill>
      </fill>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68" sId="1">
    <nc r="S419" t="inlineStr">
      <is>
        <t>chung.ly</t>
      </is>
    </nc>
  </rcc>
  <rcc rId="3869" sId="1">
    <nc r="S420" t="inlineStr">
      <is>
        <t>chung.ly</t>
      </is>
    </nc>
  </rcc>
  <rcc rId="3870" sId="1">
    <nc r="S421" t="inlineStr">
      <is>
        <t>chung.ly</t>
      </is>
    </nc>
  </rcc>
  <rcc rId="3871" sId="1">
    <nc r="S422" t="inlineStr">
      <is>
        <t>chung.ly</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E448" start="0" length="0">
    <dxf>
      <alignment horizontal="left" vertical="top" readingOrder="0"/>
      <border outline="0">
        <left style="thin">
          <color indexed="64"/>
        </left>
        <right style="thin">
          <color indexed="64"/>
        </right>
        <top style="thin">
          <color indexed="64"/>
        </top>
        <bottom style="thin">
          <color indexed="64"/>
        </bottom>
      </border>
    </dxf>
  </rfmt>
  <rfmt sheetId="1" xfDxf="1" sqref="E449" start="0" length="0">
    <dxf>
      <alignment horizontal="left" vertical="top" readingOrder="0"/>
      <border outline="0">
        <left style="thin">
          <color indexed="64"/>
        </left>
        <right style="thin">
          <color indexed="64"/>
        </right>
        <top style="thin">
          <color indexed="64"/>
        </top>
        <bottom style="thin">
          <color indexed="64"/>
        </bottom>
      </border>
    </dxf>
  </rfmt>
  <rcc rId="3876" sId="1" odxf="1" dxf="1">
    <nc r="B448">
      <f>B447+1</f>
    </nc>
    <odxf>
      <fill>
        <patternFill patternType="none">
          <bgColor indexed="65"/>
        </patternFill>
      </fill>
    </odxf>
    <ndxf>
      <fill>
        <patternFill patternType="solid">
          <bgColor theme="3" tint="0.79998168889431442"/>
        </patternFill>
      </fill>
    </ndxf>
  </rcc>
  <rcc rId="3877" sId="1" odxf="1" dxf="1">
    <nc r="B449">
      <f>B448+1</f>
    </nc>
    <odxf>
      <fill>
        <patternFill patternType="none">
          <bgColor indexed="65"/>
        </patternFill>
      </fill>
    </odxf>
    <ndxf>
      <fill>
        <patternFill patternType="solid">
          <bgColor theme="3" tint="0.79998168889431442"/>
        </patternFill>
      </fill>
    </ndxf>
  </rcc>
  <rcc rId="3878" sId="1">
    <nc r="C448">
      <v>20200604</v>
    </nc>
  </rcc>
  <rcc rId="3879" sId="1">
    <nc r="C449">
      <v>20200604</v>
    </nc>
  </rcc>
  <rcc rId="3880" sId="1">
    <nc r="D448" t="inlineStr">
      <is>
        <t>ASW</t>
      </is>
    </nc>
  </rcc>
  <rcc rId="3881" sId="1">
    <nc r="D449" t="inlineStr">
      <is>
        <t>ASW</t>
      </is>
    </nc>
  </rcc>
  <rcc rId="3882" sId="1" xfDxf="1" dxf="1">
    <nc r="I448" t="inlineStr">
      <is>
        <t>AEB_DefineAxTar\AEB_DefineAxTar</t>
      </is>
    </nc>
    <ndxf>
      <alignment horizontal="left" vertical="top" readingOrder="0"/>
      <border outline="0">
        <left style="thin">
          <color indexed="64"/>
        </left>
        <right style="thin">
          <color indexed="64"/>
        </right>
        <top style="thin">
          <color indexed="64"/>
        </top>
        <bottom style="thin">
          <color indexed="64"/>
        </bottom>
      </border>
    </ndxf>
  </rcc>
  <rcc rId="3883" sId="1" xfDxf="1" dxf="1">
    <nc r="I449" t="inlineStr">
      <is>
        <t>HDC_DownhillDetection_CN</t>
      </is>
    </nc>
    <ndxf>
      <alignment horizontal="left" vertical="top" readingOrder="0"/>
      <border outline="0">
        <left style="thin">
          <color indexed="64"/>
        </left>
        <right style="thin">
          <color indexed="64"/>
        </right>
        <top style="thin">
          <color indexed="64"/>
        </top>
        <bottom style="thin">
          <color indexed="64"/>
        </bottom>
      </border>
    </ndxf>
  </rcc>
  <rcc rId="3884" sId="1" xfDxf="1" dxf="1">
    <nc r="G448">
      <v>1502055</v>
    </nc>
    <ndxf>
      <alignment horizontal="left" vertical="top" readingOrder="0"/>
      <border outline="0">
        <left style="thin">
          <color indexed="64"/>
        </left>
        <right style="thin">
          <color indexed="64"/>
        </right>
        <top style="thin">
          <color indexed="64"/>
        </top>
        <bottom style="thin">
          <color indexed="64"/>
        </bottom>
      </border>
    </ndxf>
  </rcc>
  <rcc rId="3885" sId="1" xfDxf="1" dxf="1">
    <nc r="G449">
      <v>1502055</v>
    </nc>
    <ndxf>
      <alignment horizontal="left" vertical="top" readingOrder="0"/>
      <border outline="0">
        <left style="thin">
          <color indexed="64"/>
        </left>
        <right style="thin">
          <color indexed="64"/>
        </right>
        <top style="thin">
          <color indexed="64"/>
        </top>
        <bottom style="thin">
          <color indexed="64"/>
        </bottom>
      </border>
    </ndxf>
  </rcc>
  <rcc rId="3886" sId="1" odxf="1" dxf="1" quotePrefix="1">
    <nc r="F448" t="inlineStr">
      <is>
        <t>-</t>
      </is>
    </nc>
    <odxf/>
    <ndxf/>
  </rcc>
  <rcc rId="3887" sId="1" odxf="1" dxf="1" quotePrefix="1">
    <nc r="F449" t="inlineStr">
      <is>
        <t>-</t>
      </is>
    </nc>
    <odxf/>
    <ndxf/>
  </rcc>
  <rcc rId="3888" sId="1">
    <nc r="K448" t="inlineStr">
      <is>
        <t>Manual</t>
      </is>
    </nc>
  </rcc>
  <rcc rId="3889" sId="1">
    <nc r="K449" t="inlineStr">
      <is>
        <t>Manual</t>
      </is>
    </nc>
  </rcc>
  <rcc rId="3890" sId="1" odxf="1" dxf="1">
    <nc r="AN448" t="inlineStr">
      <is>
        <t xml:space="preserve">Please comment follow ASPICE Standard </t>
      </is>
    </nc>
    <ndxf>
      <fill>
        <patternFill patternType="solid">
          <bgColor rgb="FFFF0000"/>
        </patternFill>
      </fill>
    </ndxf>
  </rcc>
  <rcc rId="3891" sId="1" odxf="1" dxf="1">
    <nc r="AN449" t="inlineStr">
      <is>
        <t xml:space="preserve">Please comment follow ASPICE Standard </t>
      </is>
    </nc>
    <odxf>
      <fill>
        <patternFill patternType="none">
          <bgColor indexed="65"/>
        </patternFill>
      </fill>
    </odxf>
    <ndxf>
      <fill>
        <patternFill patternType="solid">
          <bgColor rgb="FFFF0000"/>
        </patternFill>
      </fill>
    </ndxf>
  </rcc>
  <rcc rId="3892" sId="1">
    <nc r="E448" t="inlineStr">
      <is>
        <r>
          <rPr>
            <b/>
            <sz val="11"/>
            <color rgb="FFFF0000"/>
            <rFont val="Calibri"/>
            <family val="2"/>
          </rPr>
          <t>CNMS</t>
        </r>
        <r>
          <rPr>
            <sz val="11"/>
            <color theme="1"/>
            <rFont val="Calibri"/>
            <family val="2"/>
          </rPr>
          <t>_Carbon_ESP_BL07_SP12</t>
        </r>
      </is>
    </nc>
  </rcc>
  <rcc rId="3893" sId="1">
    <nc r="E449" t="inlineStr">
      <is>
        <r>
          <rPr>
            <b/>
            <sz val="11"/>
            <color rgb="FFFF0000"/>
            <rFont val="Calibri"/>
            <family val="2"/>
          </rPr>
          <t>CNMS</t>
        </r>
        <r>
          <rPr>
            <sz val="11"/>
            <color theme="1"/>
            <rFont val="Calibri"/>
            <family val="2"/>
          </rPr>
          <t>_Carbon_ESP_BL07_SP12</t>
        </r>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96" sId="1" xfDxf="1" dxf="1">
    <nc r="M448" t="inlineStr">
      <is>
        <t>BL07_SP12</t>
      </is>
    </nc>
    <ndxf>
      <alignment horizontal="left" vertical="top" readingOrder="0"/>
      <border outline="0">
        <left style="thin">
          <color indexed="64"/>
        </left>
        <right style="thin">
          <color indexed="64"/>
        </right>
        <top style="thin">
          <color indexed="64"/>
        </top>
        <bottom style="thin">
          <color indexed="64"/>
        </bottom>
      </border>
    </ndxf>
  </rcc>
  <rcc rId="3897" sId="1" xfDxf="1" dxf="1">
    <nc r="M449" t="inlineStr">
      <is>
        <t>BL07_SP12</t>
      </is>
    </nc>
    <ndxf>
      <alignment horizontal="left" vertical="top" readingOrder="0"/>
      <border outline="0">
        <left style="thin">
          <color indexed="64"/>
        </left>
        <right style="thin">
          <color indexed="64"/>
        </right>
        <top style="thin">
          <color indexed="64"/>
        </top>
        <bottom style="thin">
          <color indexed="64"/>
        </bottom>
      </border>
    </ndxf>
  </rcc>
  <rcc rId="3898" sId="1" xfDxf="1" dxf="1">
    <nc r="N448" t="inlineStr">
      <is>
        <t>Esp9wAPBCPEncapSWCust_ECU_CSW_BB95572.axl</t>
      </is>
    </nc>
    <ndxf>
      <alignment horizontal="left" vertical="top" readingOrder="0"/>
      <border outline="0">
        <left style="thin">
          <color indexed="64"/>
        </left>
        <right style="thin">
          <color indexed="64"/>
        </right>
        <top style="thin">
          <color indexed="64"/>
        </top>
        <bottom style="thin">
          <color indexed="64"/>
        </bottom>
      </border>
    </ndxf>
  </rcc>
  <rcc rId="3899" sId="1" xfDxf="1" dxf="1">
    <nc r="N449" t="inlineStr">
      <is>
        <t>Esp9wAPBCPEncapSWCust_ECU_CSW_BB95572.axl</t>
      </is>
    </nc>
    <ndxf>
      <alignment horizontal="left" vertical="top" readingOrder="0"/>
      <border outline="0">
        <left style="thin">
          <color indexed="64"/>
        </left>
        <right style="thin">
          <color indexed="64"/>
        </right>
        <top style="thin">
          <color indexed="64"/>
        </top>
        <bottom style="thin">
          <color indexed="64"/>
        </bottom>
      </border>
    </ndxf>
  </rcc>
  <rcc rId="3900" sId="1">
    <nc r="L448" t="inlineStr">
      <is>
        <t>None</t>
      </is>
    </nc>
  </rcc>
  <rcc rId="3901" sId="1">
    <nc r="L449" t="inlineStr">
      <is>
        <t>None</t>
      </is>
    </nc>
  </rcc>
  <rcc rId="3902" sId="1">
    <nc r="S448" t="inlineStr">
      <is>
        <t>phuong.nguyen-thanh</t>
      </is>
    </nc>
  </rcc>
  <rcc rId="3903" sId="1" numFmtId="19">
    <nc r="AC448">
      <v>43986</v>
    </nc>
  </rcc>
  <rcc rId="3904" sId="1" numFmtId="19">
    <nc r="AC449">
      <v>43986</v>
    </nc>
  </rcc>
  <rcc rId="3905" sId="1" numFmtId="19">
    <nc r="AD448">
      <v>43992</v>
    </nc>
  </rcc>
  <rcc rId="3906" sId="1" numFmtId="19">
    <nc r="AD449">
      <v>43992</v>
    </nc>
  </rcc>
  <rcc rId="3907" sId="1">
    <nc r="V448">
      <v>30</v>
    </nc>
  </rcc>
  <rcc rId="3908" sId="1">
    <nc r="W448">
      <f>V448</f>
    </nc>
  </rcc>
  <rcc rId="3909" sId="1">
    <nc r="V449">
      <v>80</v>
    </nc>
  </rcc>
  <rcc rId="3910" sId="1">
    <nc r="W449">
      <f>V449</f>
    </nc>
  </rcc>
  <rcc rId="3911" sId="1">
    <nc r="Y448">
      <f>ROUNDDOWN(W448/HLOOKUP(D448,Table!$C$3:$D$4,2,0)*8,2)</f>
    </nc>
  </rcc>
  <rcc rId="3912" sId="1">
    <nc r="Y449">
      <f>ROUNDDOWN(W449/HLOOKUP(D449,Table!$C$3:$D$4,2,0)*8,2)</f>
    </nc>
  </rcc>
  <rcc rId="3913" sId="1">
    <nc r="S449" t="inlineStr">
      <is>
        <t>thanh.nguyen-kim</t>
      </is>
    </nc>
  </rcc>
  <rcc rId="3914" sId="1" xfDxf="1" dxf="1" quotePrefix="1">
    <nc r="O448" t="inlineStr">
      <is>
        <t>4.2.146.0</t>
      </is>
    </nc>
    <ndxf>
      <alignment horizontal="left" vertical="top" readingOrder="0"/>
      <border outline="0">
        <left style="thin">
          <color indexed="64"/>
        </left>
        <right style="thin">
          <color indexed="64"/>
        </right>
        <top style="thin">
          <color indexed="64"/>
        </top>
        <bottom style="thin">
          <color indexed="64"/>
        </bottom>
      </border>
    </ndxf>
  </rcc>
  <rcc rId="3915" sId="1" xfDxf="1" dxf="1">
    <nc r="O449">
      <v>1.3</v>
    </nc>
    <ndxf>
      <alignment horizontal="left" vertical="top" readingOrder="0"/>
      <border outline="0">
        <left style="thin">
          <color indexed="64"/>
        </left>
        <right style="thin">
          <color indexed="64"/>
        </right>
        <top style="thin">
          <color indexed="64"/>
        </top>
        <bottom style="thin">
          <color indexed="64"/>
        </bottom>
      </border>
    </ndxf>
  </rcc>
  <rcc rId="3916" sId="1" xfDxf="1" dxf="1" quotePrefix="1">
    <nc r="P448" t="inlineStr">
      <is>
        <t>CAO Cheng (CC-AS/ESW5-CN)</t>
      </is>
    </nc>
    <ndxf>
      <alignment horizontal="left" vertical="top" readingOrder="0"/>
      <border outline="0">
        <left style="thin">
          <color indexed="64"/>
        </left>
        <right style="thin">
          <color indexed="64"/>
        </right>
        <top style="thin">
          <color indexed="64"/>
        </top>
        <bottom style="thin">
          <color indexed="64"/>
        </bottom>
      </border>
    </ndxf>
  </rcc>
  <rcc rId="3917" sId="1" xfDxf="1" dxf="1" quotePrefix="1">
    <nc r="P449" t="inlineStr">
      <is>
        <t>CAO Cheng (CC-AS/ESW5-CN)</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mt sheetId="1" cell="A419" guid="{4655386C-F5C2-4D20-9B23-29CC9BFB8636}" author="EXTERNAL Nguyen Tuan Duong (Ban Vien, RBVH/EPS45)" newLength="65"/>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13" start="0" length="0">
    <dxf/>
  </rfmt>
  <rfmt sheetId="1" sqref="AL413" start="0" length="0">
    <dxf>
      <alignment horizontal="general" vertical="bottom" readingOrder="0"/>
      <border outline="0">
        <left/>
        <right/>
        <top/>
        <bottom/>
      </border>
    </dxf>
  </rfmt>
  <rfmt sheetId="1" sqref="AL413" start="0" length="0">
    <dxf>
      <font>
        <sz val="11"/>
        <color theme="1"/>
        <name val="Bosch Office Sans"/>
        <scheme val="none"/>
      </font>
    </dxf>
  </rfmt>
  <rcc rId="3924" sId="1" xfDxf="1" dxf="1">
    <oc r="AL413" t="inlineStr">
      <is>
        <t>-</t>
      </is>
    </oc>
    <nc r="AL413" t="inlineStr">
      <is>
        <r>
          <t xml:space="preserve">Can’t cover full MCDCs of </t>
        </r>
        <r>
          <rPr>
            <b/>
            <sz val="10"/>
            <color rgb="FF7F0055"/>
            <rFont val="Courier New"/>
            <family val="3"/>
          </rPr>
          <t>if</t>
        </r>
        <r>
          <rPr>
            <sz val="10"/>
            <color rgb="FF000000"/>
            <rFont val="Courier New"/>
            <family val="3"/>
          </rPr>
          <t>((g_GCCC_BLKID_15_B)&amp;&amp; (</t>
        </r>
        <r>
          <rPr>
            <i/>
            <sz val="10"/>
            <color rgb="FF0000C0"/>
            <rFont val="Courier New"/>
            <family val="3"/>
          </rPr>
          <t>GCCC_BLKID_IDENT_16</t>
        </r>
        <r>
          <rPr>
            <sz val="10"/>
            <color rgb="FF000000"/>
            <rFont val="Courier New"/>
            <family val="3"/>
          </rPr>
          <t xml:space="preserve">)) </t>
        </r>
        <r>
          <rPr>
            <sz val="11"/>
            <color theme="1"/>
            <rFont val="Bosch Office Sans"/>
          </rPr>
          <t xml:space="preserve">at line #979 because </t>
        </r>
        <r>
          <rPr>
            <i/>
            <sz val="10"/>
            <color rgb="FF0000C0"/>
            <rFont val="Courier New"/>
            <family val="3"/>
          </rPr>
          <t>GCCC_BLKID_IDENT_</t>
        </r>
        <r>
          <rPr>
            <sz val="11"/>
            <color theme="1"/>
            <rFont val="Bosch Office Sans"/>
          </rPr>
          <t>16 is a enum and it’s value is fixed</t>
        </r>
      </is>
    </nc>
    <ndxf>
      <font>
        <name val="Bosch Office Sans"/>
        <scheme val="none"/>
      </font>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27" sId="1" numFmtId="19">
    <nc r="AB145">
      <v>43985</v>
    </nc>
  </rcc>
  <rcc rId="3928" sId="1">
    <oc r="AA128" t="inlineStr">
      <is>
        <t>Ready for review</t>
      </is>
    </oc>
    <nc r="AA128" t="inlineStr">
      <is>
        <t>Ready for PLC</t>
      </is>
    </nc>
  </rcc>
  <rcc rId="3929" sId="1">
    <oc r="AA131" t="inlineStr">
      <is>
        <t>Ready for review</t>
      </is>
    </oc>
    <nc r="AA131" t="inlineStr">
      <is>
        <t>Ready for PLC</t>
      </is>
    </nc>
  </rcc>
  <rcc rId="3930" sId="1" odxf="1" dxf="1">
    <oc r="AA132" t="inlineStr">
      <is>
        <t>Ready for review</t>
      </is>
    </oc>
    <nc r="AA132" t="inlineStr">
      <is>
        <t>Ready for PLC</t>
      </is>
    </nc>
    <odxf>
      <font>
        <sz val="11"/>
        <color theme="1"/>
        <name val="Calibri"/>
        <scheme val="minor"/>
      </font>
    </odxf>
    <ndxf>
      <font>
        <sz val="11"/>
        <color theme="1"/>
        <name val="Calibri"/>
        <scheme val="minor"/>
      </font>
    </ndxf>
  </rcc>
  <rcc rId="3931" sId="1" odxf="1" dxf="1">
    <oc r="AA133" t="inlineStr">
      <is>
        <t>Ready for review</t>
      </is>
    </oc>
    <nc r="AA133" t="inlineStr">
      <is>
        <t>Ready for PLC</t>
      </is>
    </nc>
    <odxf>
      <font>
        <sz val="11"/>
        <color theme="1"/>
        <name val="Calibri"/>
        <scheme val="minor"/>
      </font>
    </odxf>
    <ndxf>
      <font>
        <sz val="11"/>
        <color theme="1"/>
        <name val="Calibri"/>
        <scheme val="minor"/>
      </font>
    </ndxf>
  </rcc>
  <rcc rId="3932" sId="1" odxf="1" dxf="1">
    <oc r="AA134" t="inlineStr">
      <is>
        <t>Ready for review</t>
      </is>
    </oc>
    <nc r="AA134" t="inlineStr">
      <is>
        <t>Ready for PLC</t>
      </is>
    </nc>
    <odxf/>
    <ndxf/>
  </rcc>
  <rcc rId="3933" sId="1" odxf="1" dxf="1">
    <oc r="AA135" t="inlineStr">
      <is>
        <t>Ready for review</t>
      </is>
    </oc>
    <nc r="AA135" t="inlineStr">
      <is>
        <t>Ready for PLC</t>
      </is>
    </nc>
    <odxf>
      <font>
        <sz val="11"/>
        <color theme="1"/>
        <name val="Calibri"/>
        <scheme val="minor"/>
      </font>
    </odxf>
    <ndxf>
      <font>
        <sz val="11"/>
        <color theme="1"/>
        <name val="Calibri"/>
        <scheme val="minor"/>
      </font>
    </ndxf>
  </rcc>
  <rcc rId="3934" sId="1" odxf="1" dxf="1">
    <oc r="AA136" t="inlineStr">
      <is>
        <t>Ready for review</t>
      </is>
    </oc>
    <nc r="AA136" t="inlineStr">
      <is>
        <t>Ready for PLC</t>
      </is>
    </nc>
    <odxf/>
    <ndxf/>
  </rcc>
  <rcc rId="3935" sId="1" numFmtId="19">
    <nc r="AB128">
      <v>43985</v>
    </nc>
  </rcc>
  <rcc rId="3936" sId="1" numFmtId="19">
    <nc r="AB131">
      <v>43985</v>
    </nc>
  </rcc>
  <rcc rId="3937" sId="1" numFmtId="19">
    <nc r="AB132">
      <v>43985</v>
    </nc>
  </rcc>
  <rcc rId="3938" sId="1" numFmtId="19">
    <nc r="AB133">
      <v>43985</v>
    </nc>
  </rcc>
  <rcc rId="3939" sId="1" odxf="1" dxf="1" numFmtId="19">
    <nc r="AB134">
      <v>43985</v>
    </nc>
    <odxf>
      <font/>
    </odxf>
    <ndxf>
      <font>
        <sz val="11"/>
        <color theme="1"/>
        <name val="Calibri"/>
        <scheme val="minor"/>
      </font>
    </ndxf>
  </rcc>
  <rcc rId="3940" sId="1" numFmtId="19">
    <nc r="AB135">
      <v>43985</v>
    </nc>
  </rcc>
  <rcc rId="3941" sId="1" odxf="1" dxf="1" numFmtId="19">
    <nc r="AB136">
      <v>43985</v>
    </nc>
    <odxf>
      <font/>
    </odxf>
    <ndxf>
      <font>
        <sz val="11"/>
        <color theme="1"/>
        <name val="Calibri"/>
        <scheme val="minor"/>
      </font>
    </ndxf>
  </rcc>
  <rcc rId="3942" sId="1" numFmtId="19">
    <nc r="AB146">
      <v>43985</v>
    </nc>
  </rcc>
  <rcc rId="3943" sId="1">
    <oc r="AA146" t="inlineStr">
      <is>
        <t>Ready for review</t>
      </is>
    </oc>
    <nc r="AA146" t="inlineStr">
      <is>
        <t>Ready for PLC</t>
      </is>
    </nc>
  </rcc>
  <rcc rId="3944" sId="1">
    <oc r="AA145" t="inlineStr">
      <is>
        <t>Ready for review</t>
      </is>
    </oc>
    <nc r="AA145" t="inlineStr">
      <is>
        <t>Ready for PLC</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47" sId="1" odxf="1" dxf="1">
    <oc r="AA127" t="inlineStr">
      <is>
        <t>Ready for review</t>
      </is>
    </oc>
    <nc r="AA127" t="inlineStr">
      <is>
        <t>Ready for PLC</t>
      </is>
    </nc>
    <odxf>
      <font>
        <sz val="11"/>
        <color theme="1"/>
        <name val="Calibri"/>
        <scheme val="minor"/>
      </font>
    </odxf>
    <ndxf>
      <font>
        <sz val="11"/>
        <color theme="1"/>
        <name val="Calibri"/>
        <scheme val="minor"/>
      </font>
    </ndxf>
  </rcc>
  <rcc rId="3948" sId="1" odxf="1" dxf="1">
    <oc r="AA129" t="inlineStr">
      <is>
        <t>Ready for review</t>
      </is>
    </oc>
    <nc r="AA129" t="inlineStr">
      <is>
        <t>Ready for PLC</t>
      </is>
    </nc>
    <odxf>
      <font>
        <sz val="11"/>
        <color theme="1"/>
        <name val="Calibri"/>
        <scheme val="minor"/>
      </font>
    </odxf>
    <ndxf>
      <font>
        <sz val="11"/>
        <color theme="1"/>
        <name val="Calibri"/>
        <scheme val="minor"/>
      </font>
    </ndxf>
  </rcc>
  <rcc rId="3949" sId="1" odxf="1" dxf="1">
    <oc r="AA130" t="inlineStr">
      <is>
        <t>Ready for review</t>
      </is>
    </oc>
    <nc r="AA130" t="inlineStr">
      <is>
        <t>Ready for PLC</t>
      </is>
    </nc>
    <odxf>
      <font>
        <sz val="11"/>
        <color theme="1"/>
        <name val="Calibri"/>
        <scheme val="minor"/>
      </font>
    </odxf>
    <ndxf>
      <font>
        <sz val="11"/>
        <color theme="1"/>
        <name val="Calibri"/>
        <scheme val="minor"/>
      </font>
    </ndxf>
  </rcc>
  <rcc rId="3950" sId="1" numFmtId="19">
    <nc r="AB127">
      <v>43985</v>
    </nc>
  </rcc>
  <rcc rId="3951" sId="1" numFmtId="19">
    <nc r="AB129">
      <v>43985</v>
    </nc>
  </rcc>
  <rcc rId="3952" sId="1" numFmtId="19">
    <nc r="AB130">
      <v>43985</v>
    </nc>
  </rcc>
  <rcc rId="3953" sId="1" odxf="1" dxf="1" numFmtId="19">
    <nc r="AB307">
      <v>43985</v>
    </nc>
    <odxf/>
    <ndxf/>
  </rcc>
  <rcc rId="3954" sId="1" odxf="1" dxf="1" numFmtId="19">
    <nc r="AB308">
      <v>43985</v>
    </nc>
    <odxf/>
    <ndxf/>
  </rcc>
  <rcc rId="3955" sId="1">
    <oc r="AA307" t="inlineStr">
      <is>
        <t>Ready for review</t>
      </is>
    </oc>
    <nc r="AA307" t="inlineStr">
      <is>
        <t>Ready for PLC</t>
      </is>
    </nc>
  </rcc>
  <rcc rId="3956" sId="1">
    <oc r="AA308" t="inlineStr">
      <is>
        <t>Ready for review</t>
      </is>
    </oc>
    <nc r="AA308" t="inlineStr">
      <is>
        <t>Ready for PLC</t>
      </is>
    </nc>
  </rcc>
  <rcc rId="3957" sId="1">
    <oc r="AA331" t="inlineStr">
      <is>
        <t>Ready for review</t>
      </is>
    </oc>
    <nc r="AA331" t="inlineStr">
      <is>
        <t>Ready for PLC</t>
      </is>
    </nc>
  </rcc>
  <rcc rId="3958" sId="1">
    <oc r="AA330" t="inlineStr">
      <is>
        <t>Ready for review</t>
      </is>
    </oc>
    <nc r="AA330" t="inlineStr">
      <is>
        <t>Ready for PLC</t>
      </is>
    </nc>
  </rcc>
  <rcc rId="3959" sId="1" odxf="1" dxf="1" numFmtId="19">
    <nc r="AB330">
      <v>43985</v>
    </nc>
    <odxf/>
    <ndxf/>
  </rcc>
  <rcc rId="3960" sId="1" odxf="1" dxf="1" numFmtId="19">
    <nc r="AB331">
      <v>43985</v>
    </nc>
    <odxf/>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63" sId="1">
    <oc r="AA363" t="inlineStr">
      <is>
        <t>Ready for review</t>
      </is>
    </oc>
    <nc r="AA363" t="inlineStr">
      <is>
        <t>Ready for PLC</t>
      </is>
    </nc>
  </rcc>
  <rcc rId="3964" sId="1">
    <oc r="AA364" t="inlineStr">
      <is>
        <t>Ready for review</t>
      </is>
    </oc>
    <nc r="AA364" t="inlineStr">
      <is>
        <t>Ready for PLC</t>
      </is>
    </nc>
  </rcc>
  <rcc rId="3965" sId="1" odxf="1" dxf="1" numFmtId="19">
    <nc r="AB363">
      <v>43985</v>
    </nc>
    <odxf/>
    <ndxf/>
  </rcc>
  <rcc rId="3966" sId="1" odxf="1" dxf="1" numFmtId="19">
    <nc r="AB364">
      <v>43985</v>
    </nc>
    <odxf/>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75" start="0" length="0">
    <dxf>
      <font/>
    </dxf>
  </rfmt>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71" sId="1" quotePrefix="1">
    <oc r="AL413" t="inlineStr">
      <is>
        <r>
          <t xml:space="preserve">Can’t cover full MCDCs of </t>
        </r>
        <r>
          <rPr>
            <b/>
            <sz val="10"/>
            <color rgb="FF7F0055"/>
            <rFont val="Courier New"/>
            <family val="3"/>
          </rPr>
          <t>if</t>
        </r>
        <r>
          <rPr>
            <sz val="10"/>
            <color rgb="FF000000"/>
            <rFont val="Courier New"/>
            <family val="3"/>
          </rPr>
          <t>((g_GCCC_BLKID_15_B)&amp;&amp; (</t>
        </r>
        <r>
          <rPr>
            <i/>
            <sz val="10"/>
            <color rgb="FF0000C0"/>
            <rFont val="Courier New"/>
            <family val="3"/>
          </rPr>
          <t>GCCC_BLKID_IDENT_16</t>
        </r>
        <r>
          <rPr>
            <sz val="10"/>
            <color rgb="FF000000"/>
            <rFont val="Courier New"/>
            <family val="3"/>
          </rPr>
          <t xml:space="preserve">)) </t>
        </r>
        <r>
          <rPr>
            <sz val="11"/>
            <color theme="1"/>
            <rFont val="Bosch Office Sans"/>
          </rPr>
          <t xml:space="preserve">at line #979 because </t>
        </r>
        <r>
          <rPr>
            <i/>
            <sz val="10"/>
            <color rgb="FF0000C0"/>
            <rFont val="Courier New"/>
            <family val="3"/>
          </rPr>
          <t>GCCC_BLKID_IDENT_</t>
        </r>
        <r>
          <rPr>
            <sz val="11"/>
            <color theme="1"/>
            <rFont val="Bosch Office Sans"/>
          </rPr>
          <t>16 is a enum and it’s value is fixed</t>
        </r>
      </is>
    </oc>
    <nc r="AL413" t="inlineStr">
      <is>
        <r>
          <t xml:space="preserve">- Can’t cover full MCDCs of </t>
        </r>
        <r>
          <rPr>
            <b/>
            <sz val="10"/>
            <color rgb="FF7F0055"/>
            <rFont val="Courier New"/>
            <family val="3"/>
          </rPr>
          <t>if</t>
        </r>
        <r>
          <rPr>
            <sz val="10"/>
            <color rgb="FF000000"/>
            <rFont val="Courier New"/>
            <family val="3"/>
          </rPr>
          <t>((g_GCCC_BLKID_15_B)&amp;&amp; (</t>
        </r>
        <r>
          <rPr>
            <i/>
            <sz val="10"/>
            <color rgb="FF0000C0"/>
            <rFont val="Courier New"/>
            <family val="3"/>
          </rPr>
          <t>GCCC_BLKID_IDENT_16</t>
        </r>
        <r>
          <rPr>
            <sz val="10"/>
            <color rgb="FF000000"/>
            <rFont val="Courier New"/>
            <family val="3"/>
          </rPr>
          <t xml:space="preserve">)) </t>
        </r>
        <r>
          <rPr>
            <sz val="11"/>
            <color theme="1"/>
            <rFont val="Bosch Office Sans"/>
          </rPr>
          <t xml:space="preserve">at line #979 because </t>
        </r>
        <r>
          <rPr>
            <i/>
            <sz val="10"/>
            <color rgb="FF0000C0"/>
            <rFont val="Courier New"/>
            <family val="3"/>
          </rPr>
          <t>GCCC_BLKID_IDENT_</t>
        </r>
        <r>
          <rPr>
            <sz val="11"/>
            <color theme="1"/>
            <rFont val="Bosch Office Sans"/>
          </rPr>
          <t>16 is a enum and it’s value is fixed</t>
        </r>
      </is>
    </nc>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13" start="0" length="0">
    <dxf>
      <alignment horizontal="left" vertical="top" readingOrder="0"/>
      <border outline="0">
        <left style="thin">
          <color indexed="64"/>
        </left>
        <right style="thin">
          <color indexed="64"/>
        </right>
        <top style="thin">
          <color indexed="64"/>
        </top>
        <bottom style="thin">
          <color indexed="64"/>
        </bottom>
      </border>
    </dxf>
  </rfmt>
  <rfmt sheetId="1" sqref="F413" start="0" length="2147483647">
    <dxf>
      <font>
        <b/>
      </font>
    </dxf>
  </rfmt>
  <rcc rId="3974" sId="1" quotePrefix="1">
    <oc r="F413" t="inlineStr">
      <is>
        <t>\GEEA2.0\rb\as\cevt\Geely\app\dsm\RBVAR\src\</t>
      </is>
    </oc>
    <nc r="F413" t="inlineStr">
      <is>
        <t>CEVT_GEEA_BE_Step1_Winter_Testing\GEEA2.0\rb\as\cevt\Geely\app\dsm\RBVAR\src\VAR09_OutputDriver_CEVT.c</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77" sId="1">
    <oc r="AA413" t="inlineStr">
      <is>
        <t>Ready for review</t>
      </is>
    </oc>
    <nc r="AA413" t="inlineStr">
      <is>
        <t>Ready for PLC</t>
      </is>
    </nc>
  </rcc>
  <rcc rId="3978" sId="1" numFmtId="19">
    <nc r="AB413">
      <v>43987</v>
    </nc>
  </rcc>
  <rfmt sheetId="1" sqref="AL413"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13" start="0" length="0">
    <dxf/>
  </rfmt>
  <rfmt sheetId="1" sqref="AL413" start="0" length="0">
    <dxf/>
  </rfmt>
  <rcc rId="3981" sId="1">
    <oc r="AL413" t="inlineStr">
      <is>
        <r>
          <t xml:space="preserve">- Can’t cover full MCDCs of </t>
        </r>
        <r>
          <rPr>
            <b/>
            <sz val="10"/>
            <color rgb="FF7F0055"/>
            <rFont val="Courier New"/>
            <family val="3"/>
          </rPr>
          <t>if</t>
        </r>
        <r>
          <rPr>
            <sz val="10"/>
            <color rgb="FF000000"/>
            <rFont val="Courier New"/>
            <family val="3"/>
          </rPr>
          <t>((g_GCCC_BLKID_15_B)&amp;&amp; (</t>
        </r>
        <r>
          <rPr>
            <i/>
            <sz val="10"/>
            <color rgb="FF0000C0"/>
            <rFont val="Courier New"/>
            <family val="3"/>
          </rPr>
          <t>GCCC_BLKID_IDENT_16</t>
        </r>
        <r>
          <rPr>
            <sz val="10"/>
            <color rgb="FF000000"/>
            <rFont val="Courier New"/>
            <family val="3"/>
          </rPr>
          <t xml:space="preserve">)) </t>
        </r>
        <r>
          <rPr>
            <sz val="11"/>
            <color theme="1"/>
            <rFont val="Bosch Office Sans"/>
          </rPr>
          <t xml:space="preserve">at line #979 because </t>
        </r>
        <r>
          <rPr>
            <i/>
            <sz val="10"/>
            <color rgb="FF0000C0"/>
            <rFont val="Courier New"/>
            <family val="3"/>
          </rPr>
          <t>GCCC_BLKID_IDENT_</t>
        </r>
        <r>
          <rPr>
            <sz val="11"/>
            <color theme="1"/>
            <rFont val="Bosch Office Sans"/>
          </rPr>
          <t>16 is a enum and it’s value is fixed</t>
        </r>
      </is>
    </oc>
    <nc r="AL413" t="inlineStr">
      <is>
        <r>
          <t xml:space="preserve">- Can’t cover full MCDCs of </t>
        </r>
        <r>
          <rPr>
            <b/>
            <sz val="10"/>
            <color rgb="FF7F0055"/>
            <rFont val="Courier New"/>
            <family val="3"/>
          </rPr>
          <t>if</t>
        </r>
        <r>
          <rPr>
            <sz val="10"/>
            <color rgb="FF000000"/>
            <rFont val="Courier New"/>
            <family val="3"/>
          </rPr>
          <t>((g_GCCC_BLKID_15_B)&amp;&amp; (</t>
        </r>
        <r>
          <rPr>
            <i/>
            <sz val="10"/>
            <color rgb="FF0000C0"/>
            <rFont val="Courier New"/>
            <family val="3"/>
          </rPr>
          <t>GCCC_BLKID_IDENT_16)</t>
        </r>
        <r>
          <rPr>
            <sz val="10"/>
            <color rgb="FF000000"/>
            <rFont val="Courier New"/>
            <family val="3"/>
          </rPr>
          <t xml:space="preserve">) </t>
        </r>
        <r>
          <rPr>
            <sz val="11"/>
            <color theme="1"/>
            <rFont val="Bosch Office Sans"/>
          </rPr>
          <t xml:space="preserve">at line #979 because </t>
        </r>
        <r>
          <rPr>
            <i/>
            <sz val="10"/>
            <color rgb="FF0000C0"/>
            <rFont val="Courier New"/>
            <family val="3"/>
          </rPr>
          <t>GCCC_BLKID_IDENT_</t>
        </r>
        <r>
          <rPr>
            <sz val="11"/>
            <color theme="1"/>
            <rFont val="Bosch Office Sans"/>
          </rPr>
          <t>16 is a enum and it’s value is fixed</t>
        </r>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AK476" start="0" length="0"/>
</revisions>
</file>

<file path=xl/revisions/revisionLog3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AL475" start="0" length="0"/>
  <rcc rId="3984" sId="1" odxf="1" dxf="1">
    <oc r="AL413" t="inlineStr">
      <is>
        <r>
          <t xml:space="preserve">- Can’t cover full MCDCs of </t>
        </r>
        <r>
          <rPr>
            <b/>
            <sz val="10"/>
            <color rgb="FF7F0055"/>
            <rFont val="Courier New"/>
            <family val="3"/>
          </rPr>
          <t>if</t>
        </r>
        <r>
          <rPr>
            <sz val="10"/>
            <color rgb="FF000000"/>
            <rFont val="Courier New"/>
            <family val="3"/>
          </rPr>
          <t>((g_GCCC_BLKID_15_B)&amp;&amp; (</t>
        </r>
        <r>
          <rPr>
            <i/>
            <sz val="10"/>
            <color rgb="FF0000C0"/>
            <rFont val="Courier New"/>
            <family val="3"/>
          </rPr>
          <t>GCCC_BLKID_IDENT_16)</t>
        </r>
        <r>
          <rPr>
            <sz val="10"/>
            <color rgb="FF000000"/>
            <rFont val="Courier New"/>
            <family val="3"/>
          </rPr>
          <t xml:space="preserve">) </t>
        </r>
        <r>
          <rPr>
            <sz val="11"/>
            <color theme="1"/>
            <rFont val="Bosch Office Sans"/>
          </rPr>
          <t xml:space="preserve">at line #979 because </t>
        </r>
        <r>
          <rPr>
            <i/>
            <sz val="10"/>
            <color rgb="FF0000C0"/>
            <rFont val="Courier New"/>
            <family val="3"/>
          </rPr>
          <t>GCCC_BLKID_IDENT_</t>
        </r>
        <r>
          <rPr>
            <sz val="11"/>
            <color theme="1"/>
            <rFont val="Bosch Office Sans"/>
          </rPr>
          <t>16 is a enum and it’s value is fixed</t>
        </r>
      </is>
    </oc>
    <nc r="AL413" t="inlineStr">
      <is>
        <t>- Can’t cover full MCDCs of if((g_GCCC_BLKID_15_B)&amp;&amp; (GCCC_BLKID_IDENT_16)) at line #979 because GCCC_BLKID_IDENT_16 is a enum and it’s value is fixed</t>
      </is>
    </nc>
    <odxf>
      <font/>
      <alignment horizontal="left" vertical="top" readingOrder="0"/>
      <border outline="0">
        <left style="thin">
          <color indexed="64"/>
        </left>
        <right style="thin">
          <color indexed="64"/>
        </right>
        <top style="thin">
          <color indexed="64"/>
        </top>
        <bottom style="thin">
          <color indexed="64"/>
        </bottom>
      </border>
    </odxf>
    <ndxf>
      <font>
        <sz val="11"/>
        <color theme="1"/>
        <name val="Calibri"/>
        <scheme val="minor"/>
      </font>
      <alignment horizontal="general" vertical="bottom" readingOrder="0"/>
      <border outline="0">
        <left/>
        <right/>
        <top/>
        <bottom/>
      </border>
    </ndxf>
  </rcc>
</revisions>
</file>

<file path=xl/revisions/revisionLog3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87" sId="1">
    <oc r="S311" t="inlineStr">
      <is>
        <t>duong.nguyen</t>
      </is>
    </oc>
    <nc r="S311" t="inlineStr">
      <is>
        <t>chung.ly</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92" sId="1">
    <nc r="X299">
      <f>W299</f>
    </nc>
  </rcc>
  <rcc rId="3993" sId="1">
    <nc r="Z299">
      <v>9</v>
    </nc>
  </rcc>
  <rcc rId="3994" sId="1">
    <nc r="AA299" t="inlineStr">
      <is>
        <t>Ready for review</t>
      </is>
    </nc>
  </rcc>
  <rcc rId="3995" sId="1" numFmtId="19">
    <nc r="AE299">
      <v>43987</v>
    </nc>
  </rcc>
  <rcc rId="3996" sId="1" numFmtId="19">
    <nc r="AF299">
      <v>43987</v>
    </nc>
  </rcc>
  <rcc rId="3997" sId="1">
    <nc r="AG299" t="inlineStr">
      <is>
        <t>OK</t>
      </is>
    </nc>
  </rcc>
  <rcc rId="3998" sId="1" numFmtId="14">
    <nc r="AH299">
      <v>1</v>
    </nc>
  </rcc>
  <rcc rId="3999" sId="1" numFmtId="14">
    <nc r="AI299">
      <v>1</v>
    </nc>
  </rcc>
  <rcc rId="4000" sId="1" numFmtId="14">
    <nc r="AJ299">
      <v>1</v>
    </nc>
  </rcc>
  <rcc rId="4001" sId="1">
    <nc r="AK299" t="inlineStr">
      <is>
        <t>None</t>
      </is>
    </nc>
  </rcc>
  <rcc rId="4002" sId="1" odxf="1" dxf="1" quotePrefix="1">
    <nc r="AL299" t="inlineStr">
      <is>
        <t>-</t>
      </is>
    </nc>
    <odxf>
      <font>
        <sz val="11"/>
        <color theme="1"/>
        <name val="Calibri"/>
        <scheme val="minor"/>
      </font>
    </odxf>
    <ndxf>
      <font>
        <sz val="11"/>
        <color theme="1"/>
        <name val="Calibri"/>
        <scheme val="minor"/>
      </font>
    </ndxf>
  </rcc>
  <rcc rId="4003" sId="1" odxf="1" dxf="1" quotePrefix="1">
    <nc r="AM299" t="inlineStr">
      <is>
        <t>-</t>
      </is>
    </nc>
    <odxf>
      <font>
        <sz val="11"/>
        <color theme="1"/>
        <name val="Calibri"/>
        <scheme val="minor"/>
      </font>
    </odxf>
    <ndxf>
      <font>
        <sz val="11"/>
        <color theme="1"/>
        <name val="Calibri"/>
        <scheme val="minor"/>
      </font>
    </ndxf>
  </rc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06" sId="1">
    <nc r="X304">
      <f>W304</f>
    </nc>
  </rcc>
  <rcc rId="4007" sId="1">
    <nc r="Z304">
      <v>1</v>
    </nc>
  </rcc>
  <rcc rId="4008" sId="1">
    <nc r="AA304" t="inlineStr">
      <is>
        <t>Ready for review</t>
      </is>
    </nc>
  </rcc>
  <rcc rId="4009" sId="1" numFmtId="19">
    <nc r="AE304">
      <v>43985</v>
    </nc>
  </rcc>
  <rcc rId="4010" sId="1" numFmtId="19">
    <nc r="AF304">
      <v>43985</v>
    </nc>
  </rcc>
  <rcc rId="4011" sId="1">
    <nc r="AG304" t="inlineStr">
      <is>
        <t>OK</t>
      </is>
    </nc>
  </rcc>
  <rcc rId="4012" sId="1" numFmtId="14">
    <nc r="AH304">
      <v>1</v>
    </nc>
  </rcc>
  <rcc rId="4013" sId="1" numFmtId="14">
    <nc r="AI304">
      <v>1</v>
    </nc>
  </rcc>
  <rcc rId="4014" sId="1" numFmtId="14">
    <nc r="AJ304">
      <v>1</v>
    </nc>
  </rcc>
  <rcc rId="4015" sId="1">
    <nc r="AK304" t="inlineStr">
      <is>
        <t>None</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W413" start="0" length="0">
    <dxf>
      <alignment horizontal="left" readingOrder="0"/>
    </dxf>
  </rfmt>
  <rfmt sheetId="1" sqref="X413" start="0" length="0">
    <dxf>
      <fill>
        <patternFill patternType="none">
          <bgColor indexed="65"/>
        </patternFill>
      </fill>
      <alignment horizontal="left" readingOrder="0"/>
    </dxf>
  </rfmt>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Merged_JOEM!$B$59:$AN$273</oldFormula>
  </rdn>
  <rcv guid="{970EE037-F5E5-47AF-896A-0F6222879EBC}" action="add"/>
</revisions>
</file>

<file path=xl/revisions/revisionLog3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22" sId="1" xfDxf="1" dxf="1" quotePrefix="1">
    <oc r="F414" t="inlineStr">
      <is>
        <t>rb\as\cevt\Geely\app\net\RBScl\src\Vmm\</t>
      </is>
    </oc>
    <nc r="F414" t="inlineStr">
      <is>
        <t>CEVT_GEEA_DeuteriumR_DEV/GEEA2.0/rb/as/cevt/Geely/app/net/RBScl/src/Vmm/VehicleModeManagement.c</t>
      </is>
    </nc>
    <ndxf>
      <alignment horizontal="left" vertical="top" readingOrder="0"/>
      <border outline="0">
        <left style="thin">
          <color indexed="64"/>
        </left>
        <right style="thin">
          <color indexed="64"/>
        </right>
        <top style="thin">
          <color indexed="64"/>
        </top>
        <bottom style="thin">
          <color indexed="64"/>
        </bottom>
      </border>
    </ndxf>
  </rcc>
  <rfmt sheetId="1" sqref="F414" start="0" length="2147483647">
    <dxf>
      <font>
        <b/>
      </font>
    </dxf>
  </rfmt>
</revisions>
</file>

<file path=xl/revisions/revisionLog3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25" sId="1">
    <nc r="A48" t="inlineStr">
      <is>
        <t xml:space="preserve"> </t>
      </is>
    </nc>
  </rcc>
</revisions>
</file>

<file path=xl/revisions/revisionLog3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26" sId="1">
    <nc r="X415">
      <f>W415</f>
    </nc>
  </rcc>
  <rcc rId="4027" sId="1">
    <nc r="Z415">
      <v>0.5</v>
    </nc>
  </rcc>
  <rcc rId="4028" sId="1">
    <nc r="AA415" t="inlineStr">
      <is>
        <t>Ready for review</t>
      </is>
    </nc>
  </rcc>
  <rcc rId="4029" sId="1" numFmtId="19">
    <nc r="AE415">
      <v>43987</v>
    </nc>
  </rcc>
  <rcc rId="4030" sId="1" numFmtId="19">
    <nc r="AF415">
      <v>43987</v>
    </nc>
  </rcc>
  <rcc rId="4031" sId="1">
    <nc r="AG415" t="inlineStr">
      <is>
        <t>OK</t>
      </is>
    </nc>
  </rcc>
  <rcc rId="4032" sId="1" numFmtId="14">
    <nc r="AH415">
      <v>1</v>
    </nc>
  </rcc>
  <rcc rId="4033" sId="1" numFmtId="14">
    <nc r="AI415">
      <v>1</v>
    </nc>
  </rcc>
  <rcc rId="4034" sId="1" numFmtId="14">
    <nc r="AJ415">
      <v>1</v>
    </nc>
  </rcc>
  <rcc rId="4035" sId="1">
    <nc r="AK415" t="inlineStr">
      <is>
        <t>None</t>
      </is>
    </nc>
  </rcc>
  <rcc rId="4036" sId="1" odxf="1" dxf="1" quotePrefix="1">
    <nc r="AL415" t="inlineStr">
      <is>
        <t>-</t>
      </is>
    </nc>
    <odxf/>
    <ndxf/>
  </rcc>
  <rcc rId="4037" sId="1" odxf="1" dxf="1" quotePrefix="1">
    <nc r="AM415" t="inlineStr">
      <is>
        <t>-</t>
      </is>
    </nc>
    <ndxf/>
  </rcc>
  <rcc rId="4038" sId="1" odxf="1" dxf="1" quotePrefix="1">
    <nc r="AN415"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41" sId="1">
    <nc r="X355">
      <f>W355</f>
    </nc>
  </rcc>
</revisions>
</file>

<file path=xl/revisions/revisionLog3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42" sId="1">
    <nc r="Z355">
      <v>4</v>
    </nc>
  </rcc>
</revisions>
</file>

<file path=xl/revisions/revisionLog3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43" sId="1">
    <nc r="X305">
      <f>W305</f>
    </nc>
  </rcc>
  <rcc rId="4044" sId="1">
    <nc r="Z305">
      <v>1</v>
    </nc>
  </rcc>
  <rcc rId="4045" sId="1">
    <nc r="AA305" t="inlineStr">
      <is>
        <t>Ready for review</t>
      </is>
    </nc>
  </rcc>
  <rcc rId="4046" sId="1" odxf="1" dxf="1" numFmtId="19">
    <oc r="AD305">
      <v>43994</v>
    </oc>
    <nc r="AD305">
      <v>43986</v>
    </nc>
    <odxf>
      <fill>
        <patternFill patternType="none">
          <bgColor indexed="65"/>
        </patternFill>
      </fill>
    </odxf>
    <ndxf>
      <fill>
        <patternFill patternType="solid">
          <bgColor rgb="FFFF0000"/>
        </patternFill>
      </fill>
    </ndxf>
  </rcc>
  <rcc rId="4047" sId="1">
    <nc r="AG305" t="inlineStr">
      <is>
        <t>OK</t>
      </is>
    </nc>
  </rcc>
  <rcc rId="4048" sId="1" numFmtId="14">
    <nc r="AH305">
      <v>1</v>
    </nc>
  </rcc>
  <rcc rId="4049" sId="1" numFmtId="14">
    <nc r="AI305">
      <v>1</v>
    </nc>
  </rcc>
  <rcc rId="4050" sId="1" numFmtId="14">
    <nc r="AJ305">
      <v>1</v>
    </nc>
  </rcc>
  <rcc rId="4051" sId="1">
    <nc r="AK305" t="inlineStr">
      <is>
        <t>None</t>
      </is>
    </nc>
  </rcc>
  <rcc rId="4052" sId="1" odxf="1" dxf="1" quotePrefix="1">
    <nc r="AL304" t="inlineStr">
      <is>
        <t>-</t>
      </is>
    </nc>
    <odxf/>
    <ndxf/>
  </rcc>
  <rcc rId="4053" sId="1" odxf="1" dxf="1" quotePrefix="1">
    <nc r="AM304" t="inlineStr">
      <is>
        <t>-</t>
      </is>
    </nc>
    <odxf/>
    <ndxf/>
  </rcc>
  <rcc rId="4054" sId="1" odxf="1" dxf="1" quotePrefix="1">
    <nc r="AN304" t="inlineStr">
      <is>
        <t>-</t>
      </is>
    </nc>
    <odxf/>
    <ndxf/>
  </rcc>
  <rcc rId="4055" sId="1" odxf="1" dxf="1" quotePrefix="1">
    <nc r="AL305" t="inlineStr">
      <is>
        <t>-</t>
      </is>
    </nc>
    <odxf/>
    <ndxf/>
  </rcc>
  <rcc rId="4056" sId="1" odxf="1" dxf="1" quotePrefix="1">
    <nc r="AM305" t="inlineStr">
      <is>
        <t>-</t>
      </is>
    </nc>
    <odxf/>
    <ndxf/>
  </rcc>
  <rcc rId="4057" sId="1" odxf="1" dxf="1" quotePrefix="1">
    <nc r="AN305" t="inlineStr">
      <is>
        <t>-</t>
      </is>
    </nc>
    <odxf/>
    <ndxf/>
  </rcc>
  <rcc rId="4058" sId="1">
    <nc r="X322">
      <f>W322</f>
    </nc>
  </rcc>
  <rcc rId="4059" sId="1">
    <nc r="Z322">
      <v>2</v>
    </nc>
  </rcc>
  <rcc rId="4060" sId="1">
    <nc r="AA322" t="inlineStr">
      <is>
        <t>Ready for review</t>
      </is>
    </nc>
  </rcc>
  <rcc rId="4061" sId="1" numFmtId="19">
    <oc r="AE304">
      <v>43985</v>
    </oc>
    <nc r="AE304">
      <v>43986</v>
    </nc>
  </rcc>
  <rcc rId="4062" sId="1" numFmtId="19">
    <oc r="AF304">
      <v>43985</v>
    </oc>
    <nc r="AF304">
      <v>43986</v>
    </nc>
  </rcc>
  <rcc rId="4063" sId="1" numFmtId="19">
    <nc r="AE305">
      <v>43986</v>
    </nc>
  </rcc>
  <rcc rId="4064" sId="1" numFmtId="19">
    <nc r="AF305">
      <v>43986</v>
    </nc>
  </rcc>
  <rcc rId="4065" sId="1" numFmtId="19">
    <nc r="AE322">
      <v>43986</v>
    </nc>
  </rcc>
  <rcc rId="4066" sId="1" numFmtId="19">
    <nc r="AF322">
      <v>43986</v>
    </nc>
  </rcc>
  <rcc rId="4067" sId="1">
    <nc r="AG322" t="inlineStr">
      <is>
        <t>OK</t>
      </is>
    </nc>
  </rcc>
  <rcc rId="4068" sId="1" numFmtId="14">
    <nc r="AH322">
      <v>1</v>
    </nc>
  </rcc>
  <rcc rId="4069" sId="1" numFmtId="14">
    <nc r="AI322">
      <v>1</v>
    </nc>
  </rcc>
  <rcc rId="4070" sId="1" numFmtId="14">
    <nc r="AJ322">
      <v>1</v>
    </nc>
  </rcc>
  <rcc rId="4071" sId="1">
    <nc r="AK322" t="inlineStr">
      <is>
        <t>None</t>
      </is>
    </nc>
  </rcc>
  <rcc rId="4072" sId="1" odxf="1" dxf="1" quotePrefix="1">
    <nc r="AL322" t="inlineStr">
      <is>
        <t>-</t>
      </is>
    </nc>
    <odxf/>
    <ndxf/>
  </rcc>
  <rcc rId="4073" sId="1" odxf="1" dxf="1" quotePrefix="1">
    <nc r="AM322" t="inlineStr">
      <is>
        <t>-</t>
      </is>
    </nc>
    <odxf/>
    <ndxf/>
  </rcc>
  <rcc rId="4074" sId="1" odxf="1" dxf="1" quotePrefix="1">
    <nc r="AN322" t="inlineStr">
      <is>
        <t>-</t>
      </is>
    </nc>
    <odxf/>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324" start="0" length="0">
    <dxf>
      <alignment wrapText="1" readingOrder="0"/>
    </dxf>
  </rfmt>
  <rfmt sheetId="1" sqref="AL324">
    <dxf>
      <alignment wrapText="0" readingOrder="0"/>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79" sId="2" numFmtId="14">
    <nc r="AH132">
      <v>1</v>
    </nc>
  </rcc>
  <rcc rId="4080" sId="2" numFmtId="14">
    <nc r="AI132">
      <v>1</v>
    </nc>
  </rcc>
  <rcc rId="4081" sId="2" quotePrefix="1">
    <nc r="AK132" t="inlineStr">
      <is>
        <t>None</t>
      </is>
    </nc>
  </rcc>
  <rcc rId="4082" sId="2" numFmtId="14">
    <nc r="AJ132">
      <v>0.33</v>
    </nc>
  </rcc>
  <rcc rId="4083" sId="2" numFmtId="19">
    <nc r="AE132">
      <v>43987</v>
    </nc>
  </rcc>
  <rcc rId="4084" sId="2" numFmtId="19">
    <nc r="AF132">
      <v>43987</v>
    </nc>
  </rcc>
  <rcc rId="4085" sId="2">
    <nc r="AG132" t="inlineStr">
      <is>
        <t>OK</t>
      </is>
    </nc>
  </rcc>
  <rcc rId="4086" sId="2" numFmtId="19">
    <nc r="AE133">
      <v>43987</v>
    </nc>
  </rcc>
  <rcc rId="4087" sId="2" numFmtId="19">
    <nc r="AF133">
      <v>43987</v>
    </nc>
  </rcc>
  <rcc rId="4088" sId="2">
    <nc r="AG133" t="inlineStr">
      <is>
        <t>OK</t>
      </is>
    </nc>
  </rcc>
  <rcc rId="4089" sId="2" numFmtId="14">
    <nc r="AH133">
      <v>1</v>
    </nc>
  </rcc>
  <rcc rId="4090" sId="2" numFmtId="14">
    <nc r="AI133">
      <v>1</v>
    </nc>
  </rcc>
  <rcc rId="4091" sId="2" quotePrefix="1">
    <nc r="AK133" t="inlineStr">
      <is>
        <t>None</t>
      </is>
    </nc>
  </rcc>
  <rcc rId="4092" sId="2" numFmtId="14">
    <nc r="AJ133">
      <v>1</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95" sId="2">
    <nc r="X125">
      <f>W125</f>
    </nc>
  </rcc>
  <rcc rId="4096" sId="2">
    <nc r="X126">
      <f>W126</f>
    </nc>
  </rcc>
  <rcc rId="4097" sId="2">
    <nc r="X127">
      <f>W127</f>
    </nc>
  </rcc>
  <rcc rId="4098" sId="2">
    <nc r="X128">
      <f>W128</f>
    </nc>
  </rcc>
  <rcc rId="4099" sId="2">
    <nc r="X129">
      <f>W129</f>
    </nc>
  </rcc>
  <rcc rId="4100" sId="2">
    <nc r="X130">
      <f>W130</f>
    </nc>
  </rcc>
  <rcc rId="4101" sId="2">
    <nc r="X131">
      <f>W131</f>
    </nc>
  </rcc>
  <rcc rId="4102" sId="2">
    <nc r="X132">
      <f>W132</f>
    </nc>
  </rcc>
  <rcc rId="4103" sId="2">
    <nc r="X133">
      <f>W133</f>
    </nc>
  </rcc>
  <rcc rId="4104" sId="2">
    <nc r="Z125">
      <v>2</v>
    </nc>
  </rcc>
  <rcc rId="4105" sId="2">
    <nc r="Z126">
      <v>2</v>
    </nc>
  </rcc>
  <rcc rId="4106" sId="2">
    <nc r="Z127">
      <v>2</v>
    </nc>
  </rcc>
  <rcc rId="4107" sId="2">
    <nc r="Z128">
      <v>2</v>
    </nc>
  </rcc>
  <rcc rId="4108" sId="2">
    <nc r="Z129">
      <v>2</v>
    </nc>
  </rcc>
  <rcc rId="4109" sId="2">
    <nc r="Z130">
      <v>2</v>
    </nc>
  </rcc>
  <rcc rId="4110" sId="2">
    <nc r="Z131">
      <v>2</v>
    </nc>
  </rcc>
  <rcc rId="4111" sId="2">
    <nc r="Z132">
      <v>2</v>
    </nc>
  </rcc>
  <rcc rId="4112" sId="2">
    <nc r="Z133">
      <v>2</v>
    </nc>
  </rcc>
  <rcc rId="4113" sId="2">
    <nc r="AA125" t="inlineStr">
      <is>
        <t>Ready for review</t>
      </is>
    </nc>
  </rcc>
  <rcc rId="4114" sId="2">
    <nc r="AA126" t="inlineStr">
      <is>
        <t>Ready for review</t>
      </is>
    </nc>
  </rcc>
  <rcc rId="4115" sId="2">
    <nc r="AA127" t="inlineStr">
      <is>
        <t>Ready for review</t>
      </is>
    </nc>
  </rcc>
  <rcc rId="4116" sId="2">
    <nc r="AA128" t="inlineStr">
      <is>
        <t>Ready for review</t>
      </is>
    </nc>
  </rcc>
  <rcc rId="4117" sId="2">
    <nc r="AA129" t="inlineStr">
      <is>
        <t>Ready for review</t>
      </is>
    </nc>
  </rcc>
  <rcc rId="4118" sId="2">
    <nc r="AA130" t="inlineStr">
      <is>
        <t>Ready for review</t>
      </is>
    </nc>
  </rcc>
  <rcc rId="4119" sId="2">
    <nc r="AA131" t="inlineStr">
      <is>
        <t>Ready for review</t>
      </is>
    </nc>
  </rcc>
  <rcc rId="4120" sId="2">
    <nc r="AA132" t="inlineStr">
      <is>
        <t>Ready for review</t>
      </is>
    </nc>
  </rcc>
  <rcc rId="4121" sId="2">
    <nc r="AA133" t="inlineStr">
      <is>
        <t>Ready for review</t>
      </is>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24" sId="1">
    <nc r="X311">
      <f>W311</f>
    </nc>
  </rcc>
  <rcc rId="4125" sId="1">
    <nc r="Z311">
      <v>2</v>
    </nc>
  </rcc>
  <rcc rId="4126" sId="1">
    <nc r="AA311" t="inlineStr">
      <is>
        <t>Ready for review</t>
      </is>
    </nc>
  </rcc>
  <rcc rId="4127" sId="1" numFmtId="19">
    <nc r="AE311">
      <v>43986</v>
    </nc>
  </rcc>
  <rcc rId="4128" sId="1" numFmtId="19">
    <nc r="AF311">
      <v>43986</v>
    </nc>
  </rcc>
  <rcc rId="4129" sId="1">
    <nc r="AG311" t="inlineStr">
      <is>
        <t>OK</t>
      </is>
    </nc>
  </rcc>
  <rcc rId="4130" sId="1" numFmtId="14">
    <nc r="AH311">
      <v>1</v>
    </nc>
  </rcc>
  <rcc rId="4131" sId="1" numFmtId="14">
    <nc r="AI311">
      <v>1</v>
    </nc>
  </rcc>
  <rcc rId="4132" sId="1" numFmtId="14">
    <nc r="AJ311">
      <v>1</v>
    </nc>
  </rcc>
  <rcc rId="4133" sId="1">
    <nc r="AK311" t="inlineStr">
      <is>
        <t>None</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38" sId="2">
    <nc r="X137">
      <f>W137</f>
    </nc>
  </rcc>
  <rcc rId="4139" sId="2">
    <nc r="AA137" t="inlineStr">
      <is>
        <t>Ready for review</t>
      </is>
    </nc>
  </rcc>
  <rcc rId="4140" sId="2" numFmtId="19">
    <nc r="AE137">
      <v>43987</v>
    </nc>
  </rcc>
  <rcc rId="4141" sId="2" numFmtId="19">
    <nc r="AF137">
      <v>43987</v>
    </nc>
  </rcc>
  <rcc rId="4142" sId="2">
    <nc r="AG137" t="inlineStr">
      <is>
        <t>OK</t>
      </is>
    </nc>
  </rcc>
  <rcc rId="4143" sId="2" numFmtId="14">
    <nc r="AH137">
      <v>1</v>
    </nc>
  </rcc>
  <rcc rId="4144" sId="2" numFmtId="14">
    <nc r="AI137">
      <v>1</v>
    </nc>
  </rcc>
  <rcc rId="4145" sId="2">
    <nc r="AJ137" t="inlineStr">
      <is>
        <t>-</t>
      </is>
    </nc>
  </rcc>
  <rcc rId="4146" sId="2" quotePrefix="1">
    <nc r="AK137" t="inlineStr">
      <is>
        <t>None</t>
      </is>
    </nc>
  </rc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Merged_JOEM!$B$59:$AN$273</formula>
    <oldFormula>Merged_JOEM!$B$59:$AN$273</oldFormula>
  </rdn>
  <rcv guid="{A2C66332-A809-458E-971B-FDB6D62C74C3}" action="add"/>
</revisions>
</file>

<file path=xl/revisions/revisionLog3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49" sId="1">
    <oc r="I424" t="inlineStr">
      <is>
        <t xml:space="preserve">Pata_ModeSelectionOutput </t>
      </is>
    </oc>
    <nc r="I424" t="inlineStr">
      <is>
        <t>Pata_ModeSelectionOutput</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3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52" sId="1" numFmtId="19">
    <nc r="AB304">
      <v>43986</v>
    </nc>
  </rcc>
  <rcc rId="4153" sId="1" numFmtId="19">
    <nc r="AB305">
      <v>43986</v>
    </nc>
  </rcc>
  <rcc rId="4154" sId="1" numFmtId="19">
    <nc r="AB309">
      <v>43986</v>
    </nc>
  </rcc>
  <rcc rId="4155" sId="1" numFmtId="19">
    <nc r="AB310">
      <v>43986</v>
    </nc>
  </rcc>
  <rcc rId="4156" sId="1" numFmtId="19">
    <nc r="AB311">
      <v>43986</v>
    </nc>
  </rcc>
  <rcc rId="4157" sId="1" numFmtId="19">
    <nc r="AB312">
      <v>43986</v>
    </nc>
  </rcc>
  <rcc rId="4158" sId="1" numFmtId="19">
    <nc r="AB313">
      <v>43986</v>
    </nc>
  </rcc>
  <rcc rId="4159" sId="1" numFmtId="19">
    <nc r="AB314">
      <v>43986</v>
    </nc>
  </rcc>
  <rcc rId="4160" sId="1" numFmtId="19">
    <nc r="AB315">
      <v>43986</v>
    </nc>
  </rcc>
  <rcc rId="4161" sId="1" numFmtId="19">
    <nc r="AB316">
      <v>43986</v>
    </nc>
  </rcc>
  <rcc rId="4162" sId="1" numFmtId="19">
    <nc r="AB317">
      <v>43986</v>
    </nc>
  </rcc>
  <rcc rId="4163" sId="1" numFmtId="19">
    <nc r="AB318">
      <v>43986</v>
    </nc>
  </rcc>
  <rcc rId="4164" sId="1" numFmtId="19">
    <nc r="AB319">
      <v>43986</v>
    </nc>
  </rcc>
  <rcc rId="4165" sId="1" numFmtId="19">
    <nc r="AB320">
      <v>43986</v>
    </nc>
  </rcc>
  <rcc rId="4166" sId="1" numFmtId="19">
    <nc r="AB321">
      <v>43986</v>
    </nc>
  </rcc>
  <rcc rId="4167" sId="1" numFmtId="19">
    <nc r="AB322">
      <v>43986</v>
    </nc>
  </rcc>
  <rcc rId="4168" sId="1" numFmtId="19">
    <nc r="AB323">
      <v>43986</v>
    </nc>
  </rcc>
  <rcc rId="4169" sId="1" numFmtId="19">
    <nc r="AB324">
      <v>43986</v>
    </nc>
  </rcc>
  <rcc rId="4170" sId="1" numFmtId="19">
    <nc r="AB333">
      <v>43986</v>
    </nc>
  </rcc>
  <rcc rId="4171" sId="1" numFmtId="19">
    <nc r="AB334">
      <v>43986</v>
    </nc>
  </rcc>
  <rcc rId="4172" sId="1" numFmtId="19">
    <nc r="AB335">
      <v>43986</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75" sId="1" numFmtId="19">
    <oc r="AB304">
      <v>43986</v>
    </oc>
    <nc r="AB304">
      <v>43987</v>
    </nc>
  </rcc>
  <rcc rId="4176" sId="1" numFmtId="19">
    <oc r="AB305">
      <v>43986</v>
    </oc>
    <nc r="AB305">
      <v>43987</v>
    </nc>
  </rcc>
  <rcc rId="4177" sId="1" numFmtId="19">
    <oc r="AB309">
      <v>43986</v>
    </oc>
    <nc r="AB309">
      <v>43987</v>
    </nc>
  </rcc>
  <rcc rId="4178" sId="1" numFmtId="19">
    <oc r="AB310">
      <v>43986</v>
    </oc>
    <nc r="AB310">
      <v>43987</v>
    </nc>
  </rcc>
  <rcc rId="4179" sId="1" numFmtId="19">
    <oc r="AB311">
      <v>43986</v>
    </oc>
    <nc r="AB311">
      <v>43987</v>
    </nc>
  </rcc>
  <rcc rId="4180" sId="1" numFmtId="19">
    <oc r="AB312">
      <v>43986</v>
    </oc>
    <nc r="AB312">
      <v>43987</v>
    </nc>
  </rcc>
  <rcc rId="4181" sId="1" numFmtId="19">
    <oc r="AB313">
      <v>43986</v>
    </oc>
    <nc r="AB313">
      <v>43987</v>
    </nc>
  </rcc>
  <rcc rId="4182" sId="1" numFmtId="19">
    <oc r="AB314">
      <v>43986</v>
    </oc>
    <nc r="AB314">
      <v>43987</v>
    </nc>
  </rcc>
  <rcc rId="4183" sId="1" numFmtId="19">
    <oc r="AB315">
      <v>43986</v>
    </oc>
    <nc r="AB315">
      <v>43987</v>
    </nc>
  </rcc>
  <rcc rId="4184" sId="1" numFmtId="19">
    <oc r="AB316">
      <v>43986</v>
    </oc>
    <nc r="AB316">
      <v>43987</v>
    </nc>
  </rcc>
  <rcc rId="4185" sId="1" numFmtId="19">
    <oc r="AB317">
      <v>43986</v>
    </oc>
    <nc r="AB317">
      <v>43987</v>
    </nc>
  </rcc>
  <rcc rId="4186" sId="1" numFmtId="19">
    <oc r="AB318">
      <v>43986</v>
    </oc>
    <nc r="AB318">
      <v>43987</v>
    </nc>
  </rcc>
  <rcc rId="4187" sId="1" numFmtId="19">
    <oc r="AB319">
      <v>43986</v>
    </oc>
    <nc r="AB319">
      <v>43987</v>
    </nc>
  </rcc>
  <rcc rId="4188" sId="1" numFmtId="19">
    <oc r="AB320">
      <v>43986</v>
    </oc>
    <nc r="AB320">
      <v>43987</v>
    </nc>
  </rcc>
  <rcc rId="4189" sId="1" numFmtId="19">
    <oc r="AB321">
      <v>43986</v>
    </oc>
    <nc r="AB321">
      <v>43987</v>
    </nc>
  </rcc>
  <rcc rId="4190" sId="1" numFmtId="19">
    <oc r="AB322">
      <v>43986</v>
    </oc>
    <nc r="AB322">
      <v>43987</v>
    </nc>
  </rcc>
  <rcc rId="4191" sId="1" numFmtId="19">
    <oc r="AB323">
      <v>43986</v>
    </oc>
    <nc r="AB323">
      <v>43987</v>
    </nc>
  </rcc>
  <rcc rId="4192" sId="1" numFmtId="19">
    <oc r="AB324">
      <v>43986</v>
    </oc>
    <nc r="AB324">
      <v>43987</v>
    </nc>
  </rcc>
  <rcc rId="4193" sId="1" numFmtId="19">
    <oc r="AB333">
      <v>43986</v>
    </oc>
    <nc r="AB333">
      <v>43987</v>
    </nc>
  </rcc>
  <rcc rId="4194" sId="1" numFmtId="19">
    <oc r="AB334">
      <v>43986</v>
    </oc>
    <nc r="AB334">
      <v>43987</v>
    </nc>
  </rcc>
  <rcc rId="4195" sId="1" numFmtId="19">
    <oc r="AB335">
      <v>43986</v>
    </oc>
    <nc r="AB335">
      <v>43987</v>
    </nc>
  </rcc>
</revisions>
</file>

<file path=xl/revisions/revisionLog3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96" sId="1">
    <oc r="AA304" t="inlineStr">
      <is>
        <t>Ready for review</t>
      </is>
    </oc>
    <nc r="AA304" t="inlineStr">
      <is>
        <t>Ready for PLC</t>
      </is>
    </nc>
  </rcc>
  <rcc rId="4197" sId="1">
    <oc r="AA305" t="inlineStr">
      <is>
        <t>Ready for review</t>
      </is>
    </oc>
    <nc r="AA305" t="inlineStr">
      <is>
        <t>Ready for PLC</t>
      </is>
    </nc>
  </rcc>
  <rcc rId="4198" sId="1">
    <oc r="AA309" t="inlineStr">
      <is>
        <t>Ready for review</t>
      </is>
    </oc>
    <nc r="AA309" t="inlineStr">
      <is>
        <t>Ready for PLC</t>
      </is>
    </nc>
  </rcc>
  <rcc rId="4199" sId="1">
    <oc r="AA310" t="inlineStr">
      <is>
        <t>Ready for review</t>
      </is>
    </oc>
    <nc r="AA310" t="inlineStr">
      <is>
        <t>Ready for PLC</t>
      </is>
    </nc>
  </rcc>
  <rcc rId="4200" sId="1">
    <oc r="AA311" t="inlineStr">
      <is>
        <t>Ready for review</t>
      </is>
    </oc>
    <nc r="AA311" t="inlineStr">
      <is>
        <t>Ready for PLC</t>
      </is>
    </nc>
  </rcc>
  <rcc rId="4201" sId="1">
    <oc r="AA312" t="inlineStr">
      <is>
        <t>Ready for review</t>
      </is>
    </oc>
    <nc r="AA312" t="inlineStr">
      <is>
        <t>Ready for PLC</t>
      </is>
    </nc>
  </rcc>
  <rcc rId="4202" sId="1">
    <oc r="AA313" t="inlineStr">
      <is>
        <t>Ready for review</t>
      </is>
    </oc>
    <nc r="AA313" t="inlineStr">
      <is>
        <t>Ready for PLC</t>
      </is>
    </nc>
  </rcc>
  <rcc rId="4203" sId="1">
    <oc r="AA314" t="inlineStr">
      <is>
        <t>Ready for review</t>
      </is>
    </oc>
    <nc r="AA314" t="inlineStr">
      <is>
        <t>Ready for PLC</t>
      </is>
    </nc>
  </rcc>
  <rcc rId="4204" sId="1">
    <oc r="AA315" t="inlineStr">
      <is>
        <t>Ready for review</t>
      </is>
    </oc>
    <nc r="AA315" t="inlineStr">
      <is>
        <t>Ready for PLC</t>
      </is>
    </nc>
  </rcc>
  <rcc rId="4205" sId="1">
    <oc r="AA316" t="inlineStr">
      <is>
        <t>Ready for review</t>
      </is>
    </oc>
    <nc r="AA316" t="inlineStr">
      <is>
        <t>Ready for PLC</t>
      </is>
    </nc>
  </rcc>
  <rcc rId="4206" sId="1">
    <oc r="AA317" t="inlineStr">
      <is>
        <t>Ready for review</t>
      </is>
    </oc>
    <nc r="AA317" t="inlineStr">
      <is>
        <t>Ready for PLC</t>
      </is>
    </nc>
  </rcc>
  <rcc rId="4207" sId="1">
    <oc r="AA318" t="inlineStr">
      <is>
        <t>Ready for review</t>
      </is>
    </oc>
    <nc r="AA318" t="inlineStr">
      <is>
        <t>Ready for PLC</t>
      </is>
    </nc>
  </rcc>
  <rcc rId="4208" sId="1">
    <oc r="AA319" t="inlineStr">
      <is>
        <t>Ready for review</t>
      </is>
    </oc>
    <nc r="AA319" t="inlineStr">
      <is>
        <t>Ready for PLC</t>
      </is>
    </nc>
  </rcc>
  <rcc rId="4209" sId="1">
    <oc r="AA320" t="inlineStr">
      <is>
        <t>Ready for review</t>
      </is>
    </oc>
    <nc r="AA320" t="inlineStr">
      <is>
        <t>Ready for PLC</t>
      </is>
    </nc>
  </rcc>
  <rcc rId="4210" sId="1">
    <oc r="AA321" t="inlineStr">
      <is>
        <t>Ready for review</t>
      </is>
    </oc>
    <nc r="AA321" t="inlineStr">
      <is>
        <t>Ready for PLC</t>
      </is>
    </nc>
  </rcc>
  <rcc rId="4211" sId="1">
    <oc r="AA322" t="inlineStr">
      <is>
        <t>Ready for review</t>
      </is>
    </oc>
    <nc r="AA322" t="inlineStr">
      <is>
        <t>Ready for PLC</t>
      </is>
    </nc>
  </rcc>
  <rcc rId="4212" sId="1">
    <oc r="AA323" t="inlineStr">
      <is>
        <t>Ready for review</t>
      </is>
    </oc>
    <nc r="AA323" t="inlineStr">
      <is>
        <t>Ready for PLC</t>
      </is>
    </nc>
  </rcc>
  <rcc rId="4213" sId="1">
    <oc r="AA324" t="inlineStr">
      <is>
        <t>Ready for review</t>
      </is>
    </oc>
    <nc r="AA324" t="inlineStr">
      <is>
        <t>Ready for PLC</t>
      </is>
    </nc>
  </rcc>
  <rcc rId="4214" sId="1">
    <oc r="AA333" t="inlineStr">
      <is>
        <t>Ready for review</t>
      </is>
    </oc>
    <nc r="AA333" t="inlineStr">
      <is>
        <t>Ready for PLC</t>
      </is>
    </nc>
  </rcc>
  <rcc rId="4215" sId="1">
    <oc r="AA334" t="inlineStr">
      <is>
        <t>Ready for review</t>
      </is>
    </oc>
    <nc r="AA334" t="inlineStr">
      <is>
        <t>Ready for PLC</t>
      </is>
    </nc>
  </rcc>
  <rcc rId="4216" sId="1">
    <oc r="AA335" t="inlineStr">
      <is>
        <t>Ready for review</t>
      </is>
    </oc>
    <nc r="AA335" t="inlineStr">
      <is>
        <t>Ready for PLC</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19" sId="2" odxf="1" dxf="1">
    <oc r="R125" t="inlineStr">
      <is>
        <t>T500</t>
      </is>
    </oc>
    <nc r="R125" t="inlineStr">
      <is>
        <t>T501</t>
      </is>
    </nc>
    <odxf>
      <font/>
    </odxf>
    <ndxf>
      <font>
        <sz val="11"/>
        <color theme="1"/>
        <name val="Calibri"/>
        <scheme val="minor"/>
      </font>
    </ndxf>
  </rcc>
  <rcc rId="4220" sId="2" odxf="1" dxf="1">
    <oc r="R126" t="inlineStr">
      <is>
        <t>T500</t>
      </is>
    </oc>
    <nc r="R126" t="inlineStr">
      <is>
        <t>T501</t>
      </is>
    </nc>
    <odxf>
      <font/>
    </odxf>
    <ndxf>
      <font>
        <sz val="11"/>
        <color theme="1"/>
        <name val="Calibri"/>
        <scheme val="minor"/>
      </font>
    </ndxf>
  </rcc>
  <rcc rId="4221" sId="2" odxf="1" dxf="1">
    <oc r="R127" t="inlineStr">
      <is>
        <t>T500</t>
      </is>
    </oc>
    <nc r="R127" t="inlineStr">
      <is>
        <t>T501</t>
      </is>
    </nc>
    <odxf>
      <font/>
    </odxf>
    <ndxf>
      <font>
        <sz val="11"/>
        <color theme="1"/>
        <name val="Calibri"/>
        <scheme val="minor"/>
      </font>
    </ndxf>
  </rcc>
  <rcc rId="4222" sId="2" odxf="1" dxf="1">
    <oc r="R128" t="inlineStr">
      <is>
        <t>T500</t>
      </is>
    </oc>
    <nc r="R128" t="inlineStr">
      <is>
        <t>T501</t>
      </is>
    </nc>
    <odxf>
      <font/>
    </odxf>
    <ndxf>
      <font>
        <sz val="11"/>
        <color theme="1"/>
        <name val="Calibri"/>
        <scheme val="minor"/>
      </font>
    </ndxf>
  </rcc>
  <rcc rId="4223" sId="2" odxf="1" dxf="1">
    <oc r="R129" t="inlineStr">
      <is>
        <t>T500</t>
      </is>
    </oc>
    <nc r="R129" t="inlineStr">
      <is>
        <t>T501</t>
      </is>
    </nc>
    <odxf>
      <font/>
    </odxf>
    <ndxf>
      <font>
        <sz val="11"/>
        <color theme="1"/>
        <name val="Calibri"/>
        <scheme val="minor"/>
      </font>
    </ndxf>
  </rcc>
  <rcc rId="4224" sId="2" odxf="1" dxf="1">
    <oc r="R130" t="inlineStr">
      <is>
        <t>T500</t>
      </is>
    </oc>
    <nc r="R130" t="inlineStr">
      <is>
        <t>T501</t>
      </is>
    </nc>
    <odxf>
      <font/>
    </odxf>
    <ndxf>
      <font>
        <sz val="11"/>
        <color theme="1"/>
        <name val="Calibri"/>
        <scheme val="minor"/>
      </font>
    </ndxf>
  </rcc>
  <rcc rId="4225" sId="2" odxf="1" dxf="1">
    <oc r="R131" t="inlineStr">
      <is>
        <t>T500</t>
      </is>
    </oc>
    <nc r="R131" t="inlineStr">
      <is>
        <t>T501</t>
      </is>
    </nc>
    <odxf>
      <font/>
    </odxf>
    <ndxf>
      <font>
        <sz val="11"/>
        <color theme="1"/>
        <name val="Calibri"/>
        <scheme val="minor"/>
      </font>
    </ndxf>
  </rcc>
  <rcc rId="4226" sId="2" odxf="1" dxf="1">
    <oc r="R132" t="inlineStr">
      <is>
        <t>T500</t>
      </is>
    </oc>
    <nc r="R132" t="inlineStr">
      <is>
        <t>T501</t>
      </is>
    </nc>
    <odxf>
      <font/>
    </odxf>
    <ndxf>
      <font>
        <sz val="11"/>
        <color theme="1"/>
        <name val="Calibri"/>
        <scheme val="minor"/>
      </font>
    </ndxf>
  </rcc>
  <rcc rId="4227" sId="2" odxf="1" dxf="1">
    <oc r="R133" t="inlineStr">
      <is>
        <t>T500</t>
      </is>
    </oc>
    <nc r="R133" t="inlineStr">
      <is>
        <t>T501</t>
      </is>
    </nc>
    <odxf>
      <font/>
    </odxf>
    <ndxf>
      <font>
        <sz val="11"/>
        <color theme="1"/>
        <name val="Calibri"/>
        <scheme val="minor"/>
      </font>
    </ndxf>
  </rcc>
  <rcc rId="4228" sId="2" odxf="1" dxf="1">
    <oc r="R134" t="inlineStr">
      <is>
        <t>T500</t>
      </is>
    </oc>
    <nc r="R134" t="inlineStr">
      <is>
        <t>T502</t>
      </is>
    </nc>
    <odxf>
      <font/>
    </odxf>
    <ndxf>
      <font>
        <sz val="11"/>
        <color theme="1"/>
        <name val="Calibri"/>
        <scheme val="minor"/>
      </font>
    </ndxf>
  </rcc>
  <rcc rId="4229" sId="2" odxf="1" dxf="1">
    <oc r="R135" t="inlineStr">
      <is>
        <t>T500</t>
      </is>
    </oc>
    <nc r="R135" t="inlineStr">
      <is>
        <t>T502</t>
      </is>
    </nc>
    <odxf>
      <font/>
    </odxf>
    <ndxf>
      <font>
        <sz val="11"/>
        <color theme="1"/>
        <name val="Calibri"/>
        <scheme val="minor"/>
      </font>
    </ndxf>
  </rcc>
  <rcc rId="4230" sId="2" odxf="1" dxf="1">
    <oc r="R136" t="inlineStr">
      <is>
        <t>T500</t>
      </is>
    </oc>
    <nc r="R136" t="inlineStr">
      <is>
        <t>T502</t>
      </is>
    </nc>
    <odxf>
      <font/>
    </odxf>
    <ndxf>
      <font>
        <sz val="11"/>
        <color theme="1"/>
        <name val="Calibri"/>
        <scheme val="minor"/>
      </font>
    </ndxf>
  </rcc>
  <rcc rId="4231" sId="2" odxf="1" dxf="1">
    <oc r="R137" t="inlineStr">
      <is>
        <t>T500</t>
      </is>
    </oc>
    <nc r="R137" t="inlineStr">
      <is>
        <t>T502</t>
      </is>
    </nc>
    <odxf>
      <font/>
    </odxf>
    <ndxf>
      <font>
        <sz val="11"/>
        <color theme="1"/>
        <name val="Calibri"/>
        <scheme val="minor"/>
      </font>
    </ndxf>
  </rcc>
  <rcc rId="4232" sId="2" odxf="1" dxf="1">
    <oc r="R138" t="inlineStr">
      <is>
        <t>T500</t>
      </is>
    </oc>
    <nc r="R138" t="inlineStr">
      <is>
        <t>T502</t>
      </is>
    </nc>
    <odxf>
      <font/>
    </odxf>
    <ndxf>
      <font>
        <sz val="11"/>
        <color theme="1"/>
        <name val="Calibri"/>
        <scheme val="minor"/>
      </font>
    </ndxf>
  </rcc>
  <rcc rId="4233" sId="2" odxf="1" dxf="1">
    <oc r="R139" t="inlineStr">
      <is>
        <t>T500</t>
      </is>
    </oc>
    <nc r="R139" t="inlineStr">
      <is>
        <t>T502</t>
      </is>
    </nc>
    <odxf>
      <font/>
    </odxf>
    <ndxf>
      <font>
        <sz val="11"/>
        <color theme="1"/>
        <name val="Calibri"/>
        <scheme val="minor"/>
      </font>
    </ndxf>
  </rcc>
  <rcc rId="4234" sId="2" odxf="1" dxf="1">
    <oc r="R140" t="inlineStr">
      <is>
        <t>T500</t>
      </is>
    </oc>
    <nc r="R140" t="inlineStr">
      <is>
        <t>T502</t>
      </is>
    </nc>
    <odxf>
      <font/>
    </odxf>
    <ndxf>
      <font>
        <sz val="11"/>
        <color theme="1"/>
        <name val="Calibri"/>
        <scheme val="minor"/>
      </font>
    </ndxf>
  </rcc>
  <rcc rId="4235" sId="2" odxf="1" dxf="1">
    <oc r="R141" t="inlineStr">
      <is>
        <t>T500</t>
      </is>
    </oc>
    <nc r="R141" t="inlineStr">
      <is>
        <t>T502</t>
      </is>
    </nc>
    <odxf>
      <font/>
    </odxf>
    <ndxf>
      <font>
        <sz val="11"/>
        <color theme="1"/>
        <name val="Calibri"/>
        <scheme val="minor"/>
      </font>
    </ndxf>
  </rcc>
  <rcc rId="4236" sId="2" odxf="1" dxf="1">
    <oc r="R142" t="inlineStr">
      <is>
        <t>T500</t>
      </is>
    </oc>
    <nc r="R142" t="inlineStr">
      <is>
        <t>T502</t>
      </is>
    </nc>
    <odxf>
      <font/>
    </odxf>
    <ndxf>
      <font>
        <sz val="11"/>
        <color theme="1"/>
        <name val="Calibri"/>
        <scheme val="minor"/>
      </font>
    </ndxf>
  </rcc>
  <rcc rId="4237" sId="2" odxf="1" dxf="1">
    <oc r="R143" t="inlineStr">
      <is>
        <t>T500</t>
      </is>
    </oc>
    <nc r="R143" t="inlineStr">
      <is>
        <t>T502</t>
      </is>
    </nc>
    <odxf>
      <font/>
    </odxf>
    <ndxf>
      <font>
        <sz val="11"/>
        <color theme="1"/>
        <name val="Calibri"/>
        <scheme val="minor"/>
      </font>
    </ndxf>
  </rcc>
  <rcc rId="4238" sId="2" odxf="1" dxf="1">
    <oc r="R144" t="inlineStr">
      <is>
        <t>T500</t>
      </is>
    </oc>
    <nc r="R144" t="inlineStr">
      <is>
        <t>T502</t>
      </is>
    </nc>
    <odxf>
      <font/>
    </odxf>
    <ndxf>
      <font>
        <sz val="11"/>
        <color theme="1"/>
        <name val="Calibri"/>
        <scheme val="minor"/>
      </font>
    </ndxf>
  </rcc>
</revisions>
</file>

<file path=xl/revisions/revisionLog3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39" sId="1" odxf="1" dxf="1" quotePrefix="1">
    <nc r="AN365" t="inlineStr">
      <is>
        <t>-Peding for wrong version test</t>
      </is>
    </nc>
    <ndxf/>
  </rcc>
  <rcc rId="4240" sId="1">
    <nc r="AA365" t="inlineStr">
      <is>
        <t>N/A</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43" sId="1">
    <oc r="AA365" t="inlineStr">
      <is>
        <t>N/A</t>
      </is>
    </oc>
    <nc r="AA365"/>
  </rcc>
  <rcmt sheetId="1" cell="X365" guid="{0AC1EE44-0268-462A-8F43-AF35F5BB2CDE}" author="EXTERNAL Nguyen Tuan Duong (Ban Vien, RBVH/EPS45)" newLength="81"/>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46" sId="1" numFmtId="19">
    <oc r="AD365">
      <v>43986</v>
    </oc>
    <nc r="AD365">
      <v>43990</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49" sId="1">
    <nc r="AN373" t="inlineStr">
      <is>
        <t>Missing DB</t>
      </is>
    </nc>
  </rcc>
  <rcmt sheetId="1" cell="X373" guid="{BECF15C0-1A69-4F93-82BC-67A4EB75673C}" author="EXTERNAL Nguyen Tuan Duong (Ban Vien, RBVH/EPS45)" newLength="74"/>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54" sId="1">
    <nc r="X416">
      <f>W416</f>
    </nc>
  </rcc>
  <rcc rId="4255" sId="1">
    <nc r="Z416">
      <v>1</v>
    </nc>
  </rcc>
  <rcc rId="4256" sId="1">
    <nc r="AA416" t="inlineStr">
      <is>
        <t>Ready for review</t>
      </is>
    </nc>
  </rcc>
  <rcc rId="4257" sId="1" numFmtId="19">
    <nc r="AE416">
      <v>43987</v>
    </nc>
  </rcc>
  <rcc rId="4258" sId="1" numFmtId="19">
    <nc r="AF416">
      <v>43987</v>
    </nc>
  </rcc>
  <rcc rId="4259" sId="1" numFmtId="14">
    <nc r="AH416">
      <v>1</v>
    </nc>
  </rcc>
  <rcc rId="4260" sId="1" numFmtId="14">
    <nc r="AI416">
      <v>1</v>
    </nc>
  </rcc>
  <rcc rId="4261" sId="1">
    <nc r="AK416" t="inlineStr">
      <is>
        <t>None</t>
      </is>
    </nc>
  </rcc>
  <rcc rId="4262" sId="1" odxf="1" dxf="1" quotePrefix="1">
    <nc r="AL416" t="inlineStr">
      <is>
        <t>-</t>
      </is>
    </nc>
    <odxf/>
    <ndxf/>
  </rcc>
  <rcc rId="4263" sId="1" odxf="1" dxf="1" quotePrefix="1">
    <nc r="AM416" t="inlineStr">
      <is>
        <t>-</t>
      </is>
    </nc>
    <odxf/>
    <ndxf/>
  </rcc>
  <rcc rId="4264" sId="1" odxf="1" dxf="1" quotePrefix="1">
    <nc r="AN416" t="inlineStr">
      <is>
        <t>-</t>
      </is>
    </nc>
    <odxf/>
    <ndxf/>
  </rcc>
  <rcc rId="4265" sId="1">
    <nc r="AG416" t="inlineStr">
      <is>
        <t>NG</t>
      </is>
    </nc>
  </rcc>
  <rcc rId="4266" sId="1" numFmtId="14">
    <nc r="AJ416">
      <v>0.8</v>
    </nc>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71" sId="1" quotePrefix="1">
    <oc r="AL416" t="inlineStr">
      <is>
        <t>-</t>
      </is>
    </oc>
    <nc r="AL416" t="inlineStr">
      <is>
        <t>- Can't cover full MCDCs case (F&amp;&amp;?&amp;&amp;?) and case (T&amp;&amp;F&amp;&amp;?) at line #141 because it already was covered at line #136</t>
      </is>
    </nc>
  </rcc>
  <rcc rId="4272" sId="1" quotePrefix="1">
    <oc r="AN416" t="inlineStr">
      <is>
        <t>-</t>
      </is>
    </oc>
    <nc r="AN416" t="inlineStr">
      <is>
        <t>- Waiting owner confirm</t>
      </is>
    </nc>
  </rcc>
  <rcc rId="4273" sId="1" odxf="1" dxf="1" quotePrefix="1">
    <nc r="AN413" t="inlineStr">
      <is>
        <t>- Waiting owner confirm</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80" sId="2" numFmtId="14">
    <oc r="AJ126">
      <v>0.56999999999999995</v>
    </oc>
    <nc r="AJ126">
      <v>0.5</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83" sId="2" numFmtId="14">
    <oc r="AJ126">
      <v>0.5</v>
    </oc>
    <nc r="AJ126">
      <v>0.56999999999999995</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86" sId="2" numFmtId="14">
    <oc r="AJ126">
      <v>0.56999999999999995</v>
    </oc>
    <nc r="AJ126">
      <v>0.56000000000000005</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89" sId="2" numFmtId="14">
    <oc r="AJ126">
      <v>0.56000000000000005</v>
    </oc>
    <nc r="AJ126">
      <v>0.57999999999999996</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92" sId="2" numFmtId="14">
    <oc r="AJ125">
      <v>0.5</v>
    </oc>
    <nc r="AJ125">
      <v>0.56999999999999995</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33AC7AF-C8AB-4CE9-94C7-9237011A5FC3}" action="delete"/>
  <rdn rId="0" localSheetId="1" customView="1" name="Z_D33AC7AF_C8AB_4CE9_94C7_9237011A5FC3_.wvu.FilterData" hidden="1" oldHidden="1">
    <formula>Merged_COEM!$A$59:$AN$471</formula>
    <oldFormula>Merged_COEM!$B$59:$AN$471</oldFormula>
  </rdn>
  <rdn rId="0" localSheetId="2" customView="1" name="Z_D33AC7AF_C8AB_4CE9_94C7_9237011A5FC3_.wvu.FilterData" hidden="1" oldHidden="1">
    <formula>Merged_JOEM!$B$59:$AN$326</formula>
    <oldFormula>Merged_JOEM!$B$59:$AN$326</oldFormula>
  </rdn>
  <rcv guid="{D33AC7AF-C8AB-4CE9-94C7-9237011A5FC3}" action="add"/>
</revisions>
</file>

<file path=xl/revisions/revisionLog3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99" sId="2">
    <nc r="X102">
      <v>90</v>
    </nc>
  </rcc>
  <rcc rId="4300" sId="2">
    <nc r="X103">
      <v>90</v>
    </nc>
  </rcc>
  <rcc rId="4301" sId="2">
    <nc r="X104">
      <v>144</v>
    </nc>
  </rcc>
  <rcc rId="4302" sId="2">
    <nc r="X105">
      <v>90</v>
    </nc>
  </rcc>
  <rcc rId="4303" sId="2">
    <nc r="X106">
      <v>90</v>
    </nc>
  </rcc>
  <rcc rId="4304" sId="2">
    <nc r="X107">
      <v>562.5</v>
    </nc>
  </rcc>
  <rcc rId="4305" sId="2">
    <nc r="X108">
      <v>90</v>
    </nc>
  </rcc>
  <rcc rId="4306" sId="2">
    <nc r="X109">
      <v>103.5</v>
    </nc>
  </rcc>
  <rcc rId="4307" sId="2">
    <nc r="X110">
      <v>90</v>
    </nc>
  </rcc>
  <rcc rId="4308" sId="2">
    <nc r="X111">
      <v>121.5</v>
    </nc>
  </rcc>
  <rcc rId="4309" sId="2">
    <nc r="X112">
      <v>450</v>
    </nc>
  </rcc>
  <rcc rId="4310" sId="2">
    <nc r="X113">
      <v>90</v>
    </nc>
  </rcc>
  <rcc rId="4311" sId="2">
    <nc r="X114">
      <v>90</v>
    </nc>
  </rcc>
  <rcc rId="4312" sId="2">
    <nc r="X85">
      <v>90</v>
    </nc>
  </rcc>
  <rcc rId="4313" sId="2">
    <nc r="X86">
      <v>90</v>
    </nc>
  </rcc>
  <rcc rId="4314" sId="2">
    <nc r="X87">
      <v>90</v>
    </nc>
  </rcc>
  <rcc rId="4315" sId="2">
    <nc r="X88">
      <v>225</v>
    </nc>
  </rcc>
  <rcc rId="4316" sId="2">
    <nc r="X89">
      <v>90</v>
    </nc>
  </rcc>
  <rcc rId="4317" sId="2">
    <nc r="X90">
      <v>99</v>
    </nc>
  </rcc>
  <rcc rId="4318" sId="2">
    <nc r="X91">
      <v>135</v>
    </nc>
  </rcc>
  <rcc rId="4319" sId="2">
    <nc r="X92">
      <v>157.5</v>
    </nc>
  </rcc>
  <rcc rId="4320" sId="2">
    <nc r="X93">
      <v>229.5</v>
    </nc>
  </rcc>
  <rcc rId="4321" sId="2">
    <nc r="X94">
      <v>90</v>
    </nc>
  </rcc>
  <rcc rId="4322" sId="2">
    <nc r="X95">
      <v>414</v>
    </nc>
  </rcc>
  <rcc rId="4323" sId="2">
    <nc r="X96">
      <v>81</v>
    </nc>
  </rcc>
  <rcc rId="4324" sId="2">
    <nc r="X97">
      <v>504</v>
    </nc>
  </rcc>
  <rcc rId="4325" sId="2">
    <nc r="X98">
      <v>90</v>
    </nc>
  </rcc>
  <rcc rId="4326" sId="2">
    <nc r="X99">
      <v>90</v>
    </nc>
  </rcc>
  <rcc rId="4327" sId="2">
    <nc r="X100">
      <v>90</v>
    </nc>
  </rcc>
  <rcc rId="4328" sId="2">
    <nc r="X101">
      <v>90</v>
    </nc>
  </rcc>
  <rcc rId="4329" sId="2">
    <nc r="Z102">
      <v>1</v>
    </nc>
  </rcc>
  <rcc rId="4330" sId="2">
    <nc r="Z103">
      <v>1</v>
    </nc>
  </rcc>
  <rcc rId="4331" sId="2">
    <nc r="Z104">
      <v>2</v>
    </nc>
  </rcc>
  <rcc rId="4332" sId="2">
    <nc r="Z105">
      <v>1</v>
    </nc>
  </rcc>
  <rcc rId="4333" sId="2">
    <nc r="Z106">
      <v>1</v>
    </nc>
  </rcc>
  <rcc rId="4334" sId="2">
    <nc r="Z107">
      <v>12</v>
    </nc>
  </rcc>
  <rcc rId="4335" sId="2">
    <nc r="Z108">
      <v>1</v>
    </nc>
  </rcc>
  <rcc rId="4336" sId="2">
    <nc r="Z109">
      <v>1</v>
    </nc>
  </rcc>
  <rcc rId="4337" sId="2">
    <nc r="Z110">
      <v>1</v>
    </nc>
  </rcc>
  <rcc rId="4338" sId="2">
    <nc r="Z111">
      <v>2</v>
    </nc>
  </rcc>
  <rcc rId="4339" sId="2">
    <nc r="Z112">
      <v>4</v>
    </nc>
  </rcc>
  <rcc rId="4340" sId="2">
    <nc r="Z113">
      <v>1</v>
    </nc>
  </rcc>
  <rcc rId="4341" sId="2">
    <nc r="Z114">
      <v>1</v>
    </nc>
  </rcc>
  <rcc rId="4342" sId="2">
    <nc r="Z85">
      <v>1</v>
    </nc>
  </rcc>
  <rcc rId="4343" sId="2">
    <nc r="Z86">
      <v>1</v>
    </nc>
  </rcc>
  <rcc rId="4344" sId="2">
    <nc r="Z87">
      <v>1</v>
    </nc>
  </rcc>
  <rcc rId="4345" sId="2">
    <nc r="Z88">
      <v>2</v>
    </nc>
  </rcc>
  <rcc rId="4346" sId="2">
    <nc r="Z89">
      <v>1</v>
    </nc>
  </rcc>
  <rcc rId="4347" sId="2">
    <nc r="Z90">
      <v>1</v>
    </nc>
  </rcc>
  <rcc rId="4348" sId="2">
    <nc r="Z91">
      <v>1</v>
    </nc>
  </rcc>
  <rcc rId="4349" sId="2">
    <nc r="Z92">
      <v>1</v>
    </nc>
  </rcc>
  <rcc rId="4350" sId="2">
    <nc r="Z93">
      <v>2</v>
    </nc>
  </rcc>
  <rcc rId="4351" sId="2">
    <nc r="Z94">
      <v>1</v>
    </nc>
  </rcc>
  <rcc rId="4352" sId="2">
    <nc r="Z95">
      <v>3</v>
    </nc>
  </rcc>
  <rcc rId="4353" sId="2">
    <nc r="Z96">
      <v>1</v>
    </nc>
  </rcc>
  <rcc rId="4354" sId="2">
    <nc r="Z97">
      <v>3</v>
    </nc>
  </rcc>
  <rcc rId="4355" sId="2">
    <nc r="Z98">
      <v>0.25</v>
    </nc>
  </rcc>
  <rcc rId="4356" sId="2">
    <nc r="Z99">
      <v>0.25</v>
    </nc>
  </rcc>
  <rcc rId="4357" sId="2">
    <nc r="Z100">
      <v>0.25</v>
    </nc>
  </rcc>
  <rcc rId="4358" sId="2">
    <nc r="Z101">
      <v>0.25</v>
    </nc>
  </rcc>
  <rcc rId="4359" sId="2">
    <nc r="AA102" t="inlineStr">
      <is>
        <t>Ready for review</t>
      </is>
    </nc>
  </rcc>
  <rcc rId="4360" sId="2">
    <nc r="AA103" t="inlineStr">
      <is>
        <t>Ready for review</t>
      </is>
    </nc>
  </rcc>
  <rcc rId="4361" sId="2">
    <nc r="AA104" t="inlineStr">
      <is>
        <t>Ready for review</t>
      </is>
    </nc>
  </rcc>
  <rcc rId="4362" sId="2">
    <nc r="AA105" t="inlineStr">
      <is>
        <t>Ready for review</t>
      </is>
    </nc>
  </rcc>
  <rcc rId="4363" sId="2">
    <nc r="AA106" t="inlineStr">
      <is>
        <t>Ready for review</t>
      </is>
    </nc>
  </rcc>
  <rcc rId="4364" sId="2">
    <nc r="AA107" t="inlineStr">
      <is>
        <t>Ready for review</t>
      </is>
    </nc>
  </rcc>
  <rcc rId="4365" sId="2">
    <nc r="AA108" t="inlineStr">
      <is>
        <t>Ready for review</t>
      </is>
    </nc>
  </rcc>
  <rcc rId="4366" sId="2">
    <nc r="AA109" t="inlineStr">
      <is>
        <t>Ready for review</t>
      </is>
    </nc>
  </rcc>
  <rcc rId="4367" sId="2">
    <nc r="AA110" t="inlineStr">
      <is>
        <t>Ready for review</t>
      </is>
    </nc>
  </rcc>
  <rcc rId="4368" sId="2">
    <nc r="AA111" t="inlineStr">
      <is>
        <t>Ready for review</t>
      </is>
    </nc>
  </rcc>
  <rcc rId="4369" sId="2">
    <nc r="AA112" t="inlineStr">
      <is>
        <t>Ready for review</t>
      </is>
    </nc>
  </rcc>
  <rcc rId="4370" sId="2">
    <nc r="AA113" t="inlineStr">
      <is>
        <t>Ready for review</t>
      </is>
    </nc>
  </rcc>
  <rcc rId="4371" sId="2">
    <nc r="AA114" t="inlineStr">
      <is>
        <t>Ready for review</t>
      </is>
    </nc>
  </rcc>
  <rcc rId="4372" sId="2">
    <nc r="AA85" t="inlineStr">
      <is>
        <t>Ready for review</t>
      </is>
    </nc>
  </rcc>
  <rcc rId="4373" sId="2">
    <nc r="AA86" t="inlineStr">
      <is>
        <t>Ready for review</t>
      </is>
    </nc>
  </rcc>
  <rcc rId="4374" sId="2">
    <nc r="AA87" t="inlineStr">
      <is>
        <t>Ready for review</t>
      </is>
    </nc>
  </rcc>
  <rcc rId="4375" sId="2">
    <nc r="AA88" t="inlineStr">
      <is>
        <t>Ready for review</t>
      </is>
    </nc>
  </rcc>
  <rcc rId="4376" sId="2">
    <nc r="AA89" t="inlineStr">
      <is>
        <t>Ready for review</t>
      </is>
    </nc>
  </rcc>
  <rcc rId="4377" sId="2">
    <nc r="AA90" t="inlineStr">
      <is>
        <t>Ready for review</t>
      </is>
    </nc>
  </rcc>
  <rcc rId="4378" sId="2">
    <nc r="AA91" t="inlineStr">
      <is>
        <t>Ready for review</t>
      </is>
    </nc>
  </rcc>
  <rcc rId="4379" sId="2">
    <nc r="AA92" t="inlineStr">
      <is>
        <t>Ready for review</t>
      </is>
    </nc>
  </rcc>
  <rcc rId="4380" sId="2">
    <nc r="AA93" t="inlineStr">
      <is>
        <t>Ready for review</t>
      </is>
    </nc>
  </rcc>
  <rcc rId="4381" sId="2">
    <nc r="AA94" t="inlineStr">
      <is>
        <t>Ready for review</t>
      </is>
    </nc>
  </rcc>
  <rcc rId="4382" sId="2">
    <nc r="AA95" t="inlineStr">
      <is>
        <t>Ready for review</t>
      </is>
    </nc>
  </rcc>
  <rcc rId="4383" sId="2">
    <nc r="AA96" t="inlineStr">
      <is>
        <t>Ready for review</t>
      </is>
    </nc>
  </rcc>
  <rcc rId="4384" sId="2">
    <nc r="AA97" t="inlineStr">
      <is>
        <t>Ready for review</t>
      </is>
    </nc>
  </rcc>
  <rcc rId="4385" sId="2">
    <nc r="AA98" t="inlineStr">
      <is>
        <t>Ready for review</t>
      </is>
    </nc>
  </rcc>
  <rcc rId="4386" sId="2">
    <nc r="AA99" t="inlineStr">
      <is>
        <t>Ready for review</t>
      </is>
    </nc>
  </rcc>
  <rcc rId="4387" sId="2">
    <nc r="AA100" t="inlineStr">
      <is>
        <t>Ready for review</t>
      </is>
    </nc>
  </rcc>
  <rcc rId="4388" sId="2">
    <nc r="AA101" t="inlineStr">
      <is>
        <t>Ready for review</t>
      </is>
    </nc>
  </rcc>
  <rcv guid="{D33AC7AF-C8AB-4CE9-94C7-9237011A5FC3}" action="delete"/>
  <rdn rId="0" localSheetId="1" customView="1" name="Z_D33AC7AF_C8AB_4CE9_94C7_9237011A5FC3_.wvu.FilterData" hidden="1" oldHidden="1">
    <formula>Merged_COEM!$A$59:$AN$471</formula>
    <oldFormula>Merged_COEM!$A$59:$AN$471</oldFormula>
  </rdn>
  <rdn rId="0" localSheetId="2" customView="1" name="Z_D33AC7AF_C8AB_4CE9_94C7_9237011A5FC3_.wvu.FilterData" hidden="1" oldHidden="1">
    <formula>Merged_JOEM!$B$59:$AN$326</formula>
    <oldFormula>Merged_JOEM!$B$59:$AN$326</oldFormula>
  </rdn>
  <rcv guid="{D33AC7AF-C8AB-4CE9-94C7-9237011A5FC3}" action="add"/>
</revisions>
</file>

<file path=xl/revisions/revisionLog3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91" sId="2" numFmtId="19">
    <nc r="AE102">
      <v>43980</v>
    </nc>
  </rcc>
  <rcc rId="4392" sId="2" numFmtId="19">
    <nc r="AF102">
      <v>43980</v>
    </nc>
  </rcc>
  <rcc rId="4393" sId="2" numFmtId="19">
    <nc r="AE103">
      <v>43980</v>
    </nc>
  </rcc>
  <rcc rId="4394" sId="2" numFmtId="19">
    <nc r="AF103">
      <v>43980</v>
    </nc>
  </rcc>
  <rcc rId="4395" sId="2" numFmtId="19">
    <nc r="AE104">
      <v>43980</v>
    </nc>
  </rcc>
  <rcc rId="4396" sId="2" numFmtId="19">
    <nc r="AF104">
      <v>43980</v>
    </nc>
  </rcc>
  <rcc rId="4397" sId="2" numFmtId="19">
    <nc r="AE105">
      <v>43980</v>
    </nc>
  </rcc>
  <rcc rId="4398" sId="2" numFmtId="19">
    <nc r="AF105">
      <v>43980</v>
    </nc>
  </rcc>
  <rcc rId="4399" sId="2" numFmtId="19">
    <nc r="AE106">
      <v>43980</v>
    </nc>
  </rcc>
  <rcc rId="4400" sId="2" numFmtId="19">
    <nc r="AF106">
      <v>43980</v>
    </nc>
  </rcc>
  <rcc rId="4401" sId="2" numFmtId="19">
    <nc r="AE107">
      <v>43980</v>
    </nc>
  </rcc>
  <rcc rId="4402" sId="2" numFmtId="19">
    <nc r="AF107">
      <v>43980</v>
    </nc>
  </rcc>
  <rcc rId="4403" sId="2" numFmtId="19">
    <nc r="AE108">
      <v>43980</v>
    </nc>
  </rcc>
  <rcc rId="4404" sId="2" numFmtId="19">
    <nc r="AF108">
      <v>43980</v>
    </nc>
  </rcc>
  <rcc rId="4405" sId="2" numFmtId="19">
    <nc r="AE109">
      <v>43983</v>
    </nc>
  </rcc>
  <rcc rId="4406" sId="2" numFmtId="19">
    <nc r="AF109">
      <v>43983</v>
    </nc>
  </rcc>
  <rcc rId="4407" sId="2" numFmtId="19">
    <nc r="AE110">
      <v>43983</v>
    </nc>
  </rcc>
  <rcc rId="4408" sId="2" numFmtId="19">
    <nc r="AF110">
      <v>43983</v>
    </nc>
  </rcc>
  <rcc rId="4409" sId="2" numFmtId="19">
    <nc r="AE111">
      <v>43983</v>
    </nc>
  </rcc>
  <rcc rId="4410" sId="2" numFmtId="19">
    <nc r="AF111">
      <v>43983</v>
    </nc>
  </rcc>
  <rcc rId="4411" sId="2" numFmtId="19">
    <nc r="AE112">
      <v>43983</v>
    </nc>
  </rcc>
  <rcc rId="4412" sId="2" numFmtId="19">
    <nc r="AF112">
      <v>43983</v>
    </nc>
  </rcc>
  <rcc rId="4413" sId="2" numFmtId="19">
    <nc r="AE113">
      <v>43983</v>
    </nc>
  </rcc>
  <rcc rId="4414" sId="2" numFmtId="19">
    <nc r="AF113">
      <v>43983</v>
    </nc>
  </rcc>
  <rcc rId="4415" sId="2" numFmtId="19">
    <nc r="AE114">
      <v>43983</v>
    </nc>
  </rcc>
  <rcc rId="4416" sId="2" numFmtId="19">
    <nc r="AF114">
      <v>43983</v>
    </nc>
  </rcc>
  <rcc rId="4417" sId="2" numFmtId="19">
    <nc r="AE85">
      <v>43984</v>
    </nc>
  </rcc>
  <rcc rId="4418" sId="2" numFmtId="19">
    <nc r="AF85">
      <v>43984</v>
    </nc>
  </rcc>
  <rcc rId="4419" sId="2" numFmtId="19">
    <nc r="AE86">
      <v>43984</v>
    </nc>
  </rcc>
  <rcc rId="4420" sId="2" numFmtId="19">
    <nc r="AF86">
      <v>43984</v>
    </nc>
  </rcc>
  <rcc rId="4421" sId="2" numFmtId="19">
    <nc r="AE87">
      <v>43984</v>
    </nc>
  </rcc>
  <rcc rId="4422" sId="2" numFmtId="19">
    <nc r="AF87">
      <v>43984</v>
    </nc>
  </rcc>
  <rcc rId="4423" sId="2" numFmtId="19">
    <nc r="AE88">
      <v>43984</v>
    </nc>
  </rcc>
  <rcc rId="4424" sId="2" numFmtId="19">
    <nc r="AF88">
      <v>43984</v>
    </nc>
  </rcc>
  <rcc rId="4425" sId="2" numFmtId="19">
    <nc r="AE89">
      <v>43985</v>
    </nc>
  </rcc>
  <rcc rId="4426" sId="2" numFmtId="19">
    <nc r="AF89">
      <v>43985</v>
    </nc>
  </rcc>
  <rcc rId="4427" sId="2" numFmtId="19">
    <nc r="AE90">
      <v>43985</v>
    </nc>
  </rcc>
  <rcc rId="4428" sId="2" numFmtId="19">
    <nc r="AF90">
      <v>43985</v>
    </nc>
  </rcc>
  <rcc rId="4429" sId="2" numFmtId="19">
    <nc r="AE91">
      <v>43985</v>
    </nc>
  </rcc>
  <rcc rId="4430" sId="2" numFmtId="19">
    <nc r="AF91">
      <v>43985</v>
    </nc>
  </rcc>
  <rcc rId="4431" sId="2" numFmtId="19">
    <nc r="AE92">
      <v>43985</v>
    </nc>
  </rcc>
  <rcc rId="4432" sId="2" numFmtId="19">
    <nc r="AF92">
      <v>43985</v>
    </nc>
  </rcc>
  <rcc rId="4433" sId="2" numFmtId="19">
    <nc r="AE93">
      <v>43985</v>
    </nc>
  </rcc>
  <rcc rId="4434" sId="2" numFmtId="19">
    <nc r="AF93">
      <v>43985</v>
    </nc>
  </rcc>
  <rcc rId="4435" sId="2" numFmtId="19">
    <nc r="AE94">
      <v>43985</v>
    </nc>
  </rcc>
  <rcc rId="4436" sId="2" numFmtId="19">
    <nc r="AF94">
      <v>43985</v>
    </nc>
  </rcc>
  <rcc rId="4437" sId="2" numFmtId="19">
    <nc r="AE95">
      <v>43985</v>
    </nc>
  </rcc>
  <rcc rId="4438" sId="2" numFmtId="19">
    <nc r="AF95">
      <v>43985</v>
    </nc>
  </rcc>
  <rcc rId="4439" sId="2" numFmtId="19">
    <nc r="AE96">
      <v>43987</v>
    </nc>
  </rcc>
  <rcc rId="4440" sId="2" numFmtId="19">
    <nc r="AF96">
      <v>43987</v>
    </nc>
  </rcc>
  <rcc rId="4441" sId="2" numFmtId="19">
    <nc r="AE97">
      <v>43987</v>
    </nc>
  </rcc>
  <rcc rId="4442" sId="2" numFmtId="19">
    <nc r="AF97">
      <v>43987</v>
    </nc>
  </rcc>
  <rcc rId="4443" sId="2" numFmtId="19">
    <nc r="AE98">
      <v>43987</v>
    </nc>
  </rcc>
  <rcc rId="4444" sId="2" numFmtId="19">
    <nc r="AF98">
      <v>43987</v>
    </nc>
  </rcc>
  <rcc rId="4445" sId="2" numFmtId="19">
    <nc r="AE99">
      <v>43987</v>
    </nc>
  </rcc>
  <rcc rId="4446" sId="2" numFmtId="19">
    <nc r="AF99">
      <v>43987</v>
    </nc>
  </rcc>
  <rcc rId="4447" sId="2" numFmtId="19">
    <nc r="AE100">
      <v>43987</v>
    </nc>
  </rcc>
  <rcc rId="4448" sId="2" numFmtId="19">
    <nc r="AF100">
      <v>43987</v>
    </nc>
  </rcc>
  <rcc rId="4449" sId="2" numFmtId="19">
    <nc r="AE101">
      <v>43987</v>
    </nc>
  </rcc>
  <rcc rId="4450" sId="2" numFmtId="19">
    <nc r="AF101">
      <v>43987</v>
    </nc>
  </rcc>
  <rcc rId="4451" sId="2">
    <nc r="AG102" t="inlineStr">
      <is>
        <t>OK</t>
      </is>
    </nc>
  </rcc>
  <rcc rId="4452" sId="2">
    <nc r="AG103" t="inlineStr">
      <is>
        <t>OK</t>
      </is>
    </nc>
  </rcc>
  <rcc rId="4453" sId="2">
    <nc r="AG104" t="inlineStr">
      <is>
        <t>OK</t>
      </is>
    </nc>
  </rcc>
  <rcc rId="4454" sId="2">
    <nc r="AG105" t="inlineStr">
      <is>
        <t>OK</t>
      </is>
    </nc>
  </rcc>
  <rcc rId="4455" sId="2">
    <nc r="AG106" t="inlineStr">
      <is>
        <t>OK</t>
      </is>
    </nc>
  </rcc>
  <rcc rId="4456" sId="2">
    <nc r="AG107" t="inlineStr">
      <is>
        <t>OK</t>
      </is>
    </nc>
  </rcc>
  <rcc rId="4457" sId="2">
    <nc r="AG108" t="inlineStr">
      <is>
        <t>OK</t>
      </is>
    </nc>
  </rcc>
  <rcc rId="4458" sId="2">
    <nc r="AG109" t="inlineStr">
      <is>
        <t>OK</t>
      </is>
    </nc>
  </rcc>
  <rcc rId="4459" sId="2">
    <nc r="AG110" t="inlineStr">
      <is>
        <t>OK</t>
      </is>
    </nc>
  </rcc>
  <rcc rId="4460" sId="2">
    <nc r="AG111" t="inlineStr">
      <is>
        <t>OK</t>
      </is>
    </nc>
  </rcc>
  <rcc rId="4461" sId="2">
    <nc r="AG112" t="inlineStr">
      <is>
        <t>OK</t>
      </is>
    </nc>
  </rcc>
  <rcc rId="4462" sId="2">
    <nc r="AG113" t="inlineStr">
      <is>
        <t>OK</t>
      </is>
    </nc>
  </rcc>
  <rcc rId="4463" sId="2">
    <nc r="AG114" t="inlineStr">
      <is>
        <t>OK</t>
      </is>
    </nc>
  </rcc>
  <rcc rId="4464" sId="2">
    <nc r="AG85" t="inlineStr">
      <is>
        <t>OK</t>
      </is>
    </nc>
  </rcc>
  <rcc rId="4465" sId="2">
    <nc r="AG86" t="inlineStr">
      <is>
        <t>OK</t>
      </is>
    </nc>
  </rcc>
  <rcc rId="4466" sId="2">
    <nc r="AG87" t="inlineStr">
      <is>
        <t>OK</t>
      </is>
    </nc>
  </rcc>
  <rcc rId="4467" sId="2">
    <nc r="AG88" t="inlineStr">
      <is>
        <t>OK</t>
      </is>
    </nc>
  </rcc>
  <rcc rId="4468" sId="2">
    <nc r="AG89" t="inlineStr">
      <is>
        <t>OK</t>
      </is>
    </nc>
  </rcc>
  <rcc rId="4469" sId="2">
    <nc r="AG90" t="inlineStr">
      <is>
        <t>OK</t>
      </is>
    </nc>
  </rcc>
  <rcc rId="4470" sId="2">
    <nc r="AG91" t="inlineStr">
      <is>
        <t>OK</t>
      </is>
    </nc>
  </rcc>
  <rcc rId="4471" sId="2">
    <nc r="AG92" t="inlineStr">
      <is>
        <t>OK</t>
      </is>
    </nc>
  </rcc>
  <rcc rId="4472" sId="2">
    <nc r="AG93" t="inlineStr">
      <is>
        <t>OK</t>
      </is>
    </nc>
  </rcc>
  <rcc rId="4473" sId="2">
    <nc r="AG94" t="inlineStr">
      <is>
        <t>OK</t>
      </is>
    </nc>
  </rcc>
  <rcc rId="4474" sId="2">
    <nc r="AG95" t="inlineStr">
      <is>
        <t>OK</t>
      </is>
    </nc>
  </rcc>
  <rcc rId="4475" sId="2">
    <nc r="AG96" t="inlineStr">
      <is>
        <t>OK</t>
      </is>
    </nc>
  </rcc>
  <rcc rId="4476" sId="2">
    <nc r="AG97" t="inlineStr">
      <is>
        <t>OK</t>
      </is>
    </nc>
  </rcc>
  <rcc rId="4477" sId="2">
    <nc r="AG98" t="inlineStr">
      <is>
        <t>OK</t>
      </is>
    </nc>
  </rcc>
  <rcc rId="4478" sId="2">
    <nc r="AG99" t="inlineStr">
      <is>
        <t>OK</t>
      </is>
    </nc>
  </rcc>
  <rcc rId="4479" sId="2">
    <nc r="AG100" t="inlineStr">
      <is>
        <t>OK</t>
      </is>
    </nc>
  </rcc>
  <rcc rId="4480" sId="2">
    <nc r="AG101" t="inlineStr">
      <is>
        <t>OK</t>
      </is>
    </nc>
  </rcc>
  <rcv guid="{D33AC7AF-C8AB-4CE9-94C7-9237011A5FC3}" action="delete"/>
  <rdn rId="0" localSheetId="1" customView="1" name="Z_D33AC7AF_C8AB_4CE9_94C7_9237011A5FC3_.wvu.FilterData" hidden="1" oldHidden="1">
    <formula>Merged_COEM!$A$59:$AN$471</formula>
    <oldFormula>Merged_COEM!$A$59:$AN$471</oldFormula>
  </rdn>
  <rdn rId="0" localSheetId="2" customView="1" name="Z_D33AC7AF_C8AB_4CE9_94C7_9237011A5FC3_.wvu.FilterData" hidden="1" oldHidden="1">
    <formula>Merged_JOEM!$B$59:$AN$326</formula>
    <oldFormula>Merged_JOEM!$B$59:$AN$326</oldFormula>
  </rdn>
  <rcv guid="{D33AC7AF-C8AB-4CE9-94C7-9237011A5FC3}" action="add"/>
</revisions>
</file>

<file path=xl/revisions/revisionLog3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83" sId="2" numFmtId="14">
    <nc r="AH107">
      <v>0.99</v>
    </nc>
  </rcc>
  <rcc rId="4484" sId="2" numFmtId="14">
    <nc r="AI107">
      <v>0.99</v>
    </nc>
  </rcc>
  <rcc rId="4485" sId="2" numFmtId="14">
    <nc r="AJ107">
      <v>1</v>
    </nc>
  </rcc>
  <rcc rId="4486" sId="2" quotePrefix="1">
    <nc r="AK102" t="inlineStr">
      <is>
        <t>None</t>
      </is>
    </nc>
  </rcc>
  <rcc rId="4487" sId="2" quotePrefix="1">
    <nc r="AK103" t="inlineStr">
      <is>
        <t>None</t>
      </is>
    </nc>
  </rcc>
  <rcc rId="4488" sId="2" quotePrefix="1">
    <nc r="AK104" t="inlineStr">
      <is>
        <t>None</t>
      </is>
    </nc>
  </rcc>
  <rcc rId="4489" sId="2" quotePrefix="1">
    <nc r="AK105" t="inlineStr">
      <is>
        <t>None</t>
      </is>
    </nc>
  </rcc>
  <rcc rId="4490" sId="2" quotePrefix="1">
    <nc r="AK106" t="inlineStr">
      <is>
        <t>None</t>
      </is>
    </nc>
  </rcc>
  <rcc rId="4491" sId="2" quotePrefix="1">
    <nc r="AK107" t="inlineStr">
      <is>
        <t>None</t>
      </is>
    </nc>
  </rcc>
  <rcc rId="4492" sId="2" quotePrefix="1">
    <nc r="AK108" t="inlineStr">
      <is>
        <t>None</t>
      </is>
    </nc>
  </rcc>
  <rcc rId="4493" sId="2" quotePrefix="1">
    <nc r="AK109" t="inlineStr">
      <is>
        <t>None</t>
      </is>
    </nc>
  </rcc>
  <rcc rId="4494" sId="2" quotePrefix="1">
    <nc r="AK110" t="inlineStr">
      <is>
        <t>None</t>
      </is>
    </nc>
  </rcc>
  <rcc rId="4495" sId="2" quotePrefix="1">
    <nc r="AK111" t="inlineStr">
      <is>
        <t>None</t>
      </is>
    </nc>
  </rcc>
  <rcc rId="4496" sId="2" quotePrefix="1">
    <nc r="AK112" t="inlineStr">
      <is>
        <t>None</t>
      </is>
    </nc>
  </rcc>
  <rcc rId="4497" sId="2" quotePrefix="1">
    <nc r="AK113" t="inlineStr">
      <is>
        <t>None</t>
      </is>
    </nc>
  </rcc>
  <rcc rId="4498" sId="2" quotePrefix="1">
    <nc r="AK114" t="inlineStr">
      <is>
        <t>None</t>
      </is>
    </nc>
  </rcc>
  <rcc rId="4499" sId="2" quotePrefix="1">
    <nc r="AK85" t="inlineStr">
      <is>
        <t>None</t>
      </is>
    </nc>
  </rcc>
  <rcc rId="4500" sId="2" quotePrefix="1">
    <nc r="AK86" t="inlineStr">
      <is>
        <t>None</t>
      </is>
    </nc>
  </rcc>
  <rcc rId="4501" sId="2" quotePrefix="1">
    <nc r="AK87" t="inlineStr">
      <is>
        <t>None</t>
      </is>
    </nc>
  </rcc>
  <rcc rId="4502" sId="2" quotePrefix="1">
    <nc r="AK88" t="inlineStr">
      <is>
        <t>None</t>
      </is>
    </nc>
  </rcc>
  <rcc rId="4503" sId="2" quotePrefix="1">
    <nc r="AK89" t="inlineStr">
      <is>
        <t>None</t>
      </is>
    </nc>
  </rcc>
  <rcc rId="4504" sId="2" quotePrefix="1">
    <nc r="AK90" t="inlineStr">
      <is>
        <t>None</t>
      </is>
    </nc>
  </rcc>
  <rcc rId="4505" sId="2" quotePrefix="1">
    <nc r="AK91" t="inlineStr">
      <is>
        <t>None</t>
      </is>
    </nc>
  </rcc>
  <rcc rId="4506" sId="2" quotePrefix="1">
    <nc r="AK92" t="inlineStr">
      <is>
        <t>None</t>
      </is>
    </nc>
  </rcc>
  <rcc rId="4507" sId="2" quotePrefix="1">
    <nc r="AK93" t="inlineStr">
      <is>
        <t>None</t>
      </is>
    </nc>
  </rcc>
  <rcc rId="4508" sId="2" quotePrefix="1">
    <nc r="AK94" t="inlineStr">
      <is>
        <t>None</t>
      </is>
    </nc>
  </rcc>
  <rcc rId="4509" sId="2" quotePrefix="1">
    <nc r="AK95" t="inlineStr">
      <is>
        <t>None</t>
      </is>
    </nc>
  </rcc>
  <rcc rId="4510" sId="2" quotePrefix="1">
    <nc r="AK96" t="inlineStr">
      <is>
        <t>None</t>
      </is>
    </nc>
  </rcc>
  <rcc rId="4511" sId="2" quotePrefix="1">
    <nc r="AK97" t="inlineStr">
      <is>
        <t>None</t>
      </is>
    </nc>
  </rcc>
  <rcc rId="4512" sId="2" quotePrefix="1">
    <nc r="AK98" t="inlineStr">
      <is>
        <t>None</t>
      </is>
    </nc>
  </rcc>
  <rcc rId="4513" sId="2" quotePrefix="1">
    <nc r="AK99" t="inlineStr">
      <is>
        <t>None</t>
      </is>
    </nc>
  </rcc>
  <rcc rId="4514" sId="2" quotePrefix="1">
    <nc r="AK100" t="inlineStr">
      <is>
        <t>None</t>
      </is>
    </nc>
  </rcc>
  <rcc rId="4515" sId="2" quotePrefix="1">
    <nc r="AK101" t="inlineStr">
      <is>
        <t>None</t>
      </is>
    </nc>
  </rcc>
  <rfmt sheetId="2" sqref="AL107" start="0" length="0">
    <dxf>
      <alignment wrapText="1" readingOrder="0"/>
    </dxf>
  </rfmt>
  <rfmt sheetId="2" sqref="AL107">
    <dxf>
      <alignment wrapText="0" readingOrder="0"/>
    </dxf>
  </rfmt>
  <rfmt sheetId="2" sqref="AL107" start="0" length="0">
    <dxf>
      <alignment wrapText="1" readingOrder="0"/>
    </dxf>
  </rfmt>
  <rcc rId="4516" sId="2" quotePrefix="1">
    <nc r="AL107" t="inlineStr">
      <is>
        <t xml:space="preserve">- Line 121: Can't cover false case of else if(RBA_BLDRCMP_NUMBER_OF_ALL_SEGMENTS == 0x2) because RBA_BLDRCMP_NUMBER_OF_ALL_SEGMENTS is a constant value
'- Line 531: Can't cover false case of if ( (*((uint32*)RBA_BMGR_CFG_APPL_INTVECT_ADDR)) != RBA_BMGR_CFG_ERASED_PATTERN ) because RBA_BMGR_CFG_APPL_INTVECT_ADDR and RBA_BMGR_CFG_ERASED_PATTERN are a constant value
</t>
      </is>
    </nc>
  </rcc>
  <rfmt sheetId="2" sqref="AL107">
    <dxf>
      <alignment wrapText="0" readingOrder="0"/>
    </dxf>
  </rfmt>
  <rcc rId="4517" sId="2" numFmtId="14">
    <nc r="AH108">
      <v>0.98</v>
    </nc>
  </rcc>
  <rcc rId="4518" sId="2" numFmtId="14">
    <nc r="AI108">
      <v>0.98</v>
    </nc>
  </rcc>
  <rcc rId="4519" sId="2" numFmtId="14">
    <nc r="AJ108">
      <v>0.71</v>
    </nc>
  </rcc>
  <rcc rId="4520" sId="2" odxf="1" dxf="1" quotePrefix="1">
    <nc r="AL108" t="inlineStr">
      <is>
        <t xml:space="preserve">- Line 147: Can't cover MCDC T&amp;&amp;T of if ( (rba_BldrCmp_Cfg_GetDtcStatus( RBA_BLDRCMP_CURRENT_DOWNLOADBLOCK.BlockId_u16, RBA_BLDRCMP_DTCFAILURETYPE_MEMORYNOTPROGRAMMED ) == RBA_BLDRCMP_DTC_STATUS_TESTED ) &amp;&amp; (SecurityLevel_u8 != RBA_BLDRCMP_SECA_PROGRAMMINGSECURITYLEVEL)) because if (SecurityLevel_u8 != RBA_BLDRCMP_SECA_PROGRAMMINGSECURITYLEVEL) is TRUE -&gt; Line #133 TRUE -&gt; line #147 never reach.
</t>
      </is>
    </nc>
    <odxf>
      <alignment wrapText="0" readingOrder="0"/>
    </odxf>
    <ndxf>
      <alignment wrapText="1" readingOrder="0"/>
    </ndxf>
  </rcc>
  <rcc rId="4521" sId="2" numFmtId="14">
    <nc r="AH109">
      <v>1</v>
    </nc>
  </rcc>
  <rcc rId="4522" sId="2" numFmtId="14">
    <nc r="AI109">
      <v>1</v>
    </nc>
  </rcc>
  <rcc rId="4523" sId="2" numFmtId="14">
    <nc r="AJ109">
      <v>0.8</v>
    </nc>
  </rcc>
  <rfmt sheetId="2" sqref="AL108">
    <dxf>
      <alignment wrapText="0" readingOrder="0"/>
    </dxf>
  </rfmt>
  <rcv guid="{D33AC7AF-C8AB-4CE9-94C7-9237011A5FC3}" action="delete"/>
  <rdn rId="0" localSheetId="1" customView="1" name="Z_D33AC7AF_C8AB_4CE9_94C7_9237011A5FC3_.wvu.FilterData" hidden="1" oldHidden="1">
    <formula>Merged_COEM!$A$59:$AN$471</formula>
    <oldFormula>Merged_COEM!$A$59:$AN$471</oldFormula>
  </rdn>
  <rdn rId="0" localSheetId="2" customView="1" name="Z_D33AC7AF_C8AB_4CE9_94C7_9237011A5FC3_.wvu.FilterData" hidden="1" oldHidden="1">
    <formula>Merged_JOEM!$B$59:$AN$326</formula>
    <oldFormula>Merged_JOEM!$B$59:$AN$326</oldFormula>
  </rdn>
  <rcv guid="{D33AC7AF-C8AB-4CE9-94C7-9237011A5FC3}" action="add"/>
</revisions>
</file>

<file path=xl/revisions/revisionLog3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26" sId="2" numFmtId="14">
    <oc r="AH125">
      <v>1</v>
    </oc>
    <nc r="AH125">
      <v>0.56999999999999995</v>
    </nc>
  </rcc>
  <rcc rId="4527" sId="2" numFmtId="14">
    <oc r="AI125">
      <v>1</v>
    </oc>
    <nc r="AI125">
      <v>0.56999999999999995</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30" sId="2" numFmtId="14">
    <oc r="AH125">
      <v>0.56999999999999995</v>
    </oc>
    <nc r="AH125">
      <v>1</v>
    </nc>
  </rcc>
  <rcc rId="4531" sId="2" numFmtId="14">
    <oc r="AI125">
      <v>0.56999999999999995</v>
    </oc>
    <nc r="AI125">
      <v>1</v>
    </nc>
  </rcc>
  <rcc rId="4532" sId="2" numFmtId="14">
    <oc r="AJ125">
      <v>0.56999999999999995</v>
    </oc>
    <nc r="AJ125">
      <v>1</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35" sId="1">
    <oc r="N365" t="inlineStr">
      <is>
        <t>1458019.axl</t>
      </is>
    </oc>
    <nc r="N365">
      <v>1499718</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38" sId="2" numFmtId="14">
    <nc r="AH111">
      <v>1</v>
    </nc>
  </rcc>
  <rcc rId="4539" sId="2" numFmtId="14">
    <nc r="AI111">
      <v>1</v>
    </nc>
  </rcc>
  <rcc rId="4540" sId="2" numFmtId="14">
    <nc r="AJ111">
      <v>0.5</v>
    </nc>
  </rcc>
  <rcc rId="4541" sId="2" odxf="1" dxf="1" quotePrefix="1">
    <nc r="AL111" t="inlineStr">
      <is>
        <t xml:space="preserve">Line #63: Can't cover MCDC F&amp;&amp;T of  if ((absoluteAddress_u32 &gt;= rba_BldrCmp_LogicalBlockTable_pst[rba_BldrCmp_BootCtrl_st.LogicalBlockIdx].StartAddress_u32) &amp;&amp; (absoluteAddress_u32 &lt;= ((rba_BldrCmp_LogicalBlockTable_pst[rba_BldrCmp_BootCtrl_st.LogicalBlockIdx].StartAddress_u32 + (rba_BldrCmp_LogicalBlockTable_pst[rba_BldrCmp_BootCtrl_st.LogicalBlockIdx].Length_u32)) -1u))) because absoluteAddress_u32 = rba_BldrCmp_LogicalBlockTable_pst[rba_BldrCmp_BootCtrl_st.LogicalBlockIdx].StartAddress_u32 + relativeAddress_u32 (line #60) -&gt; absoluteAddress_u32 always &gt;= rba_BldrCmp_LogicalBlockTable_pst[rba_BldrCmp_BootCtrl_st.LogicalBlockIdx].StartAddress_u32
</t>
      </is>
    </nc>
    <odxf>
      <alignment wrapText="0" readingOrder="0"/>
    </odxf>
    <ndxf>
      <alignment wrapText="1" readingOrder="0"/>
    </ndxf>
  </rcc>
  <rfmt sheetId="2" sqref="AL111">
    <dxf>
      <alignment wrapText="0" readingOrder="0"/>
    </dxf>
  </rfmt>
  <rcc rId="4542" sId="2" odxf="1" dxf="1">
    <nc r="AM85" t="inlineStr">
      <is>
        <t xml:space="preserve">Comment: Please comment uint8_t gs_MwEepStatus_u8 = 100U; at line #134 in file RBND4_NVM.h before re-run test script
</t>
      </is>
    </nc>
    <odxf>
      <alignment wrapText="0" readingOrder="0"/>
    </odxf>
    <ndxf>
      <alignment wrapText="1" readingOrder="0"/>
    </ndxf>
  </rcc>
  <rfmt sheetId="2" sqref="AM85">
    <dxf>
      <alignment wrapText="0" readingOrder="0"/>
    </dxf>
  </rfmt>
  <rcc rId="4543" sId="2" numFmtId="14">
    <nc r="AH87">
      <v>0.98</v>
    </nc>
  </rcc>
  <rcc rId="4544" sId="2" numFmtId="14">
    <nc r="AI87">
      <v>0.97</v>
    </nc>
  </rcc>
  <rcc rId="4545" sId="2" numFmtId="14">
    <nc r="AJ87">
      <v>1</v>
    </nc>
  </rcc>
  <rfmt sheetId="2" sqref="AM87" start="0" length="0">
    <dxf>
      <alignment wrapText="1" readingOrder="0"/>
    </dxf>
  </rfmt>
  <rfmt sheetId="2" sqref="AM87">
    <dxf>
      <alignment wrapText="0" readingOrder="0"/>
    </dxf>
  </rfmt>
  <rcc rId="4546" sId="2" numFmtId="14">
    <nc r="AH90">
      <v>0.98</v>
    </nc>
  </rcc>
  <rcc rId="4547" sId="2" numFmtId="14">
    <nc r="AI90">
      <v>0.98</v>
    </nc>
  </rcc>
  <rcc rId="4548" sId="2" numFmtId="14">
    <nc r="AJ90">
      <v>1</v>
    </nc>
  </rcc>
  <rcc rId="4549" sId="2" odxf="1" dxf="1">
    <nc r="AL87" t="inlineStr">
      <is>
        <t xml:space="preserve">Line #82: Can't cover false case of else if ((rba_ComScl_RawSignal_ExternalBrakeRequestPriority_RX_b == RBA_COMSCL_Minimum_NET_ExternalBrakeRequestPriority_SP0_SC1_Rx)) because rba_ComScl_RawSignal_ExternalBrakeRequestPriority_RX_b is a boolean value
</t>
      </is>
    </nc>
    <odxf>
      <alignment horizontal="general" readingOrder="0"/>
    </odxf>
    <ndxf>
      <alignment horizontal="left" readingOrder="0"/>
    </ndxf>
  </rcc>
  <rcc rId="4550" sId="2" odxf="1" dxf="1" quotePrefix="1">
    <nc r="AL90" t="inlineStr">
      <is>
        <t xml:space="preserve">line #139: Can't covee false case of else if ((rba_ComScl_RawSignal_IgnitionSupplyConfirmation_RX_b == RBA_COMSCL_Minimum_NET_IgnitionSupplyConfirmation_SP0_SC1_Rx)) because rba_ComScl_RawSignal_IgnitionSupplyConfirmation_RX_b is a boolean value.
</t>
      </is>
    </nc>
    <odxf>
      <alignment wrapText="0" readingOrder="0"/>
    </odxf>
    <ndxf>
      <alignment wrapText="1" readingOrder="0"/>
    </ndxf>
  </rcc>
  <rfmt sheetId="2" sqref="AL90">
    <dxf>
      <alignment wrapText="0" readingOrder="0"/>
    </dxf>
  </rfmt>
  <rcc rId="4551" sId="2" numFmtId="14">
    <nc r="AH95">
      <v>0.99</v>
    </nc>
  </rcc>
  <rcc rId="4552" sId="2" numFmtId="14">
    <nc r="AI95">
      <v>0.99</v>
    </nc>
  </rcc>
  <rcc rId="4553" sId="2" numFmtId="14">
    <nc r="AJ95">
      <v>1</v>
    </nc>
  </rcc>
  <rcc rId="4554" sId="2" odxf="1" dxf="1" quotePrefix="1">
    <nc r="AL95" t="inlineStr">
      <is>
        <t xml:space="preserve">line #2050: Can't cover false case of else if ((NMSG_HmiVDC_Deactivated_B_l == RBA_COMSCL_In_0_APP_VDC_Deactivated_v2_SP0_SC1_Tx)) because NMSG_HmiVDC_Deactivated_B_l is a boolean value (value only equals to 0 or 1)
</t>
      </is>
    </nc>
    <odxf>
      <alignment wrapText="0" readingOrder="0"/>
    </odxf>
    <ndxf>
      <alignment wrapText="1" readingOrder="0"/>
    </ndxf>
  </rcc>
  <rfmt sheetId="2" sqref="AL95">
    <dxf>
      <alignment wrapText="0" readingOrder="0"/>
    </dxf>
  </rfmt>
  <rcc rId="4555" sId="2" numFmtId="14">
    <nc r="AH96">
      <v>0.95</v>
    </nc>
  </rcc>
  <rcc rId="4556" sId="2" numFmtId="14">
    <nc r="AI96">
      <v>0.94</v>
    </nc>
  </rcc>
  <rcc rId="4557" sId="2" numFmtId="14">
    <nc r="AJ96">
      <v>1</v>
    </nc>
  </rcc>
  <rfmt sheetId="2" sqref="AL96" start="0" length="0">
    <dxf>
      <alignment wrapText="1" readingOrder="0"/>
    </dxf>
  </rfmt>
  <rfmt sheetId="2" sqref="AL96">
    <dxf>
      <alignment wrapText="0" readingOrder="0"/>
    </dxf>
  </rfmt>
  <rcc rId="4558" sId="2" odxf="1" dxf="1" quotePrefix="1">
    <nc r="AL96" t="inlineStr">
      <is>
        <t xml:space="preserve">Line #247: Can't cover false case of else if ((NMSG_HmiVDC_Deactivated_B_l == RBA_COMSCL_In_0_APP_VDC_Deactivated_SP0_SC1_Tx)) because NMSG_HmiVDC_Deactivated_B_l is a boolean value (value only equals to 0 or 1).
Line #314: Can't cover false case of else if ((NMSG_HmiTCS_DeactivationState_B_l == RBA_COMSCL_In_0_APP_TCS_DeactivationState_SP0_SC1_Tx)) because NMSG_HmiTCS_DeactivationState_B_l is a boolean value (value only equals to 0 or 1)
</t>
      </is>
    </nc>
    <ndxf>
      <alignment wrapText="1" readingOrder="0"/>
    </ndxf>
  </rcc>
  <rfmt sheetId="2" sqref="AL96">
    <dxf>
      <alignment wrapText="0" readingOrder="0"/>
    </dxf>
  </rfmt>
  <rcc rId="4559" sId="2" numFmtId="14">
    <nc r="AH97">
      <v>0.99</v>
    </nc>
  </rcc>
  <rcc rId="4560" sId="2" numFmtId="14">
    <nc r="AI97">
      <v>0.99</v>
    </nc>
  </rcc>
  <rcc rId="4561" sId="2" numFmtId="14">
    <nc r="AJ97">
      <v>1</v>
    </nc>
  </rcc>
  <rcc rId="4562" sId="2" odxf="1" dxf="1" quotePrefix="1">
    <nc r="AL97" t="inlineStr">
      <is>
        <t xml:space="preserve">Line #110: Can't cover false case of else if ((LongitudinalControlStatus_VDC_l == LFCBrakingPerformanceStatus_LFCBrakingFullyOperational)) because LongitudinalControlStatus_VDC_l is a boolean value.
</t>
      </is>
    </nc>
    <odxf>
      <alignment wrapText="0" readingOrder="0"/>
    </odxf>
    <ndxf>
      <alignment wrapText="1" readingOrder="0"/>
    </ndxf>
  </rcc>
  <rfmt sheetId="2" sqref="AL97">
    <dxf>
      <alignment wrapText="0" readingOrder="0"/>
    </dxf>
  </rfmt>
  <rcc rId="4563" sId="2" numFmtId="14">
    <nc r="AH102">
      <v>1</v>
    </nc>
  </rcc>
  <rcc rId="4564" sId="2" numFmtId="14">
    <nc r="AI102">
      <v>1</v>
    </nc>
  </rcc>
  <rcc rId="4565" sId="2" numFmtId="14">
    <nc r="AJ102">
      <v>1</v>
    </nc>
  </rcc>
  <rcc rId="4566" sId="2" numFmtId="14">
    <nc r="AH103">
      <v>1</v>
    </nc>
  </rcc>
  <rcc rId="4567" sId="2" numFmtId="14">
    <nc r="AI103">
      <v>1</v>
    </nc>
  </rcc>
  <rcc rId="4568" sId="2" numFmtId="14">
    <nc r="AJ103">
      <v>1</v>
    </nc>
  </rcc>
  <rcc rId="4569" sId="2" numFmtId="14">
    <nc r="AH104">
      <v>1</v>
    </nc>
  </rcc>
  <rcc rId="4570" sId="2" numFmtId="14">
    <nc r="AI104">
      <v>1</v>
    </nc>
  </rcc>
  <rcc rId="4571" sId="2" numFmtId="14">
    <nc r="AJ104">
      <v>1</v>
    </nc>
  </rcc>
  <rcc rId="4572" sId="2" numFmtId="14">
    <nc r="AH105">
      <v>1</v>
    </nc>
  </rcc>
  <rcc rId="4573" sId="2" numFmtId="14">
    <nc r="AI105">
      <v>1</v>
    </nc>
  </rcc>
  <rcc rId="4574" sId="2" numFmtId="14">
    <nc r="AJ105">
      <v>1</v>
    </nc>
  </rcc>
  <rcc rId="4575" sId="2" numFmtId="14">
    <nc r="AH106">
      <v>1</v>
    </nc>
  </rcc>
  <rcc rId="4576" sId="2" numFmtId="14">
    <nc r="AI106">
      <v>1</v>
    </nc>
  </rcc>
  <rcc rId="4577" sId="2" numFmtId="14">
    <nc r="AJ106">
      <v>1</v>
    </nc>
  </rcc>
  <rcc rId="4578" sId="2" numFmtId="14">
    <nc r="AH110">
      <v>1</v>
    </nc>
  </rcc>
  <rcc rId="4579" sId="2" numFmtId="14">
    <nc r="AI110">
      <v>1</v>
    </nc>
  </rcc>
  <rcc rId="4580" sId="2" numFmtId="14">
    <nc r="AJ110">
      <v>1</v>
    </nc>
  </rcc>
  <rcc rId="4581" sId="2" numFmtId="14">
    <nc r="AH112">
      <v>1</v>
    </nc>
  </rcc>
  <rcc rId="4582" sId="2" numFmtId="14">
    <nc r="AI112">
      <v>1</v>
    </nc>
  </rcc>
  <rcc rId="4583" sId="2" numFmtId="14">
    <nc r="AJ112">
      <v>1</v>
    </nc>
  </rcc>
  <rcc rId="4584" sId="2" numFmtId="14">
    <nc r="AH113">
      <v>1</v>
    </nc>
  </rcc>
  <rcc rId="4585" sId="2" numFmtId="14">
    <nc r="AI113">
      <v>1</v>
    </nc>
  </rcc>
  <rcc rId="4586" sId="2" numFmtId="14">
    <nc r="AJ113">
      <v>1</v>
    </nc>
  </rcc>
  <rcc rId="4587" sId="2" numFmtId="14">
    <nc r="AH114">
      <v>1</v>
    </nc>
  </rcc>
  <rcc rId="4588" sId="2" numFmtId="14">
    <nc r="AI114">
      <v>1</v>
    </nc>
  </rcc>
  <rcc rId="4589" sId="2" numFmtId="14">
    <nc r="AJ114">
      <v>1</v>
    </nc>
  </rcc>
  <rcc rId="4590" sId="2" numFmtId="14">
    <nc r="AH85">
      <v>1</v>
    </nc>
  </rcc>
  <rcc rId="4591" sId="2" numFmtId="14">
    <nc r="AI85">
      <v>1</v>
    </nc>
  </rcc>
  <rcc rId="4592" sId="2" numFmtId="14">
    <nc r="AJ85">
      <v>1</v>
    </nc>
  </rcc>
  <rcc rId="4593" sId="2" numFmtId="14">
    <nc r="AH86">
      <v>1</v>
    </nc>
  </rcc>
  <rcc rId="4594" sId="2" numFmtId="14">
    <nc r="AI86">
      <v>1</v>
    </nc>
  </rcc>
  <rcc rId="4595" sId="2" numFmtId="14">
    <nc r="AJ86">
      <v>1</v>
    </nc>
  </rcc>
  <rcc rId="4596" sId="2" numFmtId="14">
    <nc r="AH88">
      <v>1</v>
    </nc>
  </rcc>
  <rcc rId="4597" sId="2" numFmtId="14">
    <nc r="AI88">
      <v>1</v>
    </nc>
  </rcc>
  <rcc rId="4598" sId="2" numFmtId="14">
    <nc r="AJ88">
      <v>1</v>
    </nc>
  </rcc>
  <rcc rId="4599" sId="2" numFmtId="14">
    <nc r="AH89">
      <v>1</v>
    </nc>
  </rcc>
  <rcc rId="4600" sId="2" numFmtId="14">
    <nc r="AI89">
      <v>1</v>
    </nc>
  </rcc>
  <rcc rId="4601" sId="2" numFmtId="14">
    <nc r="AJ89">
      <v>1</v>
    </nc>
  </rcc>
  <rcc rId="4602" sId="2" numFmtId="14">
    <nc r="AH91">
      <v>1</v>
    </nc>
  </rcc>
  <rcc rId="4603" sId="2" numFmtId="14">
    <nc r="AI91">
      <v>1</v>
    </nc>
  </rcc>
  <rcc rId="4604" sId="2" numFmtId="14">
    <nc r="AJ91">
      <v>1</v>
    </nc>
  </rcc>
  <rcc rId="4605" sId="2" numFmtId="14">
    <nc r="AH92">
      <v>1</v>
    </nc>
  </rcc>
  <rcc rId="4606" sId="2" numFmtId="14">
    <nc r="AI92">
      <v>1</v>
    </nc>
  </rcc>
  <rcc rId="4607" sId="2" numFmtId="14">
    <nc r="AJ92">
      <v>1</v>
    </nc>
  </rcc>
  <rcc rId="4608" sId="2" numFmtId="14">
    <nc r="AH93">
      <v>1</v>
    </nc>
  </rcc>
  <rcc rId="4609" sId="2" numFmtId="14">
    <nc r="AI93">
      <v>1</v>
    </nc>
  </rcc>
  <rcc rId="4610" sId="2" numFmtId="14">
    <nc r="AJ93">
      <v>1</v>
    </nc>
  </rcc>
  <rcc rId="4611" sId="2" numFmtId="14">
    <nc r="AH94">
      <v>1</v>
    </nc>
  </rcc>
  <rcc rId="4612" sId="2" numFmtId="14">
    <nc r="AI94">
      <v>1</v>
    </nc>
  </rcc>
  <rcc rId="4613" sId="2" numFmtId="14">
    <nc r="AJ94">
      <v>1</v>
    </nc>
  </rcc>
  <rcc rId="4614" sId="2" numFmtId="14">
    <nc r="AH98">
      <v>1</v>
    </nc>
  </rcc>
  <rcc rId="4615" sId="2" numFmtId="14">
    <nc r="AI98">
      <v>1</v>
    </nc>
  </rcc>
  <rcc rId="4616" sId="2" numFmtId="14">
    <nc r="AJ98">
      <v>1</v>
    </nc>
  </rcc>
  <rcc rId="4617" sId="2" numFmtId="14">
    <nc r="AH99">
      <v>1</v>
    </nc>
  </rcc>
  <rcc rId="4618" sId="2" numFmtId="14">
    <nc r="AI99">
      <v>1</v>
    </nc>
  </rcc>
  <rcc rId="4619" sId="2" numFmtId="14">
    <nc r="AJ99">
      <v>1</v>
    </nc>
  </rcc>
  <rcc rId="4620" sId="2" numFmtId="14">
    <nc r="AH100">
      <v>1</v>
    </nc>
  </rcc>
  <rcc rId="4621" sId="2" numFmtId="14">
    <nc r="AI100">
      <v>1</v>
    </nc>
  </rcc>
  <rcc rId="4622" sId="2" numFmtId="14">
    <nc r="AJ100">
      <v>1</v>
    </nc>
  </rcc>
  <rcc rId="4623" sId="2" numFmtId="14">
    <nc r="AH101">
      <v>1</v>
    </nc>
  </rcc>
  <rcc rId="4624" sId="2" numFmtId="14">
    <nc r="AI101">
      <v>1</v>
    </nc>
  </rcc>
  <rcc rId="4625" sId="2" numFmtId="14">
    <nc r="AJ101">
      <v>1</v>
    </nc>
  </rcc>
</revisions>
</file>

<file path=xl/revisions/revisionLog3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26" sId="2" numFmtId="14">
    <oc r="AJ125">
      <v>1</v>
    </oc>
    <nc r="AJ125">
      <v>0.5</v>
    </nc>
  </rcc>
  <rcc rId="4627" sId="2" numFmtId="14">
    <oc r="AJ126">
      <v>0.57999999999999996</v>
    </oc>
    <nc r="AJ126">
      <v>0.56999999999999995</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G477" start="0" length="0">
    <dxf>
      <alignment horizontal="left" vertical="top" readingOrder="0"/>
      <border outline="0">
        <left style="thin">
          <color indexed="64"/>
        </left>
        <right style="thin">
          <color indexed="64"/>
        </right>
        <top style="thin">
          <color indexed="64"/>
        </top>
        <bottom style="thin">
          <color indexed="64"/>
        </bottom>
      </border>
    </dxf>
  </rfmt>
  <rfmt sheetId="1" sqref="G478" start="0" length="0">
    <dxf>
      <alignment horizontal="left" vertical="top" readingOrder="0"/>
      <border outline="0">
        <left style="thin">
          <color indexed="64"/>
        </left>
        <right style="thin">
          <color indexed="64"/>
        </right>
        <top style="thin">
          <color indexed="64"/>
        </top>
        <bottom style="thin">
          <color indexed="64"/>
        </bottom>
      </border>
    </dxf>
  </rfmt>
  <rfmt sheetId="1" sqref="G479" start="0" length="0">
    <dxf>
      <alignment horizontal="left" vertical="top" readingOrder="0"/>
      <border outline="0">
        <left style="thin">
          <color indexed="64"/>
        </left>
        <right style="thin">
          <color indexed="64"/>
        </right>
        <top style="thin">
          <color indexed="64"/>
        </top>
        <bottom style="thin">
          <color indexed="64"/>
        </bottom>
      </border>
    </dxf>
  </rfmt>
  <rfmt sheetId="1" sqref="G480" start="0" length="0">
    <dxf>
      <alignment horizontal="left" vertical="top" readingOrder="0"/>
      <border outline="0">
        <left style="thin">
          <color indexed="64"/>
        </left>
        <right style="thin">
          <color indexed="64"/>
        </right>
        <top style="thin">
          <color indexed="64"/>
        </top>
        <bottom style="thin">
          <color indexed="64"/>
        </bottom>
      </border>
    </dxf>
  </rfmt>
  <rfmt sheetId="1" sqref="G481" start="0" length="0">
    <dxf>
      <alignment horizontal="left" vertical="top" readingOrder="0"/>
      <border outline="0">
        <left style="thin">
          <color indexed="64"/>
        </left>
        <right style="thin">
          <color indexed="64"/>
        </right>
        <top style="thin">
          <color indexed="64"/>
        </top>
        <bottom style="thin">
          <color indexed="64"/>
        </bottom>
      </border>
    </dxf>
  </rfmt>
  <rfmt sheetId="1" sqref="G482" start="0" length="0">
    <dxf>
      <alignment horizontal="left" vertical="top" readingOrder="0"/>
      <border outline="0">
        <left style="thin">
          <color indexed="64"/>
        </left>
        <right style="thin">
          <color indexed="64"/>
        </right>
        <top style="thin">
          <color indexed="64"/>
        </top>
        <bottom style="thin">
          <color indexed="64"/>
        </bottom>
      </border>
    </dxf>
  </rfmt>
  <rfmt sheetId="1" sqref="G483" start="0" length="0">
    <dxf>
      <alignment horizontal="left" vertical="top" readingOrder="0"/>
      <border outline="0">
        <left style="thin">
          <color indexed="64"/>
        </left>
        <right style="thin">
          <color indexed="64"/>
        </right>
        <top style="thin">
          <color indexed="64"/>
        </top>
        <bottom style="thin">
          <color indexed="64"/>
        </bottom>
      </border>
    </dxf>
  </rfmt>
  <rfmt sheetId="1" sqref="G484" start="0" length="0">
    <dxf>
      <alignment horizontal="left" vertical="top" readingOrder="0"/>
      <border outline="0">
        <left style="thin">
          <color indexed="64"/>
        </left>
        <right style="thin">
          <color indexed="64"/>
        </right>
        <top style="thin">
          <color indexed="64"/>
        </top>
        <bottom style="thin">
          <color indexed="64"/>
        </bottom>
      </border>
    </dxf>
  </rfmt>
  <rfmt sheetId="1" sqref="G485" start="0" length="0">
    <dxf>
      <alignment horizontal="left" vertical="top" readingOrder="0"/>
      <border outline="0">
        <left style="thin">
          <color indexed="64"/>
        </left>
        <right style="thin">
          <color indexed="64"/>
        </right>
        <top style="thin">
          <color indexed="64"/>
        </top>
        <bottom style="thin">
          <color indexed="64"/>
        </bottom>
      </border>
    </dxf>
  </rfmt>
  <rfmt sheetId="1" sqref="G486" start="0" length="0">
    <dxf>
      <alignment horizontal="left" vertical="top" readingOrder="0"/>
      <border outline="0">
        <left style="thin">
          <color indexed="64"/>
        </left>
        <right style="thin">
          <color indexed="64"/>
        </right>
        <top style="thin">
          <color indexed="64"/>
        </top>
        <bottom style="thin">
          <color indexed="64"/>
        </bottom>
      </border>
    </dxf>
  </rfmt>
  <rfmt sheetId="1" sqref="H477" start="0" length="0">
    <dxf>
      <alignment horizontal="left" vertical="top" readingOrder="0"/>
      <border outline="0">
        <left style="thin">
          <color indexed="64"/>
        </left>
        <right style="thin">
          <color indexed="64"/>
        </right>
        <top style="thin">
          <color indexed="64"/>
        </top>
        <bottom style="thin">
          <color indexed="64"/>
        </bottom>
      </border>
    </dxf>
  </rfmt>
  <rfmt sheetId="1" sqref="H478" start="0" length="0">
    <dxf>
      <alignment horizontal="left" readingOrder="0"/>
      <border outline="0">
        <left style="thin">
          <color indexed="64"/>
        </left>
        <right style="thin">
          <color indexed="64"/>
        </right>
        <top style="thin">
          <color indexed="64"/>
        </top>
        <bottom style="thin">
          <color indexed="64"/>
        </bottom>
      </border>
    </dxf>
  </rfmt>
  <rfmt sheetId="1" sqref="H479" start="0" length="0">
    <dxf>
      <alignment horizontal="left" readingOrder="0"/>
      <border outline="0">
        <left style="thin">
          <color indexed="64"/>
        </left>
        <right style="thin">
          <color indexed="64"/>
        </right>
        <top style="thin">
          <color indexed="64"/>
        </top>
        <bottom style="thin">
          <color indexed="64"/>
        </bottom>
      </border>
    </dxf>
  </rfmt>
  <rfmt sheetId="1" sqref="H480" start="0" length="0">
    <dxf>
      <alignment horizontal="left" readingOrder="0"/>
      <border outline="0">
        <left style="thin">
          <color indexed="64"/>
        </left>
        <right style="thin">
          <color indexed="64"/>
        </right>
        <top style="thin">
          <color indexed="64"/>
        </top>
        <bottom style="thin">
          <color indexed="64"/>
        </bottom>
      </border>
    </dxf>
  </rfmt>
  <rfmt sheetId="1" sqref="H481" start="0" length="0">
    <dxf>
      <alignment horizontal="left" readingOrder="0"/>
      <border outline="0">
        <left style="thin">
          <color indexed="64"/>
        </left>
        <right style="thin">
          <color indexed="64"/>
        </right>
        <top style="thin">
          <color indexed="64"/>
        </top>
        <bottom style="thin">
          <color indexed="64"/>
        </bottom>
      </border>
    </dxf>
  </rfmt>
  <rfmt sheetId="1" sqref="H482" start="0" length="0">
    <dxf>
      <alignment horizontal="left" readingOrder="0"/>
      <border outline="0">
        <left style="thin">
          <color indexed="64"/>
        </left>
        <right style="thin">
          <color indexed="64"/>
        </right>
        <top style="thin">
          <color indexed="64"/>
        </top>
        <bottom style="thin">
          <color indexed="64"/>
        </bottom>
      </border>
    </dxf>
  </rfmt>
  <rfmt sheetId="1" sqref="H483" start="0" length="0">
    <dxf>
      <alignment horizontal="left" readingOrder="0"/>
      <border outline="0">
        <left style="thin">
          <color indexed="64"/>
        </left>
        <right style="thin">
          <color indexed="64"/>
        </right>
        <top style="thin">
          <color indexed="64"/>
        </top>
        <bottom style="thin">
          <color indexed="64"/>
        </bottom>
      </border>
    </dxf>
  </rfmt>
  <rfmt sheetId="1" sqref="H484" start="0" length="0">
    <dxf>
      <alignment horizontal="left" readingOrder="0"/>
      <border outline="0">
        <left style="thin">
          <color indexed="64"/>
        </left>
        <right style="thin">
          <color indexed="64"/>
        </right>
        <top style="thin">
          <color indexed="64"/>
        </top>
        <bottom style="thin">
          <color indexed="64"/>
        </bottom>
      </border>
    </dxf>
  </rfmt>
  <rfmt sheetId="1" sqref="H485" start="0" length="0">
    <dxf>
      <alignment horizontal="left" readingOrder="0"/>
      <border outline="0">
        <left style="thin">
          <color indexed="64"/>
        </left>
        <right style="thin">
          <color indexed="64"/>
        </right>
        <top style="thin">
          <color indexed="64"/>
        </top>
        <bottom style="thin">
          <color indexed="64"/>
        </bottom>
      </border>
    </dxf>
  </rfmt>
  <rfmt sheetId="1" sqref="H486" start="0" length="0">
    <dxf>
      <alignment horizontal="left" readingOrder="0"/>
      <border outline="0">
        <left style="thin">
          <color indexed="64"/>
        </left>
        <right style="thin">
          <color indexed="64"/>
        </right>
        <top style="thin">
          <color indexed="64"/>
        </top>
        <bottom style="thin">
          <color indexed="64"/>
        </bottom>
      </border>
    </dxf>
  </rfmt>
  <rfmt sheetId="1" sqref="H477" start="0" length="0">
    <dxf/>
  </rfmt>
  <rfmt sheetId="1" sqref="H478" start="0" length="0">
    <dxf/>
  </rfmt>
  <rfmt sheetId="1" sqref="H479" start="0" length="0">
    <dxf/>
  </rfmt>
  <rfmt sheetId="1" sqref="H480" start="0" length="0">
    <dxf/>
  </rfmt>
  <rfmt sheetId="1" sqref="H481" start="0" length="0">
    <dxf/>
  </rfmt>
  <rfmt sheetId="1" sqref="H482" start="0" length="0">
    <dxf/>
  </rfmt>
  <rfmt sheetId="1" sqref="H483" start="0" length="0">
    <dxf/>
  </rfmt>
  <rfmt sheetId="1" sqref="H484" start="0" length="0">
    <dxf/>
  </rfmt>
  <rfmt sheetId="1" sqref="H485" start="0" length="0">
    <dxf/>
  </rfmt>
  <rfmt sheetId="1" sqref="H486" start="0" length="0">
    <dxf/>
  </rfmt>
  <rfmt sheetId="1" sqref="I477" start="0" length="0">
    <dxf>
      <alignment horizontal="left" vertical="top" readingOrder="0"/>
      <border outline="0">
        <left style="thin">
          <color indexed="64"/>
        </left>
        <right style="thin">
          <color indexed="64"/>
        </right>
        <top style="thin">
          <color indexed="64"/>
        </top>
        <bottom style="thin">
          <color indexed="64"/>
        </bottom>
      </border>
    </dxf>
  </rfmt>
  <rfmt sheetId="1" sqref="I478" start="0" length="0">
    <dxf>
      <alignment horizontal="left" readingOrder="0"/>
      <border outline="0">
        <left style="thin">
          <color indexed="64"/>
        </left>
        <right style="thin">
          <color indexed="64"/>
        </right>
        <top style="thin">
          <color indexed="64"/>
        </top>
        <bottom style="thin">
          <color indexed="64"/>
        </bottom>
      </border>
    </dxf>
  </rfmt>
  <rfmt sheetId="1" sqref="I479" start="0" length="0">
    <dxf>
      <alignment horizontal="left" readingOrder="0"/>
      <border outline="0">
        <left style="thin">
          <color indexed="64"/>
        </left>
        <right style="thin">
          <color indexed="64"/>
        </right>
        <top style="thin">
          <color indexed="64"/>
        </top>
        <bottom style="thin">
          <color indexed="64"/>
        </bottom>
      </border>
    </dxf>
  </rfmt>
  <rfmt sheetId="1" sqref="I480" start="0" length="0">
    <dxf>
      <alignment horizontal="left" readingOrder="0"/>
      <border outline="0">
        <left style="thin">
          <color indexed="64"/>
        </left>
        <right style="thin">
          <color indexed="64"/>
        </right>
        <top style="thin">
          <color indexed="64"/>
        </top>
        <bottom style="thin">
          <color indexed="64"/>
        </bottom>
      </border>
    </dxf>
  </rfmt>
  <rfmt sheetId="1" sqref="I481" start="0" length="0">
    <dxf>
      <alignment horizontal="left" readingOrder="0"/>
      <border outline="0">
        <left style="thin">
          <color indexed="64"/>
        </left>
        <right style="thin">
          <color indexed="64"/>
        </right>
        <top style="thin">
          <color indexed="64"/>
        </top>
        <bottom style="thin">
          <color indexed="64"/>
        </bottom>
      </border>
    </dxf>
  </rfmt>
  <rfmt sheetId="1" sqref="I482" start="0" length="0">
    <dxf>
      <alignment horizontal="left" readingOrder="0"/>
      <border outline="0">
        <left style="thin">
          <color indexed="64"/>
        </left>
        <right style="thin">
          <color indexed="64"/>
        </right>
        <top style="thin">
          <color indexed="64"/>
        </top>
        <bottom style="thin">
          <color indexed="64"/>
        </bottom>
      </border>
    </dxf>
  </rfmt>
  <rfmt sheetId="1" sqref="I483" start="0" length="0">
    <dxf>
      <alignment horizontal="left" readingOrder="0"/>
      <border outline="0">
        <left style="thin">
          <color indexed="64"/>
        </left>
        <right style="thin">
          <color indexed="64"/>
        </right>
        <top style="thin">
          <color indexed="64"/>
        </top>
        <bottom style="thin">
          <color indexed="64"/>
        </bottom>
      </border>
    </dxf>
  </rfmt>
  <rfmt sheetId="1" sqref="I484" start="0" length="0">
    <dxf>
      <alignment horizontal="left" readingOrder="0"/>
      <border outline="0">
        <left style="thin">
          <color indexed="64"/>
        </left>
        <right style="thin">
          <color indexed="64"/>
        </right>
        <top style="thin">
          <color indexed="64"/>
        </top>
        <bottom style="thin">
          <color indexed="64"/>
        </bottom>
      </border>
    </dxf>
  </rfmt>
  <rfmt sheetId="1" sqref="I485" start="0" length="0">
    <dxf>
      <alignment horizontal="left" readingOrder="0"/>
      <border outline="0">
        <left style="thin">
          <color indexed="64"/>
        </left>
        <right style="thin">
          <color indexed="64"/>
        </right>
        <top style="thin">
          <color indexed="64"/>
        </top>
        <bottom style="thin">
          <color indexed="64"/>
        </bottom>
      </border>
    </dxf>
  </rfmt>
  <rfmt sheetId="1" sqref="I486" start="0" length="0">
    <dxf>
      <alignment horizontal="left" readingOrder="0"/>
      <border outline="0">
        <left style="thin">
          <color indexed="64"/>
        </left>
        <right style="thin">
          <color indexed="64"/>
        </right>
        <top style="thin">
          <color indexed="64"/>
        </top>
        <bottom style="thin">
          <color indexed="64"/>
        </bottom>
      </border>
    </dxf>
  </rfmt>
  <rfmt sheetId="1" sqref="G477" start="0" length="0">
    <dxf>
      <alignment horizontal="general" vertical="bottom" readingOrder="0"/>
      <border outline="0">
        <left/>
        <right/>
        <top/>
        <bottom/>
      </border>
    </dxf>
  </rfmt>
  <rfmt sheetId="1" sqref="H477" start="0" length="0">
    <dxf>
      <alignment horizontal="general" vertical="bottom" readingOrder="0"/>
      <border outline="0">
        <left/>
        <right/>
        <top/>
        <bottom/>
      </border>
    </dxf>
  </rfmt>
  <rfmt sheetId="1" sqref="I477" start="0" length="0">
    <dxf>
      <alignment horizontal="general" vertical="bottom" readingOrder="0"/>
      <border outline="0">
        <left/>
        <right/>
        <top/>
        <bottom/>
      </border>
    </dxf>
  </rfmt>
  <rfmt sheetId="1" sqref="G478" start="0" length="0">
    <dxf>
      <alignment horizontal="general" vertical="bottom" readingOrder="0"/>
      <border outline="0">
        <left/>
        <right/>
        <top/>
        <bottom/>
      </border>
    </dxf>
  </rfmt>
  <rfmt sheetId="1" sqref="H478" start="0" length="0">
    <dxf>
      <alignment horizontal="general" vertical="bottom" readingOrder="0"/>
      <border outline="0">
        <left/>
        <right/>
        <top/>
        <bottom/>
      </border>
    </dxf>
  </rfmt>
  <rfmt sheetId="1" sqref="I478" start="0" length="0">
    <dxf>
      <alignment horizontal="general" vertical="bottom" readingOrder="0"/>
      <border outline="0">
        <left/>
        <right/>
        <top/>
        <bottom/>
      </border>
    </dxf>
  </rfmt>
  <rfmt sheetId="1" sqref="J478" start="0" length="0">
    <dxf/>
  </rfmt>
  <rfmt sheetId="1" sqref="G479" start="0" length="0">
    <dxf>
      <alignment horizontal="general" vertical="bottom" readingOrder="0"/>
      <border outline="0">
        <left/>
        <right/>
        <top/>
        <bottom/>
      </border>
    </dxf>
  </rfmt>
  <rfmt sheetId="1" sqref="H479" start="0" length="0">
    <dxf>
      <alignment horizontal="general" vertical="bottom" readingOrder="0"/>
      <border outline="0">
        <left/>
        <right/>
        <top/>
        <bottom/>
      </border>
    </dxf>
  </rfmt>
  <rfmt sheetId="1" sqref="I479" start="0" length="0">
    <dxf>
      <alignment horizontal="general" vertical="bottom" readingOrder="0"/>
      <border outline="0">
        <left/>
        <right/>
        <top/>
        <bottom/>
      </border>
    </dxf>
  </rfmt>
  <rfmt sheetId="1" sqref="J479" start="0" length="0">
    <dxf/>
  </rfmt>
  <rfmt sheetId="1" sqref="G480" start="0" length="0">
    <dxf>
      <alignment horizontal="general" vertical="bottom" readingOrder="0"/>
      <border outline="0">
        <left/>
        <right/>
        <top/>
        <bottom/>
      </border>
    </dxf>
  </rfmt>
  <rfmt sheetId="1" sqref="H480" start="0" length="0">
    <dxf>
      <alignment horizontal="general" vertical="bottom" readingOrder="0"/>
      <border outline="0">
        <left/>
        <right/>
        <top/>
        <bottom/>
      </border>
    </dxf>
  </rfmt>
  <rfmt sheetId="1" sqref="I480" start="0" length="0">
    <dxf>
      <alignment horizontal="general" vertical="bottom" readingOrder="0"/>
      <border outline="0">
        <left/>
        <right/>
        <top/>
        <bottom/>
      </border>
    </dxf>
  </rfmt>
  <rfmt sheetId="1" sqref="J480" start="0" length="0">
    <dxf/>
  </rfmt>
  <rfmt sheetId="1" sqref="G481" start="0" length="0">
    <dxf>
      <alignment horizontal="general" vertical="bottom" readingOrder="0"/>
      <border outline="0">
        <left/>
        <right/>
        <top/>
        <bottom/>
      </border>
    </dxf>
  </rfmt>
  <rfmt sheetId="1" sqref="H481" start="0" length="0">
    <dxf>
      <alignment horizontal="general" vertical="bottom" readingOrder="0"/>
      <border outline="0">
        <left/>
        <right/>
        <top/>
        <bottom/>
      </border>
    </dxf>
  </rfmt>
  <rfmt sheetId="1" sqref="I481" start="0" length="0">
    <dxf>
      <alignment horizontal="general" vertical="bottom" readingOrder="0"/>
      <border outline="0">
        <left/>
        <right/>
        <top/>
        <bottom/>
      </border>
    </dxf>
  </rfmt>
  <rfmt sheetId="1" sqref="J481" start="0" length="0">
    <dxf/>
  </rfmt>
  <rfmt sheetId="1" sqref="G482" start="0" length="0">
    <dxf>
      <alignment horizontal="general" vertical="bottom" readingOrder="0"/>
      <border outline="0">
        <left/>
        <right/>
        <top/>
        <bottom/>
      </border>
    </dxf>
  </rfmt>
  <rfmt sheetId="1" sqref="H482" start="0" length="0">
    <dxf>
      <alignment horizontal="general" vertical="bottom" readingOrder="0"/>
      <border outline="0">
        <left/>
        <right/>
        <top/>
        <bottom/>
      </border>
    </dxf>
  </rfmt>
  <rfmt sheetId="1" sqref="I482" start="0" length="0">
    <dxf>
      <alignment horizontal="general" vertical="bottom" readingOrder="0"/>
      <border outline="0">
        <left/>
        <right/>
        <top/>
        <bottom/>
      </border>
    </dxf>
  </rfmt>
  <rfmt sheetId="1" sqref="J482" start="0" length="0">
    <dxf/>
  </rfmt>
  <rfmt sheetId="1" sqref="G483" start="0" length="0">
    <dxf>
      <alignment horizontal="general" vertical="bottom" readingOrder="0"/>
      <border outline="0">
        <left/>
        <right/>
        <top/>
        <bottom/>
      </border>
    </dxf>
  </rfmt>
  <rfmt sheetId="1" sqref="H483" start="0" length="0">
    <dxf>
      <alignment horizontal="general" vertical="bottom" readingOrder="0"/>
      <border outline="0">
        <left/>
        <right/>
        <top/>
        <bottom/>
      </border>
    </dxf>
  </rfmt>
  <rfmt sheetId="1" sqref="I483" start="0" length="0">
    <dxf>
      <alignment horizontal="general" vertical="bottom" readingOrder="0"/>
      <border outline="0">
        <left/>
        <right/>
        <top/>
        <bottom/>
      </border>
    </dxf>
  </rfmt>
  <rfmt sheetId="1" sqref="J483" start="0" length="0">
    <dxf/>
  </rfmt>
  <rfmt sheetId="1" sqref="G484" start="0" length="0">
    <dxf>
      <alignment horizontal="general" vertical="bottom" readingOrder="0"/>
      <border outline="0">
        <left/>
        <right/>
        <top/>
        <bottom/>
      </border>
    </dxf>
  </rfmt>
  <rfmt sheetId="1" sqref="H484" start="0" length="0">
    <dxf>
      <alignment horizontal="general" vertical="bottom" readingOrder="0"/>
      <border outline="0">
        <left/>
        <right/>
        <top/>
        <bottom/>
      </border>
    </dxf>
  </rfmt>
  <rfmt sheetId="1" sqref="I484" start="0" length="0">
    <dxf>
      <alignment horizontal="general" vertical="bottom" readingOrder="0"/>
      <border outline="0">
        <left/>
        <right/>
        <top/>
        <bottom/>
      </border>
    </dxf>
  </rfmt>
  <rfmt sheetId="1" sqref="J484" start="0" length="0">
    <dxf/>
  </rfmt>
  <rfmt sheetId="1" sqref="G485" start="0" length="0">
    <dxf>
      <alignment horizontal="general" vertical="bottom" readingOrder="0"/>
      <border outline="0">
        <left/>
        <right/>
        <top/>
        <bottom/>
      </border>
    </dxf>
  </rfmt>
  <rfmt sheetId="1" sqref="H485" start="0" length="0">
    <dxf>
      <alignment horizontal="general" vertical="bottom" readingOrder="0"/>
      <border outline="0">
        <left/>
        <right/>
        <top/>
        <bottom/>
      </border>
    </dxf>
  </rfmt>
  <rfmt sheetId="1" sqref="I485" start="0" length="0">
    <dxf>
      <alignment horizontal="general" vertical="bottom" readingOrder="0"/>
      <border outline="0">
        <left/>
        <right/>
        <top/>
        <bottom/>
      </border>
    </dxf>
  </rfmt>
  <rfmt sheetId="1" sqref="J485" start="0" length="0">
    <dxf/>
  </rfmt>
  <rfmt sheetId="1" sqref="G486" start="0" length="0">
    <dxf>
      <alignment horizontal="general" vertical="bottom" readingOrder="0"/>
      <border outline="0">
        <left/>
        <right/>
        <top/>
        <bottom/>
      </border>
    </dxf>
  </rfmt>
  <rfmt sheetId="1" sqref="H486" start="0" length="0">
    <dxf>
      <alignment horizontal="general" vertical="bottom" readingOrder="0"/>
      <border outline="0">
        <left/>
        <right/>
        <top/>
        <bottom/>
      </border>
    </dxf>
  </rfmt>
  <rfmt sheetId="1" sqref="I486" start="0" length="0">
    <dxf>
      <alignment horizontal="general" vertical="bottom" readingOrder="0"/>
      <border outline="0">
        <left/>
        <right/>
        <top/>
        <bottom/>
      </border>
    </dxf>
  </rfmt>
  <rfmt sheetId="1" sqref="J486" start="0" length="0">
    <dxf/>
  </rfmt>
  <rfmt sheetId="1" sqref="H487" start="0" length="0">
    <dxf/>
  </rfmt>
  <rfmt sheetId="1" sqref="I487" start="0" length="0">
    <dxf/>
  </rfmt>
  <rfmt sheetId="1" sqref="J487" start="0" length="0">
    <dxf/>
  </rfmt>
</revisions>
</file>

<file path=xl/revisions/revisionLog3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32" sId="1">
    <oc r="AG299" t="inlineStr">
      <is>
        <t>OK</t>
      </is>
    </oc>
    <nc r="AG299" t="inlineStr">
      <is>
        <t>NG</t>
      </is>
    </nc>
  </rcc>
  <rcc rId="4633" sId="1" numFmtId="14">
    <oc r="AH299">
      <v>1</v>
    </oc>
    <nc r="AH299">
      <v>0.89</v>
    </nc>
  </rcc>
  <rcc rId="4634" sId="1" numFmtId="14">
    <oc r="AI299">
      <v>1</v>
    </oc>
    <nc r="AI299">
      <v>0.89</v>
    </nc>
  </rcc>
  <rcc rId="4635" sId="1" numFmtId="14">
    <oc r="AJ299">
      <v>1</v>
    </oc>
    <nc r="AJ299">
      <v>0.95</v>
    </nc>
  </rcc>
  <rcc rId="4636" sId="1">
    <oc r="AK299" t="inlineStr">
      <is>
        <t>None</t>
      </is>
    </oc>
    <nc r="AK299" t="inlineStr">
      <is>
        <t>OPL</t>
      </is>
    </nc>
  </rcc>
  <rcc rId="4637" sId="1" odxf="1" dxf="1" quotePrefix="1">
    <oc r="AL299" t="inlineStr">
      <is>
        <t>-</t>
      </is>
    </oc>
    <nc r="AL299" t="inlineStr">
      <is>
        <t>-Can't cover for minimun of variable</t>
      </is>
    </nc>
    <odxf>
      <font/>
    </odxf>
    <ndxf>
      <font>
        <sz val="11"/>
        <color theme="1"/>
        <name val="Calibri"/>
        <scheme val="minor"/>
      </font>
    </ndxf>
  </rc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40" sId="1">
    <nc r="X433">
      <f>W433</f>
    </nc>
  </rcc>
  <rcc rId="4641" sId="1">
    <nc r="Z433">
      <v>0.1</v>
    </nc>
  </rcc>
  <rcc rId="4642" sId="1">
    <nc r="AA433" t="inlineStr">
      <is>
        <t>Ready for review</t>
      </is>
    </nc>
  </rcc>
  <rcc rId="4643" sId="1" numFmtId="19">
    <nc r="AE433">
      <v>43987</v>
    </nc>
  </rcc>
  <rcc rId="4644" sId="1" numFmtId="19">
    <nc r="AF433">
      <v>43987</v>
    </nc>
  </rcc>
  <rcc rId="4645" sId="1">
    <nc r="AG433" t="inlineStr">
      <is>
        <t>OK</t>
      </is>
    </nc>
  </rcc>
  <rcc rId="4646" sId="1" odxf="1" dxf="1" quotePrefix="1">
    <nc r="AH433" t="inlineStr">
      <is>
        <t>-</t>
      </is>
    </nc>
    <odxf/>
    <ndxf/>
  </rcc>
  <rcc rId="4647" sId="1" odxf="1" dxf="1" quotePrefix="1">
    <nc r="AI433" t="inlineStr">
      <is>
        <t>-</t>
      </is>
    </nc>
    <odxf/>
    <ndxf/>
  </rcc>
  <rcc rId="4648" sId="1" odxf="1" dxf="1" quotePrefix="1">
    <nc r="AJ433" t="inlineStr">
      <is>
        <t>-</t>
      </is>
    </nc>
    <odxf/>
    <ndxf/>
  </rcc>
  <rcc rId="4649" sId="1">
    <nc r="AK433" t="inlineStr">
      <is>
        <t>None</t>
      </is>
    </nc>
  </rcc>
  <rcc rId="4650" sId="1" odxf="1" dxf="1" quotePrefix="1">
    <nc r="AN433" t="inlineStr">
      <is>
        <t>- No function to test</t>
      </is>
    </nc>
    <odxf/>
    <ndxf/>
  </rcc>
  <rcc rId="4651" sId="1">
    <nc r="X434">
      <f>W434</f>
    </nc>
  </rcc>
  <rcc rId="4652" sId="1">
    <nc r="X435">
      <f>W435</f>
    </nc>
  </rcc>
  <rcc rId="4653" sId="1">
    <nc r="X436">
      <f>W436</f>
    </nc>
  </rcc>
  <rcc rId="4654" sId="1">
    <nc r="X437">
      <f>W437</f>
    </nc>
  </rcc>
  <rcc rId="4655" sId="1">
    <nc r="X438">
      <f>W438</f>
    </nc>
  </rcc>
  <rcc rId="4656" sId="1">
    <nc r="X439">
      <f>W439</f>
    </nc>
  </rcc>
  <rcc rId="4657" sId="1">
    <nc r="X440">
      <f>W440</f>
    </nc>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60" sId="1">
    <nc r="Z434">
      <v>0.1</v>
    </nc>
  </rcc>
  <rcc rId="4661" sId="1">
    <nc r="Z435">
      <v>0.1</v>
    </nc>
  </rcc>
  <rcc rId="4662" sId="1">
    <nc r="Z436">
      <v>0.1</v>
    </nc>
  </rcc>
  <rcc rId="4663" sId="1">
    <nc r="Z437">
      <v>0.1</v>
    </nc>
  </rcc>
  <rcc rId="4664" sId="1">
    <nc r="Z438">
      <v>0.1</v>
    </nc>
  </rcc>
  <rcc rId="4665" sId="1">
    <nc r="Z439">
      <v>0.1</v>
    </nc>
  </rcc>
  <rcc rId="4666" sId="1">
    <nc r="Z440">
      <v>0.1</v>
    </nc>
  </rcc>
  <rcc rId="4667" sId="1">
    <nc r="AA434" t="inlineStr">
      <is>
        <t>Ready for review</t>
      </is>
    </nc>
  </rcc>
  <rcc rId="4668" sId="1">
    <nc r="AA435" t="inlineStr">
      <is>
        <t>Ready for review</t>
      </is>
    </nc>
  </rcc>
  <rcc rId="4669" sId="1">
    <nc r="AA436" t="inlineStr">
      <is>
        <t>Ready for review</t>
      </is>
    </nc>
  </rcc>
  <rcc rId="4670" sId="1">
    <nc r="AA437" t="inlineStr">
      <is>
        <t>Ready for review</t>
      </is>
    </nc>
  </rcc>
  <rcc rId="4671" sId="1">
    <nc r="AA438" t="inlineStr">
      <is>
        <t>Ready for review</t>
      </is>
    </nc>
  </rcc>
  <rcc rId="4672" sId="1">
    <nc r="AA439" t="inlineStr">
      <is>
        <t>Ready for review</t>
      </is>
    </nc>
  </rcc>
  <rcc rId="4673" sId="1">
    <nc r="AA440" t="inlineStr">
      <is>
        <t>Ready for review</t>
      </is>
    </nc>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76" sId="1" numFmtId="19">
    <nc r="AE434">
      <v>43987</v>
    </nc>
  </rcc>
  <rcc rId="4677" sId="1" numFmtId="19">
    <nc r="AF434">
      <v>43987</v>
    </nc>
  </rcc>
  <rcc rId="4678" sId="1">
    <nc r="AG434" t="inlineStr">
      <is>
        <t>OK</t>
      </is>
    </nc>
  </rcc>
  <rcc rId="4679" sId="1" odxf="1" dxf="1" quotePrefix="1">
    <nc r="AH434" t="inlineStr">
      <is>
        <t>-</t>
      </is>
    </nc>
    <odxf/>
    <ndxf/>
  </rcc>
  <rcc rId="4680" sId="1" odxf="1" dxf="1" quotePrefix="1">
    <nc r="AI434" t="inlineStr">
      <is>
        <t>-</t>
      </is>
    </nc>
    <odxf/>
    <ndxf/>
  </rcc>
  <rcc rId="4681" sId="1" odxf="1" dxf="1" quotePrefix="1">
    <nc r="AJ434" t="inlineStr">
      <is>
        <t>-</t>
      </is>
    </nc>
    <odxf/>
    <ndxf/>
  </rcc>
  <rcc rId="4682" sId="1">
    <nc r="AK434" t="inlineStr">
      <is>
        <t>None</t>
      </is>
    </nc>
  </rcc>
  <rcc rId="4683" sId="1" odxf="1" dxf="1" quotePrefix="1">
    <nc r="AN434" t="inlineStr">
      <is>
        <t>- No function to test</t>
      </is>
    </nc>
    <odxf/>
    <ndxf/>
  </rcc>
  <rcc rId="4684" sId="1" numFmtId="19">
    <nc r="AE435">
      <v>43987</v>
    </nc>
  </rcc>
  <rcc rId="4685" sId="1" numFmtId="19">
    <nc r="AF435">
      <v>43987</v>
    </nc>
  </rcc>
  <rcc rId="4686" sId="1">
    <nc r="AG435" t="inlineStr">
      <is>
        <t>OK</t>
      </is>
    </nc>
  </rcc>
  <rcc rId="4687" sId="1" odxf="1" dxf="1" quotePrefix="1">
    <nc r="AH435" t="inlineStr">
      <is>
        <t>-</t>
      </is>
    </nc>
    <odxf/>
    <ndxf/>
  </rcc>
  <rcc rId="4688" sId="1" odxf="1" dxf="1" quotePrefix="1">
    <nc r="AI435" t="inlineStr">
      <is>
        <t>-</t>
      </is>
    </nc>
    <odxf/>
    <ndxf/>
  </rcc>
  <rcc rId="4689" sId="1" odxf="1" dxf="1" quotePrefix="1">
    <nc r="AJ435" t="inlineStr">
      <is>
        <t>-</t>
      </is>
    </nc>
    <odxf/>
    <ndxf/>
  </rcc>
  <rcc rId="4690" sId="1">
    <nc r="AK435" t="inlineStr">
      <is>
        <t>None</t>
      </is>
    </nc>
  </rcc>
  <rcc rId="4691" sId="1" odxf="1" dxf="1" quotePrefix="1">
    <nc r="AN435" t="inlineStr">
      <is>
        <t>- No function to test</t>
      </is>
    </nc>
    <odxf/>
    <ndxf/>
  </rcc>
  <rcc rId="4692" sId="1" numFmtId="19">
    <nc r="AE436">
      <v>43987</v>
    </nc>
  </rcc>
  <rcc rId="4693" sId="1" numFmtId="19">
    <nc r="AF436">
      <v>43987</v>
    </nc>
  </rcc>
  <rcc rId="4694" sId="1">
    <nc r="AG436" t="inlineStr">
      <is>
        <t>OK</t>
      </is>
    </nc>
  </rcc>
  <rcc rId="4695" sId="1" odxf="1" dxf="1" quotePrefix="1">
    <nc r="AH436" t="inlineStr">
      <is>
        <t>-</t>
      </is>
    </nc>
    <odxf/>
    <ndxf/>
  </rcc>
  <rcc rId="4696" sId="1" odxf="1" dxf="1" quotePrefix="1">
    <nc r="AI436" t="inlineStr">
      <is>
        <t>-</t>
      </is>
    </nc>
    <odxf/>
    <ndxf/>
  </rcc>
  <rcc rId="4697" sId="1" odxf="1" dxf="1" quotePrefix="1">
    <nc r="AJ436" t="inlineStr">
      <is>
        <t>-</t>
      </is>
    </nc>
    <odxf/>
    <ndxf/>
  </rcc>
  <rcc rId="4698" sId="1">
    <nc r="AK436" t="inlineStr">
      <is>
        <t>None</t>
      </is>
    </nc>
  </rcc>
  <rcc rId="4699" sId="1" odxf="1" dxf="1" quotePrefix="1">
    <nc r="AN436" t="inlineStr">
      <is>
        <t>- No function to test</t>
      </is>
    </nc>
    <odxf/>
    <ndxf/>
  </rcc>
  <rcc rId="4700" sId="1" numFmtId="19">
    <nc r="AE437">
      <v>43987</v>
    </nc>
  </rcc>
  <rcc rId="4701" sId="1" numFmtId="19">
    <nc r="AF437">
      <v>43987</v>
    </nc>
  </rcc>
  <rcc rId="4702" sId="1">
    <nc r="AG437" t="inlineStr">
      <is>
        <t>OK</t>
      </is>
    </nc>
  </rcc>
  <rcc rId="4703" sId="1" odxf="1" dxf="1" quotePrefix="1">
    <nc r="AH437" t="inlineStr">
      <is>
        <t>-</t>
      </is>
    </nc>
    <odxf/>
    <ndxf/>
  </rcc>
  <rcc rId="4704" sId="1" odxf="1" dxf="1" quotePrefix="1">
    <nc r="AI437" t="inlineStr">
      <is>
        <t>-</t>
      </is>
    </nc>
    <odxf/>
    <ndxf/>
  </rcc>
  <rcc rId="4705" sId="1" odxf="1" dxf="1" quotePrefix="1">
    <nc r="AJ437" t="inlineStr">
      <is>
        <t>-</t>
      </is>
    </nc>
    <odxf/>
    <ndxf/>
  </rcc>
  <rcc rId="4706" sId="1">
    <nc r="AK437" t="inlineStr">
      <is>
        <t>None</t>
      </is>
    </nc>
  </rcc>
  <rcc rId="4707" sId="1" odxf="1" dxf="1" quotePrefix="1">
    <nc r="AN437" t="inlineStr">
      <is>
        <t>- No function to test</t>
      </is>
    </nc>
    <odxf/>
    <ndxf/>
  </rcc>
  <rcc rId="4708" sId="1" numFmtId="19">
    <nc r="AE438">
      <v>43987</v>
    </nc>
  </rcc>
  <rcc rId="4709" sId="1" numFmtId="19">
    <nc r="AF438">
      <v>43987</v>
    </nc>
  </rcc>
  <rcc rId="4710" sId="1">
    <nc r="AG438" t="inlineStr">
      <is>
        <t>OK</t>
      </is>
    </nc>
  </rcc>
  <rcc rId="4711" sId="1" odxf="1" dxf="1" quotePrefix="1">
    <nc r="AH438" t="inlineStr">
      <is>
        <t>-</t>
      </is>
    </nc>
    <odxf/>
    <ndxf/>
  </rcc>
  <rcc rId="4712" sId="1" odxf="1" dxf="1" quotePrefix="1">
    <nc r="AI438" t="inlineStr">
      <is>
        <t>-</t>
      </is>
    </nc>
    <odxf/>
    <ndxf/>
  </rcc>
  <rcc rId="4713" sId="1" odxf="1" dxf="1" quotePrefix="1">
    <nc r="AJ438" t="inlineStr">
      <is>
        <t>-</t>
      </is>
    </nc>
    <odxf/>
    <ndxf/>
  </rcc>
  <rcc rId="4714" sId="1">
    <nc r="AK438" t="inlineStr">
      <is>
        <t>None</t>
      </is>
    </nc>
  </rcc>
  <rcc rId="4715" sId="1" odxf="1" dxf="1" quotePrefix="1">
    <nc r="AN438" t="inlineStr">
      <is>
        <t>- No function to test</t>
      </is>
    </nc>
    <odxf/>
    <ndxf/>
  </rcc>
  <rcc rId="4716" sId="1" numFmtId="19">
    <nc r="AE439">
      <v>43987</v>
    </nc>
  </rcc>
  <rcc rId="4717" sId="1" numFmtId="19">
    <nc r="AF439">
      <v>43987</v>
    </nc>
  </rcc>
  <rcc rId="4718" sId="1">
    <nc r="AG439" t="inlineStr">
      <is>
        <t>OK</t>
      </is>
    </nc>
  </rcc>
  <rcc rId="4719" sId="1" odxf="1" dxf="1" quotePrefix="1">
    <nc r="AH439" t="inlineStr">
      <is>
        <t>-</t>
      </is>
    </nc>
    <odxf/>
    <ndxf/>
  </rcc>
  <rcc rId="4720" sId="1" odxf="1" dxf="1" quotePrefix="1">
    <nc r="AI439" t="inlineStr">
      <is>
        <t>-</t>
      </is>
    </nc>
    <odxf/>
    <ndxf/>
  </rcc>
  <rcc rId="4721" sId="1" odxf="1" dxf="1" quotePrefix="1">
    <nc r="AJ439" t="inlineStr">
      <is>
        <t>-</t>
      </is>
    </nc>
    <odxf/>
    <ndxf/>
  </rcc>
  <rcc rId="4722" sId="1">
    <nc r="AK439" t="inlineStr">
      <is>
        <t>None</t>
      </is>
    </nc>
  </rcc>
  <rcc rId="4723" sId="1" odxf="1" dxf="1" quotePrefix="1">
    <nc r="AN439" t="inlineStr">
      <is>
        <t>- No function to test</t>
      </is>
    </nc>
    <odxf/>
    <ndxf/>
  </rcc>
  <rcc rId="4724" sId="1" numFmtId="19">
    <nc r="AE440">
      <v>43987</v>
    </nc>
  </rcc>
  <rcc rId="4725" sId="1" numFmtId="19">
    <nc r="AF440">
      <v>43987</v>
    </nc>
  </rcc>
  <rcc rId="4726" sId="1">
    <nc r="AG440" t="inlineStr">
      <is>
        <t>OK</t>
      </is>
    </nc>
  </rcc>
  <rcc rId="4727" sId="1" odxf="1" dxf="1" quotePrefix="1">
    <nc r="AH440" t="inlineStr">
      <is>
        <t>-</t>
      </is>
    </nc>
    <odxf/>
    <ndxf/>
  </rcc>
  <rcc rId="4728" sId="1" odxf="1" dxf="1" quotePrefix="1">
    <nc r="AI440" t="inlineStr">
      <is>
        <t>-</t>
      </is>
    </nc>
    <odxf/>
    <ndxf/>
  </rcc>
  <rcc rId="4729" sId="1" odxf="1" dxf="1" quotePrefix="1">
    <nc r="AJ440" t="inlineStr">
      <is>
        <t>-</t>
      </is>
    </nc>
    <odxf/>
    <ndxf/>
  </rcc>
  <rcc rId="4730" sId="1">
    <nc r="AK440" t="inlineStr">
      <is>
        <t>None</t>
      </is>
    </nc>
  </rcc>
  <rcc rId="4731" sId="1" odxf="1" dxf="1" quotePrefix="1">
    <nc r="AN440" t="inlineStr">
      <is>
        <t>- No function to test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34" sId="1" odxf="1" dxf="1" quotePrefix="1">
    <nc r="AL433" t="inlineStr">
      <is>
        <t>-</t>
      </is>
    </nc>
    <odxf/>
    <ndxf/>
  </rcc>
  <rcc rId="4735" sId="1" odxf="1" dxf="1" quotePrefix="1">
    <nc r="AM433" t="inlineStr">
      <is>
        <t>-</t>
      </is>
    </nc>
    <odxf/>
    <ndxf/>
  </rcc>
  <rcc rId="4736" sId="1" odxf="1" dxf="1" quotePrefix="1">
    <nc r="AL434" t="inlineStr">
      <is>
        <t>-</t>
      </is>
    </nc>
    <odxf/>
    <ndxf/>
  </rcc>
  <rcc rId="4737" sId="1" odxf="1" dxf="1" quotePrefix="1">
    <nc r="AM434" t="inlineStr">
      <is>
        <t>-</t>
      </is>
    </nc>
    <odxf/>
    <ndxf/>
  </rcc>
  <rcc rId="4738" sId="1" odxf="1" dxf="1" quotePrefix="1">
    <nc r="AL435" t="inlineStr">
      <is>
        <t>-</t>
      </is>
    </nc>
    <odxf/>
    <ndxf/>
  </rcc>
  <rcc rId="4739" sId="1" odxf="1" dxf="1" quotePrefix="1">
    <nc r="AM435" t="inlineStr">
      <is>
        <t>-</t>
      </is>
    </nc>
    <odxf/>
    <ndxf/>
  </rcc>
  <rcc rId="4740" sId="1" odxf="1" dxf="1" quotePrefix="1">
    <nc r="AL436" t="inlineStr">
      <is>
        <t>-</t>
      </is>
    </nc>
    <odxf/>
    <ndxf/>
  </rcc>
  <rcc rId="4741" sId="1" odxf="1" dxf="1" quotePrefix="1">
    <nc r="AM436" t="inlineStr">
      <is>
        <t>-</t>
      </is>
    </nc>
    <odxf/>
    <ndxf/>
  </rcc>
  <rcc rId="4742" sId="1" odxf="1" dxf="1" quotePrefix="1">
    <nc r="AL437" t="inlineStr">
      <is>
        <t>-</t>
      </is>
    </nc>
    <odxf/>
    <ndxf/>
  </rcc>
  <rcc rId="4743" sId="1" odxf="1" dxf="1" quotePrefix="1">
    <nc r="AM437" t="inlineStr">
      <is>
        <t>-</t>
      </is>
    </nc>
    <odxf/>
    <ndxf/>
  </rcc>
  <rcc rId="4744" sId="1" odxf="1" dxf="1" quotePrefix="1">
    <nc r="AL438" t="inlineStr">
      <is>
        <t>-</t>
      </is>
    </nc>
    <odxf/>
    <ndxf/>
  </rcc>
  <rcc rId="4745" sId="1" odxf="1" dxf="1" quotePrefix="1">
    <nc r="AM438" t="inlineStr">
      <is>
        <t>-</t>
      </is>
    </nc>
    <odxf/>
    <ndxf/>
  </rcc>
  <rcc rId="4746" sId="1" odxf="1" dxf="1" quotePrefix="1">
    <nc r="AL439" t="inlineStr">
      <is>
        <t>-</t>
      </is>
    </nc>
    <odxf/>
    <ndxf/>
  </rcc>
  <rcc rId="4747" sId="1" odxf="1" dxf="1" quotePrefix="1">
    <nc r="AM439" t="inlineStr">
      <is>
        <t>-</t>
      </is>
    </nc>
    <odxf/>
    <ndxf/>
  </rcc>
  <rcc rId="4748" sId="1" odxf="1" dxf="1" quotePrefix="1">
    <nc r="AL440" t="inlineStr">
      <is>
        <t>-</t>
      </is>
    </nc>
    <odxf/>
    <ndxf/>
  </rcc>
  <rcc rId="4749" sId="1" odxf="1" dxf="1" quotePrefix="1">
    <nc r="AM440"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52" sId="1">
    <nc r="X417">
      <f>W417</f>
    </nc>
  </rcc>
  <rcc rId="4753" sId="1">
    <nc r="Z417">
      <v>0.2</v>
    </nc>
  </rcc>
  <rcc rId="4754" sId="1">
    <nc r="AA417" t="inlineStr">
      <is>
        <t>Ready for review</t>
      </is>
    </nc>
  </rcc>
  <rcc rId="4755" sId="1" numFmtId="19">
    <nc r="AE417">
      <v>43987</v>
    </nc>
  </rcc>
  <rcc rId="4756" sId="1" numFmtId="19">
    <nc r="AF417">
      <v>43987</v>
    </nc>
  </rcc>
  <rcc rId="4757" sId="1">
    <nc r="AG417" t="inlineStr">
      <is>
        <t>OK</t>
      </is>
    </nc>
  </rcc>
  <rcc rId="4758" sId="1" odxf="1" dxf="1" quotePrefix="1">
    <nc r="AH417" t="inlineStr">
      <is>
        <t>-</t>
      </is>
    </nc>
    <odxf/>
    <ndxf/>
  </rcc>
  <rcc rId="4759" sId="1" odxf="1" dxf="1" quotePrefix="1">
    <nc r="AI417" t="inlineStr">
      <is>
        <t>-</t>
      </is>
    </nc>
    <odxf/>
    <ndxf/>
  </rcc>
  <rcc rId="4760" sId="1" odxf="1" dxf="1" quotePrefix="1">
    <nc r="AJ417" t="inlineStr">
      <is>
        <t>-</t>
      </is>
    </nc>
    <odxf/>
    <ndxf/>
  </rcc>
  <rcc rId="4761" sId="1">
    <nc r="AK417" t="inlineStr">
      <is>
        <t>None</t>
      </is>
    </nc>
  </rcc>
  <rcc rId="4762" sId="1" odxf="1" dxf="1" quotePrefix="1">
    <nc r="AL417" t="inlineStr">
      <is>
        <t>-</t>
      </is>
    </nc>
    <odxf/>
    <ndxf/>
  </rcc>
  <rcc rId="4763" sId="1" odxf="1" dxf="1" quotePrefix="1">
    <nc r="AM417"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66" sId="1" odxf="1" dxf="1" quotePrefix="1">
    <nc r="AN417"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69" sId="1">
    <oc r="AK416" t="inlineStr">
      <is>
        <t>None</t>
      </is>
    </oc>
    <nc r="AK416" t="inlineStr">
      <is>
        <t>OPL</t>
      </is>
    </nc>
  </rcc>
  <rcc rId="4770" sId="1">
    <oc r="AK413" t="inlineStr">
      <is>
        <t>None</t>
      </is>
    </oc>
    <nc r="AK413" t="inlineStr">
      <is>
        <t>OPL</t>
      </is>
    </nc>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73" sId="1">
    <nc r="X418">
      <f>W418</f>
    </nc>
  </rcc>
  <rcc rId="4774" sId="1">
    <nc r="Z418">
      <v>0.2</v>
    </nc>
  </rcc>
  <rcc rId="4775" sId="1">
    <nc r="AA418" t="inlineStr">
      <is>
        <t>Ready for review</t>
      </is>
    </nc>
  </rcc>
  <rcc rId="4776" sId="1" numFmtId="19">
    <nc r="AE418">
      <v>43987</v>
    </nc>
  </rcc>
  <rcc rId="4777" sId="1" numFmtId="19">
    <nc r="AF418">
      <v>43987</v>
    </nc>
  </rcc>
  <rcc rId="4778" sId="1">
    <nc r="AG418" t="inlineStr">
      <is>
        <t>OK</t>
      </is>
    </nc>
  </rcc>
  <rcc rId="4779" sId="1" odxf="1" dxf="1" quotePrefix="1">
    <nc r="AH418" t="inlineStr">
      <is>
        <t>-</t>
      </is>
    </nc>
    <odxf/>
    <ndxf/>
  </rcc>
  <rcc rId="4780" sId="1" odxf="1" dxf="1" quotePrefix="1">
    <nc r="AI418" t="inlineStr">
      <is>
        <t>-</t>
      </is>
    </nc>
    <odxf/>
    <ndxf/>
  </rcc>
  <rcc rId="4781" sId="1" odxf="1" dxf="1" quotePrefix="1">
    <nc r="AJ418" t="inlineStr">
      <is>
        <t>-</t>
      </is>
    </nc>
    <odxf/>
    <ndxf/>
  </rcc>
  <rcc rId="4782" sId="1">
    <nc r="AK418" t="inlineStr">
      <is>
        <t>None</t>
      </is>
    </nc>
  </rcc>
  <rcc rId="4783" sId="1" odxf="1" dxf="1" quotePrefix="1">
    <nc r="AL418" t="inlineStr">
      <is>
        <t>-</t>
      </is>
    </nc>
    <odxf/>
    <ndxf/>
  </rcc>
  <rcc rId="4784" sId="1" odxf="1" dxf="1" quotePrefix="1">
    <nc r="AM418" t="inlineStr">
      <is>
        <t>-</t>
      </is>
    </nc>
    <odxf/>
    <ndxf/>
  </rcc>
  <rcc rId="4785" sId="1" odxf="1" dxf="1" quotePrefix="1">
    <nc r="AN418"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90" sId="1">
    <nc r="AA423" t="inlineStr">
      <is>
        <t>Ready for review</t>
      </is>
    </nc>
  </rcc>
  <rcc rId="4791" sId="1">
    <nc r="Z423">
      <v>1</v>
    </nc>
  </rcc>
  <rcc rId="4792" sId="1">
    <nc r="X423">
      <f>W423</f>
    </nc>
  </rcc>
  <rcc rId="4793" sId="1" numFmtId="19">
    <nc r="AE423">
      <v>43987</v>
    </nc>
  </rcc>
  <rcc rId="4794" sId="1" numFmtId="19">
    <nc r="AF423">
      <v>43987</v>
    </nc>
  </rcc>
  <rcc rId="4795" sId="1">
    <nc r="AG423" t="inlineStr">
      <is>
        <t>OK</t>
      </is>
    </nc>
  </rcc>
  <rcc rId="4796" sId="1" numFmtId="14">
    <nc r="AH423">
      <v>1</v>
    </nc>
  </rcc>
  <rcc rId="4797" sId="1" numFmtId="14">
    <nc r="AI423">
      <v>1</v>
    </nc>
  </rcc>
  <rcc rId="4798" sId="1" numFmtId="14">
    <nc r="AJ423">
      <v>1</v>
    </nc>
  </rcc>
  <rcc rId="4799" sId="1">
    <nc r="AK423" t="inlineStr">
      <is>
        <t>None</t>
      </is>
    </nc>
  </rcc>
  <rcc rId="4800" sId="1">
    <nc r="AL423" t="inlineStr">
      <is>
        <t>-</t>
      </is>
    </nc>
  </rcc>
  <rcc rId="4801" sId="1">
    <nc r="AM423" t="inlineStr">
      <is>
        <t>-</t>
      </is>
    </nc>
  </rcc>
  <rcc rId="4802" sId="1">
    <nc r="AN423" t="inlineStr">
      <is>
        <t>-</t>
      </is>
    </nc>
  </rc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05" sId="1" numFmtId="14">
    <nc r="AH401">
      <v>0.93300000000000005</v>
    </nc>
  </rcc>
  <rcc rId="4806" sId="1" numFmtId="14">
    <nc r="AI401">
      <v>0.93899999999999995</v>
    </nc>
  </rcc>
  <rcc rId="4807" sId="1" numFmtId="14">
    <nc r="AJ401">
      <v>1</v>
    </nc>
  </rcc>
  <rcc rId="4808" sId="1">
    <nc r="AK401" t="inlineStr">
      <is>
        <t>OPL</t>
      </is>
    </nc>
  </rcc>
  <rcc rId="4809" sId="1" numFmtId="19">
    <nc r="AE401">
      <v>43987</v>
    </nc>
  </rcc>
  <rcc rId="4810" sId="1" numFmtId="19">
    <nc r="AF401">
      <v>43987</v>
    </nc>
  </rcc>
  <rcc rId="4811" sId="1">
    <nc r="AG401" t="inlineStr">
      <is>
        <t>NG</t>
      </is>
    </nc>
  </rcc>
  <rcc rId="4812" sId="1">
    <nc r="AA401" t="inlineStr">
      <is>
        <t>Ready for review</t>
      </is>
    </nc>
  </rcc>
  <rcc rId="4813" sId="1">
    <nc r="Z401">
      <v>4</v>
    </nc>
  </rcc>
  <rcc rId="4814" sId="1">
    <nc r="X401">
      <f>W401</f>
    </nc>
  </rcc>
  <rcv guid="{4E06BDBF-2CED-473B-850B-2A6C7311FF41}" action="delete"/>
  <rdn rId="0" localSheetId="1" customView="1" name="Z_4E06BDBF_2CED_473B_850B_2A6C7311FF41_.wvu.FilterData" hidden="1" oldHidden="1">
    <formula>Merged_COEM!$B$59:$AN$471</formula>
    <oldFormula>Merged_COEM!$B$59:$AN$471</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3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01" start="0" length="0">
    <dxf>
      <alignment wrapText="1" readingOrder="0"/>
    </dxf>
  </rfmt>
  <rcc rId="4817" sId="1" odxf="1" dxf="1">
    <nc r="AL401" t="inlineStr">
      <is>
        <t xml:space="preserve">Can't cover for the points at line#64 Stab_Index_FA_F = Stab_Index_FA_F + Co_Stab_*(Stab_Index_FA - Stab_Index_FA_F) as the below picture.
Because Stab_Index_FA_F ranges [ 0 : 2 ], Co_Stab ranges [ 0: 1 ] and Stab_Index_FA F ranges [ 0 : 2 ], so output Stab_Index_FA_F ranges [ 0 : 2 ].
</t>
      </is>
    </nc>
    <ndxf>
      <alignment wrapText="0" readingOrder="0"/>
    </ndxf>
  </rcc>
</revisions>
</file>

<file path=xl/revisions/revisionLog3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18" sId="2">
    <oc r="R69" t="inlineStr">
      <is>
        <t>T500</t>
      </is>
    </oc>
    <nc r="R69" t="inlineStr">
      <is>
        <t>T502</t>
      </is>
    </nc>
  </rcc>
  <rcc rId="4819" sId="2" odxf="1" dxf="1">
    <oc r="R70" t="inlineStr">
      <is>
        <t>T500</t>
      </is>
    </oc>
    <nc r="R70" t="inlineStr">
      <is>
        <t>T502</t>
      </is>
    </nc>
    <odxf>
      <font/>
    </odxf>
    <ndxf>
      <font>
        <sz val="11"/>
        <color theme="1"/>
        <name val="Calibri"/>
        <scheme val="minor"/>
      </font>
    </ndxf>
  </rcc>
  <rcc rId="4820" sId="2" odxf="1" dxf="1">
    <oc r="R71" t="inlineStr">
      <is>
        <t>T500</t>
      </is>
    </oc>
    <nc r="R71" t="inlineStr">
      <is>
        <t>T502</t>
      </is>
    </nc>
    <odxf>
      <font/>
    </odxf>
    <ndxf>
      <font>
        <sz val="11"/>
        <color theme="1"/>
        <name val="Calibri"/>
        <scheme val="minor"/>
      </font>
    </ndxf>
  </rcc>
  <rcc rId="4821" sId="2" odxf="1" dxf="1">
    <oc r="R72" t="inlineStr">
      <is>
        <t>T500</t>
      </is>
    </oc>
    <nc r="R72" t="inlineStr">
      <is>
        <t>T502</t>
      </is>
    </nc>
    <odxf>
      <font/>
    </odxf>
    <ndxf>
      <font>
        <sz val="11"/>
        <color theme="1"/>
        <name val="Calibri"/>
        <scheme val="minor"/>
      </font>
    </ndxf>
  </rcc>
  <rcc rId="4822" sId="2" odxf="1" dxf="1">
    <oc r="R73" t="inlineStr">
      <is>
        <t>T500</t>
      </is>
    </oc>
    <nc r="R73" t="inlineStr">
      <is>
        <t>T502</t>
      </is>
    </nc>
    <odxf>
      <font/>
    </odxf>
    <ndxf>
      <font>
        <sz val="11"/>
        <color theme="1"/>
        <name val="Calibri"/>
        <scheme val="minor"/>
      </font>
    </ndxf>
  </rcc>
  <rcc rId="4823" sId="2" odxf="1" dxf="1">
    <oc r="R74" t="inlineStr">
      <is>
        <t>T500</t>
      </is>
    </oc>
    <nc r="R74" t="inlineStr">
      <is>
        <t>T502</t>
      </is>
    </nc>
    <odxf>
      <font/>
    </odxf>
    <ndxf>
      <font>
        <sz val="11"/>
        <color theme="1"/>
        <name val="Calibri"/>
        <scheme val="minor"/>
      </font>
    </ndxf>
  </rcc>
  <rcc rId="4824" sId="2" odxf="1" dxf="1">
    <oc r="R75" t="inlineStr">
      <is>
        <t>T500</t>
      </is>
    </oc>
    <nc r="R75" t="inlineStr">
      <is>
        <t>T502</t>
      </is>
    </nc>
    <odxf>
      <font/>
    </odxf>
    <ndxf>
      <font>
        <sz val="11"/>
        <color theme="1"/>
        <name val="Calibri"/>
        <scheme val="minor"/>
      </font>
    </ndxf>
  </rcc>
  <rcc rId="4825" sId="2" odxf="1" dxf="1">
    <oc r="R76" t="inlineStr">
      <is>
        <t>T500</t>
      </is>
    </oc>
    <nc r="R76" t="inlineStr">
      <is>
        <t>T502</t>
      </is>
    </nc>
    <odxf>
      <font/>
    </odxf>
    <ndxf>
      <font>
        <sz val="11"/>
        <color theme="1"/>
        <name val="Calibri"/>
        <scheme val="minor"/>
      </font>
    </ndxf>
  </rcc>
  <rcc rId="4826" sId="2" odxf="1" dxf="1">
    <oc r="R77" t="inlineStr">
      <is>
        <t>T500</t>
      </is>
    </oc>
    <nc r="R77" t="inlineStr">
      <is>
        <t>T502</t>
      </is>
    </nc>
    <odxf>
      <font/>
    </odxf>
    <ndxf>
      <font>
        <sz val="11"/>
        <color theme="1"/>
        <name val="Calibri"/>
        <scheme val="minor"/>
      </font>
    </ndxf>
  </rcc>
  <rcc rId="4827" sId="2" odxf="1" dxf="1">
    <oc r="R78" t="inlineStr">
      <is>
        <t>T500</t>
      </is>
    </oc>
    <nc r="R78" t="inlineStr">
      <is>
        <t>T502</t>
      </is>
    </nc>
    <odxf>
      <font/>
    </odxf>
    <ndxf>
      <font>
        <sz val="11"/>
        <color theme="1"/>
        <name val="Calibri"/>
        <scheme val="minor"/>
      </font>
    </ndxf>
  </rcc>
  <rcc rId="4828" sId="2" odxf="1" dxf="1">
    <oc r="R79" t="inlineStr">
      <is>
        <t>T500</t>
      </is>
    </oc>
    <nc r="R79" t="inlineStr">
      <is>
        <t>T502</t>
      </is>
    </nc>
    <odxf>
      <font/>
    </odxf>
    <ndxf>
      <font>
        <sz val="11"/>
        <color theme="1"/>
        <name val="Calibri"/>
        <scheme val="minor"/>
      </font>
    </ndxf>
  </rcc>
  <rcc rId="4829" sId="2" odxf="1" dxf="1">
    <oc r="R80" t="inlineStr">
      <is>
        <t>T500</t>
      </is>
    </oc>
    <nc r="R80" t="inlineStr">
      <is>
        <t>T502</t>
      </is>
    </nc>
    <odxf>
      <font/>
    </odxf>
    <ndxf>
      <font>
        <sz val="11"/>
        <color theme="1"/>
        <name val="Calibri"/>
        <scheme val="minor"/>
      </font>
    </ndxf>
  </rcc>
  <rcc rId="4830" sId="2" odxf="1" dxf="1">
    <oc r="R81" t="inlineStr">
      <is>
        <t>T500</t>
      </is>
    </oc>
    <nc r="R81" t="inlineStr">
      <is>
        <t>T502</t>
      </is>
    </nc>
    <odxf>
      <font/>
    </odxf>
    <ndxf>
      <font>
        <sz val="11"/>
        <color theme="1"/>
        <name val="Calibri"/>
        <scheme val="minor"/>
      </font>
    </ndxf>
  </rcc>
  <rcc rId="4831" sId="2" odxf="1" dxf="1">
    <oc r="R82" t="inlineStr">
      <is>
        <t>T500</t>
      </is>
    </oc>
    <nc r="R82" t="inlineStr">
      <is>
        <t>T502</t>
      </is>
    </nc>
    <odxf>
      <font/>
    </odxf>
    <ndxf>
      <font>
        <sz val="11"/>
        <color theme="1"/>
        <name val="Calibri"/>
        <scheme val="minor"/>
      </font>
    </ndxf>
  </rcc>
  <rcc rId="4832" sId="2" odxf="1" dxf="1">
    <oc r="R83" t="inlineStr">
      <is>
        <t>T500</t>
      </is>
    </oc>
    <nc r="R83" t="inlineStr">
      <is>
        <t>T502</t>
      </is>
    </nc>
    <odxf>
      <font/>
    </odxf>
    <ndxf>
      <font>
        <sz val="11"/>
        <color theme="1"/>
        <name val="Calibri"/>
        <scheme val="minor"/>
      </font>
    </ndxf>
  </rcc>
  <rcc rId="4833" sId="2" odxf="1" dxf="1">
    <oc r="R84" t="inlineStr">
      <is>
        <t>T500</t>
      </is>
    </oc>
    <nc r="R84" t="inlineStr">
      <is>
        <t>T502</t>
      </is>
    </nc>
    <odxf>
      <font/>
    </odxf>
    <ndxf>
      <font>
        <sz val="11"/>
        <color theme="1"/>
        <name val="Calibri"/>
        <scheme val="minor"/>
      </font>
    </ndxf>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36" sId="1" odxf="1" dxf="1" quotePrefix="1">
    <nc r="AN299" t="inlineStr">
      <is>
        <t>- Not impact</t>
      </is>
    </nc>
    <odxf/>
    <ndxf/>
  </rcc>
</revisions>
</file>

<file path=xl/revisions/revisionLog3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37" sId="1">
    <nc r="X424">
      <f>W424</f>
    </nc>
  </rcc>
  <rcc rId="4838" sId="1">
    <nc r="Z424">
      <f>X424</f>
    </nc>
  </rcc>
  <rcc rId="4839" sId="1">
    <nc r="AA424" t="inlineStr">
      <is>
        <t>Ready for review</t>
      </is>
    </nc>
  </rcc>
  <rcc rId="4840" sId="1" numFmtId="19">
    <nc r="AE424">
      <v>43987</v>
    </nc>
  </rcc>
  <rcc rId="4841" sId="1" numFmtId="19">
    <nc r="AF424">
      <v>43987</v>
    </nc>
  </rcc>
  <rcc rId="4842" sId="1">
    <nc r="AG424" t="inlineStr">
      <is>
        <t>OK</t>
      </is>
    </nc>
  </rcc>
  <rcc rId="4843" sId="1" numFmtId="14">
    <nc r="AH424">
      <v>1</v>
    </nc>
  </rcc>
  <rcc rId="4844" sId="1" numFmtId="14">
    <nc r="AI424">
      <v>1</v>
    </nc>
  </rcc>
  <rcc rId="4845" sId="1" numFmtId="14">
    <nc r="AJ424">
      <v>1</v>
    </nc>
  </rcc>
  <rcc rId="4846" sId="1">
    <nc r="AK424" t="inlineStr">
      <is>
        <t>None</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3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49" sId="1">
    <oc r="I409" t="inlineStr">
      <is>
        <t xml:space="preserve">APB_TCUReqApbLock </t>
      </is>
    </oc>
    <nc r="I409" t="inlineStr">
      <is>
        <t>APB_TCUReqApbLock</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3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52" sId="1">
    <nc r="X373">
      <f>W373</f>
    </nc>
  </rcc>
  <rcmt sheetId="1" cell="X373" guid="{00000000-0000-0000-0000-000000000000}" action="delete" author="EXTERNAL Nguyen Tuan Duong (Ban Vien, RBVH/EPS45)"/>
  <rcc rId="4853" sId="1">
    <nc r="Z373">
      <v>2</v>
    </nc>
  </rcc>
  <rcc rId="4854" sId="1">
    <nc r="AA373" t="inlineStr">
      <is>
        <t>Ready for review</t>
      </is>
    </nc>
  </rcc>
  <rcc rId="4855" sId="1" numFmtId="19">
    <nc r="AE373">
      <v>43987</v>
    </nc>
  </rcc>
  <rcc rId="4856" sId="1" numFmtId="19">
    <nc r="AF373">
      <v>43987</v>
    </nc>
  </rcc>
  <rcc rId="4857" sId="1">
    <nc r="AG373" t="inlineStr">
      <is>
        <t>NG</t>
      </is>
    </nc>
  </rcc>
  <rcc rId="4858" sId="1" numFmtId="14">
    <nc r="AH373">
      <v>0.90500000000000003</v>
    </nc>
  </rcc>
  <rcc rId="4859" sId="1" numFmtId="14">
    <nc r="AI373">
      <v>0.90900000000000003</v>
    </nc>
  </rcc>
  <rcc rId="4860" sId="1" numFmtId="14">
    <nc r="AJ373">
      <v>0.85699999999999998</v>
    </nc>
  </rcc>
  <rcc rId="4861" sId="1">
    <nc r="AK373" t="inlineStr">
      <is>
        <t>OPL</t>
      </is>
    </nc>
  </rcc>
  <rcc rId="4862" sId="1" odxf="1" dxf="1">
    <nc r="AL373" t="inlineStr">
      <is>
        <t>Condition at line #76 if ( (SasCalibrationRequest == RBSAS_SasCalibrationRequestTriggered) &amp;&amp; LOC_Cal_Not_run ) 
With UT test: Can’t cover for MCDC with case T &amp;&amp; F, reason: LOC_Cal_Not_run is never return is FALSE</t>
      </is>
    </nc>
    <odxf>
      <alignment wrapText="0" readingOrder="0"/>
    </odxf>
    <ndxf>
      <alignment wrapText="1" readingOrder="0"/>
    </ndxf>
  </rcc>
  <rfmt sheetId="1" sqref="AL373">
    <dxf>
      <alignment wrapText="0" readingOrder="0"/>
    </dxf>
  </rfmt>
  <rcc rId="4863" sId="1">
    <oc r="AN373" t="inlineStr">
      <is>
        <t>Missing DB</t>
      </is>
    </oc>
    <nc r="AN373" t="inlineStr">
      <is>
        <t>Waiting Owner confirm</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66" sId="1">
    <nc r="X365">
      <f>W365</f>
    </nc>
  </rcc>
  <rcc rId="4867" sId="1">
    <nc r="AA365" t="inlineStr">
      <is>
        <t>Ready for review</t>
      </is>
    </nc>
  </rcc>
  <rcc rId="4868" sId="1">
    <nc r="Z365">
      <v>1</v>
    </nc>
  </rcc>
  <rcc rId="4869" sId="1" numFmtId="19">
    <nc r="AE365">
      <v>43987</v>
    </nc>
  </rcc>
  <rcc rId="4870" sId="1" numFmtId="19">
    <nc r="AF365">
      <v>43987</v>
    </nc>
  </rcc>
  <rcc rId="4871" sId="1">
    <nc r="AG365" t="inlineStr">
      <is>
        <t>OK</t>
      </is>
    </nc>
  </rcc>
  <rcc rId="4872" sId="1" numFmtId="14">
    <nc r="AH365">
      <v>1</v>
    </nc>
  </rcc>
  <rcc rId="4873" sId="1" numFmtId="14">
    <nc r="AI365">
      <v>1</v>
    </nc>
  </rcc>
  <rcc rId="4874" sId="1" numFmtId="14">
    <nc r="AJ365">
      <v>1</v>
    </nc>
  </rcc>
  <rcc rId="4875" sId="1">
    <nc r="AK365" t="inlineStr">
      <is>
        <t>None</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78" sId="2">
    <nc r="X138">
      <f>W138</f>
    </nc>
  </rcc>
  <rcc rId="4879" sId="2">
    <nc r="AA138" t="inlineStr">
      <is>
        <t>Ready for review</t>
      </is>
    </nc>
  </rcc>
  <rcc rId="4880" sId="2" numFmtId="19">
    <nc r="AE138">
      <v>43987</v>
    </nc>
  </rcc>
  <rcc rId="4881" sId="2" numFmtId="19">
    <nc r="AF138">
      <v>43987</v>
    </nc>
  </rcc>
  <rcc rId="4882" sId="2">
    <nc r="AG138" t="inlineStr">
      <is>
        <t>OK</t>
      </is>
    </nc>
  </rcc>
  <rcc rId="4883" sId="2" numFmtId="14">
    <nc r="AH138">
      <v>1</v>
    </nc>
  </rcc>
  <rcc rId="4884" sId="2" numFmtId="14">
    <nc r="AI138">
      <v>1</v>
    </nc>
  </rcc>
  <rcc rId="4885" sId="2">
    <nc r="AJ138" t="inlineStr">
      <is>
        <t>-</t>
      </is>
    </nc>
  </rcc>
  <rcc rId="4886" sId="2" quotePrefix="1">
    <nc r="AK138" t="inlineStr">
      <is>
        <t>None</t>
      </is>
    </nc>
  </rc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Merged_JOEM!$B$59:$AN$273</formula>
    <oldFormula>Merged_JOEM!$B$59:$AN$273</oldFormula>
  </rdn>
  <rcv guid="{A2C66332-A809-458E-971B-FDB6D62C74C3}" action="add"/>
</revisions>
</file>

<file path=xl/revisions/revisionLog3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89" sId="1">
    <nc r="X353">
      <f>W353</f>
    </nc>
  </rcc>
  <rcc rId="4890" sId="1">
    <nc r="Z353">
      <v>0.01</v>
    </nc>
  </rcc>
  <rcc rId="4891" sId="1">
    <nc r="AA353" t="inlineStr">
      <is>
        <t>Ready for review</t>
      </is>
    </nc>
  </rcc>
  <rcc rId="4892" sId="1" numFmtId="19">
    <nc r="AE353">
      <v>43987</v>
    </nc>
  </rcc>
  <rcc rId="4893" sId="1" numFmtId="19">
    <nc r="AF353">
      <v>43987</v>
    </nc>
  </rcc>
  <rcc rId="4894" sId="1">
    <nc r="AG353" t="inlineStr">
      <is>
        <t>OK</t>
      </is>
    </nc>
  </rcc>
  <rcc rId="4895" sId="1" odxf="1" dxf="1" quotePrefix="1">
    <nc r="AH353" t="inlineStr">
      <is>
        <t>-</t>
      </is>
    </nc>
    <odxf/>
    <ndxf/>
  </rcc>
  <rcc rId="4896" sId="1" odxf="1" dxf="1" quotePrefix="1">
    <nc r="AI353" t="inlineStr">
      <is>
        <t>-</t>
      </is>
    </nc>
    <odxf/>
    <ndxf/>
  </rcc>
  <rcc rId="4897" sId="1" odxf="1" dxf="1" quotePrefix="1">
    <nc r="AJ353" t="inlineStr">
      <is>
        <t>-</t>
      </is>
    </nc>
    <odxf/>
    <ndxf/>
  </rcc>
  <rcc rId="4898" sId="1">
    <nc r="AK353" t="inlineStr">
      <is>
        <t>None</t>
      </is>
    </nc>
  </rcc>
  <rcc rId="4899" sId="1" odxf="1" dxf="1" quotePrefix="1">
    <nc r="AL353" t="inlineStr">
      <is>
        <t>-</t>
      </is>
    </nc>
    <odxf/>
    <ndxf/>
  </rcc>
  <rcc rId="4900" sId="1" odxf="1" dxf="1" quotePrefix="1">
    <nc r="AM353" t="inlineStr">
      <is>
        <t>-</t>
      </is>
    </nc>
    <odxf/>
    <ndxf/>
  </rcc>
  <rcc rId="4901" sId="1" odxf="1" dxf="1" quotePrefix="1">
    <oc r="AN353" t="inlineStr">
      <is>
        <t>Comment LV1</t>
      </is>
    </oc>
    <nc r="AN353" t="inlineStr">
      <is>
        <t>-</t>
      </is>
    </nc>
    <odxf>
      <font>
        <b/>
      </font>
      <fill>
        <patternFill patternType="solid">
          <bgColor rgb="FFFF0000"/>
        </patternFill>
      </fill>
    </odxf>
    <ndxf>
      <font>
        <b val="0"/>
        <sz val="11"/>
        <color theme="1"/>
        <name val="Calibri"/>
        <scheme val="minor"/>
      </font>
      <fill>
        <patternFill patternType="none">
          <bgColor indexed="65"/>
        </patternFill>
      </fill>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04" sId="1" odxf="1" dxf="1">
    <oc r="AN353" t="inlineStr">
      <is>
        <t>-</t>
      </is>
    </oc>
    <nc r="AN353" t="inlineStr">
      <is>
        <t>Comment LV1</t>
      </is>
    </nc>
    <odxf>
      <font>
        <b val="0"/>
        <sz val="11"/>
        <color theme="1"/>
        <name val="Calibri"/>
        <scheme val="minor"/>
      </font>
      <fill>
        <patternFill patternType="none">
          <bgColor indexed="65"/>
        </patternFill>
      </fill>
    </odxf>
    <ndxf>
      <font>
        <b/>
        <sz val="11"/>
        <color theme="1"/>
        <name val="Calibri"/>
        <scheme val="minor"/>
      </font>
      <fill>
        <patternFill patternType="solid">
          <bgColor rgb="FFFF0000"/>
        </patternFill>
      </fill>
    </ndxf>
  </rcc>
</revisions>
</file>

<file path=xl/revisions/revisionLog3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353" start="0" length="0">
    <dxf>
      <font/>
      <alignment wrapText="1" readingOrder="0"/>
    </dxf>
  </rfmt>
  <rcc rId="4905" sId="1">
    <oc r="AN353" t="inlineStr">
      <is>
        <t>Comment LV1</t>
      </is>
    </oc>
    <nc r="AN353" t="inlineStr">
      <is>
        <t>Comment LV1
'- No function to test</t>
      </is>
    </nc>
  </rcc>
</revisions>
</file>

<file path=xl/revisions/revisionLog3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06" sId="1">
    <nc r="X352">
      <f>W352</f>
    </nc>
  </rcc>
  <rcc rId="4907" sId="1">
    <nc r="Z352">
      <v>0.2</v>
    </nc>
  </rcc>
  <rcc rId="4908" sId="1">
    <nc r="AA352" t="inlineStr">
      <is>
        <t>Ready for review</t>
      </is>
    </nc>
  </rcc>
  <rcc rId="4909" sId="1" numFmtId="19">
    <nc r="AE352">
      <v>43987</v>
    </nc>
  </rcc>
  <rcc rId="4910" sId="1" numFmtId="19">
    <nc r="AF352">
      <v>43987</v>
    </nc>
  </rcc>
  <rfmt sheetId="1" sqref="AH352" start="0" length="0">
    <dxf/>
  </rfmt>
  <rfmt sheetId="1" sqref="AI352" start="0" length="0">
    <dxf/>
  </rfmt>
  <rfmt sheetId="1" sqref="AJ352" start="0" length="0">
    <dxf/>
  </rfmt>
  <rfmt sheetId="1" sqref="AL352" start="0" length="0">
    <dxf/>
  </rfmt>
  <rfmt sheetId="1" sqref="AM352" start="0" length="0">
    <dxf/>
  </rfmt>
  <rcc rId="4911" sId="1">
    <nc r="AG352" t="inlineStr">
      <is>
        <t>OK</t>
      </is>
    </nc>
  </rcc>
  <rcc rId="4912" sId="1" odxf="1" dxf="1" numFmtId="14">
    <nc r="AH352">
      <v>1</v>
    </nc>
    <ndxf/>
  </rcc>
  <rcc rId="4913" sId="1" odxf="1" dxf="1" numFmtId="14">
    <nc r="AI352">
      <v>1</v>
    </nc>
    <ndxf/>
  </rcc>
  <rcc rId="4914" sId="1" odxf="1" dxf="1" numFmtId="14">
    <nc r="AJ352">
      <v>1</v>
    </nc>
    <ndxf/>
  </rcc>
  <rcc rId="4915" sId="1">
    <nc r="AK352" t="inlineStr">
      <is>
        <t>None</t>
      </is>
    </nc>
  </rcc>
  <rcc rId="4916" sId="1" quotePrefix="1">
    <nc r="AL352" t="inlineStr">
      <is>
        <t>-</t>
      </is>
    </nc>
  </rcc>
  <rcc rId="4917" sId="1" quotePrefix="1">
    <nc r="AM352" t="inlineStr">
      <is>
        <t>-</t>
      </is>
    </nc>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O475" start="0" length="0">
    <dxf>
      <alignment horizontal="left" vertical="top" readingOrder="0"/>
      <border outline="0">
        <left style="thin">
          <color indexed="64"/>
        </left>
        <right style="thin">
          <color indexed="64"/>
        </right>
        <top style="thin">
          <color indexed="64"/>
        </top>
        <bottom style="thin">
          <color indexed="64"/>
        </bottom>
      </border>
    </dxf>
  </rfmt>
  <rfmt sheetId="1" sqref="O476" start="0" length="0">
    <dxf>
      <alignment horizontal="left" vertical="top" readingOrder="0"/>
      <border outline="0">
        <left style="thin">
          <color indexed="64"/>
        </left>
        <right style="thin">
          <color indexed="64"/>
        </right>
        <top style="thin">
          <color indexed="64"/>
        </top>
        <bottom style="thin">
          <color indexed="64"/>
        </bottom>
      </border>
    </dxf>
  </rfmt>
  <rfmt sheetId="1" sqref="N475" start="0" length="0">
    <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N476" start="0" length="0">
    <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M475" start="0" length="0">
    <dxf>
      <alignment horizontal="left" vertical="top" readingOrder="0"/>
      <border outline="0">
        <left style="thin">
          <color indexed="64"/>
        </left>
        <right style="thin">
          <color indexed="64"/>
        </right>
        <top style="thin">
          <color indexed="64"/>
        </top>
        <bottom style="thin">
          <color indexed="64"/>
        </bottom>
      </border>
    </dxf>
  </rfmt>
  <rfmt sheetId="1" sqref="M476" start="0" length="0">
    <dxf>
      <alignment horizontal="left" vertical="top" readingOrder="0"/>
      <border outline="0">
        <left style="thin">
          <color indexed="64"/>
        </left>
        <right style="thin">
          <color indexed="64"/>
        </right>
        <top style="thin">
          <color indexed="64"/>
        </top>
        <bottom style="thin">
          <color indexed="64"/>
        </bottom>
      </border>
    </dxf>
  </rfmt>
  <rfmt sheetId="1" sqref="M475" start="0" length="0">
    <dxf>
      <alignment horizontal="general" vertical="bottom" readingOrder="0"/>
      <border outline="0">
        <left/>
        <right/>
        <top/>
        <bottom/>
      </border>
    </dxf>
  </rfmt>
  <rfmt sheetId="1" sqref="N475" start="0" length="0">
    <dxf>
      <font>
        <b val="0"/>
        <sz val="11"/>
        <color theme="1"/>
        <name val="Calibri"/>
        <scheme val="minor"/>
      </font>
      <alignment horizontal="general" vertical="bottom" readingOrder="0"/>
      <border outline="0">
        <left/>
        <right/>
        <top/>
        <bottom/>
      </border>
    </dxf>
  </rfmt>
  <rfmt sheetId="1" sqref="O475" start="0" length="0">
    <dxf>
      <alignment horizontal="general" vertical="bottom" readingOrder="0"/>
      <border outline="0">
        <left/>
        <right/>
        <top/>
        <bottom/>
      </border>
    </dxf>
  </rfmt>
  <rfmt sheetId="1" sqref="M476" start="0" length="0">
    <dxf>
      <alignment horizontal="general" vertical="bottom" readingOrder="0"/>
      <border outline="0">
        <left/>
        <right/>
        <top/>
        <bottom/>
      </border>
    </dxf>
  </rfmt>
  <rfmt sheetId="1" sqref="N476" start="0" length="0">
    <dxf>
      <font>
        <b val="0"/>
        <sz val="11"/>
        <color theme="1"/>
        <name val="Calibri"/>
        <scheme val="minor"/>
      </font>
      <alignment horizontal="general" vertical="bottom" readingOrder="0"/>
      <border outline="0">
        <left/>
        <right/>
        <top/>
        <bottom/>
      </border>
    </dxf>
  </rfmt>
  <rfmt sheetId="1" sqref="O476" start="0" length="0">
    <dxf>
      <alignment horizontal="general" vertical="bottom" readingOrder="0"/>
      <border outline="0">
        <left/>
        <right/>
        <top/>
        <bottom/>
      </border>
    </dxf>
  </rfmt>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22" sId="1" numFmtId="19">
    <oc r="AD365">
      <v>43990</v>
    </oc>
    <nc r="AD365">
      <v>43986</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25" sId="1">
    <nc r="X356">
      <f>W356</f>
    </nc>
  </rcc>
  <rcc rId="4926" sId="1">
    <nc r="Z356">
      <v>0.1</v>
    </nc>
  </rcc>
  <rcc rId="4927" sId="1" numFmtId="19">
    <nc r="AE356">
      <v>43987</v>
    </nc>
  </rcc>
  <rcc rId="4928" sId="1" numFmtId="19">
    <nc r="AF356">
      <v>43987</v>
    </nc>
  </rcc>
  <rcc rId="4929" sId="1">
    <nc r="AG356" t="inlineStr">
      <is>
        <t>OK</t>
      </is>
    </nc>
  </rcc>
  <rcc rId="4930" sId="1" numFmtId="14">
    <nc r="AH356">
      <v>1</v>
    </nc>
  </rcc>
  <rcc rId="4931" sId="1" numFmtId="14">
    <nc r="AI356">
      <v>1</v>
    </nc>
  </rcc>
  <rcc rId="4932" sId="1" numFmtId="14">
    <nc r="AJ356">
      <v>1</v>
    </nc>
  </rcc>
  <rcc rId="4933" sId="1">
    <nc r="AK356" t="inlineStr">
      <is>
        <t>None</t>
      </is>
    </nc>
  </rcc>
  <rcc rId="4934" sId="1" odxf="1" dxf="1" quotePrefix="1">
    <nc r="AL356" t="inlineStr">
      <is>
        <t>-</t>
      </is>
    </nc>
    <odxf/>
    <ndxf/>
  </rcc>
  <rcc rId="4935" sId="1" odxf="1" dxf="1" quotePrefix="1">
    <nc r="AM356"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38" sId="1">
    <nc r="X357">
      <f>W357</f>
    </nc>
  </rcc>
  <rcc rId="4939" sId="1">
    <nc r="Z357">
      <v>0.1</v>
    </nc>
  </rcc>
  <rcc rId="4940" sId="1" numFmtId="19">
    <nc r="AE357">
      <v>43987</v>
    </nc>
  </rcc>
  <rcc rId="4941" sId="1" numFmtId="19">
    <nc r="AF357">
      <v>43987</v>
    </nc>
  </rcc>
  <rcc rId="4942" sId="1">
    <nc r="AG357" t="inlineStr">
      <is>
        <t>OK</t>
      </is>
    </nc>
  </rcc>
  <rcc rId="4943" sId="1" numFmtId="14">
    <nc r="AH357">
      <v>1</v>
    </nc>
  </rcc>
  <rcc rId="4944" sId="1" numFmtId="14">
    <nc r="AI357">
      <v>1</v>
    </nc>
  </rcc>
  <rcc rId="4945" sId="1" numFmtId="14">
    <nc r="AJ357">
      <v>1</v>
    </nc>
  </rcc>
  <rcc rId="4946" sId="1">
    <nc r="AK357" t="inlineStr">
      <is>
        <t>None</t>
      </is>
    </nc>
  </rcc>
  <rcc rId="4947" sId="1" odxf="1" dxf="1" quotePrefix="1">
    <nc r="AL357" t="inlineStr">
      <is>
        <t>-</t>
      </is>
    </nc>
    <odxf/>
    <ndxf/>
  </rcc>
  <rcc rId="4948" sId="1" odxf="1" dxf="1" quotePrefix="1">
    <nc r="AM357"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53" sId="1">
    <nc r="X414">
      <f>W414</f>
    </nc>
  </rcc>
  <rcc rId="4954" sId="1">
    <nc r="Z414">
      <v>8</v>
    </nc>
  </rcc>
  <rcc rId="4955" sId="1">
    <nc r="AA414" t="inlineStr">
      <is>
        <t>Ready for review</t>
      </is>
    </nc>
  </rcc>
  <rcc rId="4956" sId="1" numFmtId="19">
    <nc r="AE414">
      <v>43987</v>
    </nc>
  </rcc>
  <rcc rId="4957" sId="1" numFmtId="19">
    <nc r="AF414">
      <v>43987</v>
    </nc>
  </rcc>
  <rcc rId="4958" sId="1" numFmtId="14">
    <nc r="AH414">
      <v>1</v>
    </nc>
  </rcc>
  <rcc rId="4959" sId="1" numFmtId="14">
    <nc r="AI414">
      <v>1</v>
    </nc>
  </rcc>
  <rcc rId="4960" sId="1" numFmtId="14">
    <nc r="AJ414">
      <v>1</v>
    </nc>
  </rcc>
  <rcc rId="4961" sId="1">
    <nc r="AK414" t="inlineStr">
      <is>
        <t>None</t>
      </is>
    </nc>
  </rcc>
  <rcc rId="4962" sId="1">
    <nc r="AG414" t="inlineStr">
      <is>
        <t>NG</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65" sId="1" numFmtId="14">
    <oc r="AJ414">
      <v>1</v>
    </oc>
    <nc r="AJ414">
      <v>0.97</v>
    </nc>
  </rcc>
  <rcc rId="4966" sId="1">
    <nc r="AL414" t="inlineStr">
      <is>
        <t>[No1] Condition at line #1356 (l_NMSG_FltEgyCns_Curr_B == TRUE ): can not cover MCDC case “T &amp; F”  because Line 1354 will block the line 1356 =&gt; Never reach case T &amp; F for line 1356.</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71" sId="1" odxf="1" dxf="1">
    <oc r="AN365" t="inlineStr">
      <is>
        <t>-Peding for wrong version test</t>
      </is>
    </oc>
    <nc r="AN365" t="inlineStr">
      <is>
        <t>-</t>
      </is>
    </nc>
    <odxf/>
    <ndxf/>
  </rcc>
  <rcc rId="4972" sId="1">
    <nc r="AL365" t="inlineStr">
      <is>
        <t>-</t>
      </is>
    </nc>
  </rcc>
  <rcc rId="4973" sId="1">
    <nc r="AM365" t="inlineStr">
      <is>
        <t>-</t>
      </is>
    </nc>
  </rcc>
  <rcc rId="4974" sId="1">
    <nc r="AL162" t="inlineStr">
      <is>
        <t>-</t>
      </is>
    </nc>
  </rcc>
  <rcc rId="4975" sId="1">
    <nc r="AM162" t="inlineStr">
      <is>
        <t>-</t>
      </is>
    </nc>
  </rcc>
  <rcc rId="4976" sId="1">
    <nc r="AN162" t="inlineStr">
      <is>
        <t>-</t>
      </is>
    </nc>
  </rcc>
  <rcmt sheetId="1" cell="X365" guid="{00000000-0000-0000-0000-000000000000}" action="delete" author="EXTERNAL Nguyen Tuan Duong (Ban Vien, RBVH/EPS45)"/>
  <rcc rId="4977" sId="1">
    <oc r="AA303" t="inlineStr">
      <is>
        <t>Ready for review</t>
      </is>
    </oc>
    <nc r="AA303" t="inlineStr">
      <is>
        <t>Ready for PLC</t>
      </is>
    </nc>
  </rcc>
  <rcc rId="4978" sId="1">
    <oc r="AA302" t="inlineStr">
      <is>
        <t>Ready for review</t>
      </is>
    </oc>
    <nc r="AA302" t="inlineStr">
      <is>
        <t>Ready for PLC</t>
      </is>
    </nc>
  </rcc>
  <rcc rId="4979" sId="1" numFmtId="19">
    <nc r="AB302">
      <v>43987</v>
    </nc>
  </rcc>
  <rcc rId="4980" sId="1" numFmtId="19">
    <nc r="AB303">
      <v>43987</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83" sId="1" numFmtId="19">
    <oc r="AD373">
      <v>43986</v>
    </oc>
    <nc r="AD373">
      <v>43987</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88" sId="1">
    <oc r="AK414" t="inlineStr">
      <is>
        <t>None</t>
      </is>
    </oc>
    <nc r="AK414" t="inlineStr">
      <is>
        <t>OPL</t>
      </is>
    </nc>
  </rcc>
  <rcc rId="4989" sId="1">
    <nc r="AN414" t="inlineStr">
      <is>
        <t>Waiting Owner confirm</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92" sId="1">
    <oc r="G3" t="inlineStr">
      <is>
        <t>KPI/days</t>
      </is>
    </oc>
    <nc r="G3" t="inlineStr">
      <is>
        <t>KPI\days</t>
      </is>
    </nc>
  </rcc>
  <rcc rId="4993" sId="1" quotePrefix="1">
    <oc r="F414" t="inlineStr">
      <is>
        <t>CEVT_GEEA_DeuteriumR_DEV/GEEA2.0/rb/as/cevt/Geely/app/net/RBScl/src/Vmm/VehicleModeManagement.c</t>
      </is>
    </oc>
    <nc r="F414" t="inlineStr">
      <is>
        <t>CEVT_GEEA_DeuteriumR_DEV\GEEA2.0\rb\as\cevt\Geely\app\net\RBScl\src\Vmm\VehicleModeManagement.c</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96" sId="1" numFmtId="19">
    <oc r="AD373">
      <v>43987</v>
    </oc>
    <nc r="AD373">
      <v>43986</v>
    </nc>
  </rcc>
  <rcc rId="4997" sId="1" numFmtId="19">
    <oc r="AD365">
      <v>43986</v>
    </oc>
    <nc r="AD365">
      <v>43987</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02" sId="2">
    <oc r="S69" t="inlineStr">
      <is>
        <t>phuc.le-hong</t>
      </is>
    </oc>
    <nc r="S69" t="inlineStr">
      <is>
        <t>hieu.nguyen-trung</t>
      </is>
    </nc>
  </rcc>
  <rcc rId="5003" sId="2">
    <oc r="S70" t="inlineStr">
      <is>
        <t>phuc.le-hong</t>
      </is>
    </oc>
    <nc r="S70" t="inlineStr">
      <is>
        <t>hieu.nguyen-trung</t>
      </is>
    </nc>
  </rcc>
  <rcc rId="5004" sId="2">
    <oc r="S71" t="inlineStr">
      <is>
        <t>phuc.le-hong</t>
      </is>
    </oc>
    <nc r="S71" t="inlineStr">
      <is>
        <t>hieu.nguyen-trung</t>
      </is>
    </nc>
  </rcc>
  <rcc rId="5005" sId="2">
    <oc r="S72" t="inlineStr">
      <is>
        <t>phuc.le-hong</t>
      </is>
    </oc>
    <nc r="S72" t="inlineStr">
      <is>
        <t>hieu.nguyen-trung</t>
      </is>
    </nc>
  </rcc>
  <rcc rId="5006" sId="2">
    <oc r="S73" t="inlineStr">
      <is>
        <t>phuc.le-hong</t>
      </is>
    </oc>
    <nc r="S73" t="inlineStr">
      <is>
        <t>hieu.nguyen-trung</t>
      </is>
    </nc>
  </rcc>
  <rcc rId="5007" sId="2">
    <oc r="S74" t="inlineStr">
      <is>
        <t>phuc.le-hong</t>
      </is>
    </oc>
    <nc r="S74" t="inlineStr">
      <is>
        <t>hieu.nguyen-trung</t>
      </is>
    </nc>
  </rcc>
  <rcc rId="5008" sId="2">
    <oc r="S75" t="inlineStr">
      <is>
        <t>phuc.le-hong</t>
      </is>
    </oc>
    <nc r="S75" t="inlineStr">
      <is>
        <t>hieu.nguyen-trung</t>
      </is>
    </nc>
  </rcc>
  <rcc rId="5009" sId="2">
    <oc r="S76" t="inlineStr">
      <is>
        <t>phuc.le-hong</t>
      </is>
    </oc>
    <nc r="S76" t="inlineStr">
      <is>
        <t>hieu.nguyen-trung</t>
      </is>
    </nc>
  </rcc>
  <rcc rId="5010" sId="2">
    <oc r="S77" t="inlineStr">
      <is>
        <t>phuc.le-hong</t>
      </is>
    </oc>
    <nc r="S77" t="inlineStr">
      <is>
        <t>hieu.nguyen-trung</t>
      </is>
    </nc>
  </rcc>
  <rcc rId="5011" sId="2">
    <oc r="S78" t="inlineStr">
      <is>
        <t>phuc.le-hong</t>
      </is>
    </oc>
    <nc r="S78" t="inlineStr">
      <is>
        <t>hieu.nguyen-trung</t>
      </is>
    </nc>
  </rcc>
  <rcc rId="5012" sId="2">
    <oc r="S79" t="inlineStr">
      <is>
        <t>phuc.le-hong</t>
      </is>
    </oc>
    <nc r="S79" t="inlineStr">
      <is>
        <t>hieu.nguyen-trung</t>
      </is>
    </nc>
  </rcc>
  <rcc rId="5013" sId="2">
    <oc r="S80" t="inlineStr">
      <is>
        <t>phuc.le-hong</t>
      </is>
    </oc>
    <nc r="S80" t="inlineStr">
      <is>
        <t>hieu.nguyen-trung</t>
      </is>
    </nc>
  </rcc>
  <rcc rId="5014" sId="2">
    <oc r="S81" t="inlineStr">
      <is>
        <t>phuc.le-hong</t>
      </is>
    </oc>
    <nc r="S81" t="inlineStr">
      <is>
        <t>hieu.nguyen-trung</t>
      </is>
    </nc>
  </rcc>
  <rcc rId="5015" sId="2">
    <oc r="S82" t="inlineStr">
      <is>
        <t>phuc.le-hong</t>
      </is>
    </oc>
    <nc r="S82" t="inlineStr">
      <is>
        <t>hieu.nguyen-trung</t>
      </is>
    </nc>
  </rcc>
  <rcc rId="5016" sId="2">
    <oc r="S83" t="inlineStr">
      <is>
        <t>phuc.le-hong</t>
      </is>
    </oc>
    <nc r="S83" t="inlineStr">
      <is>
        <t>hieu.nguyen-trung</t>
      </is>
    </nc>
  </rcc>
  <rcc rId="5017" sId="2">
    <oc r="S84" t="inlineStr">
      <is>
        <t>phuc.le-hong</t>
      </is>
    </oc>
    <nc r="S84" t="inlineStr">
      <is>
        <t>hieu.nguyen-trung</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Merged_JOEM!$B$59:$AN$273</formula>
    <oldFormula>Merged_JOEM!$B$59:$AN$326</oldFormula>
  </rdn>
  <rcv guid="{970EE037-F5E5-47AF-896A-0F6222879EBC}" action="add"/>
</revisions>
</file>

<file path=xl/revisions/revisionLog4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4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4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24" sId="1">
    <nc r="X409">
      <f>W409</f>
    </nc>
  </rcc>
  <rcc rId="5025" sId="1">
    <nc r="Z409">
      <f>Y409</f>
    </nc>
  </rcc>
  <rcc rId="5026" sId="1">
    <nc r="AA409" t="inlineStr">
      <is>
        <t>Ready for review</t>
      </is>
    </nc>
  </rcc>
  <rcc rId="5027" sId="1" numFmtId="19">
    <nc r="AE409">
      <v>43987</v>
    </nc>
  </rcc>
  <rcc rId="5028" sId="1" numFmtId="19">
    <nc r="AF409">
      <v>43987</v>
    </nc>
  </rcc>
  <rcc rId="5029" sId="1">
    <nc r="AG409" t="inlineStr">
      <is>
        <t>OK</t>
      </is>
    </nc>
  </rcc>
  <rcc rId="5030" sId="1" numFmtId="14">
    <nc r="AH409">
      <v>1</v>
    </nc>
  </rcc>
  <rcc rId="5031" sId="1" numFmtId="14">
    <nc r="AI409">
      <v>1</v>
    </nc>
  </rcc>
  <rcc rId="5032" sId="1" numFmtId="14">
    <nc r="AJ409">
      <v>1</v>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35" sId="1">
    <nc r="AK409" t="inlineStr">
      <is>
        <t>None</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38" sId="1">
    <oc r="AN414" t="inlineStr">
      <is>
        <t>Waiting Owner confirm</t>
      </is>
    </oc>
    <nc r="AN414" t="inlineStr">
      <is>
        <t>Owner confirm no impact.</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Merged_JOEM!$B$59:$AN$273</oldFormula>
  </rdn>
  <rcv guid="{970EE037-F5E5-47AF-896A-0F6222879EBC}" action="add"/>
</revisions>
</file>

<file path=xl/revisions/revisionLog4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45" sId="1">
    <nc r="X419">
      <f>W419</f>
    </nc>
  </rcc>
  <rcc rId="5046" sId="1">
    <nc r="X420">
      <f>W420</f>
    </nc>
  </rcc>
  <rcc rId="5047" sId="1">
    <nc r="X421">
      <f>W421</f>
    </nc>
  </rcc>
  <rcc rId="5048" sId="1">
    <nc r="X422">
      <f>W422</f>
    </nc>
  </rcc>
  <rcc rId="5049" sId="1">
    <nc r="Z419">
      <v>0.5</v>
    </nc>
  </rcc>
  <rcc rId="5050" sId="1">
    <nc r="Z420">
      <v>0.5</v>
    </nc>
  </rcc>
  <rcc rId="5051" sId="1">
    <nc r="Z421">
      <v>0.5</v>
    </nc>
  </rcc>
  <rcc rId="5052" sId="1">
    <nc r="Z422">
      <v>0.5</v>
    </nc>
  </rcc>
  <rcc rId="5053" sId="1">
    <nc r="AA419" t="inlineStr">
      <is>
        <t>Ready for review</t>
      </is>
    </nc>
  </rcc>
  <rcc rId="5054" sId="1">
    <nc r="AA420" t="inlineStr">
      <is>
        <t>Ready for review</t>
      </is>
    </nc>
  </rcc>
  <rcc rId="5055" sId="1">
    <nc r="AA421" t="inlineStr">
      <is>
        <t>Ready for review</t>
      </is>
    </nc>
  </rcc>
  <rcc rId="5056" sId="1">
    <nc r="AA422" t="inlineStr">
      <is>
        <t>Ready for review</t>
      </is>
    </nc>
  </rcc>
  <rcc rId="5057" sId="1" numFmtId="19">
    <nc r="AE419">
      <v>43987</v>
    </nc>
  </rcc>
  <rcc rId="5058" sId="1" numFmtId="19">
    <nc r="AF419">
      <v>43987</v>
    </nc>
  </rcc>
  <rcc rId="5059" sId="1">
    <nc r="AG419" t="inlineStr">
      <is>
        <t>OK</t>
      </is>
    </nc>
  </rcc>
  <rcc rId="5060" sId="1" numFmtId="14">
    <nc r="AH419">
      <v>1</v>
    </nc>
  </rcc>
  <rcc rId="5061" sId="1" numFmtId="14">
    <nc r="AI419">
      <v>1</v>
    </nc>
  </rcc>
  <rcc rId="5062" sId="1" numFmtId="14">
    <nc r="AJ419">
      <v>1</v>
    </nc>
  </rcc>
  <rcc rId="5063" sId="1">
    <nc r="AK419" t="inlineStr">
      <is>
        <t>None</t>
      </is>
    </nc>
  </rcc>
  <rcc rId="5064" sId="1">
    <nc r="AL419" t="inlineStr">
      <is>
        <t>-</t>
      </is>
    </nc>
  </rcc>
  <rcc rId="5065" sId="1">
    <nc r="AM419" t="inlineStr">
      <is>
        <t>-</t>
      </is>
    </nc>
  </rcc>
  <rcc rId="5066" sId="1">
    <nc r="AN419" t="inlineStr">
      <is>
        <t>-</t>
      </is>
    </nc>
  </rcc>
  <rcc rId="5067" sId="1" numFmtId="19">
    <nc r="AE420">
      <v>43987</v>
    </nc>
  </rcc>
  <rcc rId="5068" sId="1" numFmtId="19">
    <nc r="AF420">
      <v>43987</v>
    </nc>
  </rcc>
  <rcc rId="5069" sId="1">
    <nc r="AG420" t="inlineStr">
      <is>
        <t>OK</t>
      </is>
    </nc>
  </rcc>
  <rcc rId="5070" sId="1" numFmtId="14">
    <nc r="AH420">
      <v>1</v>
    </nc>
  </rcc>
  <rcc rId="5071" sId="1" numFmtId="14">
    <nc r="AI420">
      <v>1</v>
    </nc>
  </rcc>
  <rcc rId="5072" sId="1" numFmtId="14">
    <nc r="AJ420">
      <v>1</v>
    </nc>
  </rcc>
  <rcc rId="5073" sId="1">
    <nc r="AK420" t="inlineStr">
      <is>
        <t>None</t>
      </is>
    </nc>
  </rcc>
  <rcc rId="5074" sId="1">
    <nc r="AL420" t="inlineStr">
      <is>
        <t>-</t>
      </is>
    </nc>
  </rcc>
  <rcc rId="5075" sId="1">
    <nc r="AM420" t="inlineStr">
      <is>
        <t>-</t>
      </is>
    </nc>
  </rcc>
  <rcc rId="5076" sId="1">
    <nc r="AN420" t="inlineStr">
      <is>
        <t>-</t>
      </is>
    </nc>
  </rcc>
  <rcc rId="5077" sId="1" numFmtId="19">
    <nc r="AE421">
      <v>43987</v>
    </nc>
  </rcc>
  <rcc rId="5078" sId="1" numFmtId="19">
    <nc r="AF421">
      <v>43987</v>
    </nc>
  </rcc>
  <rcc rId="5079" sId="1">
    <nc r="AG421" t="inlineStr">
      <is>
        <t>OK</t>
      </is>
    </nc>
  </rcc>
  <rcc rId="5080" sId="1" numFmtId="14">
    <nc r="AH421">
      <v>1</v>
    </nc>
  </rcc>
  <rcc rId="5081" sId="1" numFmtId="14">
    <nc r="AI421">
      <v>1</v>
    </nc>
  </rcc>
  <rcc rId="5082" sId="1" numFmtId="14">
    <nc r="AJ421">
      <v>1</v>
    </nc>
  </rcc>
  <rcc rId="5083" sId="1">
    <nc r="AK421" t="inlineStr">
      <is>
        <t>None</t>
      </is>
    </nc>
  </rcc>
  <rcc rId="5084" sId="1">
    <nc r="AL421" t="inlineStr">
      <is>
        <t>-</t>
      </is>
    </nc>
  </rcc>
  <rcc rId="5085" sId="1">
    <nc r="AM421" t="inlineStr">
      <is>
        <t>-</t>
      </is>
    </nc>
  </rcc>
  <rcc rId="5086" sId="1">
    <nc r="AN421" t="inlineStr">
      <is>
        <t>-</t>
      </is>
    </nc>
  </rcc>
  <rcc rId="5087" sId="1" numFmtId="19">
    <nc r="AE422">
      <v>43987</v>
    </nc>
  </rcc>
  <rcc rId="5088" sId="1" numFmtId="19">
    <nc r="AF422">
      <v>43987</v>
    </nc>
  </rcc>
  <rcc rId="5089" sId="1">
    <nc r="AG422" t="inlineStr">
      <is>
        <t>OK</t>
      </is>
    </nc>
  </rcc>
  <rcc rId="5090" sId="1" numFmtId="14">
    <nc r="AH422">
      <v>1</v>
    </nc>
  </rcc>
  <rcc rId="5091" sId="1" numFmtId="14">
    <nc r="AI422">
      <v>1</v>
    </nc>
  </rcc>
  <rcc rId="5092" sId="1" numFmtId="14">
    <nc r="AJ422">
      <v>1</v>
    </nc>
  </rcc>
  <rcc rId="5093" sId="1">
    <nc r="AK422" t="inlineStr">
      <is>
        <t>None</t>
      </is>
    </nc>
  </rcc>
  <rcc rId="5094" sId="1">
    <nc r="AL422" t="inlineStr">
      <is>
        <t>-</t>
      </is>
    </nc>
  </rcc>
  <rcc rId="5095" sId="1">
    <nc r="AM422" t="inlineStr">
      <is>
        <t>-</t>
      </is>
    </nc>
  </rcc>
  <rcc rId="5096" sId="1">
    <nc r="AN422" t="inlineStr">
      <is>
        <t>-</t>
      </is>
    </nc>
  </rc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19" start="0" length="2147483647">
    <dxf>
      <font>
        <b/>
      </font>
    </dxf>
  </rfmt>
  <rfmt sheetId="1" sqref="F420" start="0" length="2147483647">
    <dxf>
      <font>
        <b/>
      </font>
    </dxf>
  </rfmt>
  <rfmt sheetId="1" sqref="F421" start="0" length="2147483647">
    <dxf>
      <font>
        <b/>
      </font>
    </dxf>
  </rfmt>
  <rfmt sheetId="1" sqref="F422" start="0" length="2147483647">
    <dxf>
      <font>
        <b/>
      </font>
    </dxf>
  </rfmt>
  <rcc rId="5101" sId="1">
    <oc r="W419">
      <f>V419</f>
    </oc>
    <nc r="W419">
      <v>229</v>
    </nc>
  </rcc>
  <rfmt sheetId="1" sqref="W419">
    <dxf>
      <fill>
        <patternFill patternType="solid">
          <bgColor rgb="FFFF0000"/>
        </patternFill>
      </fill>
    </dxf>
  </rfmt>
  <rcc rId="5102" sId="1">
    <oc r="W421">
      <f>V421</f>
    </oc>
    <nc r="W421">
      <v>118</v>
    </nc>
  </rcc>
  <rfmt sheetId="1" sqref="W421">
    <dxf>
      <fill>
        <patternFill patternType="solid">
          <bgColor rgb="FFFF0000"/>
        </patternFill>
      </fill>
    </dxf>
  </rfmt>
</revisions>
</file>

<file path=xl/revisions/revisionLog4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03" sId="1">
    <oc r="AA365" t="inlineStr">
      <is>
        <t>Ready for review</t>
      </is>
    </oc>
    <nc r="AA365" t="inlineStr">
      <is>
        <t>Ready for PLC</t>
      </is>
    </nc>
  </rcc>
  <rcc rId="5104" sId="1">
    <oc r="AA373" t="inlineStr">
      <is>
        <t>Ready for review</t>
      </is>
    </oc>
    <nc r="AA373" t="inlineStr">
      <is>
        <t>Ready for PLC</t>
      </is>
    </nc>
  </rcc>
  <rcc rId="5105" sId="1">
    <oc r="AA396" t="inlineStr">
      <is>
        <t>Ready for review</t>
      </is>
    </oc>
    <nc r="AA396" t="inlineStr">
      <is>
        <t>Ready for PLC</t>
      </is>
    </nc>
  </rcc>
  <rcc rId="5106" sId="1">
    <oc r="AA414" t="inlineStr">
      <is>
        <t>Ready for review</t>
      </is>
    </oc>
    <nc r="AA414" t="inlineStr">
      <is>
        <t>Ready for PLC</t>
      </is>
    </nc>
  </rcc>
  <rcc rId="5107" sId="1" numFmtId="19">
    <nc r="AB365">
      <v>43987</v>
    </nc>
  </rcc>
  <rcc rId="5108" sId="1" numFmtId="19">
    <nc r="AB373">
      <v>43987</v>
    </nc>
  </rcc>
  <rcc rId="5109" sId="1" numFmtId="19">
    <nc r="AB396">
      <v>43987</v>
    </nc>
  </rcc>
  <rcc rId="5110" sId="1" numFmtId="19">
    <nc r="AB414">
      <v>43987</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15" sId="1" odxf="1" dxf="1">
    <oc r="W420">
      <f>V420</f>
    </oc>
    <nc r="W420">
      <v>229</v>
    </nc>
    <odxf>
      <fill>
        <patternFill patternType="none">
          <bgColor indexed="65"/>
        </patternFill>
      </fill>
    </odxf>
    <ndxf>
      <fill>
        <patternFill patternType="solid">
          <bgColor rgb="FFFF0000"/>
        </patternFill>
      </fill>
    </ndxf>
  </rcc>
  <rcc rId="5116" sId="1" odxf="1" dxf="1">
    <oc r="W422">
      <f>V422</f>
    </oc>
    <nc r="W422">
      <v>118</v>
    </nc>
    <odxf>
      <fill>
        <patternFill patternType="none">
          <bgColor indexed="65"/>
        </patternFill>
      </fill>
    </odxf>
    <ndxf>
      <fill>
        <patternFill patternType="solid">
          <bgColor rgb="FFFF0000"/>
        </patternFill>
      </fill>
    </ndxf>
  </rcc>
</revisions>
</file>

<file path=xl/revisions/revisionLog4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17" sId="1">
    <nc r="X406">
      <f>W406</f>
    </nc>
  </rcc>
  <rcc rId="5118" sId="1" numFmtId="19">
    <nc r="AE406">
      <v>43987</v>
    </nc>
  </rcc>
  <rcc rId="5119" sId="1" numFmtId="19">
    <nc r="AF406">
      <v>43987</v>
    </nc>
  </rcc>
  <rcc rId="5120" sId="1">
    <nc r="AG406" t="inlineStr">
      <is>
        <t>OK</t>
      </is>
    </nc>
  </rcc>
  <rcc rId="5121" sId="1" numFmtId="14">
    <nc r="AH406">
      <v>1</v>
    </nc>
  </rcc>
  <rcc rId="5122" sId="1" numFmtId="14">
    <nc r="AI406">
      <v>1</v>
    </nc>
  </rcc>
  <rcc rId="5123" sId="1" numFmtId="14">
    <nc r="AJ406">
      <v>1</v>
    </nc>
  </rcc>
  <rcc rId="5124" sId="1">
    <nc r="AK406" t="inlineStr">
      <is>
        <t>None</t>
      </is>
    </nc>
  </rcc>
  <rcc rId="5125" sId="1">
    <nc r="AL406" t="inlineStr">
      <is>
        <t>-</t>
      </is>
    </nc>
  </rcc>
  <rcc rId="5126" sId="1">
    <nc r="AM406" t="inlineStr">
      <is>
        <t>-</t>
      </is>
    </nc>
  </rcc>
  <rcc rId="5127" sId="1" odxf="1" dxf="1" quotePrefix="1">
    <nc r="AN406" t="inlineStr">
      <is>
        <t>-</t>
      </is>
    </nc>
    <odxf/>
    <ndxf/>
  </rcc>
  <rcc rId="5128" sId="1">
    <nc r="Z406">
      <v>1</v>
    </nc>
  </rcc>
  <rcc rId="5129" sId="1">
    <nc r="AA406" t="inlineStr">
      <is>
        <t>Ready for review</t>
      </is>
    </nc>
  </rc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38" sId="1">
    <oc r="AA302" t="inlineStr">
      <is>
        <t>Ready for PLC</t>
      </is>
    </oc>
    <nc r="AA302" t="inlineStr">
      <is>
        <t>Complete &amp; Closed</t>
      </is>
    </nc>
  </rcc>
  <rcc rId="5139" sId="1">
    <oc r="AA303" t="inlineStr">
      <is>
        <t>Ready for PLC</t>
      </is>
    </oc>
    <nc r="AA303"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42" sId="1" xfDxf="1" dxf="1">
    <nc r="E450"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3" sId="1" xfDxf="1" dxf="1">
    <nc r="E451"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4" sId="1" xfDxf="1" dxf="1">
    <nc r="E452"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5" sId="1" xfDxf="1" dxf="1">
    <nc r="E453"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6" sId="1" xfDxf="1" dxf="1">
    <nc r="E454"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7" sId="1" xfDxf="1" dxf="1">
    <nc r="E455"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8" sId="1" xfDxf="1" dxf="1">
    <nc r="E456"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9" sId="1" xfDxf="1" dxf="1">
    <nc r="E457"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50" sId="1" xfDxf="1" dxf="1">
    <nc r="E458"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51" sId="1" xfDxf="1" dxf="1">
    <nc r="E459"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52" sId="1" xfDxf="1" dxf="1">
    <nc r="E460"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53" sId="1">
    <nc r="D450" t="inlineStr">
      <is>
        <t>PSW</t>
      </is>
    </nc>
  </rcc>
  <rcc rId="5154" sId="1">
    <nc r="D451" t="inlineStr">
      <is>
        <t>PSW</t>
      </is>
    </nc>
  </rcc>
  <rcc rId="5155" sId="1">
    <nc r="D452" t="inlineStr">
      <is>
        <t>PSW</t>
      </is>
    </nc>
  </rcc>
  <rcc rId="5156" sId="1">
    <nc r="D453" t="inlineStr">
      <is>
        <t>PSW</t>
      </is>
    </nc>
  </rcc>
  <rcc rId="5157" sId="1">
    <nc r="D454" t="inlineStr">
      <is>
        <t>PSW</t>
      </is>
    </nc>
  </rcc>
  <rcc rId="5158" sId="1">
    <nc r="D455" t="inlineStr">
      <is>
        <t>PSW</t>
      </is>
    </nc>
  </rcc>
  <rcc rId="5159" sId="1">
    <nc r="D456" t="inlineStr">
      <is>
        <t>PSW</t>
      </is>
    </nc>
  </rcc>
  <rcc rId="5160" sId="1">
    <nc r="D457" t="inlineStr">
      <is>
        <t>PSW</t>
      </is>
    </nc>
  </rcc>
  <rcc rId="5161" sId="1">
    <nc r="D458" t="inlineStr">
      <is>
        <t>PSW</t>
      </is>
    </nc>
  </rcc>
  <rcc rId="5162" sId="1">
    <nc r="D459" t="inlineStr">
      <is>
        <t>PSW</t>
      </is>
    </nc>
  </rcc>
  <rcc rId="5163" sId="1">
    <nc r="D460" t="inlineStr">
      <is>
        <t>PSW</t>
      </is>
    </nc>
  </rcc>
  <rcc rId="5164" sId="1">
    <nc r="C450">
      <v>20200605</v>
    </nc>
  </rcc>
  <rcc rId="5165" sId="1">
    <nc r="C451">
      <v>20200605</v>
    </nc>
  </rcc>
  <rcc rId="5166" sId="1">
    <nc r="C452">
      <v>20200605</v>
    </nc>
  </rcc>
  <rcc rId="5167" sId="1">
    <nc r="C453">
      <v>20200605</v>
    </nc>
  </rcc>
  <rcc rId="5168" sId="1">
    <nc r="C454">
      <v>20200605</v>
    </nc>
  </rcc>
  <rcc rId="5169" sId="1">
    <nc r="C455">
      <v>20200605</v>
    </nc>
  </rcc>
  <rcc rId="5170" sId="1">
    <nc r="C456">
      <v>20200605</v>
    </nc>
  </rcc>
  <rcc rId="5171" sId="1">
    <nc r="C457">
      <v>20200605</v>
    </nc>
  </rcc>
  <rcc rId="5172" sId="1">
    <nc r="C458">
      <v>20200605</v>
    </nc>
  </rcc>
  <rcc rId="5173" sId="1">
    <nc r="C459">
      <v>20200605</v>
    </nc>
  </rcc>
  <rcc rId="5174" sId="1">
    <nc r="C460">
      <v>20200605</v>
    </nc>
  </rcc>
  <rcc rId="5175" sId="1">
    <nc r="B450">
      <f>B449+1</f>
    </nc>
  </rcc>
  <rcc rId="5176" sId="1">
    <nc r="B451">
      <f>B450+1</f>
    </nc>
  </rcc>
  <rcc rId="5177" sId="1">
    <nc r="B452">
      <f>B451+1</f>
    </nc>
  </rcc>
  <rcc rId="5178" sId="1">
    <nc r="B453">
      <f>B452+1</f>
    </nc>
  </rcc>
  <rcc rId="5179" sId="1">
    <nc r="B454">
      <f>B453+1</f>
    </nc>
  </rcc>
  <rcc rId="5180" sId="1">
    <nc r="B455">
      <f>B454+1</f>
    </nc>
  </rcc>
  <rcc rId="5181" sId="1">
    <nc r="B456">
      <f>B455+1</f>
    </nc>
  </rcc>
  <rcc rId="5182" sId="1">
    <nc r="B457">
      <f>B456+1</f>
    </nc>
  </rcc>
  <rcc rId="5183" sId="1">
    <nc r="B458">
      <f>B457+1</f>
    </nc>
  </rcc>
  <rcc rId="5184" sId="1">
    <nc r="B459">
      <f>B458+1</f>
    </nc>
  </rcc>
  <rcc rId="5185" sId="1">
    <nc r="B460">
      <f>B459+1</f>
    </nc>
  </rcc>
  <rfmt sheetId="1" sqref="B450:B460">
    <dxf>
      <fill>
        <patternFill patternType="solid">
          <bgColor rgb="FF00B050"/>
        </patternFill>
      </fill>
    </dxf>
  </rfmt>
  <rcc rId="5186" sId="1">
    <nc r="K460" t="inlineStr">
      <is>
        <t>Manual</t>
      </is>
    </nc>
  </rcc>
  <rcc rId="5187" sId="1">
    <nc r="K450" t="inlineStr">
      <is>
        <t>Manual</t>
      </is>
    </nc>
  </rcc>
  <rcc rId="5188" sId="1">
    <nc r="K451" t="inlineStr">
      <is>
        <t>Manual</t>
      </is>
    </nc>
  </rcc>
  <rcc rId="5189" sId="1">
    <nc r="K452" t="inlineStr">
      <is>
        <t>Manual</t>
      </is>
    </nc>
  </rcc>
  <rcc rId="5190" sId="1">
    <nc r="K453" t="inlineStr">
      <is>
        <t>Manual</t>
      </is>
    </nc>
  </rcc>
  <rcc rId="5191" sId="1">
    <nc r="K454" t="inlineStr">
      <is>
        <t>Manual</t>
      </is>
    </nc>
  </rcc>
  <rcc rId="5192" sId="1">
    <nc r="K455" t="inlineStr">
      <is>
        <t>Manual</t>
      </is>
    </nc>
  </rcc>
  <rcc rId="5193" sId="1">
    <nc r="K456" t="inlineStr">
      <is>
        <t>Manual</t>
      </is>
    </nc>
  </rcc>
  <rcc rId="5194" sId="1">
    <nc r="K457" t="inlineStr">
      <is>
        <t>Manual</t>
      </is>
    </nc>
  </rcc>
  <rcc rId="5195" sId="1">
    <nc r="K458" t="inlineStr">
      <is>
        <t>Manual</t>
      </is>
    </nc>
  </rcc>
  <rcc rId="5196" sId="1">
    <nc r="K459" t="inlineStr">
      <is>
        <t>Manual</t>
      </is>
    </nc>
  </rcc>
  <rcc rId="5197" sId="1" xfDxf="1" dxf="1">
    <nc r="G450">
      <v>1508787</v>
    </nc>
    <ndxf>
      <alignment horizontal="left" vertical="top" readingOrder="0"/>
      <border outline="0">
        <left style="thin">
          <color indexed="64"/>
        </left>
        <right style="thin">
          <color indexed="64"/>
        </right>
        <top style="thin">
          <color indexed="64"/>
        </top>
        <bottom style="thin">
          <color indexed="64"/>
        </bottom>
      </border>
    </ndxf>
  </rcc>
  <rcc rId="5198" sId="1" xfDxf="1" dxf="1">
    <nc r="G451">
      <v>1508787</v>
    </nc>
    <ndxf>
      <alignment horizontal="left" vertical="top" readingOrder="0"/>
      <border outline="0">
        <left style="thin">
          <color indexed="64"/>
        </left>
        <right style="thin">
          <color indexed="64"/>
        </right>
        <top style="thin">
          <color indexed="64"/>
        </top>
        <bottom style="thin">
          <color indexed="64"/>
        </bottom>
      </border>
    </ndxf>
  </rcc>
  <rcc rId="5199" sId="1" xfDxf="1" dxf="1">
    <nc r="G452">
      <v>1508787</v>
    </nc>
    <ndxf>
      <alignment horizontal="left" vertical="top" readingOrder="0"/>
      <border outline="0">
        <left style="thin">
          <color indexed="64"/>
        </left>
        <right style="thin">
          <color indexed="64"/>
        </right>
        <top style="thin">
          <color indexed="64"/>
        </top>
        <bottom style="thin">
          <color indexed="64"/>
        </bottom>
      </border>
    </ndxf>
  </rcc>
  <rcc rId="5200" sId="1" xfDxf="1" dxf="1">
    <nc r="G453">
      <v>1508787</v>
    </nc>
    <ndxf>
      <alignment horizontal="left" vertical="top" readingOrder="0"/>
      <border outline="0">
        <left style="thin">
          <color indexed="64"/>
        </left>
        <right style="thin">
          <color indexed="64"/>
        </right>
        <top style="thin">
          <color indexed="64"/>
        </top>
        <bottom style="thin">
          <color indexed="64"/>
        </bottom>
      </border>
    </ndxf>
  </rcc>
  <rcc rId="5201" sId="1" xfDxf="1" dxf="1">
    <nc r="G454">
      <v>1508787</v>
    </nc>
    <ndxf>
      <alignment horizontal="left" vertical="top" readingOrder="0"/>
      <border outline="0">
        <left style="thin">
          <color indexed="64"/>
        </left>
        <right style="thin">
          <color indexed="64"/>
        </right>
        <top style="thin">
          <color indexed="64"/>
        </top>
        <bottom style="thin">
          <color indexed="64"/>
        </bottom>
      </border>
    </ndxf>
  </rcc>
  <rcc rId="5202" sId="1" xfDxf="1" dxf="1">
    <nc r="G455">
      <v>1508787</v>
    </nc>
    <ndxf>
      <alignment horizontal="left" vertical="top" readingOrder="0"/>
      <border outline="0">
        <left style="thin">
          <color indexed="64"/>
        </left>
        <right style="thin">
          <color indexed="64"/>
        </right>
        <top style="thin">
          <color indexed="64"/>
        </top>
        <bottom style="thin">
          <color indexed="64"/>
        </bottom>
      </border>
    </ndxf>
  </rcc>
  <rcc rId="5203" sId="1" xfDxf="1" dxf="1">
    <nc r="G456">
      <v>1508787</v>
    </nc>
    <ndxf>
      <alignment horizontal="left" vertical="top" readingOrder="0"/>
      <border outline="0">
        <left style="thin">
          <color indexed="64"/>
        </left>
        <right style="thin">
          <color indexed="64"/>
        </right>
        <top style="thin">
          <color indexed="64"/>
        </top>
        <bottom style="thin">
          <color indexed="64"/>
        </bottom>
      </border>
    </ndxf>
  </rcc>
  <rcc rId="5204" sId="1" xfDxf="1" dxf="1">
    <nc r="G457">
      <v>1508787</v>
    </nc>
    <ndxf>
      <alignment horizontal="left" vertical="top" readingOrder="0"/>
      <border outline="0">
        <left style="thin">
          <color indexed="64"/>
        </left>
        <right style="thin">
          <color indexed="64"/>
        </right>
        <top style="thin">
          <color indexed="64"/>
        </top>
        <bottom style="thin">
          <color indexed="64"/>
        </bottom>
      </border>
    </ndxf>
  </rcc>
  <rcc rId="5205" sId="1" xfDxf="1" dxf="1">
    <nc r="G458">
      <v>1508787</v>
    </nc>
    <ndxf>
      <alignment horizontal="left" vertical="top" readingOrder="0"/>
      <border outline="0">
        <left style="thin">
          <color indexed="64"/>
        </left>
        <right style="thin">
          <color indexed="64"/>
        </right>
        <top style="thin">
          <color indexed="64"/>
        </top>
        <bottom style="thin">
          <color indexed="64"/>
        </bottom>
      </border>
    </ndxf>
  </rcc>
  <rcc rId="5206" sId="1" xfDxf="1" dxf="1">
    <nc r="G459">
      <v>1508787</v>
    </nc>
    <ndxf>
      <alignment horizontal="left" vertical="top" readingOrder="0"/>
      <border outline="0">
        <left style="thin">
          <color indexed="64"/>
        </left>
        <right style="thin">
          <color indexed="64"/>
        </right>
        <top style="thin">
          <color indexed="64"/>
        </top>
        <bottom style="thin">
          <color indexed="64"/>
        </bottom>
      </border>
    </ndxf>
  </rcc>
  <rcc rId="5207" sId="1" xfDxf="1" dxf="1">
    <nc r="G460">
      <v>1508787</v>
    </nc>
    <ndxf>
      <alignment horizontal="left" vertical="top" readingOrder="0"/>
      <border outline="0">
        <left style="thin">
          <color indexed="64"/>
        </left>
        <right style="thin">
          <color indexed="64"/>
        </right>
        <top style="thin">
          <color indexed="64"/>
        </top>
        <bottom style="thin">
          <color indexed="64"/>
        </bottom>
      </border>
    </ndxf>
  </rcc>
  <rcc rId="5208" sId="1" xfDxf="1" dxf="1" quotePrefix="1">
    <nc r="F450"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5209" sId="1" xfDxf="1" dxf="1" quotePrefix="1">
    <nc r="F451"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5210" sId="1" xfDxf="1" dxf="1" quotePrefix="1">
    <nc r="F452"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5211" sId="1" xfDxf="1" dxf="1" quotePrefix="1">
    <nc r="F453"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5212" sId="1" xfDxf="1" dxf="1" quotePrefix="1">
    <nc r="F454"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5213" sId="1" xfDxf="1" dxf="1" quotePrefix="1">
    <nc r="F455" t="inlineStr">
      <is>
        <t>rb/as/cnms_core/app/net/scl/src/OBD/</t>
      </is>
    </nc>
    <ndxf>
      <alignment horizontal="left" vertical="top" readingOrder="0"/>
      <border outline="0">
        <left style="thin">
          <color indexed="64"/>
        </left>
        <right style="thin">
          <color indexed="64"/>
        </right>
        <top style="thin">
          <color indexed="64"/>
        </top>
        <bottom style="thin">
          <color indexed="64"/>
        </bottom>
      </border>
    </ndxf>
  </rcc>
  <rcc rId="5214" sId="1" xfDxf="1" dxf="1" quotePrefix="1">
    <nc r="F456" t="inlineStr">
      <is>
        <t>rb/as/rbcn/core/app/net/RbNetPrj/RBNet_Can/src/</t>
      </is>
    </nc>
    <ndxf>
      <alignment horizontal="left" vertical="top" readingOrder="0"/>
      <border outline="0">
        <left style="thin">
          <color indexed="64"/>
        </left>
        <right style="thin">
          <color indexed="64"/>
        </right>
        <top style="thin">
          <color indexed="64"/>
        </top>
        <bottom style="thin">
          <color indexed="64"/>
        </bottom>
      </border>
    </ndxf>
  </rcc>
  <rcc rId="5215" sId="1" xfDxf="1" dxf="1" quotePrefix="1">
    <nc r="F457" t="inlineStr">
      <is>
        <t>rb/as/rbcn/core/app/net/RBScl/src/</t>
      </is>
    </nc>
    <ndxf>
      <alignment horizontal="left" vertical="top" readingOrder="0"/>
      <border outline="0">
        <left style="thin">
          <color indexed="64"/>
        </left>
        <right style="thin">
          <color indexed="64"/>
        </right>
        <top style="thin">
          <color indexed="64"/>
        </top>
        <bottom style="thin">
          <color indexed="64"/>
        </bottom>
      </border>
    </ndxf>
  </rcc>
  <rcc rId="5216" sId="1" xfDxf="1" dxf="1" quotePrefix="1">
    <nc r="F458" t="inlineStr">
      <is>
        <t>rb/as/rbcn/core/app/net/RBScl/src/</t>
      </is>
    </nc>
    <ndxf>
      <alignment horizontal="left" vertical="top" readingOrder="0"/>
      <border outline="0">
        <left style="thin">
          <color indexed="64"/>
        </left>
        <right style="thin">
          <color indexed="64"/>
        </right>
        <top style="thin">
          <color indexed="64"/>
        </top>
        <bottom style="thin">
          <color indexed="64"/>
        </bottom>
      </border>
    </ndxf>
  </rcc>
  <rcc rId="5217" sId="1" xfDxf="1" dxf="1" quotePrefix="1">
    <nc r="F459" t="inlineStr">
      <is>
        <t>rb/as/cnms_core/app/net/scl/src/Steering/</t>
      </is>
    </nc>
    <ndxf>
      <alignment horizontal="left" vertical="top" readingOrder="0"/>
      <border outline="0">
        <left style="thin">
          <color indexed="64"/>
        </left>
        <right style="thin">
          <color indexed="64"/>
        </right>
        <top style="thin">
          <color indexed="64"/>
        </top>
        <bottom style="thin">
          <color indexed="64"/>
        </bottom>
      </border>
    </ndxf>
  </rcc>
  <rcc rId="5218" sId="1" xfDxf="1" dxf="1" quotePrefix="1">
    <nc r="F460"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5219" sId="1" xfDxf="1" dxf="1">
    <nc r="I450" t="inlineStr">
      <is>
        <t>RBA_NDS_ATS_Callout.c</t>
      </is>
    </nc>
    <ndxf>
      <alignment horizontal="left" vertical="top" readingOrder="0"/>
      <border outline="0">
        <left style="thin">
          <color indexed="64"/>
        </left>
        <right style="thin">
          <color indexed="64"/>
        </right>
        <top style="thin">
          <color indexed="64"/>
        </top>
        <bottom style="thin">
          <color indexed="64"/>
        </bottom>
      </border>
    </ndxf>
  </rcc>
  <rcc rId="5220" sId="1" xfDxf="1" dxf="1">
    <nc r="I451" t="inlineStr">
      <is>
        <t>RBA_NDS_Engine_Callout.c</t>
      </is>
    </nc>
    <ndxf>
      <alignment horizontal="left" vertical="top" readingOrder="0"/>
      <border outline="0">
        <left style="thin">
          <color indexed="64"/>
        </left>
        <right style="thin">
          <color indexed="64"/>
        </right>
        <top style="thin">
          <color indexed="64"/>
        </top>
        <bottom style="thin">
          <color indexed="64"/>
        </bottom>
      </border>
    </ndxf>
  </rcc>
  <rcc rId="5221" sId="1" xfDxf="1" dxf="1">
    <nc r="I452" t="inlineStr">
      <is>
        <t>RBA_NDS_TOD_Callout.c</t>
      </is>
    </nc>
    <ndxf>
      <alignment horizontal="left" vertical="top" readingOrder="0"/>
      <border outline="0">
        <left style="thin">
          <color indexed="64"/>
        </left>
        <right style="thin">
          <color indexed="64"/>
        </right>
        <top style="thin">
          <color indexed="64"/>
        </top>
        <bottom style="thin">
          <color indexed="64"/>
        </bottom>
      </border>
    </ndxf>
  </rcc>
  <rcc rId="5222" sId="1" xfDxf="1" dxf="1">
    <nc r="I453" t="inlineStr">
      <is>
        <t>RBA_NDS_WheelOdoEdges_Callout.c</t>
      </is>
    </nc>
    <ndxf>
      <alignment horizontal="left" vertical="top" readingOrder="0"/>
      <border outline="0">
        <left style="thin">
          <color indexed="64"/>
        </left>
        <right style="thin">
          <color indexed="64"/>
        </right>
        <top style="thin">
          <color indexed="64"/>
        </top>
        <bottom style="thin">
          <color indexed="64"/>
        </bottom>
      </border>
    </ndxf>
  </rcc>
  <rcc rId="5223" sId="1" xfDxf="1" dxf="1">
    <nc r="I454" t="inlineStr">
      <is>
        <t>RBA_NDS_YAWRATE_Callout.c</t>
      </is>
    </nc>
    <ndxf>
      <alignment horizontal="left" vertical="top" readingOrder="0"/>
      <border outline="0">
        <left style="thin">
          <color indexed="64"/>
        </left>
        <right style="thin">
          <color indexed="64"/>
        </right>
        <top style="thin">
          <color indexed="64"/>
        </top>
        <bottom style="thin">
          <color indexed="64"/>
        </bottom>
      </border>
    </ndxf>
  </rcc>
  <rcc rId="5224" sId="1" xfDxf="1" dxf="1">
    <nc r="I455" t="inlineStr">
      <is>
        <t>ComScl_Scl_OBD_Signal_Copy.c</t>
      </is>
    </nc>
    <ndxf>
      <alignment horizontal="left" vertical="top" readingOrder="0"/>
      <border outline="0">
        <left style="thin">
          <color indexed="64"/>
        </left>
        <right style="thin">
          <color indexed="64"/>
        </right>
        <top style="thin">
          <color indexed="64"/>
        </top>
        <bottom style="thin">
          <color indexed="64"/>
        </bottom>
      </border>
    </ndxf>
  </rcc>
  <rcc rId="5225" sId="1" xfDxf="1" dxf="1">
    <nc r="I456" t="inlineStr">
      <is>
        <t>ComScl_CalcCRC8.c</t>
      </is>
    </nc>
    <ndxf>
      <alignment horizontal="left" vertical="top" readingOrder="0"/>
      <border outline="0">
        <left style="thin">
          <color indexed="64"/>
        </left>
        <right style="thin">
          <color indexed="64"/>
        </right>
        <top style="thin">
          <color indexed="64"/>
        </top>
        <bottom style="thin">
          <color indexed="64"/>
        </bottom>
      </border>
    </ndxf>
  </rcc>
  <rcc rId="5226" sId="1" xfDxf="1" dxf="1">
    <nc r="I457" t="inlineStr">
      <is>
        <t>ComScl_Scl_Complex_proc.c</t>
      </is>
    </nc>
    <ndxf>
      <alignment horizontal="left" vertical="top" readingOrder="0"/>
      <border outline="0">
        <left style="thin">
          <color indexed="64"/>
        </left>
        <right style="thin">
          <color indexed="64"/>
        </right>
        <top style="thin">
          <color indexed="64"/>
        </top>
        <bottom style="thin">
          <color indexed="64"/>
        </bottom>
      </border>
    </ndxf>
  </rcc>
  <rcc rId="5227" sId="1" xfDxf="1" dxf="1">
    <nc r="I458" t="inlineStr">
      <is>
        <t>rba_NET_Global_variable.c</t>
      </is>
    </nc>
    <ndxf>
      <alignment horizontal="left" vertical="top" readingOrder="0"/>
      <border outline="0">
        <left style="thin">
          <color indexed="64"/>
        </left>
        <right style="thin">
          <color indexed="64"/>
        </right>
        <top style="thin">
          <color indexed="64"/>
        </top>
        <bottom style="thin">
          <color indexed="64"/>
        </bottom>
      </border>
    </ndxf>
  </rcc>
  <rcc rId="5228" sId="1" xfDxf="1" dxf="1">
    <nc r="I459" t="inlineStr">
      <is>
        <t>SAS_LWS_Standard.c</t>
      </is>
    </nc>
    <ndxf>
      <alignment horizontal="left" vertical="top" readingOrder="0"/>
      <border outline="0">
        <left style="thin">
          <color indexed="64"/>
        </left>
        <right style="thin">
          <color indexed="64"/>
        </right>
        <top style="thin">
          <color indexed="64"/>
        </top>
        <bottom style="thin">
          <color indexed="64"/>
        </bottom>
      </border>
    </ndxf>
  </rcc>
  <rcc rId="5229" sId="1" xfDxf="1" dxf="1">
    <nc r="I460" t="inlineStr">
      <is>
        <t>RBA_NDS_SystemInfo.c</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32" sId="1" xfDxf="1" dxf="1" quotePrefix="1">
    <nc r="P450"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3" sId="1" xfDxf="1" dxf="1" quotePrefix="1">
    <nc r="P451"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4" sId="1" xfDxf="1" dxf="1" quotePrefix="1">
    <nc r="P452"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5" sId="1" xfDxf="1" dxf="1" quotePrefix="1">
    <nc r="P453"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6" sId="1" xfDxf="1" dxf="1" quotePrefix="1">
    <nc r="P454"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7" sId="1" xfDxf="1" dxf="1" quotePrefix="1">
    <nc r="P455"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8" sId="1" xfDxf="1" dxf="1" quotePrefix="1">
    <nc r="P456"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9" sId="1" xfDxf="1" dxf="1" quotePrefix="1">
    <nc r="P457"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40" sId="1" xfDxf="1" dxf="1" quotePrefix="1">
    <nc r="P458"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41" sId="1" xfDxf="1" dxf="1" quotePrefix="1">
    <nc r="P459"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42" sId="1" xfDxf="1" dxf="1" quotePrefix="1">
    <nc r="P460"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43" sId="1" quotePrefix="1">
    <nc r="O450" t="inlineStr">
      <is>
        <t>-</t>
      </is>
    </nc>
  </rcc>
  <rcc rId="5244" sId="1" quotePrefix="1">
    <nc r="O451" t="inlineStr">
      <is>
        <t>-</t>
      </is>
    </nc>
  </rcc>
  <rcc rId="5245" sId="1" quotePrefix="1">
    <nc r="O452" t="inlineStr">
      <is>
        <t>-</t>
      </is>
    </nc>
  </rcc>
  <rcc rId="5246" sId="1" quotePrefix="1">
    <nc r="O453" t="inlineStr">
      <is>
        <t>-</t>
      </is>
    </nc>
  </rcc>
  <rcc rId="5247" sId="1" quotePrefix="1">
    <nc r="O454" t="inlineStr">
      <is>
        <t>-</t>
      </is>
    </nc>
  </rcc>
  <rcc rId="5248" sId="1" quotePrefix="1">
    <nc r="O455" t="inlineStr">
      <is>
        <t>-</t>
      </is>
    </nc>
  </rcc>
  <rcc rId="5249" sId="1" quotePrefix="1">
    <nc r="O456" t="inlineStr">
      <is>
        <t>-</t>
      </is>
    </nc>
  </rcc>
  <rcc rId="5250" sId="1" quotePrefix="1">
    <nc r="O457" t="inlineStr">
      <is>
        <t>-</t>
      </is>
    </nc>
  </rcc>
  <rcc rId="5251" sId="1" quotePrefix="1">
    <nc r="O458" t="inlineStr">
      <is>
        <t>-</t>
      </is>
    </nc>
  </rcc>
  <rcc rId="5252" sId="1" quotePrefix="1">
    <nc r="O459" t="inlineStr">
      <is>
        <t>-</t>
      </is>
    </nc>
  </rcc>
  <rcc rId="5253" sId="1" quotePrefix="1">
    <nc r="O460" t="inlineStr">
      <is>
        <t>-</t>
      </is>
    </nc>
  </rcc>
  <rcc rId="5254" sId="1" xfDxf="1" dxf="1">
    <nc r="N450"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55" sId="1" xfDxf="1" dxf="1">
    <nc r="N451"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56" sId="1" xfDxf="1" dxf="1">
    <nc r="N452"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57" sId="1" xfDxf="1" dxf="1">
    <nc r="N453"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58" sId="1" xfDxf="1" dxf="1">
    <nc r="N454"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59" sId="1" xfDxf="1" dxf="1">
    <nc r="N455"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60" sId="1" xfDxf="1" dxf="1">
    <nc r="N456"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61" sId="1" xfDxf="1" dxf="1">
    <nc r="N457"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62" sId="1" xfDxf="1" dxf="1">
    <nc r="N458"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63" sId="1" xfDxf="1" dxf="1">
    <nc r="N459"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64" sId="1" xfDxf="1" dxf="1">
    <nc r="N460"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65" sId="1" xfDxf="1" dxf="1">
    <nc r="M450" t="inlineStr">
      <is>
        <t>BL03_SP08</t>
      </is>
    </nc>
    <ndxf>
      <alignment horizontal="left" vertical="top" readingOrder="0"/>
      <border outline="0">
        <left style="thin">
          <color indexed="64"/>
        </left>
        <right style="thin">
          <color indexed="64"/>
        </right>
        <top style="thin">
          <color indexed="64"/>
        </top>
        <bottom style="thin">
          <color indexed="64"/>
        </bottom>
      </border>
    </ndxf>
  </rcc>
  <rcc rId="5266" sId="1">
    <nc r="M451" t="inlineStr">
      <is>
        <t>BL03_SP08</t>
      </is>
    </nc>
  </rcc>
  <rcc rId="5267" sId="1">
    <nc r="M452" t="inlineStr">
      <is>
        <t>BL03_SP08</t>
      </is>
    </nc>
  </rcc>
  <rcc rId="5268" sId="1">
    <nc r="M453" t="inlineStr">
      <is>
        <t>BL03_SP08</t>
      </is>
    </nc>
  </rcc>
  <rcc rId="5269" sId="1">
    <nc r="M454" t="inlineStr">
      <is>
        <t>BL03_SP08</t>
      </is>
    </nc>
  </rcc>
  <rcc rId="5270" sId="1">
    <nc r="M455" t="inlineStr">
      <is>
        <t>BL03_SP08</t>
      </is>
    </nc>
  </rcc>
  <rcc rId="5271" sId="1">
    <nc r="M456" t="inlineStr">
      <is>
        <t>BL03_SP08</t>
      </is>
    </nc>
  </rcc>
  <rcc rId="5272" sId="1">
    <nc r="M457" t="inlineStr">
      <is>
        <t>BL03_SP08</t>
      </is>
    </nc>
  </rcc>
  <rcc rId="5273" sId="1">
    <nc r="M458" t="inlineStr">
      <is>
        <t>BL03_SP08</t>
      </is>
    </nc>
  </rcc>
  <rcc rId="5274" sId="1">
    <nc r="M459" t="inlineStr">
      <is>
        <t>BL03_SP08</t>
      </is>
    </nc>
  </rcc>
  <rcc rId="5275" sId="1">
    <nc r="M460" t="inlineStr">
      <is>
        <t>BL03_SP08</t>
      </is>
    </nc>
  </rcc>
</revisions>
</file>

<file path=xl/revisions/revisionLog4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76" sId="1">
    <nc r="L450" t="inlineStr">
      <is>
        <t>None</t>
      </is>
    </nc>
  </rcc>
  <rcc rId="5277" sId="1">
    <nc r="L451" t="inlineStr">
      <is>
        <t>None</t>
      </is>
    </nc>
  </rcc>
  <rcc rId="5278" sId="1">
    <nc r="L452" t="inlineStr">
      <is>
        <t>None</t>
      </is>
    </nc>
  </rcc>
  <rcc rId="5279" sId="1">
    <nc r="L453" t="inlineStr">
      <is>
        <t>None</t>
      </is>
    </nc>
  </rcc>
  <rcc rId="5280" sId="1">
    <nc r="L454" t="inlineStr">
      <is>
        <t>None</t>
      </is>
    </nc>
  </rcc>
  <rcc rId="5281" sId="1">
    <nc r="L455" t="inlineStr">
      <is>
        <t>None</t>
      </is>
    </nc>
  </rcc>
  <rcc rId="5282" sId="1">
    <nc r="L456" t="inlineStr">
      <is>
        <t>None</t>
      </is>
    </nc>
  </rcc>
  <rcc rId="5283" sId="1">
    <nc r="L457" t="inlineStr">
      <is>
        <t>None</t>
      </is>
    </nc>
  </rcc>
  <rcc rId="5284" sId="1">
    <nc r="L458" t="inlineStr">
      <is>
        <t>None</t>
      </is>
    </nc>
  </rcc>
  <rcc rId="5285" sId="1">
    <nc r="L459" t="inlineStr">
      <is>
        <t>None</t>
      </is>
    </nc>
  </rcc>
  <rcc rId="5286" sId="1">
    <nc r="L460" t="inlineStr">
      <is>
        <t>None</t>
      </is>
    </nc>
  </rcc>
  <rcc rId="5287" sId="1" odxf="1" dxf="1">
    <nc r="AN460" t="inlineStr">
      <is>
        <t xml:space="preserve">Please comment follow ASPICE Standard </t>
      </is>
    </nc>
    <odxf>
      <fill>
        <patternFill patternType="none">
          <bgColor indexed="65"/>
        </patternFill>
      </fill>
    </odxf>
    <ndxf>
      <fill>
        <patternFill patternType="solid">
          <bgColor rgb="FFFF0000"/>
        </patternFill>
      </fill>
    </ndxf>
  </rcc>
  <rcc rId="5288" sId="1" odxf="1" dxf="1">
    <nc r="AN450" t="inlineStr">
      <is>
        <t xml:space="preserve">Please comment follow ASPICE Standard </t>
      </is>
    </nc>
    <odxf>
      <fill>
        <patternFill patternType="none">
          <bgColor indexed="65"/>
        </patternFill>
      </fill>
    </odxf>
    <ndxf>
      <fill>
        <patternFill patternType="solid">
          <bgColor rgb="FFFF0000"/>
        </patternFill>
      </fill>
    </ndxf>
  </rcc>
  <rcc rId="5289" sId="1" odxf="1" dxf="1">
    <nc r="AN451" t="inlineStr">
      <is>
        <t xml:space="preserve">Please comment follow ASPICE Standard </t>
      </is>
    </nc>
    <odxf>
      <fill>
        <patternFill patternType="none">
          <bgColor indexed="65"/>
        </patternFill>
      </fill>
    </odxf>
    <ndxf>
      <fill>
        <patternFill patternType="solid">
          <bgColor rgb="FFFF0000"/>
        </patternFill>
      </fill>
    </ndxf>
  </rcc>
  <rcc rId="5290" sId="1" odxf="1" dxf="1">
    <nc r="AN452" t="inlineStr">
      <is>
        <t xml:space="preserve">Please comment follow ASPICE Standard </t>
      </is>
    </nc>
    <odxf>
      <fill>
        <patternFill patternType="none">
          <bgColor indexed="65"/>
        </patternFill>
      </fill>
    </odxf>
    <ndxf>
      <fill>
        <patternFill patternType="solid">
          <bgColor rgb="FFFF0000"/>
        </patternFill>
      </fill>
    </ndxf>
  </rcc>
  <rcc rId="5291" sId="1" odxf="1" dxf="1">
    <nc r="AN453" t="inlineStr">
      <is>
        <t xml:space="preserve">Please comment follow ASPICE Standard </t>
      </is>
    </nc>
    <odxf>
      <fill>
        <patternFill patternType="none">
          <bgColor indexed="65"/>
        </patternFill>
      </fill>
    </odxf>
    <ndxf>
      <fill>
        <patternFill patternType="solid">
          <bgColor rgb="FFFF0000"/>
        </patternFill>
      </fill>
    </ndxf>
  </rcc>
  <rcc rId="5292" sId="1" odxf="1" dxf="1">
    <nc r="AN454" t="inlineStr">
      <is>
        <t xml:space="preserve">Please comment follow ASPICE Standard </t>
      </is>
    </nc>
    <odxf>
      <fill>
        <patternFill patternType="none">
          <bgColor indexed="65"/>
        </patternFill>
      </fill>
    </odxf>
    <ndxf>
      <fill>
        <patternFill patternType="solid">
          <bgColor rgb="FFFF0000"/>
        </patternFill>
      </fill>
    </ndxf>
  </rcc>
  <rcc rId="5293" sId="1" odxf="1" dxf="1">
    <nc r="AN455" t="inlineStr">
      <is>
        <t xml:space="preserve">Please comment follow ASPICE Standard </t>
      </is>
    </nc>
    <odxf>
      <fill>
        <patternFill patternType="none">
          <bgColor indexed="65"/>
        </patternFill>
      </fill>
    </odxf>
    <ndxf>
      <fill>
        <patternFill patternType="solid">
          <bgColor rgb="FFFF0000"/>
        </patternFill>
      </fill>
    </ndxf>
  </rcc>
  <rcc rId="5294" sId="1" odxf="1" dxf="1">
    <nc r="AN456" t="inlineStr">
      <is>
        <t xml:space="preserve">Please comment follow ASPICE Standard </t>
      </is>
    </nc>
    <odxf>
      <fill>
        <patternFill patternType="none">
          <bgColor indexed="65"/>
        </patternFill>
      </fill>
    </odxf>
    <ndxf>
      <fill>
        <patternFill patternType="solid">
          <bgColor rgb="FFFF0000"/>
        </patternFill>
      </fill>
    </ndxf>
  </rcc>
  <rcc rId="5295" sId="1" odxf="1" dxf="1">
    <nc r="AN457" t="inlineStr">
      <is>
        <t xml:space="preserve">Please comment follow ASPICE Standard </t>
      </is>
    </nc>
    <odxf>
      <fill>
        <patternFill patternType="none">
          <bgColor indexed="65"/>
        </patternFill>
      </fill>
    </odxf>
    <ndxf>
      <fill>
        <patternFill patternType="solid">
          <bgColor rgb="FFFF0000"/>
        </patternFill>
      </fill>
    </ndxf>
  </rcc>
  <rcc rId="5296" sId="1" odxf="1" dxf="1">
    <nc r="AN458" t="inlineStr">
      <is>
        <t xml:space="preserve">Please comment follow ASPICE Standard </t>
      </is>
    </nc>
    <odxf>
      <fill>
        <patternFill patternType="none">
          <bgColor indexed="65"/>
        </patternFill>
      </fill>
    </odxf>
    <ndxf>
      <fill>
        <patternFill patternType="solid">
          <bgColor rgb="FFFF0000"/>
        </patternFill>
      </fill>
    </ndxf>
  </rcc>
  <rcc rId="5297" sId="1" odxf="1" dxf="1">
    <nc r="AN459" t="inlineStr">
      <is>
        <t xml:space="preserve">Please comment follow ASPICE Standard </t>
      </is>
    </nc>
    <odxf>
      <fill>
        <patternFill patternType="none">
          <bgColor indexed="65"/>
        </patternFill>
      </fill>
    </odxf>
    <ndxf>
      <fill>
        <patternFill patternType="solid">
          <bgColor rgb="FFFF0000"/>
        </patternFill>
      </fill>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H139">
    <dxf>
      <fill>
        <patternFill patternType="solid">
          <bgColor rgb="FFFFFF00"/>
        </patternFill>
      </fill>
    </dxf>
  </rfmt>
  <rfmt sheetId="2" sqref="H139">
    <dxf>
      <fill>
        <patternFill>
          <bgColor rgb="FFFF0000"/>
        </patternFill>
      </fill>
    </dxf>
  </rfmt>
  <rcmt sheetId="2" cell="H139" guid="{8BC903DC-D7DD-439C-988B-A530B8B22EE2}" author="EXTERNAL Nguyen Duy Bang (Ban Vien, RBVH/EPS45)" newLength="60"/>
</revisions>
</file>

<file path=xl/revisions/revisionLog4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00" sId="1" xfDxf="1" dxf="1">
    <nc r="V450">
      <v>31</v>
    </nc>
    <ndxf>
      <alignment horizontal="left" vertical="top" readingOrder="0"/>
      <border outline="0">
        <left style="thin">
          <color indexed="64"/>
        </left>
        <right style="thin">
          <color indexed="64"/>
        </right>
        <top style="thin">
          <color indexed="64"/>
        </top>
        <bottom style="thin">
          <color indexed="64"/>
        </bottom>
      </border>
    </ndxf>
  </rcc>
  <rcc rId="5301" sId="1" xfDxf="1" dxf="1">
    <nc r="V451">
      <v>181</v>
    </nc>
    <ndxf>
      <alignment horizontal="left" vertical="top" readingOrder="0"/>
      <border outline="0">
        <left style="thin">
          <color indexed="64"/>
        </left>
        <right style="thin">
          <color indexed="64"/>
        </right>
        <top style="thin">
          <color indexed="64"/>
        </top>
        <bottom style="thin">
          <color indexed="64"/>
        </bottom>
      </border>
    </ndxf>
  </rcc>
  <rcc rId="5302" sId="1" xfDxf="1" dxf="1">
    <nc r="V452">
      <v>119</v>
    </nc>
    <ndxf>
      <alignment horizontal="left" vertical="top" readingOrder="0"/>
      <border outline="0">
        <left style="thin">
          <color indexed="64"/>
        </left>
        <right style="thin">
          <color indexed="64"/>
        </right>
        <top style="thin">
          <color indexed="64"/>
        </top>
        <bottom style="thin">
          <color indexed="64"/>
        </bottom>
      </border>
    </ndxf>
  </rcc>
  <rcc rId="5303" sId="1" xfDxf="1" dxf="1">
    <nc r="V453">
      <v>106</v>
    </nc>
    <ndxf>
      <alignment horizontal="left" vertical="top" readingOrder="0"/>
      <border outline="0">
        <left style="thin">
          <color indexed="64"/>
        </left>
        <right style="thin">
          <color indexed="64"/>
        </right>
        <top style="thin">
          <color indexed="64"/>
        </top>
        <bottom style="thin">
          <color indexed="64"/>
        </bottom>
      </border>
    </ndxf>
  </rcc>
  <rcc rId="5304" sId="1" xfDxf="1" dxf="1">
    <nc r="V454">
      <v>90</v>
    </nc>
    <ndxf>
      <alignment horizontal="left" vertical="top" readingOrder="0"/>
      <border outline="0">
        <left style="thin">
          <color indexed="64"/>
        </left>
        <right style="thin">
          <color indexed="64"/>
        </right>
        <top style="thin">
          <color indexed="64"/>
        </top>
        <bottom style="thin">
          <color indexed="64"/>
        </bottom>
      </border>
    </ndxf>
  </rcc>
  <rcc rId="5305" sId="1" xfDxf="1" dxf="1">
    <nc r="V455">
      <v>30</v>
    </nc>
    <ndxf>
      <alignment horizontal="left" vertical="top" readingOrder="0"/>
      <border outline="0">
        <left style="thin">
          <color indexed="64"/>
        </left>
        <right style="thin">
          <color indexed="64"/>
        </right>
        <top style="thin">
          <color indexed="64"/>
        </top>
        <bottom style="thin">
          <color indexed="64"/>
        </bottom>
      </border>
    </ndxf>
  </rcc>
  <rcc rId="5306" sId="1" xfDxf="1" dxf="1">
    <nc r="V456">
      <v>51</v>
    </nc>
    <ndxf>
      <alignment horizontal="left" vertical="top" readingOrder="0"/>
      <border outline="0">
        <left style="thin">
          <color indexed="64"/>
        </left>
        <right style="thin">
          <color indexed="64"/>
        </right>
        <top style="thin">
          <color indexed="64"/>
        </top>
        <bottom style="thin">
          <color indexed="64"/>
        </bottom>
      </border>
    </ndxf>
  </rcc>
  <rcc rId="5307" sId="1" xfDxf="1" dxf="1">
    <nc r="V457">
      <v>109</v>
    </nc>
    <ndxf>
      <alignment horizontal="left" vertical="top" readingOrder="0"/>
      <border outline="0">
        <left style="thin">
          <color indexed="64"/>
        </left>
        <right style="thin">
          <color indexed="64"/>
        </right>
        <top style="thin">
          <color indexed="64"/>
        </top>
        <bottom style="thin">
          <color indexed="64"/>
        </bottom>
      </border>
    </ndxf>
  </rcc>
  <rcc rId="5308" sId="1" xfDxf="1" dxf="1">
    <nc r="V458">
      <v>6</v>
    </nc>
    <ndxf>
      <alignment horizontal="left" vertical="top" readingOrder="0"/>
      <border outline="0">
        <left style="thin">
          <color indexed="64"/>
        </left>
        <right style="thin">
          <color indexed="64"/>
        </right>
        <top style="thin">
          <color indexed="64"/>
        </top>
        <bottom style="thin">
          <color indexed="64"/>
        </bottom>
      </border>
    </ndxf>
  </rcc>
  <rcc rId="5309" sId="1" xfDxf="1" dxf="1">
    <nc r="V459">
      <v>177</v>
    </nc>
    <ndxf>
      <alignment horizontal="left" vertical="top" readingOrder="0"/>
      <border outline="0">
        <left style="thin">
          <color indexed="64"/>
        </left>
        <right style="thin">
          <color indexed="64"/>
        </right>
        <top style="thin">
          <color indexed="64"/>
        </top>
        <bottom style="thin">
          <color indexed="64"/>
        </bottom>
      </border>
    </ndxf>
  </rcc>
  <rcc rId="5310" sId="1" xfDxf="1" dxf="1">
    <nc r="V460">
      <v>199</v>
    </nc>
    <ndxf>
      <alignment horizontal="left" vertical="top" readingOrder="0"/>
      <border outline="0">
        <left style="thin">
          <color indexed="64"/>
        </left>
        <right style="thin">
          <color indexed="64"/>
        </right>
        <top style="thin">
          <color indexed="64"/>
        </top>
        <bottom style="thin">
          <color indexed="64"/>
        </bottom>
      </border>
    </ndxf>
  </rcc>
  <rcc rId="5311" sId="1">
    <nc r="W450">
      <f>V450</f>
    </nc>
  </rcc>
  <rcc rId="5312" sId="1">
    <nc r="W451">
      <f>V451</f>
    </nc>
  </rcc>
  <rcc rId="5313" sId="1">
    <nc r="W452">
      <f>V452</f>
    </nc>
  </rcc>
  <rcc rId="5314" sId="1">
    <nc r="W453">
      <f>V453</f>
    </nc>
  </rcc>
  <rcc rId="5315" sId="1">
    <nc r="W454">
      <f>V454</f>
    </nc>
  </rcc>
  <rcc rId="5316" sId="1">
    <nc r="W455">
      <f>V455</f>
    </nc>
  </rcc>
  <rcc rId="5317" sId="1">
    <nc r="W456">
      <f>V456</f>
    </nc>
  </rcc>
  <rcc rId="5318" sId="1">
    <nc r="W457">
      <f>V457</f>
    </nc>
  </rcc>
  <rcc rId="5319" sId="1">
    <nc r="W458">
      <f>V458</f>
    </nc>
  </rcc>
  <rcc rId="5320" sId="1">
    <nc r="W459">
      <f>V459</f>
    </nc>
  </rcc>
  <rcc rId="5321" sId="1">
    <nc r="W460">
      <f>V460</f>
    </nc>
  </rcc>
  <rcc rId="5322" sId="1">
    <nc r="Y450">
      <f>ROUNDDOWN(W450/HLOOKUP(D450,Table!$C$3:$D$4,2,0)*8,2)</f>
    </nc>
  </rcc>
  <rcc rId="5323" sId="1">
    <nc r="Y451">
      <f>ROUNDDOWN(W451/HLOOKUP(D451,Table!$C$3:$D$4,2,0)*8,2)</f>
    </nc>
  </rcc>
  <rcc rId="5324" sId="1">
    <nc r="Y452">
      <f>ROUNDDOWN(W452/HLOOKUP(D452,Table!$C$3:$D$4,2,0)*8,2)</f>
    </nc>
  </rcc>
  <rcc rId="5325" sId="1">
    <nc r="Y453">
      <f>ROUNDDOWN(W453/HLOOKUP(D453,Table!$C$3:$D$4,2,0)*8,2)</f>
    </nc>
  </rcc>
  <rcc rId="5326" sId="1">
    <nc r="Y454">
      <f>ROUNDDOWN(W454/HLOOKUP(D454,Table!$C$3:$D$4,2,0)*8,2)</f>
    </nc>
  </rcc>
  <rcc rId="5327" sId="1">
    <nc r="Y455">
      <f>ROUNDDOWN(W455/HLOOKUP(D455,Table!$C$3:$D$4,2,0)*8,2)</f>
    </nc>
  </rcc>
  <rcc rId="5328" sId="1">
    <nc r="Y456">
      <f>ROUNDDOWN(W456/HLOOKUP(D456,Table!$C$3:$D$4,2,0)*8,2)</f>
    </nc>
  </rcc>
  <rcc rId="5329" sId="1">
    <nc r="Y457">
      <f>ROUNDDOWN(W457/HLOOKUP(D457,Table!$C$3:$D$4,2,0)*8,2)</f>
    </nc>
  </rcc>
  <rcc rId="5330" sId="1">
    <nc r="Y458">
      <f>ROUNDDOWN(W458/HLOOKUP(D458,Table!$C$3:$D$4,2,0)*8,2)</f>
    </nc>
  </rcc>
  <rcc rId="5331" sId="1">
    <nc r="Y459">
      <f>ROUNDDOWN(W459/HLOOKUP(D459,Table!$C$3:$D$4,2,0)*8,2)</f>
    </nc>
  </rcc>
  <rcc rId="5332" sId="1">
    <nc r="Y460">
      <f>ROUNDDOWN(W460/HLOOKUP(D460,Table!$C$3:$D$4,2,0)*8,2)</f>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50" start="0" length="0">
    <dxf>
      <alignment horizontal="left" vertical="top" readingOrder="0"/>
      <border outline="0">
        <left style="thin">
          <color indexed="64"/>
        </left>
        <right style="thin">
          <color indexed="64"/>
        </right>
        <top style="thin">
          <color indexed="64"/>
        </top>
        <bottom style="thin">
          <color indexed="64"/>
        </bottom>
      </border>
    </dxf>
  </rfmt>
  <rfmt sheetId="1" sqref="F450:F454" start="0" length="2147483647">
    <dxf>
      <font>
        <b/>
      </font>
    </dxf>
  </rfmt>
  <rcc rId="5335" sId="1" quotePrefix="1">
    <oc r="F450" t="inlineStr">
      <is>
        <t>rb/as/cnms_core/app/net/scl/src/Callout_Functions/</t>
      </is>
    </oc>
    <nc r="F450" t="inlineStr">
      <is>
        <t>CNMS_ESPHevX_Carbon_Int\CNMSESPHevX\rb\as\cnms_core\app\net\scl\src\Callout_Functions\RBA_NDS_ATS_Callout.c</t>
      </is>
    </nc>
  </rcc>
  <rcc rId="5336" sId="1" quotePrefix="1">
    <oc r="F451" t="inlineStr">
      <is>
        <t>rb/as/cnms_core/app/net/scl/src/Callout_Functions/</t>
      </is>
    </oc>
    <nc r="F451" t="inlineStr">
      <is>
        <t>CNMS_ESPHevX_Carbon_Int\CNMSESPHevX\rb\as\cnms_core\app\net\scl\src\Callout_Functions\RBA_NDS_Engine_Callout.c</t>
      </is>
    </nc>
  </rcc>
  <rcc rId="5337" sId="1" quotePrefix="1">
    <oc r="F452" t="inlineStr">
      <is>
        <t>rb/as/cnms_core/app/net/scl/src/Callout_Functions/</t>
      </is>
    </oc>
    <nc r="F452" t="inlineStr">
      <is>
        <t>CNMS_ESPHevX_Carbon_Int\CNMSESPHevX\rb\as\cnms_core\app\net\scl\src\Callout_Functions\RBA_NDS_TOD_Callout.c</t>
      </is>
    </nc>
  </rcc>
  <rcc rId="5338" sId="1" quotePrefix="1">
    <oc r="F453" t="inlineStr">
      <is>
        <t>rb/as/cnms_core/app/net/scl/src/Callout_Functions/</t>
      </is>
    </oc>
    <nc r="F453" t="inlineStr">
      <is>
        <t>CNMS_ESPHevX_Carbon_Int\CNMSESPHevX\rb\as\cnms_core\app\net\scl\src\Callout_Functions\RBA_NDS_WheelOdoEdges_Callout.c</t>
      </is>
    </nc>
  </rcc>
  <rcc rId="5339" sId="1" quotePrefix="1">
    <oc r="F454" t="inlineStr">
      <is>
        <t>rb/as/cnms_core/app/net/scl/src/Callout_Functions/</t>
      </is>
    </oc>
    <nc r="F454" t="inlineStr">
      <is>
        <t>CNMS_ESPHevX_Carbon_Int\CNMSESPHevX\rb\as\cnms_core\app\net\scl\src\Callout_Functions\RBA_NDS_YAWRATE_Callout.c</t>
      </is>
    </nc>
  </rcc>
</revisions>
</file>

<file path=xl/revisions/revisionLog4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55" start="0" length="0">
    <dxf>
      <alignment horizontal="left" vertical="top" readingOrder="0"/>
      <border outline="0">
        <left style="thin">
          <color indexed="64"/>
        </left>
        <right style="thin">
          <color indexed="64"/>
        </right>
        <top style="thin">
          <color indexed="64"/>
        </top>
        <bottom style="thin">
          <color indexed="64"/>
        </bottom>
      </border>
    </dxf>
  </rfmt>
  <rcc rId="5342" sId="1" quotePrefix="1">
    <oc r="F455" t="inlineStr">
      <is>
        <t>rb/as/cnms_core/app/net/scl/src/OBD/</t>
      </is>
    </oc>
    <nc r="F455" t="inlineStr">
      <is>
        <t>CNMS_ESPHevX_Carbon_Int\CNMSESPHevX\rb\as\cnms_core\app\net\scl\src\OBD\ComScl_Scl_OBD_Signal_Copy.c</t>
      </is>
    </nc>
  </rcc>
  <rfmt sheetId="1" xfDxf="1" sqref="F456" start="0" length="0">
    <dxf>
      <alignment horizontal="left" vertical="top" readingOrder="0"/>
      <border outline="0">
        <left style="thin">
          <color indexed="64"/>
        </left>
        <right style="thin">
          <color indexed="64"/>
        </right>
        <top style="thin">
          <color indexed="64"/>
        </top>
        <bottom style="thin">
          <color indexed="64"/>
        </bottom>
      </border>
    </dxf>
  </rfmt>
  <rfmt sheetId="1" xfDxf="1" sqref="F457" start="0" length="0">
    <dxf>
      <alignment horizontal="left" vertical="top" readingOrder="0"/>
      <border outline="0">
        <left style="thin">
          <color indexed="64"/>
        </left>
        <right style="thin">
          <color indexed="64"/>
        </right>
        <top style="thin">
          <color indexed="64"/>
        </top>
        <bottom style="thin">
          <color indexed="64"/>
        </bottom>
      </border>
    </dxf>
  </rfmt>
  <rcc rId="5343" sId="1" quotePrefix="1">
    <oc r="F456" t="inlineStr">
      <is>
        <t>rb/as/rbcn/core/app/net/RbNetPrj/RBNet_Can/src/</t>
      </is>
    </oc>
    <nc r="F456" t="inlineStr">
      <is>
        <t>CNMS_ESPHevX_Carbon_Int\CNMSESPHevX\rb\as\rbcn\core\app\net\RbNetPrj\RBNet_Can\src\ComScl_CalcCRC8.c</t>
      </is>
    </nc>
  </rcc>
  <rcc rId="5344" sId="1" quotePrefix="1">
    <oc r="F457" t="inlineStr">
      <is>
        <t>rb/as/rbcn/core/app/net/RBScl/src/</t>
      </is>
    </oc>
    <nc r="F457" t="inlineStr">
      <is>
        <t>CNMS_ESPHevX_Carbon_Int\CNMSESPHevX\rb\as\rbcn\core\app\net\RBScl\src\ComScl_Scl_Complex_proc.c</t>
      </is>
    </nc>
  </rcc>
  <rcc rId="5345" sId="1" quotePrefix="1">
    <oc r="F458" t="inlineStr">
      <is>
        <t>rb/as/rbcn/core/app/net/RBScl/src/</t>
      </is>
    </oc>
    <nc r="F458" t="inlineStr">
      <is>
        <t>CNMS_ESPHevX_Carbon_Int\CNMSESPHevX\rb\as\rbcn\core\app\net\RBScl\src\SAS_LWS_Standard.c</t>
      </is>
    </nc>
  </rcc>
  <rfmt sheetId="1" sqref="F455:F458" start="0" length="2147483647">
    <dxf>
      <font>
        <b/>
      </font>
    </dxf>
  </rfmt>
  <rfmt sheetId="1" xfDxf="1" sqref="F459" start="0" length="0">
    <dxf>
      <alignment horizontal="left" vertical="top" readingOrder="0"/>
      <border outline="0">
        <left style="thin">
          <color indexed="64"/>
        </left>
        <right style="thin">
          <color indexed="64"/>
        </right>
        <top style="thin">
          <color indexed="64"/>
        </top>
        <bottom style="thin">
          <color indexed="64"/>
        </bottom>
      </border>
    </dxf>
  </rfmt>
  <rcc rId="5346" sId="1" quotePrefix="1">
    <oc r="F459" t="inlineStr">
      <is>
        <t>rb/as/cnms_core/app/net/scl/src/Steering/</t>
      </is>
    </oc>
    <nc r="F459" t="inlineStr">
      <is>
        <t>CNMS_ESPHevX_Carbon_Int\CNMSESPHevX\rb\as\cnms_core\app\net\scl\src\Steering\SAS_LWS_Standard.c</t>
      </is>
    </nc>
  </rcc>
  <rfmt sheetId="1" xfDxf="1" sqref="F460" start="0" length="0">
    <dxf>
      <alignment horizontal="left" vertical="top" readingOrder="0"/>
      <border outline="0">
        <left style="thin">
          <color indexed="64"/>
        </left>
        <right style="thin">
          <color indexed="64"/>
        </right>
        <top style="thin">
          <color indexed="64"/>
        </top>
        <bottom style="thin">
          <color indexed="64"/>
        </bottom>
      </border>
    </dxf>
  </rfmt>
  <rcc rId="5347" sId="1" quotePrefix="1">
    <oc r="F460" t="inlineStr">
      <is>
        <t>rb/as/cnms_core/app/net/scl/src/Callout_Functions/</t>
      </is>
    </oc>
    <nc r="F460" t="inlineStr">
      <is>
        <t>CNMS_ESPHevX_Carbon_Int\CNMSESPHevX\rb\as\cnms_core\app\net\scl\src\Callout_Functions\RBA_NDS_SystemInfo.c</t>
      </is>
    </nc>
  </rcc>
  <rfmt sheetId="1" sqref="F459:F460" start="0" length="2147483647">
    <dxf>
      <font>
        <b/>
      </font>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17" start="0" length="0">
    <dxf>
      <alignment horizontal="left" vertical="top" readingOrder="0"/>
      <border outline="0">
        <left style="thin">
          <color indexed="64"/>
        </left>
        <right style="thin">
          <color indexed="64"/>
        </right>
        <top style="thin">
          <color indexed="64"/>
        </top>
        <bottom style="thin">
          <color indexed="64"/>
        </bottom>
      </border>
    </dxf>
  </rfmt>
  <rcc rId="5350" sId="1" quotePrefix="1">
    <oc r="F417" t="inlineStr">
      <is>
        <t>rb\as\sgmw\core\app\dcom\RBAPLCust\src\ESP\</t>
      </is>
    </oc>
    <nc r="F417" t="inlineStr">
      <is>
        <t>SGMW_ESP93_Carbon_Int\MainstreamF30\rb\as\sgmw\core\app\dcom\RBAPLCust\src\ESP\RBAPLCUST_RBDI_NVMData_SGMW_ESP.c</t>
      </is>
    </nc>
  </rcc>
  <rcc rId="5351" sId="1" quotePrefix="1">
    <oc r="F418" t="inlineStr">
      <is>
        <t>rb\as\sgmw\core\app\dcom\RBAPLCust\src\ESP\</t>
      </is>
    </oc>
    <nc r="F418" t="inlineStr">
      <is>
        <t>SGMW_ESP93_Carbon_Int\MainstreamF30\rb\as\sgmw\core\app\dcom\RBAPLCust\src\ESP\RBAPLCUST_RBDI_NVMData_SGMW_ESP.c</t>
      </is>
    </nc>
  </rcc>
  <rfmt sheetId="1" sqref="F417:F418" start="0" length="2147483647">
    <dxf>
      <font>
        <b/>
      </font>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32" start="0" length="0">
    <dxf>
      <alignment horizontal="left" vertical="top" readingOrder="0"/>
      <border outline="0">
        <left style="thin">
          <color indexed="64"/>
        </left>
        <right style="thin">
          <color indexed="64"/>
        </right>
        <top style="thin">
          <color indexed="64"/>
        </top>
        <bottom style="thin">
          <color indexed="64"/>
        </bottom>
      </border>
    </dxf>
  </rfmt>
  <rfmt sheetId="1" sqref="F432:F445" start="0" length="2147483647">
    <dxf>
      <font>
        <b/>
      </font>
    </dxf>
  </rfmt>
  <rcc rId="5354" sId="1" quotePrefix="1">
    <oc r="F432" t="inlineStr">
      <is>
        <t xml:space="preserve">rb\as\p15ev\CpiwAPB\hswpr\src\RBHwVersion\src\      </t>
      </is>
    </oc>
    <nc r="F432" t="inlineStr">
      <is>
        <t>ZNA_C_P15EV_Int\ZNA\rb\as\p15ev\CpiwAPB\hswpr\src\RBHwVersion\src</t>
      </is>
    </nc>
  </rcc>
  <rcc rId="5355" sId="1" quotePrefix="1">
    <oc r="F433" t="inlineStr">
      <is>
        <t xml:space="preserve">rb\as\p15ev\CpiwAPB\hswpr\src\RBHwVersion\src\      </t>
      </is>
    </oc>
    <nc r="F433" t="inlineStr">
      <is>
        <t>ZNA_C_P15EV_Int\ZNA\rb\as\p15ev\CpiwAPB\hswpr\src\RBHwVersion\src</t>
      </is>
    </nc>
  </rcc>
  <rcc rId="5356" sId="1" quotePrefix="1">
    <oc r="F434" t="inlineStr">
      <is>
        <t xml:space="preserve">rb\as\p15ev\CpiwAPB\hswpr\src\RBHwVersion\src\      </t>
      </is>
    </oc>
    <nc r="F434" t="inlineStr">
      <is>
        <t>ZNA_C_P15EV_Int\ZNA\rb\as\p15ev\CpiwAPB\hswpr\src\RBHwVersion\src</t>
      </is>
    </nc>
  </rcc>
  <rcc rId="5357" sId="1" quotePrefix="1">
    <oc r="F435" t="inlineStr">
      <is>
        <t xml:space="preserve">rb\as\p15ev\CpiwAPB\hswpr\src\RBHwVersion\src\      </t>
      </is>
    </oc>
    <nc r="F435" t="inlineStr">
      <is>
        <t>ZNA_C_P15EV_Int\ZNA\rb\as\p15ev\CpiwAPB\hswpr\src\RBHwVersion\src</t>
      </is>
    </nc>
  </rcc>
  <rcc rId="5358" sId="1" quotePrefix="1">
    <oc r="F436" t="inlineStr">
      <is>
        <t xml:space="preserve">rb\as\p15ev\CpiwAPB\hswpr\src\RBHwVersion\src\      </t>
      </is>
    </oc>
    <nc r="F436" t="inlineStr">
      <is>
        <t>ZNA_C_P15EV_Int\ZNA\rb\as\p15ev\CpiwAPB\hswpr\src\RBHwVersion\src</t>
      </is>
    </nc>
  </rcc>
  <rcc rId="5359" sId="1" quotePrefix="1">
    <oc r="F437" t="inlineStr">
      <is>
        <t xml:space="preserve">rb\as\p15ev\CpiwAPB\hswpr\src\RBHwVersion\src\      </t>
      </is>
    </oc>
    <nc r="F437" t="inlineStr">
      <is>
        <t>ZNA_C_P15EV_Int\ZNA\rb\as\p15ev\CpiwAPB\hswpr\src\RBHwVersion\src</t>
      </is>
    </nc>
  </rcc>
  <rcc rId="5360" sId="1" quotePrefix="1">
    <oc r="F438" t="inlineStr">
      <is>
        <t xml:space="preserve">rb\as\p15ev\CpiwAPB\hswpr\src\RBHwVersion\src\      </t>
      </is>
    </oc>
    <nc r="F438" t="inlineStr">
      <is>
        <t>ZNA_C_P15EV_Int\ZNA\rb\as\p15ev\CpiwAPB\hswpr\src\RBHwVersion\src</t>
      </is>
    </nc>
  </rcc>
  <rcc rId="5361" sId="1" quotePrefix="1">
    <oc r="F439" t="inlineStr">
      <is>
        <t xml:space="preserve">rb\as\p15ev\CpiwAPB\hswpr\src\RBHwVersion\src\      </t>
      </is>
    </oc>
    <nc r="F439" t="inlineStr">
      <is>
        <t>ZNA_C_P15EV_Int\ZNA\rb\as\p15ev\CpiwAPB\hswpr\src\RBHwVersion\src</t>
      </is>
    </nc>
  </rcc>
  <rcc rId="5362" sId="1" quotePrefix="1">
    <oc r="F440" t="inlineStr">
      <is>
        <t xml:space="preserve">rb\as\p15ev\CpiwAPB\hswpr\src\RBHwVersion\src\      </t>
      </is>
    </oc>
    <nc r="F440" t="inlineStr">
      <is>
        <t>ZNA_C_P15EV_Int\ZNA\rb\as\p15ev\CpiwAPB\hswpr\src\RBHwVersion\src</t>
      </is>
    </nc>
  </rcc>
  <rcc rId="5363" sId="1" quotePrefix="1">
    <oc r="F441" t="inlineStr">
      <is>
        <t xml:space="preserve">rb\as\p15ev\CpiwAPB\hswpr\src\RBHwVersion\src\      </t>
      </is>
    </oc>
    <nc r="F441" t="inlineStr">
      <is>
        <t>ZNA_C_P15EV_Int\ZNA\rb\as\p15ev\CpiwAPB\hswpr\src\RBHwVersion\src</t>
      </is>
    </nc>
  </rcc>
  <rcc rId="5364" sId="1" quotePrefix="1">
    <oc r="F442" t="inlineStr">
      <is>
        <t xml:space="preserve">rb\as\p15ev\CpiwAPB\hswpr\src\RBHwVersion\src\      </t>
      </is>
    </oc>
    <nc r="F442" t="inlineStr">
      <is>
        <t>ZNA_C_P15EV_Int\ZNA\rb\as\p15ev\CpiwAPB\hswpr\src\RBHwVersion\src</t>
      </is>
    </nc>
  </rcc>
  <rcc rId="5365" sId="1" quotePrefix="1">
    <oc r="F443" t="inlineStr">
      <is>
        <t xml:space="preserve">rb\as\p15ev\CpiwAPB\hswpr\src\RBHwVersion\src\      </t>
      </is>
    </oc>
    <nc r="F443" t="inlineStr">
      <is>
        <t>ZNA_C_P15EV_Int\ZNA\rb\as\p15ev\CpiwAPB\hswpr\src\RBHwVersion\src</t>
      </is>
    </nc>
  </rcc>
  <rcc rId="5366" sId="1" quotePrefix="1">
    <oc r="F444" t="inlineStr">
      <is>
        <t xml:space="preserve">rb\as\p15ev\CpiwAPB\hswpr\src\RBHwVersion\src\      </t>
      </is>
    </oc>
    <nc r="F444" t="inlineStr">
      <is>
        <t>ZNA_C_P15EV_Int\ZNA\rb\as\p15ev\CpiwAPB\hswpr\src\RBHwVersion\src</t>
      </is>
    </nc>
  </rcc>
  <rcc rId="5367" sId="1" quotePrefix="1">
    <oc r="F445" t="inlineStr">
      <is>
        <t xml:space="preserve">rb\as\p15ev\CpiwAPB\hswpr\src\RBHwVersion\src\      </t>
      </is>
    </oc>
    <nc r="F445" t="inlineStr">
      <is>
        <t>ZNA_C_P15EV_Int\ZNA\rb\as\p15ev\CpiwAPB\hswpr\src\RBHwVersion\src</t>
      </is>
    </nc>
  </rcc>
</revisions>
</file>

<file path=xl/revisions/revisionLog4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68" sId="1" xfDxf="1" dxf="1" quotePrefix="1">
    <oc r="F446" t="inlineStr">
      <is>
        <t xml:space="preserve">rb\as\p15ev\CpiwAPB\hswpr\tst\hswsim\src\           </t>
      </is>
    </oc>
    <nc r="F446" t="inlineStr">
      <is>
        <t>ZNA_C_P15EV_Int\ZNA\rb\as\p15ev\CpiwAPB\hswpr\tst\hswsim\src\</t>
      </is>
    </nc>
    <ndxf>
      <alignment horizontal="left" vertical="top" readingOrder="0"/>
      <border outline="0">
        <left style="thin">
          <color indexed="64"/>
        </left>
        <right style="thin">
          <color indexed="64"/>
        </right>
        <top style="thin">
          <color indexed="64"/>
        </top>
        <bottom style="thin">
          <color indexed="64"/>
        </bottom>
      </border>
    </ndxf>
  </rcc>
  <rcc rId="5369" sId="1" xfDxf="1" dxf="1" quotePrefix="1">
    <oc r="F447" t="inlineStr">
      <is>
        <t xml:space="preserve">rb\as\p15ev\CpiwAPB\hswpr\tst\hswsim\src\ </t>
      </is>
    </oc>
    <nc r="F447" t="inlineStr">
      <is>
        <t>ZNA_C_P15EV_Int\ZNA\rb\as\p15ev\CpiwAPB\hswpr\tst\hswsim\src\</t>
      </is>
    </nc>
    <ndxf>
      <alignment horizontal="left" vertical="top" readingOrder="0"/>
      <border outline="0">
        <left style="thin">
          <color indexed="64"/>
        </left>
        <right style="thin">
          <color indexed="64"/>
        </right>
        <top style="thin">
          <color indexed="64"/>
        </top>
        <bottom style="thin">
          <color indexed="64"/>
        </bottom>
      </border>
    </ndxf>
  </rcc>
  <rfmt sheetId="1" sqref="F446:F447" start="0" length="2147483647">
    <dxf>
      <font>
        <b/>
      </font>
    </dxf>
  </rfmt>
</revisions>
</file>

<file path=xl/revisions/revisionLog4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70" sId="1" quotePrefix="1">
    <oc r="F419" t="inlineStr">
      <is>
        <t>MainstreamF30\rb\as\gaig\A12ESP\app\dsm\RBVAR\BB_81449A55CP\src</t>
      </is>
    </oc>
    <nc r="F419" t="inlineStr">
      <is>
        <t>GAC_ESP93CP_Carbon_Int\MainstreamF30\rb\as\gaig\A12ESP\app\dsm\RBVAR\BB_81449A55CP\src</t>
      </is>
    </nc>
  </rcc>
  <rcc rId="5371" sId="1" quotePrefix="1">
    <oc r="F420" t="inlineStr">
      <is>
        <t>MainstreamF30\rb\as\gaig\A12ESP\app\dsm\RBVAR\BB_81448A55CB\src</t>
      </is>
    </oc>
    <nc r="F420" t="inlineStr">
      <is>
        <t>GAC_ESP93CP_Carbon_Int\MainstreamF30\rb\as\gaig\A12ESP\app\dsm\RBVAR\BB_81448A55CB\src</t>
      </is>
    </nc>
  </rcc>
  <rcc rId="5372" sId="1" quotePrefix="1">
    <oc r="F421" t="inlineStr">
      <is>
        <t>MainstreamF30\rb\as\gaig\A12ESP\app\dsm\RBVAR\BB_81449A55CP\src</t>
      </is>
    </oc>
    <nc r="F421" t="inlineStr">
      <is>
        <t>GAC_ESP93CP_Carbon_Int\MainstreamF30\rb\as\gaig\A12ESP\app\dsm\RBVAR\BB_81449A55CP\src</t>
      </is>
    </nc>
  </rcc>
  <rcc rId="5373" sId="1" quotePrefix="1">
    <oc r="F422" t="inlineStr">
      <is>
        <t>MainstreamF30\rb\as\gaig\A12ESP\app\dsm\RBVAR\BB_81448A55CB\src</t>
      </is>
    </oc>
    <nc r="F422" t="inlineStr">
      <is>
        <t>GAC_ESP93CP_Carbon_Int\MainstreamF30\rb\as\gaig\A12ESP\app\dsm\RBVAR\BB_81448A55CB\src</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76" sId="1" quotePrefix="1">
    <oc r="F446" t="inlineStr">
      <is>
        <t>ZNA_C_P15EV_Int\ZNA\rb\as\p15ev\CpiwAPB\hswpr\tst\hswsim\src\</t>
      </is>
    </oc>
    <nc r="F446" t="inlineStr">
      <is>
        <t>ZNA_C_P15EV_Int\ZNA\rb\as\p15ev\CpiwAPB\hswpr\tst\hswsim\src</t>
      </is>
    </nc>
  </rcc>
  <rcc rId="5377" sId="1" quotePrefix="1">
    <oc r="F447" t="inlineStr">
      <is>
        <t>ZNA_C_P15EV_Int\ZNA\rb\as\p15ev\CpiwAPB\hswpr\tst\hswsim\src\</t>
      </is>
    </oc>
    <nc r="F447" t="inlineStr">
      <is>
        <t>ZNA_C_P15EV_Int\ZNA\rb\as\p15ev\CpiwAPB\hswpr\tst\hswsim\src</t>
      </is>
    </nc>
  </rcc>
</revisions>
</file>

<file path=xl/revisions/revisionLog4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27" start="0" length="0">
    <dxf>
      <alignment horizontal="left" vertical="top" readingOrder="0"/>
      <border outline="0">
        <left style="thin">
          <color indexed="64"/>
        </left>
        <right style="thin">
          <color indexed="64"/>
        </right>
        <top style="thin">
          <color indexed="64"/>
        </top>
        <bottom style="thin">
          <color indexed="64"/>
        </bottom>
      </border>
    </dxf>
  </rfmt>
  <rcc rId="5380" sId="1" quotePrefix="1">
    <oc r="F427" t="inlineStr">
      <is>
        <t xml:space="preserve">rb\as\p15ev\core\app\dcom\RBAPLCust\src\ESP\        </t>
      </is>
    </oc>
    <nc r="F427" t="inlineStr">
      <is>
        <t>ZNA_C_P15EV_Int\ZNA\rb\as\p15ev\core\app\dcom\RBAPLCust\src\ESP</t>
      </is>
    </nc>
  </rcc>
  <rfmt sheetId="1" sqref="F427" start="0" length="2147483647">
    <dxf>
      <font>
        <b/>
      </font>
    </dxf>
  </rfmt>
  <rfmt sheetId="1" sqref="F428" start="0" length="2147483647">
    <dxf>
      <font>
        <b/>
      </font>
    </dxf>
  </rfmt>
  <rfmt sheetId="1" sqref="F428">
    <dxf>
      <fill>
        <patternFill patternType="solid">
          <bgColor rgb="FFFFC000"/>
        </patternFill>
      </fill>
    </dxf>
  </rfmt>
  <rcc rId="5381" sId="1">
    <nc r="AN428" t="inlineStr">
      <is>
        <t>Wrong path</t>
      </is>
    </nc>
  </rcc>
  <rfmt sheetId="1" xfDxf="1" sqref="F429" start="0" length="0">
    <dxf>
      <alignment horizontal="left" vertical="top" readingOrder="0"/>
      <border outline="0">
        <left style="thin">
          <color indexed="64"/>
        </left>
        <right style="thin">
          <color indexed="64"/>
        </right>
        <top style="thin">
          <color indexed="64"/>
        </top>
        <bottom style="thin">
          <color indexed="64"/>
        </bottom>
      </border>
    </dxf>
  </rfmt>
  <rfmt sheetId="1" xfDxf="1" sqref="F430" start="0" length="0">
    <dxf>
      <alignment horizontal="left" vertical="top" readingOrder="0"/>
      <border outline="0">
        <left style="thin">
          <color indexed="64"/>
        </left>
        <right style="thin">
          <color indexed="64"/>
        </right>
        <top style="thin">
          <color indexed="64"/>
        </top>
        <bottom style="thin">
          <color indexed="64"/>
        </bottom>
      </border>
    </dxf>
  </rfmt>
  <rcc rId="5382" sId="1" quotePrefix="1">
    <oc r="F429" t="inlineStr">
      <is>
        <t xml:space="preserve">rb\as\p15ev\CpiwAPB\app\net\RbNetPrj\RBNet_Can\src\ </t>
      </is>
    </oc>
    <nc r="F429" t="inlineStr">
      <is>
        <t>ZNA_C_P15EV_Int\ZNA\rb\as\p15ev\CpiwAPB\app\net\RbNetPrj\RBNet_Can\src</t>
      </is>
    </nc>
  </rcc>
  <rfmt sheetId="1" sqref="F429" start="0" length="2147483647">
    <dxf>
      <font>
        <b/>
      </font>
    </dxf>
  </rfmt>
  <rcc rId="5383" sId="1" odxf="1" dxf="1" quotePrefix="1">
    <oc r="F430" t="inlineStr">
      <is>
        <t xml:space="preserve">rb\as\p15ev\CpiwAPB\app\net\RbNetPrj\RBNet_Can\src\ </t>
      </is>
    </oc>
    <nc r="F430" t="inlineStr">
      <is>
        <t>ZNA_C_P15EV_Int\ZNA\rb\as\p15ev\CpiwAPB\app\net\RbNetPrj\RBNet_Can\src</t>
      </is>
    </nc>
    <ndxf>
      <font>
        <b/>
        <sz val="11"/>
        <color theme="1"/>
        <name val="Calibri"/>
        <scheme val="minor"/>
      </font>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31" start="0" length="0">
    <dxf>
      <alignment horizontal="left" vertical="top" readingOrder="0"/>
      <border outline="0">
        <left style="thin">
          <color indexed="64"/>
        </left>
        <right style="thin">
          <color indexed="64"/>
        </right>
        <top style="thin">
          <color indexed="64"/>
        </top>
        <bottom style="thin">
          <color indexed="64"/>
        </bottom>
      </border>
    </dxf>
  </rfmt>
  <rcc rId="5386" sId="1" quotePrefix="1">
    <oc r="F431" t="inlineStr">
      <is>
        <t>rb\as\p15ev\CpiwAPB\app\net\RBScl\RBScl_callout\src\</t>
      </is>
    </oc>
    <nc r="F431" t="inlineStr">
      <is>
        <t>ZNA_C_P15EV_Int\ZNA\rb\as\p15ev\CpiwAPB\app\net\RBScl\RBScl_callout\src</t>
      </is>
    </nc>
  </rcc>
  <rfmt sheetId="1" sqref="F431" start="0" length="2147483647">
    <dxf>
      <font>
        <b/>
      </font>
    </dxf>
  </rfmt>
</revisions>
</file>

<file path=xl/revisions/revisionLog4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87" sId="1" numFmtId="19">
    <nc r="AD450">
      <v>43993</v>
    </nc>
  </rcc>
  <rcc rId="5388" sId="1" numFmtId="19">
    <nc r="AC450">
      <v>43987</v>
    </nc>
  </rcc>
  <rcc rId="5389" sId="1" numFmtId="19">
    <nc r="AC451">
      <v>43987</v>
    </nc>
  </rcc>
  <rcc rId="5390" sId="1" numFmtId="19">
    <nc r="AC452">
      <v>43987</v>
    </nc>
  </rcc>
  <rcc rId="5391" sId="1" numFmtId="19">
    <nc r="AC453">
      <v>43987</v>
    </nc>
  </rcc>
  <rcc rId="5392" sId="1" numFmtId="19">
    <nc r="AC454">
      <v>43987</v>
    </nc>
  </rcc>
  <rcc rId="5393" sId="1" numFmtId="19">
    <nc r="AC455">
      <v>43987</v>
    </nc>
  </rcc>
  <rcc rId="5394" sId="1" numFmtId="19">
    <nc r="AC456">
      <v>43987</v>
    </nc>
  </rcc>
  <rcc rId="5395" sId="1" numFmtId="19">
    <nc r="AC457">
      <v>43987</v>
    </nc>
  </rcc>
  <rcc rId="5396" sId="1" numFmtId="19">
    <nc r="AC458">
      <v>43987</v>
    </nc>
  </rcc>
  <rcc rId="5397" sId="1" numFmtId="19">
    <nc r="AC459">
      <v>43987</v>
    </nc>
  </rcc>
  <rcc rId="5398" sId="1" numFmtId="19">
    <nc r="AC460">
      <v>43987</v>
    </nc>
  </rcc>
  <rcc rId="5399" sId="1" numFmtId="19">
    <nc r="AD451">
      <v>43993</v>
    </nc>
  </rcc>
  <rcc rId="5400" sId="1" numFmtId="19">
    <nc r="AD452">
      <v>43993</v>
    </nc>
  </rcc>
  <rcc rId="5401" sId="1" numFmtId="19">
    <nc r="AD453">
      <v>43993</v>
    </nc>
  </rcc>
  <rcc rId="5402" sId="1" numFmtId="19">
    <nc r="AD454">
      <v>43993</v>
    </nc>
  </rcc>
  <rcc rId="5403" sId="1" numFmtId="19">
    <nc r="AD455">
      <v>43993</v>
    </nc>
  </rcc>
  <rcc rId="5404" sId="1" numFmtId="19">
    <nc r="AD456">
      <v>43993</v>
    </nc>
  </rcc>
  <rcc rId="5405" sId="1" numFmtId="19">
    <nc r="AD457">
      <v>43993</v>
    </nc>
  </rcc>
  <rcc rId="5406" sId="1" numFmtId="19">
    <nc r="AD458">
      <v>43993</v>
    </nc>
  </rcc>
  <rcc rId="5407" sId="1" numFmtId="19">
    <nc r="AD459">
      <v>43993</v>
    </nc>
  </rcc>
  <rcc rId="5408" sId="1" numFmtId="19">
    <nc r="AD460">
      <v>43993</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11" sId="1">
    <nc r="S450" t="inlineStr">
      <is>
        <t>loc.do-phu</t>
      </is>
    </nc>
  </rcc>
  <rcc rId="5412" sId="1">
    <nc r="S451" t="inlineStr">
      <is>
        <t>loc.do-phu</t>
      </is>
    </nc>
  </rcc>
  <rcc rId="5413" sId="1">
    <nc r="S452" t="inlineStr">
      <is>
        <t>loc.do-phu</t>
      </is>
    </nc>
  </rcc>
  <rcc rId="5414" sId="1">
    <nc r="S453" t="inlineStr">
      <is>
        <t>thanh.nguyen-kim</t>
      </is>
    </nc>
  </rcc>
  <rcc rId="5415" sId="1">
    <nc r="S454" t="inlineStr">
      <is>
        <t>thanh.nguyen-kim</t>
      </is>
    </nc>
  </rcc>
  <rcc rId="5416" sId="1">
    <nc r="S455" t="inlineStr">
      <is>
        <t>thanh.nguyen-kim</t>
      </is>
    </nc>
  </rcc>
  <rcc rId="5417" sId="1">
    <nc r="S456" t="inlineStr">
      <is>
        <t>thanh.nguyen-kim</t>
      </is>
    </nc>
  </rcc>
  <rcc rId="5418" sId="1">
    <nc r="S457" t="inlineStr">
      <is>
        <t>phuong.nguyen-thanh</t>
      </is>
    </nc>
  </rcc>
  <rcc rId="5419" sId="1">
    <nc r="S458" t="inlineStr">
      <is>
        <t>phuong.nguyen-thanh</t>
      </is>
    </nc>
  </rcc>
  <rcc rId="5420" sId="1">
    <nc r="S459" t="inlineStr">
      <is>
        <t>phuong.nguyen-thanh</t>
      </is>
    </nc>
  </rcc>
  <rcc rId="5421" sId="1">
    <nc r="S460" t="inlineStr">
      <is>
        <t>phuong.nguyen-thanh</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24" sId="1" quotePrefix="1">
    <nc r="J421" t="inlineStr">
      <is>
        <t>-</t>
      </is>
    </nc>
  </rcc>
  <rcc rId="5425" sId="1" quotePrefix="1">
    <nc r="J422" t="inlineStr">
      <is>
        <t>-</t>
      </is>
    </nc>
  </rcc>
  <rcc rId="5426" sId="1" quotePrefix="1">
    <nc r="J423" t="inlineStr">
      <is>
        <t>-</t>
      </is>
    </nc>
  </rcc>
  <rcc rId="5427" sId="1" quotePrefix="1">
    <nc r="J424" t="inlineStr">
      <is>
        <t>-</t>
      </is>
    </nc>
  </rcc>
  <rcc rId="5428" sId="1" quotePrefix="1">
    <nc r="J425" t="inlineStr">
      <is>
        <t>-</t>
      </is>
    </nc>
  </rcc>
  <rcc rId="5429" sId="1" quotePrefix="1">
    <nc r="J426" t="inlineStr">
      <is>
        <t>-</t>
      </is>
    </nc>
  </rcc>
  <rcc rId="5430" sId="1" quotePrefix="1">
    <nc r="J427" t="inlineStr">
      <is>
        <t>-</t>
      </is>
    </nc>
  </rcc>
  <rcc rId="5431" sId="1" quotePrefix="1">
    <nc r="J428" t="inlineStr">
      <is>
        <t>-</t>
      </is>
    </nc>
  </rcc>
  <rcc rId="5432" sId="1" quotePrefix="1">
    <nc r="J429" t="inlineStr">
      <is>
        <t>-</t>
      </is>
    </nc>
  </rcc>
  <rcc rId="5433" sId="1" quotePrefix="1">
    <nc r="J430" t="inlineStr">
      <is>
        <t>-</t>
      </is>
    </nc>
  </rcc>
  <rcc rId="5434" sId="1" quotePrefix="1">
    <nc r="J431" t="inlineStr">
      <is>
        <t>-</t>
      </is>
    </nc>
  </rcc>
  <rcc rId="5435" sId="1" quotePrefix="1">
    <nc r="J432" t="inlineStr">
      <is>
        <t>-</t>
      </is>
    </nc>
  </rcc>
  <rcc rId="5436" sId="1" quotePrefix="1">
    <nc r="J433" t="inlineStr">
      <is>
        <t>-</t>
      </is>
    </nc>
  </rcc>
  <rcc rId="5437" sId="1" quotePrefix="1">
    <nc r="J434" t="inlineStr">
      <is>
        <t>-</t>
      </is>
    </nc>
  </rcc>
  <rcc rId="5438" sId="1" quotePrefix="1">
    <nc r="J435" t="inlineStr">
      <is>
        <t>-</t>
      </is>
    </nc>
  </rcc>
  <rcc rId="5439" sId="1" quotePrefix="1">
    <nc r="J436" t="inlineStr">
      <is>
        <t>-</t>
      </is>
    </nc>
  </rcc>
  <rcc rId="5440" sId="1" quotePrefix="1">
    <nc r="J437" t="inlineStr">
      <is>
        <t>-</t>
      </is>
    </nc>
  </rcc>
  <rcc rId="5441" sId="1" quotePrefix="1">
    <nc r="J438" t="inlineStr">
      <is>
        <t>-</t>
      </is>
    </nc>
  </rcc>
  <rcc rId="5442" sId="1" quotePrefix="1">
    <nc r="J439" t="inlineStr">
      <is>
        <t>-</t>
      </is>
    </nc>
  </rcc>
  <rcc rId="5443" sId="1" quotePrefix="1">
    <nc r="J440" t="inlineStr">
      <is>
        <t>-</t>
      </is>
    </nc>
  </rcc>
  <rcc rId="5444" sId="1" quotePrefix="1">
    <nc r="J441" t="inlineStr">
      <is>
        <t>-</t>
      </is>
    </nc>
  </rcc>
  <rcc rId="5445" sId="1" quotePrefix="1">
    <nc r="J442" t="inlineStr">
      <is>
        <t>-</t>
      </is>
    </nc>
  </rcc>
  <rcc rId="5446" sId="1" quotePrefix="1">
    <nc r="J443" t="inlineStr">
      <is>
        <t>-</t>
      </is>
    </nc>
  </rcc>
  <rcc rId="5447" sId="1" quotePrefix="1">
    <nc r="J444" t="inlineStr">
      <is>
        <t>-</t>
      </is>
    </nc>
  </rcc>
  <rcc rId="5448" sId="1" quotePrefix="1">
    <nc r="J445" t="inlineStr">
      <is>
        <t>-</t>
      </is>
    </nc>
  </rcc>
  <rcc rId="5449" sId="1" quotePrefix="1">
    <nc r="J446" t="inlineStr">
      <is>
        <t>-</t>
      </is>
    </nc>
  </rcc>
  <rcc rId="5450" sId="1" quotePrefix="1">
    <nc r="J447" t="inlineStr">
      <is>
        <t>-</t>
      </is>
    </nc>
  </rcc>
  <rcc rId="5451" sId="1" quotePrefix="1">
    <nc r="J448" t="inlineStr">
      <is>
        <t>-</t>
      </is>
    </nc>
  </rcc>
  <rcc rId="5452" sId="1" quotePrefix="1">
    <nc r="J449" t="inlineStr">
      <is>
        <t>-</t>
      </is>
    </nc>
  </rcc>
  <rcc rId="5453" sId="1" quotePrefix="1">
    <nc r="J450" t="inlineStr">
      <is>
        <t>-</t>
      </is>
    </nc>
  </rcc>
  <rcc rId="5454" sId="1" quotePrefix="1">
    <nc r="J451" t="inlineStr">
      <is>
        <t>-</t>
      </is>
    </nc>
  </rcc>
  <rcc rId="5455" sId="1" quotePrefix="1">
    <nc r="J452" t="inlineStr">
      <is>
        <t>-</t>
      </is>
    </nc>
  </rcc>
  <rcc rId="5456" sId="1" quotePrefix="1">
    <nc r="J453" t="inlineStr">
      <is>
        <t>-</t>
      </is>
    </nc>
  </rcc>
  <rcc rId="5457" sId="1" quotePrefix="1">
    <nc r="J454" t="inlineStr">
      <is>
        <t>-</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60" sId="1">
    <oc r="AA176" t="inlineStr">
      <is>
        <t>Ready for PLC</t>
      </is>
    </oc>
    <nc r="AA176" t="inlineStr">
      <is>
        <t>Complete &amp; Closed</t>
      </is>
    </nc>
  </rcc>
  <rcc rId="5461" sId="1">
    <oc r="AA177" t="inlineStr">
      <is>
        <t>Ready for PLC</t>
      </is>
    </oc>
    <nc r="AA177" t="inlineStr">
      <is>
        <t>Complete &amp; Closed</t>
      </is>
    </nc>
  </rcc>
  <rcc rId="5462" sId="1">
    <oc r="AA178" t="inlineStr">
      <is>
        <t>Ready for PLC</t>
      </is>
    </oc>
    <nc r="AA178" t="inlineStr">
      <is>
        <t>Complete &amp; Closed</t>
      </is>
    </nc>
  </rcc>
  <rcc rId="5463" sId="1">
    <oc r="AA179" t="inlineStr">
      <is>
        <t>Ready for PLC</t>
      </is>
    </oc>
    <nc r="AA179"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66" sId="1">
    <oc r="AA187" t="inlineStr">
      <is>
        <t>Ready for PLC</t>
      </is>
    </oc>
    <nc r="AA187" t="inlineStr">
      <is>
        <t>Complete &amp; Closed</t>
      </is>
    </nc>
  </rcc>
  <rcc rId="5467" sId="1">
    <oc r="AA188" t="inlineStr">
      <is>
        <t>Ready for PLC</t>
      </is>
    </oc>
    <nc r="AA188" t="inlineStr">
      <is>
        <t>Complete &amp; Closed</t>
      </is>
    </nc>
  </rcc>
  <rcc rId="5468" sId="1">
    <oc r="AA189" t="inlineStr">
      <is>
        <t>Ready for PLC</t>
      </is>
    </oc>
    <nc r="AA189" t="inlineStr">
      <is>
        <t>Complete &amp; Closed</t>
      </is>
    </nc>
  </rcc>
  <rcc rId="5469" sId="1">
    <oc r="AA190" t="inlineStr">
      <is>
        <t>Ready for PLC</t>
      </is>
    </oc>
    <nc r="AA190" t="inlineStr">
      <is>
        <t>Complete &amp; Closed</t>
      </is>
    </nc>
  </rcc>
  <rcc rId="5470" sId="1">
    <oc r="AA191" t="inlineStr">
      <is>
        <t>Ready for PLC</t>
      </is>
    </oc>
    <nc r="AA191" t="inlineStr">
      <is>
        <t>Complete &amp; Closed</t>
      </is>
    </nc>
  </rcc>
  <rcc rId="5471" sId="1">
    <oc r="AA192" t="inlineStr">
      <is>
        <t>Ready for PLC</t>
      </is>
    </oc>
    <nc r="AA192" t="inlineStr">
      <is>
        <t>Complete &amp; Closed</t>
      </is>
    </nc>
  </rcc>
  <rcc rId="5472" sId="1">
    <oc r="AA193" t="inlineStr">
      <is>
        <t>Ready for PLC</t>
      </is>
    </oc>
    <nc r="AA193" t="inlineStr">
      <is>
        <t>Complete &amp; Closed</t>
      </is>
    </nc>
  </rcc>
  <rcc rId="5473" sId="1">
    <oc r="AA194" t="inlineStr">
      <is>
        <t>Ready for PLC</t>
      </is>
    </oc>
    <nc r="AA194" t="inlineStr">
      <is>
        <t>Complete &amp; Closed</t>
      </is>
    </nc>
  </rcc>
  <rcc rId="5474" sId="1">
    <oc r="AA195" t="inlineStr">
      <is>
        <t>Ready for PLC</t>
      </is>
    </oc>
    <nc r="AA195" t="inlineStr">
      <is>
        <t>Complete &amp; Closed</t>
      </is>
    </nc>
  </rcc>
  <rcc rId="5475" sId="1">
    <oc r="AA196" t="inlineStr">
      <is>
        <t>Ready for PLC</t>
      </is>
    </oc>
    <nc r="AA196" t="inlineStr">
      <is>
        <t>Complete &amp; Closed</t>
      </is>
    </nc>
  </rcc>
  <rcc rId="5476" sId="1">
    <oc r="AA197" t="inlineStr">
      <is>
        <t>Ready for PLC</t>
      </is>
    </oc>
    <nc r="AA197" t="inlineStr">
      <is>
        <t>Complete &amp; Closed</t>
      </is>
    </nc>
  </rcc>
  <rcc rId="5477" sId="1">
    <oc r="AA198" t="inlineStr">
      <is>
        <t>Ready for PLC</t>
      </is>
    </oc>
    <nc r="AA198" t="inlineStr">
      <is>
        <t>Complete &amp; Closed</t>
      </is>
    </nc>
  </rcc>
  <rcc rId="5478" sId="1">
    <oc r="AA199" t="inlineStr">
      <is>
        <t>Ready for PLC</t>
      </is>
    </oc>
    <nc r="AA199" t="inlineStr">
      <is>
        <t>Complete &amp; Closed</t>
      </is>
    </nc>
  </rcc>
  <rcc rId="5479" sId="1">
    <oc r="AA200" t="inlineStr">
      <is>
        <t>Ready for PLC</t>
      </is>
    </oc>
    <nc r="AA200" t="inlineStr">
      <is>
        <t>Complete &amp; Closed</t>
      </is>
    </nc>
  </rcc>
  <rcc rId="5480" sId="1">
    <oc r="AA201" t="inlineStr">
      <is>
        <t>Ready for PLC</t>
      </is>
    </oc>
    <nc r="AA201" t="inlineStr">
      <is>
        <t>Complete &amp; Closed</t>
      </is>
    </nc>
  </rcc>
  <rcc rId="5481" sId="1">
    <oc r="AA202" t="inlineStr">
      <is>
        <t>Ready for PLC</t>
      </is>
    </oc>
    <nc r="AA202" t="inlineStr">
      <is>
        <t>Complete &amp; Closed</t>
      </is>
    </nc>
  </rcc>
  <rcc rId="5482" sId="1">
    <oc r="AA203" t="inlineStr">
      <is>
        <t>Ready for PLC</t>
      </is>
    </oc>
    <nc r="AA203" t="inlineStr">
      <is>
        <t>Complete &amp; Closed</t>
      </is>
    </nc>
  </rcc>
  <rcc rId="5483" sId="1">
    <oc r="AA204" t="inlineStr">
      <is>
        <t>Ready for PLC</t>
      </is>
    </oc>
    <nc r="AA204" t="inlineStr">
      <is>
        <t>Complete &amp; Closed</t>
      </is>
    </nc>
  </rcc>
  <rcc rId="5484" sId="1">
    <oc r="AA205" t="inlineStr">
      <is>
        <t>Ready for PLC</t>
      </is>
    </oc>
    <nc r="AA205" t="inlineStr">
      <is>
        <t>Complete &amp; Closed</t>
      </is>
    </nc>
  </rcc>
  <rcc rId="5485" sId="1">
    <oc r="AA206" t="inlineStr">
      <is>
        <t>Ready for PLC</t>
      </is>
    </oc>
    <nc r="AA206" t="inlineStr">
      <is>
        <t>Complete &amp; Closed</t>
      </is>
    </nc>
  </rcc>
  <rcc rId="5486" sId="1">
    <oc r="AA211" t="inlineStr">
      <is>
        <t>Ready for PLC</t>
      </is>
    </oc>
    <nc r="AA211" t="inlineStr">
      <is>
        <t>Complete &amp; Closed</t>
      </is>
    </nc>
  </rcc>
  <rcc rId="5487" sId="1">
    <oc r="AA214" t="inlineStr">
      <is>
        <t>Ready for PLC</t>
      </is>
    </oc>
    <nc r="AA214" t="inlineStr">
      <is>
        <t>Complete &amp; Closed</t>
      </is>
    </nc>
  </rcc>
  <rcc rId="5488" sId="1">
    <oc r="AA215" t="inlineStr">
      <is>
        <t>Ready for PLC</t>
      </is>
    </oc>
    <nc r="AA215" t="inlineStr">
      <is>
        <t>Complete &amp; Closed</t>
      </is>
    </nc>
  </rcc>
  <rcc rId="5489" sId="1">
    <oc r="AA216" t="inlineStr">
      <is>
        <t>Ready for PLC</t>
      </is>
    </oc>
    <nc r="AA216" t="inlineStr">
      <is>
        <t>Complete &amp; Closed</t>
      </is>
    </nc>
  </rcc>
  <rcc rId="5490" sId="1">
    <oc r="AA217" t="inlineStr">
      <is>
        <t>Ready for PLC</t>
      </is>
    </oc>
    <nc r="AA217" t="inlineStr">
      <is>
        <t>Complete &amp; Closed</t>
      </is>
    </nc>
  </rcc>
  <rcc rId="5491" sId="1">
    <oc r="AA218" t="inlineStr">
      <is>
        <t>Ready for PLC</t>
      </is>
    </oc>
    <nc r="AA218" t="inlineStr">
      <is>
        <t>Complete &amp; Closed</t>
      </is>
    </nc>
  </rcc>
  <rcc rId="5492" sId="1">
    <oc r="AA220" t="inlineStr">
      <is>
        <t>Ready for PLC</t>
      </is>
    </oc>
    <nc r="AA220" t="inlineStr">
      <is>
        <t>Complete &amp; Closed</t>
      </is>
    </nc>
  </rcc>
  <rcc rId="5493" sId="1">
    <oc r="AA221" t="inlineStr">
      <is>
        <t>Ready for PLC</t>
      </is>
    </oc>
    <nc r="AA221" t="inlineStr">
      <is>
        <t>Complete &amp; Closed</t>
      </is>
    </nc>
  </rcc>
  <rcc rId="5494" sId="1">
    <oc r="AA222" t="inlineStr">
      <is>
        <t>Pending for OPL</t>
      </is>
    </oc>
    <nc r="AA222" t="inlineStr">
      <is>
        <t>Complete &amp; Closed</t>
      </is>
    </nc>
  </rcc>
  <rcc rId="5495" sId="1">
    <oc r="AA225" t="inlineStr">
      <is>
        <t>Ready for PLC</t>
      </is>
    </oc>
    <nc r="AA225" t="inlineStr">
      <is>
        <t>Complete &amp; Closed</t>
      </is>
    </nc>
  </rcc>
  <rcc rId="5496" sId="1">
    <oc r="AA226" t="inlineStr">
      <is>
        <t>Ready for PLC</t>
      </is>
    </oc>
    <nc r="AA226" t="inlineStr">
      <is>
        <t>Complete &amp; Closed</t>
      </is>
    </nc>
  </rcc>
  <rcc rId="5497" sId="1">
    <oc r="AA227" t="inlineStr">
      <is>
        <t>Ready for PLC</t>
      </is>
    </oc>
    <nc r="AA227" t="inlineStr">
      <is>
        <t>Complete &amp; Closed</t>
      </is>
    </nc>
  </rcc>
  <rcc rId="5498" sId="1">
    <oc r="AA228" t="inlineStr">
      <is>
        <t>Pending for OPL</t>
      </is>
    </oc>
    <nc r="AA228" t="inlineStr">
      <is>
        <t>Complete &amp; Closed</t>
      </is>
    </nc>
  </rcc>
  <rcc rId="5499" sId="1">
    <oc r="AA229" t="inlineStr">
      <is>
        <t>Ready for PLC</t>
      </is>
    </oc>
    <nc r="AA229" t="inlineStr">
      <is>
        <t>Complete &amp; Closed</t>
      </is>
    </nc>
  </rcc>
  <rcc rId="5500" sId="1">
    <oc r="AA230" t="inlineStr">
      <is>
        <t>Ready for PLC</t>
      </is>
    </oc>
    <nc r="AA230" t="inlineStr">
      <is>
        <t>Complete &amp; Closed</t>
      </is>
    </nc>
  </rcc>
  <rcc rId="5501" sId="1">
    <oc r="AA233" t="inlineStr">
      <is>
        <t>Ready for PLC</t>
      </is>
    </oc>
    <nc r="AA233" t="inlineStr">
      <is>
        <t>Complete &amp; Closed</t>
      </is>
    </nc>
  </rcc>
  <rcc rId="5502" sId="1">
    <oc r="AA234" t="inlineStr">
      <is>
        <t>Ready for PLC</t>
      </is>
    </oc>
    <nc r="AA234" t="inlineStr">
      <is>
        <t>Complete &amp; Closed</t>
      </is>
    </nc>
  </rcc>
  <rcc rId="5503" sId="1">
    <oc r="AA235" t="inlineStr">
      <is>
        <t>Ready for PLC</t>
      </is>
    </oc>
    <nc r="AA235" t="inlineStr">
      <is>
        <t>Complete &amp; Closed</t>
      </is>
    </nc>
  </rcc>
  <rcc rId="5504" sId="1">
    <oc r="AA236" t="inlineStr">
      <is>
        <t>Ready for PLC</t>
      </is>
    </oc>
    <nc r="AA236" t="inlineStr">
      <is>
        <t>Complete &amp; Closed</t>
      </is>
    </nc>
  </rcc>
  <rcc rId="5505" sId="1">
    <oc r="AA237" t="inlineStr">
      <is>
        <t>Ready for PLC</t>
      </is>
    </oc>
    <nc r="AA237" t="inlineStr">
      <is>
        <t>Complete &amp; Closed</t>
      </is>
    </nc>
  </rcc>
  <rcc rId="5506" sId="1">
    <oc r="AA238" t="inlineStr">
      <is>
        <t>Ready for PLC</t>
      </is>
    </oc>
    <nc r="AA238" t="inlineStr">
      <is>
        <t>Complete &amp; Closed</t>
      </is>
    </nc>
  </rcc>
  <rcc rId="5507" sId="1">
    <oc r="AA239" t="inlineStr">
      <is>
        <t>Ready for PLC</t>
      </is>
    </oc>
    <nc r="AA239" t="inlineStr">
      <is>
        <t>Complete &amp; Closed</t>
      </is>
    </nc>
  </rcc>
  <rcc rId="5508" sId="1">
    <oc r="AA240" t="inlineStr">
      <is>
        <t>Ready for PLC</t>
      </is>
    </oc>
    <nc r="AA240" t="inlineStr">
      <is>
        <t>Complete &amp; Closed</t>
      </is>
    </nc>
  </rcc>
  <rcc rId="5509" sId="1">
    <oc r="AA241" t="inlineStr">
      <is>
        <t>Ready for PLC</t>
      </is>
    </oc>
    <nc r="AA241"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12" sId="1">
    <oc r="AA248" t="inlineStr">
      <is>
        <t>Ready for PLC</t>
      </is>
    </oc>
    <nc r="AA248" t="inlineStr">
      <is>
        <t>Complete &amp; Closed</t>
      </is>
    </nc>
  </rcc>
  <rcc rId="5513" sId="1">
    <oc r="AA249" t="inlineStr">
      <is>
        <t>Ready for PLC</t>
      </is>
    </oc>
    <nc r="AA249" t="inlineStr">
      <is>
        <t>Complete &amp; Closed</t>
      </is>
    </nc>
  </rcc>
  <rcc rId="5514" sId="1">
    <oc r="AA250" t="inlineStr">
      <is>
        <t>Ready for PLC</t>
      </is>
    </oc>
    <nc r="AA250" t="inlineStr">
      <is>
        <t>Complete &amp; Closed</t>
      </is>
    </nc>
  </rcc>
  <rcc rId="5515" sId="1">
    <oc r="AA251" t="inlineStr">
      <is>
        <t>Ready for PLC</t>
      </is>
    </oc>
    <nc r="AA251" t="inlineStr">
      <is>
        <t>Complete &amp; Closed</t>
      </is>
    </nc>
  </rcc>
  <rcc rId="5516" sId="1">
    <oc r="AA252" t="inlineStr">
      <is>
        <t>Ready for PLC</t>
      </is>
    </oc>
    <nc r="AA252" t="inlineStr">
      <is>
        <t>Complete &amp; Closed</t>
      </is>
    </nc>
  </rcc>
  <rcc rId="5517" sId="1">
    <oc r="AA253" t="inlineStr">
      <is>
        <t>Ready for PLC</t>
      </is>
    </oc>
    <nc r="AA253" t="inlineStr">
      <is>
        <t>Complete &amp; Closed</t>
      </is>
    </nc>
  </rcc>
  <rcc rId="5518" sId="1">
    <oc r="AA254" t="inlineStr">
      <is>
        <t>Ready for PLC</t>
      </is>
    </oc>
    <nc r="AA254"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21" sId="1">
    <oc r="AA294" t="inlineStr">
      <is>
        <t>Ready for PLC</t>
      </is>
    </oc>
    <nc r="AA294" t="inlineStr">
      <is>
        <t>Complete &amp; Closed</t>
      </is>
    </nc>
  </rcc>
  <rcc rId="5522" sId="1">
    <oc r="AA295" t="inlineStr">
      <is>
        <t>Ready for PLC</t>
      </is>
    </oc>
    <nc r="AA295"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02:AD305">
    <dxf>
      <fill>
        <patternFill patternType="none">
          <bgColor auto="1"/>
        </patternFill>
      </fill>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97:AD398 AD409">
    <dxf>
      <fill>
        <patternFill patternType="solid">
          <bgColor rgb="FFFF0000"/>
        </patternFill>
      </fill>
    </dxf>
  </rfmt>
</revisions>
</file>

<file path=xl/revisions/revisionLog4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296:AD297 AD299 AD371:AD372 AD393:AD395">
    <dxf>
      <fill>
        <patternFill patternType="solid">
          <bgColor rgb="FFFF0000"/>
        </patternFill>
      </fill>
    </dxf>
  </rfmt>
</revisions>
</file>

<file path=xl/revisions/revisionLog4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27" sId="1" xfDxf="1" dxf="1" quotePrefix="1">
    <oc r="AN413" t="inlineStr">
      <is>
        <t>- Waiting owner confirm</t>
      </is>
    </oc>
    <nc r="AN413" t="inlineStr">
      <is>
        <t>'-Owner confirm that's OK</t>
      </is>
    </nc>
    <ndxf>
      <alignment horizontal="left" vertical="top" readingOrder="0"/>
      <border outline="0">
        <left style="thin">
          <color indexed="64"/>
        </left>
        <right style="thin">
          <color indexed="64"/>
        </right>
        <top style="thin">
          <color indexed="64"/>
        </top>
        <bottom style="thin">
          <color indexed="64"/>
        </bottom>
      </border>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4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26" start="0" length="0">
    <dxf>
      <alignment horizontal="left" vertical="top" readingOrder="0"/>
      <border outline="0">
        <left style="thin">
          <color indexed="64"/>
        </left>
        <right style="thin">
          <color indexed="64"/>
        </right>
        <top style="thin">
          <color indexed="64"/>
        </top>
        <bottom style="thin">
          <color indexed="64"/>
        </bottom>
      </border>
    </dxf>
  </rfmt>
  <rcc rId="5530" sId="1" quotePrefix="1">
    <oc r="F426" t="inlineStr">
      <is>
        <t>rb\as\saic\CpiwAPB\app\net\RBScl\ZS12HEV\src\</t>
      </is>
    </oc>
    <nc r="F426" t="inlineStr">
      <is>
        <t>SAIC_A_ARCH_CMP_ESP93_Carbon_Int\MainstreamF30\rb\as\saic\CpiwAPB\app\net\RBScl\ZS12HEV\src</t>
      </is>
    </nc>
  </rcc>
  <rfmt sheetId="1" sqref="F426" start="0" length="2147483647">
    <dxf>
      <font>
        <b/>
      </font>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35" sId="1" odxf="1" dxf="1">
    <nc r="I477" t="inlineStr">
      <is>
        <t>CNMS_ESPHevX_Carbon_Int</t>
      </is>
    </nc>
    <odxf>
      <alignment horizontal="general" readingOrder="0"/>
      <border outline="0">
        <left/>
        <right/>
        <top/>
        <bottom/>
      </border>
    </odxf>
    <ndxf>
      <alignment horizontal="left" readingOrder="0"/>
      <border outline="0">
        <left style="thin">
          <color indexed="64"/>
        </left>
        <right style="thin">
          <color indexed="64"/>
        </right>
        <top style="thin">
          <color indexed="64"/>
        </top>
        <bottom style="thin">
          <color indexed="64"/>
        </bottom>
      </border>
    </ndxf>
  </rcc>
  <rcc rId="5536" sId="1" odxf="1" dxf="1">
    <nc r="I478" t="inlineStr">
      <is>
        <t>CNMS_ESPHevX_Carbon_Int</t>
      </is>
    </nc>
    <odxf>
      <alignment horizontal="general" readingOrder="0"/>
      <border outline="0">
        <left/>
        <right/>
        <top/>
        <bottom/>
      </border>
    </odxf>
    <ndxf>
      <alignment horizontal="left" readingOrder="0"/>
      <border outline="0">
        <left style="thin">
          <color indexed="64"/>
        </left>
        <right style="thin">
          <color indexed="64"/>
        </right>
        <top style="thin">
          <color indexed="64"/>
        </top>
        <bottom style="thin">
          <color indexed="64"/>
        </bottom>
      </border>
    </ndxf>
  </rcc>
  <rcc rId="5537" sId="1" odxf="1" dxf="1">
    <nc r="I479" t="inlineStr">
      <is>
        <t>CNMS_ESPHevX_Carbon_Int</t>
      </is>
    </nc>
    <odxf>
      <alignment horizontal="general" readingOrder="0"/>
      <border outline="0">
        <left/>
        <right/>
        <top/>
        <bottom/>
      </border>
    </odxf>
    <ndxf>
      <alignment horizontal="left" readingOrder="0"/>
      <border outline="0">
        <left style="thin">
          <color indexed="64"/>
        </left>
        <right style="thin">
          <color indexed="64"/>
        </right>
        <top style="thin">
          <color indexed="64"/>
        </top>
        <bottom style="thin">
          <color indexed="64"/>
        </bottom>
      </border>
    </ndxf>
  </rcc>
  <rcc rId="5538" sId="1" odxf="1" dxf="1">
    <nc r="I480" t="inlineStr">
      <is>
        <t>CNMS_ESPHevX_Carbon_Int</t>
      </is>
    </nc>
    <odxf>
      <alignment horizontal="general" readingOrder="0"/>
      <border outline="0">
        <left/>
        <right/>
        <top/>
        <bottom/>
      </border>
    </odxf>
    <ndxf>
      <alignment horizontal="left" readingOrder="0"/>
      <border outline="0">
        <left style="thin">
          <color indexed="64"/>
        </left>
        <right style="thin">
          <color indexed="64"/>
        </right>
        <top style="thin">
          <color indexed="64"/>
        </top>
        <bottom style="thin">
          <color indexed="64"/>
        </bottom>
      </border>
    </ndxf>
  </rcc>
  <rcc rId="5539" sId="1" odxf="1" dxf="1" quotePrefix="1">
    <nc r="J477" t="inlineStr">
      <is>
        <t>CNMS_ESPHevX_Carbon_Int\CNMSESPHevX\rb\as\rbcn\core\app\net\RBScl\src\ComScl_Scl_Complex_proc.c</t>
      </is>
    </nc>
    <odxf>
      <font>
        <b val="0"/>
        <sz val="11"/>
        <color theme="1"/>
        <name val="Calibri"/>
        <scheme val="minor"/>
      </font>
      <alignment horizontal="general" vertical="bottom" readingOrder="0"/>
      <border outline="0">
        <left/>
        <right/>
        <top/>
        <bottom/>
      </border>
    </odxf>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5540" sId="1" odxf="1" dxf="1" quotePrefix="1">
    <nc r="J478" t="inlineStr">
      <is>
        <t>CNMS_ESPHevX_Carbon_Int\CNMSESPHevX\rb\as\rbcn\core\app\net\RBScl\src\SAS_LWS_Standard.c</t>
      </is>
    </nc>
    <odxf>
      <font>
        <b val="0"/>
        <sz val="11"/>
        <color theme="1"/>
        <name val="Calibri"/>
        <scheme val="minor"/>
      </font>
      <alignment horizontal="general" readingOrder="0"/>
      <border outline="0">
        <left/>
        <right/>
        <top/>
        <bottom/>
      </border>
    </odxf>
    <ndxf>
      <font>
        <b/>
        <sz val="11"/>
        <color theme="1"/>
        <name val="Calibri"/>
        <scheme val="minor"/>
      </font>
      <alignment horizontal="left" readingOrder="0"/>
      <border outline="0">
        <left style="thin">
          <color indexed="64"/>
        </left>
        <right style="thin">
          <color indexed="64"/>
        </right>
        <top style="thin">
          <color indexed="64"/>
        </top>
        <bottom style="thin">
          <color indexed="64"/>
        </bottom>
      </border>
    </ndxf>
  </rcc>
  <rcc rId="5541" sId="1" odxf="1" dxf="1" quotePrefix="1">
    <nc r="J479" t="inlineStr">
      <is>
        <t>CNMS_ESPHevX_Carbon_Int\CNMSESPHevX\rb\as\cnms_core\app\net\scl\src\Steering\SAS_LWS_Standard.c</t>
      </is>
    </nc>
    <odxf>
      <font>
        <b val="0"/>
        <sz val="11"/>
        <color theme="1"/>
        <name val="Calibri"/>
        <scheme val="minor"/>
      </font>
      <alignment horizontal="general" readingOrder="0"/>
      <border outline="0">
        <left/>
        <right/>
        <top/>
        <bottom/>
      </border>
    </odxf>
    <ndxf>
      <font>
        <b/>
        <sz val="11"/>
        <color theme="1"/>
        <name val="Calibri"/>
        <scheme val="minor"/>
      </font>
      <alignment horizontal="left" readingOrder="0"/>
      <border outline="0">
        <left style="thin">
          <color indexed="64"/>
        </left>
        <right style="thin">
          <color indexed="64"/>
        </right>
        <top style="thin">
          <color indexed="64"/>
        </top>
        <bottom style="thin">
          <color indexed="64"/>
        </bottom>
      </border>
    </ndxf>
  </rcc>
  <rcc rId="5542" sId="1" odxf="1" dxf="1" quotePrefix="1">
    <nc r="J480" t="inlineStr">
      <is>
        <t>CNMS_ESPHevX_Carbon_Int\CNMSESPHevX\rb\as\cnms_core\app\net\scl\src\Callout_Functions\RBA_NDS_SystemInfo.c</t>
      </is>
    </nc>
    <odxf>
      <font>
        <b val="0"/>
        <sz val="11"/>
        <color theme="1"/>
        <name val="Calibri"/>
        <scheme val="minor"/>
      </font>
      <alignment horizontal="general" readingOrder="0"/>
      <border outline="0">
        <left/>
        <right/>
        <top/>
        <bottom/>
      </border>
    </odxf>
    <ndxf>
      <font>
        <b/>
        <sz val="11"/>
        <color theme="1"/>
        <name val="Calibri"/>
        <scheme val="minor"/>
      </font>
      <alignment horizontal="left" readingOrder="0"/>
      <border outline="0">
        <left style="thin">
          <color indexed="64"/>
        </left>
        <right style="thin">
          <color indexed="64"/>
        </right>
        <top style="thin">
          <color indexed="64"/>
        </top>
        <bottom style="thin">
          <color indexed="64"/>
        </bottom>
      </border>
    </ndxf>
  </rcc>
  <rcc rId="5543" sId="1" odxf="1" dxf="1">
    <nc r="K477" t="inlineStr">
      <is>
        <t>ComScl_Scl_Complex_proc.c</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5544" sId="1" odxf="1" dxf="1">
    <nc r="K478" t="inlineStr">
      <is>
        <t>rba_NET_Global_variable.c</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5545" sId="1" odxf="1" dxf="1">
    <nc r="K479" t="inlineStr">
      <is>
        <t>SAS_LWS_Standard.c</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5546" sId="1" odxf="1" dxf="1">
    <nc r="K480" t="inlineStr">
      <is>
        <t>RBA_NDS_SystemInfo.c</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4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M475" start="0" length="0">
    <dxf/>
  </rfmt>
  <rfmt sheetId="1" sqref="N475" start="0" length="0">
    <dxf/>
  </rfmt>
  <rfmt sheetId="1" sqref="M476" start="0" length="0">
    <dxf/>
  </rfmt>
  <rfmt sheetId="1" sqref="N476" start="0" length="0">
    <dxf/>
  </rfmt>
  <rfmt sheetId="1" sqref="G477" start="0" length="0">
    <dxf/>
  </rfmt>
  <rfmt sheetId="1" sqref="H477" start="0" length="0">
    <dxf/>
  </rfmt>
  <rfmt sheetId="1" sqref="I477" start="0" length="0">
    <dxf>
      <alignment horizontal="general" vertical="bottom" readingOrder="0"/>
      <border outline="0">
        <left/>
        <right/>
        <top/>
        <bottom/>
      </border>
    </dxf>
  </rfmt>
  <rfmt sheetId="1" sqref="J477" start="0" length="0">
    <dxf>
      <font>
        <b val="0"/>
        <sz val="11"/>
        <color theme="1"/>
        <name val="Calibri"/>
        <scheme val="minor"/>
      </font>
      <alignment horizontal="general" vertical="bottom" readingOrder="0"/>
      <border outline="0">
        <left/>
        <right/>
        <top/>
        <bottom/>
      </border>
    </dxf>
  </rfmt>
  <rfmt sheetId="1" sqref="K477" start="0" length="0">
    <dxf>
      <alignment horizontal="general" vertical="bottom" readingOrder="0"/>
      <border outline="0">
        <left/>
        <right/>
        <top/>
        <bottom/>
      </border>
    </dxf>
  </rfmt>
  <rfmt sheetId="1" sqref="G478" start="0" length="0">
    <dxf/>
  </rfmt>
  <rfmt sheetId="1" sqref="H478" start="0" length="0">
    <dxf/>
  </rfmt>
  <rfmt sheetId="1" sqref="I478" start="0" length="0">
    <dxf>
      <alignment horizontal="general" vertical="bottom" readingOrder="0"/>
      <border outline="0">
        <left/>
        <right/>
        <top/>
        <bottom/>
      </border>
    </dxf>
  </rfmt>
  <rfmt sheetId="1" sqref="J478" start="0" length="0">
    <dxf>
      <font>
        <b val="0"/>
        <sz val="11"/>
        <color theme="1"/>
        <name val="Calibri"/>
        <scheme val="minor"/>
      </font>
      <alignment horizontal="general" vertical="bottom" readingOrder="0"/>
      <border outline="0">
        <left/>
        <right/>
        <top/>
        <bottom/>
      </border>
    </dxf>
  </rfmt>
  <rfmt sheetId="1" sqref="K478" start="0" length="0">
    <dxf>
      <alignment horizontal="general" vertical="bottom" readingOrder="0"/>
      <border outline="0">
        <left/>
        <right/>
        <top/>
        <bottom/>
      </border>
    </dxf>
  </rfmt>
  <rfmt sheetId="1" sqref="G479" start="0" length="0">
    <dxf/>
  </rfmt>
  <rfmt sheetId="1" sqref="H479" start="0" length="0">
    <dxf/>
  </rfmt>
  <rfmt sheetId="1" sqref="I479" start="0" length="0">
    <dxf>
      <alignment horizontal="general" vertical="bottom" readingOrder="0"/>
      <border outline="0">
        <left/>
        <right/>
        <top/>
        <bottom/>
      </border>
    </dxf>
  </rfmt>
  <rfmt sheetId="1" sqref="J479" start="0" length="0">
    <dxf>
      <font>
        <b val="0"/>
        <sz val="11"/>
        <color theme="1"/>
        <name val="Calibri"/>
        <scheme val="minor"/>
      </font>
      <alignment horizontal="general" vertical="bottom" readingOrder="0"/>
      <border outline="0">
        <left/>
        <right/>
        <top/>
        <bottom/>
      </border>
    </dxf>
  </rfmt>
  <rfmt sheetId="1" sqref="K479" start="0" length="0">
    <dxf>
      <alignment horizontal="general" vertical="bottom" readingOrder="0"/>
      <border outline="0">
        <left/>
        <right/>
        <top/>
        <bottom/>
      </border>
    </dxf>
  </rfmt>
  <rfmt sheetId="1" sqref="G480" start="0" length="0">
    <dxf/>
  </rfmt>
  <rfmt sheetId="1" sqref="H480" start="0" length="0">
    <dxf/>
  </rfmt>
  <rfmt sheetId="1" sqref="I480" start="0" length="0">
    <dxf>
      <alignment horizontal="general" vertical="bottom" readingOrder="0"/>
      <border outline="0">
        <left/>
        <right/>
        <top/>
        <bottom/>
      </border>
    </dxf>
  </rfmt>
  <rfmt sheetId="1" sqref="J480" start="0" length="0">
    <dxf>
      <font>
        <b val="0"/>
        <sz val="11"/>
        <color theme="1"/>
        <name val="Calibri"/>
        <scheme val="minor"/>
      </font>
      <alignment horizontal="general" vertical="bottom" readingOrder="0"/>
      <border outline="0">
        <left/>
        <right/>
        <top/>
        <bottom/>
      </border>
    </dxf>
  </rfmt>
  <rfmt sheetId="1" sqref="K480" start="0" length="0">
    <dxf>
      <alignment horizontal="general" vertical="bottom" readingOrder="0"/>
      <border outline="0">
        <left/>
        <right/>
        <top/>
        <bottom/>
      </border>
    </dxf>
  </rfmt>
  <rfmt sheetId="1" sqref="G481" start="0" length="0">
    <dxf/>
  </rfmt>
  <rfmt sheetId="1" sqref="H481" start="0" length="0">
    <dxf/>
  </rfmt>
  <rfmt sheetId="1" sqref="I481" start="0" length="0">
    <dxf/>
  </rfmt>
  <rfmt sheetId="1" sqref="J481" start="0" length="0">
    <dxf/>
  </rfmt>
  <rfmt sheetId="1" sqref="G482" start="0" length="0">
    <dxf/>
  </rfmt>
  <rfmt sheetId="1" sqref="H482" start="0" length="0">
    <dxf/>
  </rfmt>
  <rfmt sheetId="1" sqref="I482" start="0" length="0">
    <dxf/>
  </rfmt>
  <rfmt sheetId="1" sqref="J482" start="0" length="0">
    <dxf/>
  </rfmt>
  <rcc rId="5549" sId="1">
    <oc r="I477" t="inlineStr">
      <is>
        <t>CNMS_ESPHevX_Carbon_Int</t>
      </is>
    </oc>
    <nc r="I477"/>
  </rcc>
  <rcc rId="5550" sId="1">
    <oc r="J477" t="inlineStr">
      <is>
        <t>CNMS_ESPHevX_Carbon_Int\CNMSESPHevX\rb\as\rbcn\core\app\net\RBScl\src\ComScl_Scl_Complex_proc.c</t>
      </is>
    </oc>
    <nc r="J477"/>
  </rcc>
  <rcc rId="5551" sId="1">
    <oc r="K477" t="inlineStr">
      <is>
        <t>ComScl_Scl_Complex_proc.c</t>
      </is>
    </oc>
    <nc r="K477"/>
  </rcc>
  <rcc rId="5552" sId="1">
    <oc r="I478" t="inlineStr">
      <is>
        <t>CNMS_ESPHevX_Carbon_Int</t>
      </is>
    </oc>
    <nc r="I478"/>
  </rcc>
  <rcc rId="5553" sId="1">
    <oc r="J478" t="inlineStr">
      <is>
        <t>CNMS_ESPHevX_Carbon_Int\CNMSESPHevX\rb\as\rbcn\core\app\net\RBScl\src\SAS_LWS_Standard.c</t>
      </is>
    </oc>
    <nc r="J478"/>
  </rcc>
  <rcc rId="5554" sId="1">
    <oc r="K478" t="inlineStr">
      <is>
        <t>rba_NET_Global_variable.c</t>
      </is>
    </oc>
    <nc r="K478"/>
  </rcc>
  <rcc rId="5555" sId="1">
    <oc r="I479" t="inlineStr">
      <is>
        <t>CNMS_ESPHevX_Carbon_Int</t>
      </is>
    </oc>
    <nc r="I479"/>
  </rcc>
  <rcc rId="5556" sId="1">
    <oc r="J479" t="inlineStr">
      <is>
        <t>CNMS_ESPHevX_Carbon_Int\CNMSESPHevX\rb\as\cnms_core\app\net\scl\src\Steering\SAS_LWS_Standard.c</t>
      </is>
    </oc>
    <nc r="J479"/>
  </rcc>
  <rcc rId="5557" sId="1">
    <oc r="K479" t="inlineStr">
      <is>
        <t>SAS_LWS_Standard.c</t>
      </is>
    </oc>
    <nc r="K479"/>
  </rcc>
  <rcc rId="5558" sId="1">
    <oc r="I480" t="inlineStr">
      <is>
        <t>CNMS_ESPHevX_Carbon_Int</t>
      </is>
    </oc>
    <nc r="I480"/>
  </rcc>
  <rcc rId="5559" sId="1">
    <oc r="J480" t="inlineStr">
      <is>
        <t>CNMS_ESPHevX_Carbon_Int\CNMSESPHevX\rb\as\cnms_core\app\net\scl\src\Callout_Functions\RBA_NDS_SystemInfo.c</t>
      </is>
    </oc>
    <nc r="J480"/>
  </rcc>
  <rcc rId="5560" sId="1">
    <oc r="K480" t="inlineStr">
      <is>
        <t>RBA_NDS_SystemInfo.c</t>
      </is>
    </oc>
    <nc r="K480"/>
  </rcc>
</revisions>
</file>

<file path=xl/revisions/revisionLog4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61" sId="2">
    <nc r="X140">
      <f>W140</f>
    </nc>
  </rcc>
  <rcc rId="5562" sId="2">
    <nc r="AA140" t="inlineStr">
      <is>
        <t>Ready for review</t>
      </is>
    </nc>
  </rcc>
  <rcc rId="5563" sId="2" numFmtId="19">
    <nc r="AE140">
      <v>43990</v>
    </nc>
  </rcc>
  <rcc rId="5564" sId="2" numFmtId="19">
    <nc r="AF140">
      <v>43990</v>
    </nc>
  </rcc>
  <rcc rId="5565" sId="2">
    <nc r="AG140" t="inlineStr">
      <is>
        <t>OK</t>
      </is>
    </nc>
  </rcc>
  <rcc rId="5566" sId="2" numFmtId="14">
    <nc r="AH140">
      <v>1</v>
    </nc>
  </rcc>
  <rcc rId="5567" sId="2" numFmtId="14">
    <nc r="AI140">
      <v>1</v>
    </nc>
  </rcc>
  <rcc rId="5568" sId="2">
    <nc r="AJ140" t="inlineStr">
      <is>
        <t>-</t>
      </is>
    </nc>
  </rcc>
  <rcc rId="5569" sId="2" quotePrefix="1">
    <nc r="AK140" t="inlineStr">
      <is>
        <t>None</t>
      </is>
    </nc>
  </rc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Merged_JOEM!$B$59:$AN$273</formula>
    <oldFormula>Merged_JOEM!$B$59:$AN$273</oldFormula>
  </rdn>
  <rcv guid="{A2C66332-A809-458E-971B-FDB6D62C74C3}" action="add"/>
</revisions>
</file>

<file path=xl/revisions/revisionLog4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72" sId="1" odxf="1" dxf="1">
    <oc r="AA127" t="inlineStr">
      <is>
        <t>Ready for PLC</t>
      </is>
    </oc>
    <nc r="AA127" t="inlineStr">
      <is>
        <t>Complete &amp; Closed</t>
      </is>
    </nc>
    <odxf>
      <font/>
    </odxf>
    <ndxf>
      <font>
        <sz val="11"/>
        <color theme="1"/>
        <name val="Calibri"/>
        <scheme val="minor"/>
      </font>
    </ndxf>
  </rcc>
  <rcc rId="5573" sId="1" odxf="1" dxf="1">
    <oc r="AA128" t="inlineStr">
      <is>
        <t>Ready for PLC</t>
      </is>
    </oc>
    <nc r="AA128" t="inlineStr">
      <is>
        <t>Complete &amp; Closed</t>
      </is>
    </nc>
    <odxf>
      <font/>
    </odxf>
    <ndxf>
      <font>
        <sz val="11"/>
        <color theme="1"/>
        <name val="Calibri"/>
        <scheme val="minor"/>
      </font>
    </ndxf>
  </rcc>
  <rcc rId="5574" sId="1" odxf="1" dxf="1">
    <oc r="AA129" t="inlineStr">
      <is>
        <t>Ready for PLC</t>
      </is>
    </oc>
    <nc r="AA129" t="inlineStr">
      <is>
        <t>Complete &amp; Closed</t>
      </is>
    </nc>
    <odxf>
      <font/>
    </odxf>
    <ndxf>
      <font>
        <sz val="11"/>
        <color theme="1"/>
        <name val="Calibri"/>
        <scheme val="minor"/>
      </font>
    </ndxf>
  </rcc>
  <rcc rId="5575" sId="1" odxf="1" dxf="1">
    <oc r="AA130" t="inlineStr">
      <is>
        <t>Ready for PLC</t>
      </is>
    </oc>
    <nc r="AA130" t="inlineStr">
      <is>
        <t>Complete &amp; Closed</t>
      </is>
    </nc>
    <odxf>
      <font/>
    </odxf>
    <ndxf>
      <font>
        <sz val="11"/>
        <color theme="1"/>
        <name val="Calibri"/>
        <scheme val="minor"/>
      </font>
    </ndxf>
  </rcc>
  <rcc rId="5576" sId="1" odxf="1" dxf="1">
    <oc r="AA131" t="inlineStr">
      <is>
        <t>Ready for PLC</t>
      </is>
    </oc>
    <nc r="AA131" t="inlineStr">
      <is>
        <t>Complete &amp; Closed</t>
      </is>
    </nc>
    <odxf>
      <font/>
    </odxf>
    <ndxf>
      <font>
        <sz val="11"/>
        <color theme="1"/>
        <name val="Calibri"/>
        <scheme val="minor"/>
      </font>
    </ndxf>
  </rcc>
  <rcc rId="5577" sId="1" odxf="1" dxf="1">
    <oc r="AA132" t="inlineStr">
      <is>
        <t>Ready for PLC</t>
      </is>
    </oc>
    <nc r="AA132" t="inlineStr">
      <is>
        <t>Complete &amp; Closed</t>
      </is>
    </nc>
    <odxf>
      <font/>
    </odxf>
    <ndxf>
      <font>
        <sz val="11"/>
        <color theme="1"/>
        <name val="Calibri"/>
        <scheme val="minor"/>
      </font>
    </ndxf>
  </rcc>
  <rcc rId="5578" sId="1" odxf="1" dxf="1">
    <oc r="AA133" t="inlineStr">
      <is>
        <t>Ready for PLC</t>
      </is>
    </oc>
    <nc r="AA133" t="inlineStr">
      <is>
        <t>Complete &amp; Closed</t>
      </is>
    </nc>
    <odxf>
      <font/>
    </odxf>
    <ndxf>
      <font>
        <sz val="11"/>
        <color theme="1"/>
        <name val="Calibri"/>
        <scheme val="minor"/>
      </font>
    </ndxf>
  </rcc>
  <rcc rId="5579" sId="1" odxf="1" dxf="1">
    <oc r="AA134" t="inlineStr">
      <is>
        <t>Ready for PLC</t>
      </is>
    </oc>
    <nc r="AA134" t="inlineStr">
      <is>
        <t>Complete &amp; Closed</t>
      </is>
    </nc>
    <odxf>
      <font/>
    </odxf>
    <ndxf>
      <font>
        <sz val="11"/>
        <color theme="1"/>
        <name val="Calibri"/>
        <scheme val="minor"/>
      </font>
    </ndxf>
  </rcc>
  <rcc rId="5580" sId="1" odxf="1" dxf="1">
    <oc r="AA135" t="inlineStr">
      <is>
        <t>Ready for PLC</t>
      </is>
    </oc>
    <nc r="AA135" t="inlineStr">
      <is>
        <t>Complete &amp; Closed</t>
      </is>
    </nc>
    <odxf>
      <font/>
    </odxf>
    <ndxf>
      <font>
        <sz val="11"/>
        <color theme="1"/>
        <name val="Calibri"/>
        <scheme val="minor"/>
      </font>
    </ndxf>
  </rcc>
  <rcc rId="5581" sId="1" odxf="1" dxf="1">
    <oc r="AA136" t="inlineStr">
      <is>
        <t>Ready for PLC</t>
      </is>
    </oc>
    <nc r="AA136" t="inlineStr">
      <is>
        <t>Complete &amp; Closed</t>
      </is>
    </nc>
    <odxf>
      <font/>
    </odxf>
    <ndxf>
      <font>
        <sz val="11"/>
        <color theme="1"/>
        <name val="Calibri"/>
        <scheme val="minor"/>
      </font>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84" sId="1">
    <oc r="AA180" t="inlineStr">
      <is>
        <t>Ready for PLC</t>
      </is>
    </oc>
    <nc r="AA180" t="inlineStr">
      <is>
        <t>Complete &amp; Closed</t>
      </is>
    </nc>
  </rcc>
  <rcc rId="5585" sId="1">
    <oc r="AA181" t="inlineStr">
      <is>
        <t>Ready for PLC</t>
      </is>
    </oc>
    <nc r="AA181" t="inlineStr">
      <is>
        <t>Complete &amp; Closed</t>
      </is>
    </nc>
  </rcc>
  <rcc rId="5586" sId="1">
    <oc r="AA182" t="inlineStr">
      <is>
        <t>Ready for PLC</t>
      </is>
    </oc>
    <nc r="AA182" t="inlineStr">
      <is>
        <t>Complete &amp; Closed</t>
      </is>
    </nc>
  </rcc>
  <rcc rId="5587" sId="1">
    <oc r="AA183" t="inlineStr">
      <is>
        <t>Ready for PLC</t>
      </is>
    </oc>
    <nc r="AA183" t="inlineStr">
      <is>
        <t>Complete &amp; Closed</t>
      </is>
    </nc>
  </rcc>
  <rcc rId="5588" sId="1">
    <oc r="AA184" t="inlineStr">
      <is>
        <t>Ready for PLC</t>
      </is>
    </oc>
    <nc r="AA184" t="inlineStr">
      <is>
        <t>Complete &amp; Closed</t>
      </is>
    </nc>
  </rcc>
  <rcc rId="5589" sId="1">
    <oc r="AA185" t="inlineStr">
      <is>
        <t>Ready for PLC</t>
      </is>
    </oc>
    <nc r="AA185" t="inlineStr">
      <is>
        <t>Complete &amp; Closed</t>
      </is>
    </nc>
  </rcc>
  <rcc rId="5590" sId="1">
    <oc r="AA186" t="inlineStr">
      <is>
        <t>Ready for PLC</t>
      </is>
    </oc>
    <nc r="AA186"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93" sId="1">
    <oc r="AA207" t="inlineStr">
      <is>
        <t>Ready for PLC</t>
      </is>
    </oc>
    <nc r="AA207" t="inlineStr">
      <is>
        <t>Complete &amp; Closed</t>
      </is>
    </nc>
  </rcc>
  <rcc rId="5594" sId="1">
    <oc r="AA208" t="inlineStr">
      <is>
        <t>Ready for PLC</t>
      </is>
    </oc>
    <nc r="AA208" t="inlineStr">
      <is>
        <t>Complete &amp; Closed</t>
      </is>
    </nc>
  </rcc>
  <rcc rId="5595" sId="1">
    <oc r="AA209" t="inlineStr">
      <is>
        <t>Ready for PLC</t>
      </is>
    </oc>
    <nc r="AA209" t="inlineStr">
      <is>
        <t>Complete &amp; Closed</t>
      </is>
    </nc>
  </rcc>
  <rcc rId="5596" sId="1">
    <oc r="AA210" t="inlineStr">
      <is>
        <t>Ready for PLC</t>
      </is>
    </oc>
    <nc r="AA210" t="inlineStr">
      <is>
        <t>Complete &amp; Closed</t>
      </is>
    </nc>
  </rcc>
  <rcc rId="5597" sId="1">
    <oc r="AA212" t="inlineStr">
      <is>
        <t>Ready for PLC</t>
      </is>
    </oc>
    <nc r="AA212" t="inlineStr">
      <is>
        <t>Complete &amp; Closed</t>
      </is>
    </nc>
  </rcc>
  <rcc rId="5598" sId="1">
    <oc r="AA213" t="inlineStr">
      <is>
        <t>Ready for PLC</t>
      </is>
    </oc>
    <nc r="AA213" t="inlineStr">
      <is>
        <t>Complete &amp; Closed</t>
      </is>
    </nc>
  </rcc>
  <rcc rId="5599" sId="1">
    <oc r="AA219" t="inlineStr">
      <is>
        <t>Ready for PLC</t>
      </is>
    </oc>
    <nc r="AA219" t="inlineStr">
      <is>
        <t>Complete &amp; Closed</t>
      </is>
    </nc>
  </rcc>
  <rcc rId="5600" sId="1">
    <oc r="AA223" t="inlineStr">
      <is>
        <t>Ready for PLC</t>
      </is>
    </oc>
    <nc r="AA223" t="inlineStr">
      <is>
        <t>Complete &amp; Closed</t>
      </is>
    </nc>
  </rcc>
  <rcc rId="5601" sId="1">
    <oc r="AA224" t="inlineStr">
      <is>
        <t>Ready for PLC</t>
      </is>
    </oc>
    <nc r="AA224" t="inlineStr">
      <is>
        <t>Complete &amp; Closed</t>
      </is>
    </nc>
  </rcc>
  <rcc rId="5602" sId="1">
    <oc r="AA231" t="inlineStr">
      <is>
        <t>Ready for PLC</t>
      </is>
    </oc>
    <nc r="AA231" t="inlineStr">
      <is>
        <t>Complete &amp; Closed</t>
      </is>
    </nc>
  </rcc>
  <rcc rId="5603" sId="1">
    <oc r="AA232" t="inlineStr">
      <is>
        <t>Ready for PLC</t>
      </is>
    </oc>
    <nc r="AA232"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06" sId="1" quotePrefix="1">
    <oc r="AN353" t="inlineStr">
      <is>
        <t>Comment LV1
'- No function to test</t>
      </is>
    </oc>
    <nc r="AN353" t="inlineStr">
      <is>
        <t>Comment LV1
- No function to test</t>
      </is>
    </nc>
  </rcc>
  <rfmt sheetId="1" sqref="AN353">
    <dxf>
      <alignment wrapText="0" readingOrder="0"/>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09" sId="1" quotePrefix="1">
    <oc r="AN413" t="inlineStr">
      <is>
        <t>'-Owner confirm that's OK</t>
      </is>
    </oc>
    <nc r="AN413" t="inlineStr">
      <is>
        <t>-Owner confirm that's OK</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12" sId="1" quotePrefix="1">
    <oc r="F428" t="inlineStr">
      <is>
        <t xml:space="preserve">rb\as\p15ev\core\app\dsm\RBHMI\src\                 </t>
      </is>
    </oc>
    <nc r="F428" t="inlineStr">
      <is>
        <t xml:space="preserve">ZNA_C_P15EV_Int\ZNArb\as\p15ev\CpiwAPB\app\dsm\RBHMI\src             </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28" start="0" length="2147483647">
    <dxf>
      <font>
        <b val="0"/>
      </font>
    </dxf>
  </rfmt>
  <rfmt sheetId="1" sqref="F428" start="0" length="2147483647">
    <dxf>
      <font>
        <b/>
      </font>
    </dxf>
  </rfmt>
  <rfmt sheetId="1" sqref="F428">
    <dxf>
      <fill>
        <patternFill patternType="none">
          <bgColor auto="1"/>
        </patternFill>
      </fill>
    </dxf>
  </rfmt>
</revisions>
</file>

<file path=xl/revisions/revisionLog4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15" sId="1" numFmtId="19">
    <oc r="AD365">
      <v>43987</v>
    </oc>
    <nc r="AD365">
      <v>43986</v>
    </nc>
  </rcc>
  <rcc rId="5616" sId="1" odxf="1" dxf="1" quotePrefix="1">
    <nc r="AL396" t="inlineStr">
      <is>
        <t>-</t>
      </is>
    </nc>
    <odxf/>
    <ndxf/>
  </rcc>
  <rcc rId="5617" sId="1" odxf="1" dxf="1" quotePrefix="1">
    <nc r="AM396" t="inlineStr">
      <is>
        <t>-</t>
      </is>
    </nc>
    <odxf/>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20" sId="1">
    <nc r="X393">
      <f>W393</f>
    </nc>
  </rcc>
  <rcc rId="5621" sId="1">
    <nc r="Z393">
      <f>Y393</f>
    </nc>
  </rcc>
  <rcc rId="5622" sId="1">
    <nc r="AA393" t="inlineStr">
      <is>
        <t>Ready for review</t>
      </is>
    </nc>
  </rcc>
  <rcc rId="5623" sId="1" numFmtId="19">
    <nc r="AE393">
      <v>43990</v>
    </nc>
  </rcc>
  <rcc rId="5624" sId="1" numFmtId="19">
    <nc r="AF393">
      <v>43990</v>
    </nc>
  </rcc>
  <rcc rId="5625" sId="1">
    <nc r="AG393" t="inlineStr">
      <is>
        <t>OK</t>
      </is>
    </nc>
  </rcc>
  <rcc rId="5626" sId="1" numFmtId="14">
    <nc r="AH393">
      <v>1</v>
    </nc>
  </rcc>
  <rcc rId="5627" sId="1" numFmtId="14">
    <nc r="AI393">
      <v>1</v>
    </nc>
  </rcc>
  <rcc rId="5628" sId="1" numFmtId="14">
    <nc r="AJ393">
      <v>1</v>
    </nc>
  </rcc>
  <rcc rId="5629" sId="1">
    <nc r="AK393" t="inlineStr">
      <is>
        <t>None</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632" sId="5" ref="A29:XFD29" action="insertRow"/>
  <rcc rId="5633" sId="5" quotePrefix="1">
    <nc r="D29" t="inlineStr">
      <is>
        <t>- Get assignment phase 3: 6/8/2020 =&gt; Complete ?</t>
      </is>
    </nc>
  </rcc>
  <rcc rId="5634" sId="5" quotePrefix="1">
    <oc r="D28" t="inlineStr">
      <is>
        <t>- Get assignment phase 2: 5/28/2020</t>
      </is>
    </oc>
    <nc r="D28" t="inlineStr">
      <is>
        <t>- Get assignment phase 2: 5/28/2020 =&gt; Complete 6/5/2020</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D29" start="0" length="2147483647">
    <dxf>
      <font>
        <color rgb="FFFF0000"/>
      </font>
    </dxf>
  </rfmt>
</revisions>
</file>

<file path=xl/revisions/revisionLog4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37" sId="5" numFmtId="19">
    <oc r="H19">
      <v>43987</v>
    </oc>
    <nc r="H19">
      <v>43994</v>
    </nc>
  </rcc>
  <rcc rId="5638" sId="5" numFmtId="19">
    <oc r="H18">
      <v>43987</v>
    </oc>
    <nc r="H18">
      <v>43994</v>
    </nc>
  </rcc>
</revisions>
</file>

<file path=xl/revisions/revisionLog4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39" sId="1">
    <nc r="X394">
      <f>W394</f>
    </nc>
  </rcc>
  <rcc rId="5640" sId="1">
    <nc r="Z394">
      <f>Y394</f>
    </nc>
  </rcc>
  <rcc rId="5641" sId="1">
    <nc r="AA394" t="inlineStr">
      <is>
        <t>Ready for review</t>
      </is>
    </nc>
  </rcc>
  <rcc rId="5642" sId="1" numFmtId="19">
    <nc r="AE394">
      <v>43990</v>
    </nc>
  </rcc>
  <rcc rId="5643" sId="1" numFmtId="19">
    <nc r="AF394">
      <v>43990</v>
    </nc>
  </rcc>
  <rcc rId="5644" sId="1">
    <nc r="AG394" t="inlineStr">
      <is>
        <t>OK</t>
      </is>
    </nc>
  </rcc>
  <rcc rId="5645" sId="1" numFmtId="14">
    <nc r="AH394">
      <v>1</v>
    </nc>
  </rcc>
  <rcc rId="5646" sId="1" numFmtId="14">
    <nc r="AI394">
      <v>1</v>
    </nc>
  </rcc>
  <rcc rId="5647" sId="1" numFmtId="14">
    <nc r="AJ394">
      <v>1</v>
    </nc>
  </rcc>
  <rcc rId="5648" sId="1">
    <nc r="AK394" t="inlineStr">
      <is>
        <t>None</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51" sId="1">
    <nc r="X458">
      <f>W458</f>
    </nc>
  </rcc>
  <rcc rId="5652" sId="1">
    <nc r="Z458">
      <v>0.1</v>
    </nc>
  </rcc>
  <rcc rId="5653" sId="1">
    <nc r="AA458" t="inlineStr">
      <is>
        <t>Ready for review</t>
      </is>
    </nc>
  </rcc>
  <rcc rId="5654" sId="1" numFmtId="19">
    <nc r="AE458">
      <v>43990</v>
    </nc>
  </rcc>
  <rcc rId="5655" sId="1" numFmtId="19">
    <nc r="AF458">
      <v>43990</v>
    </nc>
  </rcc>
  <rcc rId="5656" sId="1">
    <nc r="AG458" t="inlineStr">
      <is>
        <t>OK</t>
      </is>
    </nc>
  </rcc>
  <rcc rId="5657" sId="1" odxf="1" dxf="1" quotePrefix="1">
    <nc r="AH458" t="inlineStr">
      <is>
        <t>-</t>
      </is>
    </nc>
    <odxf/>
    <ndxf/>
  </rcc>
  <rcc rId="5658" sId="1" odxf="1" dxf="1" quotePrefix="1">
    <nc r="AI458" t="inlineStr">
      <is>
        <t>-</t>
      </is>
    </nc>
    <odxf/>
    <ndxf/>
  </rcc>
  <rcc rId="5659" sId="1" odxf="1" dxf="1" quotePrefix="1">
    <nc r="AJ458" t="inlineStr">
      <is>
        <t>-</t>
      </is>
    </nc>
    <odxf/>
    <ndxf/>
  </rcc>
  <rcc rId="5660" sId="1">
    <nc r="AK458" t="inlineStr">
      <is>
        <t>None</t>
      </is>
    </nc>
  </rcc>
  <rcc rId="5661" sId="1" odxf="1" dxf="1" quotePrefix="1">
    <nc r="AL458" t="inlineStr">
      <is>
        <t>-</t>
      </is>
    </nc>
    <odxf/>
    <ndxf/>
  </rcc>
  <rcc rId="5662" sId="1" odxf="1" dxf="1" quotePrefix="1">
    <nc r="AM458" t="inlineStr">
      <is>
        <t>-</t>
      </is>
    </nc>
    <odxf/>
    <ndxf/>
  </rcc>
  <rcc rId="5663" sId="1" odxf="1" dxf="1">
    <oc r="AN458" t="inlineStr">
      <is>
        <t xml:space="preserve">Please comment follow ASPICE Standard </t>
      </is>
    </oc>
    <nc r="AN458" t="inlineStr">
      <is>
        <t>Please comment follow ASPICE Standard 
No function to test</t>
      </is>
    </nc>
    <odxf>
      <alignment wrapText="0" readingOrder="0"/>
    </odxf>
    <ndxf>
      <alignment wrapText="1" readingOrder="0"/>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4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66" sId="1">
    <nc r="X395">
      <f>W395</f>
    </nc>
  </rcc>
  <rcc rId="5667" sId="1">
    <nc r="Z395">
      <f>Y395</f>
    </nc>
  </rcc>
  <rcc rId="5668" sId="1">
    <nc r="AA395" t="inlineStr">
      <is>
        <t>Ready for review</t>
      </is>
    </nc>
  </rcc>
  <rcc rId="5669" sId="1" numFmtId="19">
    <nc r="AE395">
      <v>43990</v>
    </nc>
  </rcc>
  <rcc rId="5670" sId="1" numFmtId="19">
    <nc r="AF395">
      <v>43990</v>
    </nc>
  </rcc>
  <rcc rId="5671" sId="1">
    <nc r="AG395" t="inlineStr">
      <is>
        <t>OK</t>
      </is>
    </nc>
  </rcc>
  <rcc rId="5672" sId="1" numFmtId="14">
    <nc r="AH395">
      <v>1</v>
    </nc>
  </rcc>
  <rcc rId="5673" sId="1" numFmtId="14">
    <nc r="AI395">
      <v>1</v>
    </nc>
  </rcc>
  <rcc rId="5674" sId="1" numFmtId="14">
    <nc r="AJ395">
      <v>1</v>
    </nc>
  </rcc>
  <rcc rId="5675" sId="1">
    <nc r="AK395" t="inlineStr">
      <is>
        <t>None</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78" sId="1">
    <nc r="X457">
      <f>W457</f>
    </nc>
  </rcc>
  <rcc rId="5679" sId="1">
    <nc r="Z457">
      <v>0.5</v>
    </nc>
  </rcc>
  <rcc rId="5680" sId="1">
    <nc r="AA457" t="inlineStr">
      <is>
        <t>Ready for review</t>
      </is>
    </nc>
  </rcc>
  <rcc rId="5681" sId="1" numFmtId="19">
    <nc r="AE457">
      <v>43990</v>
    </nc>
  </rcc>
  <rcc rId="5682" sId="1" numFmtId="19">
    <nc r="AF457">
      <v>43990</v>
    </nc>
  </rcc>
  <rcc rId="5683" sId="1">
    <nc r="AG457" t="inlineStr">
      <is>
        <t>OK</t>
      </is>
    </nc>
  </rcc>
  <rcc rId="5684" sId="1" numFmtId="14">
    <nc r="AH457">
      <v>1</v>
    </nc>
  </rcc>
  <rcc rId="5685" sId="1" numFmtId="14">
    <nc r="AI457">
      <v>1</v>
    </nc>
  </rcc>
  <rcc rId="5686" sId="1" numFmtId="14">
    <nc r="AJ457">
      <v>1</v>
    </nc>
  </rcc>
  <rcc rId="5687" sId="1">
    <nc r="AK457" t="inlineStr">
      <is>
        <t>None</t>
      </is>
    </nc>
  </rcc>
  <rcc rId="5688" sId="1" odxf="1" dxf="1" quotePrefix="1">
    <nc r="AL457" t="inlineStr">
      <is>
        <t>-</t>
      </is>
    </nc>
    <odxf/>
    <ndxf/>
  </rcc>
  <rcc rId="5689" sId="1" odxf="1" dxf="1" quotePrefix="1">
    <nc r="AM457"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4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92" sId="1">
    <oc r="G193">
      <v>1484917</v>
    </oc>
    <nc r="G193" t="inlineStr">
      <is>
        <t xml:space="preserve"> </t>
      </is>
    </nc>
  </rc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695" sId="2" ref="A308:XFD325" action="insertRow"/>
  <rrc rId="5696" sId="2" ref="A304:XFD314" action="insertRow"/>
  <rcc rId="5697" sId="2">
    <nc r="I274" t="inlineStr">
      <is>
        <t>RN_CRB_Switch_EndRamp_For_ePedal</t>
      </is>
    </nc>
  </rcc>
  <rcc rId="5698" sId="2">
    <nc r="I275" t="inlineStr">
      <is>
        <t>CRB_BFD_ResidualPressure_ESPhybrid</t>
      </is>
    </nc>
  </rcc>
  <rcc rId="5699" sId="2">
    <nc r="I276" t="inlineStr">
      <is>
        <t>CRB_BFD_ResidualPressure_Estimation</t>
      </is>
    </nc>
  </rcc>
  <rcc rId="5700" sId="2">
    <nc r="I277" t="inlineStr">
      <is>
        <t>CRB_FbRegenFreeze</t>
      </is>
    </nc>
  </rcc>
  <rcc rId="5701" sId="2">
    <nc r="I278" t="inlineStr">
      <is>
        <t>CRB_FbRegenTargetNoABS_ESPhevX</t>
      </is>
    </nc>
  </rcc>
  <rcc rId="5702" sId="2">
    <nc r="I279" t="inlineStr">
      <is>
        <t>CRB_StabilityMargin_OutputInterface</t>
      </is>
    </nc>
  </rcc>
  <rcc rId="5703" sId="2">
    <nc r="I280" t="inlineStr">
      <is>
        <t>FbMaxReversible_RA</t>
      </is>
    </nc>
  </rcc>
  <rcc rId="5704" sId="2">
    <nc r="I281" t="inlineStr">
      <is>
        <t>EV_Inv_dpStable_ESPhevX</t>
      </is>
    </nc>
  </rcc>
  <rcc rId="5705" sId="2">
    <nc r="I282" t="inlineStr">
      <is>
        <t>PT_ModelTransAxletoBody_C</t>
      </is>
    </nc>
  </rcc>
  <rcc rId="5706" sId="2">
    <nc r="I283" t="inlineStr">
      <is>
        <t>RBDHP_StateMachine</t>
      </is>
    </nc>
  </rcc>
  <rcc rId="5707" sId="2">
    <nc r="I284" t="inlineStr">
      <is>
        <t>CUBAS_Comstack_COMMON</t>
      </is>
    </nc>
  </rcc>
  <rcc rId="5708" sId="2">
    <nc r="I285" t="inlineStr">
      <is>
        <t>RBWAU_SourcesHandler</t>
      </is>
    </nc>
  </rcc>
  <rcc rId="5709" sId="2">
    <nc r="I286" t="inlineStr">
      <is>
        <t>NET_Global_REN</t>
      </is>
    </nc>
  </rcc>
  <rcc rId="5710" sId="2">
    <nc r="I287" t="inlineStr">
      <is>
        <t>rba_ComScl_Scl_ADAS_A147_Rx</t>
      </is>
    </nc>
  </rcc>
  <rcc rId="5711" sId="2">
    <nc r="I288" t="inlineStr">
      <is>
        <t>rba_ComScl_Scl_CDM_A101_FD_Rx</t>
      </is>
    </nc>
  </rcc>
  <rcc rId="5712" sId="2">
    <nc r="I289" t="inlineStr">
      <is>
        <t>rba_ComScl_Scl_CDM_A117_FD_Rx</t>
      </is>
    </nc>
  </rcc>
  <rcc rId="5713" sId="2">
    <nc r="I290" t="inlineStr">
      <is>
        <t>rba_ComScl_Scl_ECM_A108C_FD_Rx</t>
      </is>
    </nc>
  </rcc>
  <rcc rId="5714" sId="2">
    <nc r="I291" t="inlineStr">
      <is>
        <t>rba_ComScl_Scl_EPKB_A102_Tx</t>
      </is>
    </nc>
  </rcc>
  <rcc rId="5715" sId="2">
    <nc r="I292" t="inlineStr">
      <is>
        <t>rba_ComScl_Scl_HEVC_A134_FD_Rx</t>
      </is>
    </nc>
  </rcc>
  <rcc rId="5716" sId="2">
    <nc r="I293" t="inlineStr">
      <is>
        <t>rba_ComScl_Scl_HEVC_A140C_FD_Rx</t>
      </is>
    </nc>
  </rcc>
  <rcc rId="5717" sId="2">
    <nc r="I294" t="inlineStr">
      <is>
        <t>rba_ComScl_Scl_HEVC_A141C_FD_Rx</t>
      </is>
    </nc>
  </rcc>
  <rcc rId="5718" sId="2">
    <nc r="I295" t="inlineStr">
      <is>
        <t>rba_ComScl_Scl_HEVC_A18C_FD_Rx</t>
      </is>
    </nc>
  </rcc>
  <rcc rId="5719" sId="2">
    <nc r="I296" t="inlineStr">
      <is>
        <t>rba_ComScl_Scl_HEVC_R101_Rx</t>
      </is>
    </nc>
  </rcc>
  <rcc rId="5720" sId="2">
    <nc r="I297" t="inlineStr">
      <is>
        <t>rba_ComScl_Scl_IVI_R103_Rx</t>
      </is>
    </nc>
  </rcc>
  <rcc rId="5721" sId="2">
    <nc r="I298" t="inlineStr">
      <is>
        <t>rba_ComScl_Scl_Mappings</t>
      </is>
    </nc>
  </rcc>
  <rcc rId="5722" sId="2">
    <nc r="I299" t="inlineStr">
      <is>
        <t>rba_ComScl_Scl_VDC_A06C_FD_Tx</t>
      </is>
    </nc>
  </rcc>
  <rcc rId="5723" sId="2">
    <nc r="I300" t="inlineStr">
      <is>
        <t>rba_ComScl_Scl_VDC_A121_FD_Tx</t>
      </is>
    </nc>
  </rcc>
  <rcc rId="5724" sId="2">
    <nc r="I301" t="inlineStr">
      <is>
        <t>rba_ComScl_Scl_VDC_A130_FD_Tx</t>
      </is>
    </nc>
  </rcc>
  <rcc rId="5725" sId="2">
    <nc r="I302" t="inlineStr">
      <is>
        <t>rba_ComScl_Scl_VDC_A131_Tx</t>
      </is>
    </nc>
  </rcc>
  <rcc rId="5726" sId="2">
    <nc r="I303" t="inlineStr">
      <is>
        <t>rba_ComScl_Scl_VDC_A134_Tx</t>
      </is>
    </nc>
  </rcc>
  <rcc rId="5727" sId="2">
    <nc r="I304" t="inlineStr">
      <is>
        <t>rba_ComScl_Scl_VDC_A135_Tx</t>
      </is>
    </nc>
  </rcc>
  <rcc rId="5728" sId="2">
    <nc r="I305" t="inlineStr">
      <is>
        <t>rba_ComScl_Scl_VDC_A136_Tx</t>
      </is>
    </nc>
  </rcc>
  <rcc rId="5729" sId="2">
    <nc r="I306" t="inlineStr">
      <is>
        <t>rba_ComScl_Scl_VDC_A9_28A_Tx</t>
      </is>
    </nc>
  </rcc>
  <rcc rId="5730" sId="2">
    <nc r="I307" t="inlineStr">
      <is>
        <t>rba_ComScl_SubSystemProc</t>
      </is>
    </nc>
  </rcc>
  <rcc rId="5731" sId="2">
    <nc r="I308" t="inlineStr">
      <is>
        <t>rba_ComScl_TxConfirmation</t>
      </is>
    </nc>
  </rcc>
  <rcc rId="5732" sId="2">
    <nc r="I309" t="inlineStr">
      <is>
        <t>DcmAppl_DcmSesCtrlChangeIndication</t>
      </is>
    </nc>
  </rcc>
  <rcc rId="5733" sId="2">
    <nc r="I310" t="inlineStr">
      <is>
        <t>rba_AS_HWProt</t>
      </is>
    </nc>
  </rcc>
  <rcc rId="5734" sId="2">
    <nc r="I311" t="inlineStr">
      <is>
        <t>rba_BldrCMP_Cfg_Functions</t>
      </is>
    </nc>
  </rcc>
  <rcc rId="5735" sId="2">
    <nc r="I312" t="inlineStr">
      <is>
        <t>rba_BldrCMP_Cfg_ProgrammingCounter</t>
      </is>
    </nc>
  </rcc>
  <rcc rId="5736" sId="2">
    <nc r="I313" t="inlineStr">
      <is>
        <t>rba_BldrCMP_LogicalBlock</t>
      </is>
    </nc>
  </rcc>
  <rcc rId="5737" sId="2">
    <nc r="I314" t="inlineStr">
      <is>
        <t>rba_BldrCMP_Prv_GetRemainReprogCycles</t>
      </is>
    </nc>
  </rcc>
  <rcc rId="5738" sId="2">
    <nc r="I315" t="inlineStr">
      <is>
        <t>rba_BldrPrj_CheckAppValidity</t>
      </is>
    </nc>
  </rcc>
  <rcc rId="5739" sId="2">
    <nc r="I316" t="inlineStr">
      <is>
        <t>rba_DcmPmaAppl_FillPlantModeResponse</t>
      </is>
    </nc>
  </rcc>
  <rcc rId="5740" sId="2">
    <nc r="H274" t="inlineStr">
      <is>
        <t>MT_100</t>
      </is>
    </nc>
  </rcc>
  <rcc rId="5741" sId="2">
    <nc r="H275" t="inlineStr">
      <is>
        <t>MT_101</t>
      </is>
    </nc>
  </rcc>
  <rcc rId="5742" sId="2">
    <nc r="H276" t="inlineStr">
      <is>
        <t>MT_102</t>
      </is>
    </nc>
  </rcc>
  <rcc rId="5743" sId="2">
    <nc r="H277" t="inlineStr">
      <is>
        <t>MT_103</t>
      </is>
    </nc>
  </rcc>
  <rcc rId="5744" sId="2">
    <nc r="H278" t="inlineStr">
      <is>
        <t>MT_104</t>
      </is>
    </nc>
  </rcc>
  <rcc rId="5745" sId="2">
    <nc r="H279" t="inlineStr">
      <is>
        <t>MT_105</t>
      </is>
    </nc>
  </rcc>
  <rcc rId="5746" sId="2">
    <nc r="H280" t="inlineStr">
      <is>
        <t>MT_106</t>
      </is>
    </nc>
  </rcc>
  <rcc rId="5747" sId="2">
    <nc r="H281" t="inlineStr">
      <is>
        <t>MT_107</t>
      </is>
    </nc>
  </rcc>
  <rcc rId="5748" sId="2">
    <nc r="H282" t="inlineStr">
      <is>
        <t>MT_108</t>
      </is>
    </nc>
  </rcc>
  <rcc rId="5749" sId="2">
    <nc r="H283" t="inlineStr">
      <is>
        <t>MT_003</t>
      </is>
    </nc>
  </rcc>
  <rcc rId="5750" sId="2">
    <nc r="H284" t="inlineStr">
      <is>
        <t>MT_007</t>
      </is>
    </nc>
  </rcc>
  <rcc rId="5751" sId="2">
    <nc r="H285" t="inlineStr">
      <is>
        <t>MT_009</t>
      </is>
    </nc>
  </rcc>
  <rcc rId="5752" sId="2">
    <nc r="H286" t="inlineStr">
      <is>
        <t>MT_016</t>
      </is>
    </nc>
  </rcc>
  <rcc rId="5753" sId="2">
    <nc r="H287" t="inlineStr">
      <is>
        <t>MT_035</t>
      </is>
    </nc>
  </rcc>
  <rcc rId="5754" sId="2">
    <nc r="H288" t="inlineStr">
      <is>
        <t>MT_044</t>
      </is>
    </nc>
  </rcc>
  <rcc rId="5755" sId="2">
    <nc r="H289" t="inlineStr">
      <is>
        <t>MT_046</t>
      </is>
    </nc>
  </rcc>
  <rcc rId="5756" sId="2">
    <nc r="H290" t="inlineStr">
      <is>
        <t>MT_048</t>
      </is>
    </nc>
  </rcc>
  <rcc rId="5757" sId="2">
    <nc r="H291" t="inlineStr">
      <is>
        <t>MT_050</t>
      </is>
    </nc>
  </rcc>
  <rcc rId="5758" sId="2">
    <nc r="H292" t="inlineStr">
      <is>
        <t>MT_052</t>
      </is>
    </nc>
  </rcc>
  <rcc rId="5759" sId="2">
    <nc r="H293" t="inlineStr">
      <is>
        <t>MT_053</t>
      </is>
    </nc>
  </rcc>
  <rcc rId="5760" sId="2">
    <nc r="H294" t="inlineStr">
      <is>
        <t>MT_054</t>
      </is>
    </nc>
  </rcc>
  <rcc rId="5761" sId="2">
    <nc r="H295" t="inlineStr">
      <is>
        <t>MT_055</t>
      </is>
    </nc>
  </rcc>
  <rcc rId="5762" sId="2">
    <nc r="H296" t="inlineStr">
      <is>
        <t>MT_056</t>
      </is>
    </nc>
  </rcc>
  <rcc rId="5763" sId="2">
    <nc r="H297" t="inlineStr">
      <is>
        <t>MT_057</t>
      </is>
    </nc>
  </rcc>
  <rcc rId="5764" sId="2">
    <nc r="H298" t="inlineStr">
      <is>
        <t>MT_058</t>
      </is>
    </nc>
  </rcc>
  <rcc rId="5765" sId="2">
    <nc r="H299" t="inlineStr">
      <is>
        <t>MT_063</t>
      </is>
    </nc>
  </rcc>
  <rcc rId="5766" sId="2">
    <nc r="H300" t="inlineStr">
      <is>
        <t>MT_071</t>
      </is>
    </nc>
  </rcc>
  <rcc rId="5767" sId="2">
    <nc r="H301" t="inlineStr">
      <is>
        <t>MT_072</t>
      </is>
    </nc>
  </rcc>
  <rcc rId="5768" sId="2">
    <nc r="H302" t="inlineStr">
      <is>
        <t>MT_073</t>
      </is>
    </nc>
  </rcc>
  <rcc rId="5769" sId="2">
    <nc r="H303" t="inlineStr">
      <is>
        <t>MT_076</t>
      </is>
    </nc>
  </rcc>
  <rcc rId="5770" sId="2">
    <nc r="H304" t="inlineStr">
      <is>
        <t>MT_077</t>
      </is>
    </nc>
  </rcc>
  <rcc rId="5771" sId="2">
    <nc r="H305" t="inlineStr">
      <is>
        <t>MT_078</t>
      </is>
    </nc>
  </rcc>
  <rcc rId="5772" sId="2">
    <nc r="H306" t="inlineStr">
      <is>
        <t>MT_079</t>
      </is>
    </nc>
  </rcc>
  <rcc rId="5773" sId="2">
    <nc r="H307" t="inlineStr">
      <is>
        <t>MT_082</t>
      </is>
    </nc>
  </rcc>
  <rcc rId="5774" sId="2">
    <nc r="H308" t="inlineStr">
      <is>
        <t>MT_084</t>
      </is>
    </nc>
  </rcc>
  <rcc rId="5775" sId="2">
    <nc r="H309" t="inlineStr">
      <is>
        <t>MT_006</t>
      </is>
    </nc>
  </rcc>
  <rcc rId="5776" sId="2">
    <nc r="H310" t="inlineStr">
      <is>
        <t>MT_013</t>
      </is>
    </nc>
  </rcc>
  <rcc rId="5777" sId="2">
    <nc r="H311" t="inlineStr">
      <is>
        <t>MT_029</t>
      </is>
    </nc>
  </rcc>
  <rcc rId="5778" sId="2">
    <nc r="H312" t="inlineStr">
      <is>
        <t>MT_034</t>
      </is>
    </nc>
  </rcc>
  <rcc rId="5779" sId="2">
    <nc r="H313" t="inlineStr">
      <is>
        <t>MT_036</t>
      </is>
    </nc>
  </rcc>
  <rcc rId="5780" sId="2">
    <nc r="H314" t="inlineStr">
      <is>
        <t>MT_037</t>
      </is>
    </nc>
  </rcc>
  <rcc rId="5781" sId="2">
    <nc r="H315" t="inlineStr">
      <is>
        <t>MT_039</t>
      </is>
    </nc>
  </rcc>
  <rcc rId="5782" sId="2">
    <nc r="H316" t="inlineStr">
      <is>
        <t>MT_111</t>
      </is>
    </nc>
  </rcc>
  <rcc rId="5783" sId="2">
    <nc r="V274">
      <v>82</v>
    </nc>
  </rcc>
  <rcc rId="5784" sId="2">
    <nc r="V275">
      <v>190</v>
    </nc>
  </rcc>
  <rcc rId="5785" sId="2">
    <nc r="V276">
      <v>49</v>
    </nc>
  </rcc>
  <rcc rId="5786" sId="2">
    <nc r="V277">
      <v>47</v>
    </nc>
  </rcc>
  <rcc rId="5787" sId="2">
    <nc r="V278">
      <v>165</v>
    </nc>
  </rcc>
  <rcc rId="5788" sId="2">
    <nc r="V279">
      <v>165</v>
    </nc>
  </rcc>
  <rcc rId="5789" sId="2">
    <nc r="V280">
      <v>83</v>
    </nc>
  </rcc>
  <rcc rId="5790" sId="2">
    <nc r="V281">
      <v>59</v>
    </nc>
  </rcc>
  <rcc rId="5791" sId="2">
    <nc r="V282">
      <v>58</v>
    </nc>
  </rcc>
  <rcc rId="5792" sId="2">
    <nc r="V283">
      <v>140</v>
    </nc>
  </rcc>
  <rcc rId="5793" sId="2">
    <nc r="V284">
      <v>111</v>
    </nc>
  </rcc>
  <rcc rId="5794" sId="2">
    <nc r="V285">
      <v>68</v>
    </nc>
  </rcc>
  <rcc rId="5795" sId="2">
    <nc r="V286">
      <v>29</v>
    </nc>
  </rcc>
  <rcc rId="5796" sId="2">
    <nc r="V287">
      <v>19</v>
    </nc>
  </rcc>
  <rcc rId="5797" sId="2">
    <nc r="V288">
      <v>38</v>
    </nc>
  </rcc>
  <rcc rId="5798" sId="2">
    <nc r="V289">
      <v>50</v>
    </nc>
  </rcc>
  <rcc rId="5799" sId="2">
    <nc r="V290">
      <v>47</v>
    </nc>
  </rcc>
  <rcc rId="5800" sId="2">
    <nc r="V291">
      <v>19</v>
    </nc>
  </rcc>
  <rcc rId="5801" sId="2">
    <nc r="V292">
      <v>18</v>
    </nc>
  </rcc>
  <rcc rId="5802" sId="2">
    <nc r="V293">
      <v>57</v>
    </nc>
  </rcc>
  <rcc rId="5803" sId="2">
    <nc r="V294">
      <v>48</v>
    </nc>
  </rcc>
  <rcc rId="5804" sId="2">
    <nc r="V295">
      <v>14</v>
    </nc>
  </rcc>
  <rcc rId="5805" sId="2">
    <nc r="V296">
      <v>53</v>
    </nc>
  </rcc>
  <rcc rId="5806" sId="2">
    <nc r="V297">
      <v>36</v>
    </nc>
  </rcc>
  <rcc rId="5807" sId="2">
    <nc r="V298">
      <v>186</v>
    </nc>
  </rcc>
  <rcc rId="5808" sId="2">
    <nc r="V299">
      <v>24</v>
    </nc>
  </rcc>
  <rcc rId="5809" sId="2">
    <nc r="V300">
      <v>38</v>
    </nc>
  </rcc>
  <rcc rId="5810" sId="2">
    <nc r="V301">
      <v>17</v>
    </nc>
  </rcc>
  <rcc rId="5811" sId="2">
    <nc r="V302">
      <v>44</v>
    </nc>
  </rcc>
  <rcc rId="5812" sId="2">
    <nc r="V303">
      <v>28</v>
    </nc>
  </rcc>
  <rcc rId="5813" sId="2">
    <nc r="V304">
      <v>19</v>
    </nc>
  </rcc>
  <rcc rId="5814" sId="2">
    <nc r="V305">
      <v>20</v>
    </nc>
  </rcc>
  <rcc rId="5815" sId="2">
    <nc r="V306">
      <v>26</v>
    </nc>
  </rcc>
  <rcc rId="5816" sId="2">
    <nc r="V307">
      <v>90</v>
    </nc>
  </rcc>
  <rcc rId="5817" sId="2">
    <nc r="V308">
      <v>94</v>
    </nc>
  </rcc>
  <rcc rId="5818" sId="2">
    <nc r="V309">
      <v>20</v>
    </nc>
  </rcc>
  <rcc rId="5819" sId="2">
    <nc r="V310">
      <v>46</v>
    </nc>
  </rcc>
  <rcc rId="5820" sId="2">
    <nc r="V311">
      <v>22</v>
    </nc>
  </rcc>
  <rcc rId="5821" sId="2">
    <nc r="V312">
      <v>38</v>
    </nc>
  </rcc>
  <rcc rId="5822" sId="2">
    <nc r="V313">
      <v>28</v>
    </nc>
  </rcc>
  <rcc rId="5823" sId="2">
    <nc r="V314">
      <v>28</v>
    </nc>
  </rcc>
  <rcc rId="5824" sId="2">
    <nc r="V315">
      <v>42</v>
    </nc>
  </rcc>
  <rcc rId="5825" sId="2">
    <nc r="V316">
      <v>8</v>
    </nc>
  </rcc>
  <rcc rId="5826" sId="2">
    <nc r="R274" t="inlineStr">
      <is>
        <t>T5xx</t>
      </is>
    </nc>
  </rcc>
  <rcc rId="5827" sId="2">
    <nc r="R275" t="inlineStr">
      <is>
        <t>T5xx</t>
      </is>
    </nc>
  </rcc>
  <rcc rId="5828" sId="2">
    <nc r="R276" t="inlineStr">
      <is>
        <t>T5xx</t>
      </is>
    </nc>
  </rcc>
  <rcc rId="5829" sId="2">
    <nc r="R277" t="inlineStr">
      <is>
        <t>T5xx</t>
      </is>
    </nc>
  </rcc>
  <rcc rId="5830" sId="2">
    <nc r="R278" t="inlineStr">
      <is>
        <t>T5xx</t>
      </is>
    </nc>
  </rcc>
  <rcc rId="5831" sId="2">
    <nc r="R279" t="inlineStr">
      <is>
        <t>T5xx</t>
      </is>
    </nc>
  </rcc>
  <rcc rId="5832" sId="2">
    <nc r="R280" t="inlineStr">
      <is>
        <t>T5xx</t>
      </is>
    </nc>
  </rcc>
  <rcc rId="5833" sId="2">
    <nc r="R281" t="inlineStr">
      <is>
        <t>T5xx</t>
      </is>
    </nc>
  </rcc>
  <rcc rId="5834" sId="2">
    <nc r="R282" t="inlineStr">
      <is>
        <t>T5xx</t>
      </is>
    </nc>
  </rcc>
  <rcc rId="5835" sId="2">
    <nc r="R283" t="inlineStr">
      <is>
        <t>T5xx</t>
      </is>
    </nc>
  </rcc>
  <rcc rId="5836" sId="2">
    <nc r="R284" t="inlineStr">
      <is>
        <t>T5xx</t>
      </is>
    </nc>
  </rcc>
  <rcc rId="5837" sId="2">
    <nc r="R285" t="inlineStr">
      <is>
        <t>T5xx</t>
      </is>
    </nc>
  </rcc>
  <rcc rId="5838" sId="2">
    <nc r="R286" t="inlineStr">
      <is>
        <t>T5xx</t>
      </is>
    </nc>
  </rcc>
  <rcc rId="5839" sId="2">
    <nc r="R287" t="inlineStr">
      <is>
        <t>T5xx</t>
      </is>
    </nc>
  </rcc>
  <rcc rId="5840" sId="2">
    <nc r="R288" t="inlineStr">
      <is>
        <t>T5xx</t>
      </is>
    </nc>
  </rcc>
  <rcc rId="5841" sId="2">
    <nc r="R289" t="inlineStr">
      <is>
        <t>T5xx</t>
      </is>
    </nc>
  </rcc>
  <rcc rId="5842" sId="2">
    <nc r="R290" t="inlineStr">
      <is>
        <t>T5xx</t>
      </is>
    </nc>
  </rcc>
  <rcc rId="5843" sId="2">
    <nc r="R291" t="inlineStr">
      <is>
        <t>T5xx</t>
      </is>
    </nc>
  </rcc>
  <rcc rId="5844" sId="2">
    <nc r="R292" t="inlineStr">
      <is>
        <t>T5xx</t>
      </is>
    </nc>
  </rcc>
  <rcc rId="5845" sId="2">
    <nc r="R293" t="inlineStr">
      <is>
        <t>T5xx</t>
      </is>
    </nc>
  </rcc>
  <rcc rId="5846" sId="2">
    <nc r="R294" t="inlineStr">
      <is>
        <t>T5xx</t>
      </is>
    </nc>
  </rcc>
  <rcc rId="5847" sId="2">
    <nc r="R295" t="inlineStr">
      <is>
        <t>T5xx</t>
      </is>
    </nc>
  </rcc>
  <rcc rId="5848" sId="2">
    <nc r="R296" t="inlineStr">
      <is>
        <t>T5xx</t>
      </is>
    </nc>
  </rcc>
  <rcc rId="5849" sId="2">
    <nc r="R297" t="inlineStr">
      <is>
        <t>T5xx</t>
      </is>
    </nc>
  </rcc>
  <rcc rId="5850" sId="2">
    <nc r="R298" t="inlineStr">
      <is>
        <t>T5xx</t>
      </is>
    </nc>
  </rcc>
  <rcc rId="5851" sId="2">
    <nc r="R299" t="inlineStr">
      <is>
        <t>T5xx</t>
      </is>
    </nc>
  </rcc>
  <rcc rId="5852" sId="2">
    <nc r="R300" t="inlineStr">
      <is>
        <t>T5xx</t>
      </is>
    </nc>
  </rcc>
  <rcc rId="5853" sId="2">
    <nc r="R301" t="inlineStr">
      <is>
        <t>T5xx</t>
      </is>
    </nc>
  </rcc>
  <rcc rId="5854" sId="2">
    <nc r="R302" t="inlineStr">
      <is>
        <t>T5xx</t>
      </is>
    </nc>
  </rcc>
  <rcc rId="5855" sId="2">
    <nc r="R303" t="inlineStr">
      <is>
        <t>T5xx</t>
      </is>
    </nc>
  </rcc>
  <rcc rId="5856" sId="2">
    <nc r="R304" t="inlineStr">
      <is>
        <t>T5xx</t>
      </is>
    </nc>
  </rcc>
  <rcc rId="5857" sId="2">
    <nc r="R305" t="inlineStr">
      <is>
        <t>T5xx</t>
      </is>
    </nc>
  </rcc>
  <rcc rId="5858" sId="2">
    <nc r="R306" t="inlineStr">
      <is>
        <t>T5xx</t>
      </is>
    </nc>
  </rcc>
  <rcc rId="5859" sId="2">
    <nc r="R307" t="inlineStr">
      <is>
        <t>T5xx</t>
      </is>
    </nc>
  </rcc>
  <rcc rId="5860" sId="2">
    <nc r="R308" t="inlineStr">
      <is>
        <t>T5xx</t>
      </is>
    </nc>
  </rcc>
  <rcc rId="5861" sId="2">
    <nc r="R309" t="inlineStr">
      <is>
        <t>T5xx</t>
      </is>
    </nc>
  </rcc>
  <rcc rId="5862" sId="2">
    <nc r="R310" t="inlineStr">
      <is>
        <t>T5xx</t>
      </is>
    </nc>
  </rcc>
  <rcc rId="5863" sId="2">
    <nc r="R311" t="inlineStr">
      <is>
        <t>T5xx</t>
      </is>
    </nc>
  </rcc>
  <rcc rId="5864" sId="2">
    <nc r="R312" t="inlineStr">
      <is>
        <t>T5xx</t>
      </is>
    </nc>
  </rcc>
  <rcc rId="5865" sId="2">
    <nc r="R313" t="inlineStr">
      <is>
        <t>T5xx</t>
      </is>
    </nc>
  </rcc>
  <rcc rId="5866" sId="2">
    <nc r="R314" t="inlineStr">
      <is>
        <t>T5xx</t>
      </is>
    </nc>
  </rcc>
  <rcc rId="5867" sId="2">
    <nc r="R315" t="inlineStr">
      <is>
        <t>T5xx</t>
      </is>
    </nc>
  </rcc>
  <rcc rId="5868" sId="2">
    <nc r="R316" t="inlineStr">
      <is>
        <t>T5xx</t>
      </is>
    </nc>
  </rcc>
  <rcc rId="5869" sId="2">
    <nc r="J274" t="inlineStr">
      <is>
        <t>New</t>
      </is>
    </nc>
  </rcc>
  <rcc rId="5870" sId="2">
    <nc r="J275" t="inlineStr">
      <is>
        <t>Delta&gt;New</t>
      </is>
    </nc>
  </rcc>
  <rcc rId="5871" sId="2">
    <nc r="J276" t="inlineStr">
      <is>
        <t>Delta&gt;New</t>
      </is>
    </nc>
  </rcc>
  <rcc rId="5872" sId="2">
    <nc r="J277" t="inlineStr">
      <is>
        <t>Delta&gt;New</t>
      </is>
    </nc>
  </rcc>
  <rcc rId="5873" sId="2">
    <nc r="J278" t="inlineStr">
      <is>
        <t>Delta&gt;New</t>
      </is>
    </nc>
  </rcc>
  <rcc rId="5874" sId="2">
    <nc r="J279" t="inlineStr">
      <is>
        <t>Delta&gt;New</t>
      </is>
    </nc>
  </rcc>
  <rcc rId="5875" sId="2">
    <nc r="J280" t="inlineStr">
      <is>
        <t>Delta&gt;New</t>
      </is>
    </nc>
  </rcc>
  <rcc rId="5876" sId="2">
    <nc r="J281" t="inlineStr">
      <is>
        <t>New</t>
      </is>
    </nc>
  </rcc>
  <rcc rId="5877" sId="2">
    <nc r="J282" t="inlineStr">
      <is>
        <t>New</t>
      </is>
    </nc>
  </rcc>
  <rcc rId="5878" sId="2">
    <nc r="J283" t="inlineStr">
      <is>
        <t>Delta&gt;New</t>
      </is>
    </nc>
  </rcc>
  <rcc rId="5879" sId="2">
    <nc r="J284" t="inlineStr">
      <is>
        <t>Delta&gt;New</t>
      </is>
    </nc>
  </rcc>
  <rcc rId="5880" sId="2">
    <nc r="J285" t="inlineStr">
      <is>
        <t>Delta&gt;New</t>
      </is>
    </nc>
  </rcc>
  <rcc rId="5881" sId="2">
    <nc r="J286" t="inlineStr">
      <is>
        <t>Delta&gt;New</t>
      </is>
    </nc>
  </rcc>
  <rcc rId="5882" sId="2">
    <nc r="J287" t="inlineStr">
      <is>
        <t>Delta&gt;New</t>
      </is>
    </nc>
  </rcc>
  <rcc rId="5883" sId="2">
    <nc r="J288" t="inlineStr">
      <is>
        <t>Delta&gt;New</t>
      </is>
    </nc>
  </rcc>
  <rcc rId="5884" sId="2">
    <nc r="J289" t="inlineStr">
      <is>
        <t>Delta&gt;New</t>
      </is>
    </nc>
  </rcc>
  <rcc rId="5885" sId="2">
    <nc r="J290" t="inlineStr">
      <is>
        <t>Delta&gt;New</t>
      </is>
    </nc>
  </rcc>
  <rcc rId="5886" sId="2">
    <nc r="J291" t="inlineStr">
      <is>
        <t>Delta&gt;New</t>
      </is>
    </nc>
  </rcc>
  <rcc rId="5887" sId="2">
    <nc r="J292" t="inlineStr">
      <is>
        <t>Delta&gt;New</t>
      </is>
    </nc>
  </rcc>
  <rcc rId="5888" sId="2">
    <nc r="J293" t="inlineStr">
      <is>
        <t>Delta&gt;New</t>
      </is>
    </nc>
  </rcc>
  <rcc rId="5889" sId="2">
    <nc r="J294" t="inlineStr">
      <is>
        <t>Delta&gt;New</t>
      </is>
    </nc>
  </rcc>
  <rcc rId="5890" sId="2">
    <nc r="J295" t="inlineStr">
      <is>
        <t>Delta&gt;New</t>
      </is>
    </nc>
  </rcc>
  <rcc rId="5891" sId="2">
    <nc r="J296" t="inlineStr">
      <is>
        <t>Delta&gt;New</t>
      </is>
    </nc>
  </rcc>
  <rcc rId="5892" sId="2">
    <nc r="J297" t="inlineStr">
      <is>
        <t>Delta&gt;New</t>
      </is>
    </nc>
  </rcc>
  <rcc rId="5893" sId="2">
    <nc r="J298" t="inlineStr">
      <is>
        <t>New</t>
      </is>
    </nc>
  </rcc>
  <rcc rId="5894" sId="2">
    <nc r="J299" t="inlineStr">
      <is>
        <t>Delta&gt;New</t>
      </is>
    </nc>
  </rcc>
  <rcc rId="5895" sId="2">
    <nc r="J300" t="inlineStr">
      <is>
        <t>Delta&gt;New</t>
      </is>
    </nc>
  </rcc>
  <rcc rId="5896" sId="2">
    <nc r="J301" t="inlineStr">
      <is>
        <t>Delta&gt;New</t>
      </is>
    </nc>
  </rcc>
  <rcc rId="5897" sId="2">
    <nc r="J302" t="inlineStr">
      <is>
        <t>Delta&gt;New</t>
      </is>
    </nc>
  </rcc>
  <rcc rId="5898" sId="2">
    <nc r="J303" t="inlineStr">
      <is>
        <t>Delta&gt;New</t>
      </is>
    </nc>
  </rcc>
  <rcc rId="5899" sId="2">
    <nc r="J304" t="inlineStr">
      <is>
        <t>Delta&gt;New</t>
      </is>
    </nc>
  </rcc>
  <rcc rId="5900" sId="2">
    <nc r="J305" t="inlineStr">
      <is>
        <t>Delta&gt;New</t>
      </is>
    </nc>
  </rcc>
  <rcc rId="5901" sId="2">
    <nc r="J306" t="inlineStr">
      <is>
        <t>Delta&gt;New</t>
      </is>
    </nc>
  </rcc>
  <rcc rId="5902" sId="2">
    <nc r="J307" t="inlineStr">
      <is>
        <t>New</t>
      </is>
    </nc>
  </rcc>
  <rcc rId="5903" sId="2">
    <nc r="J308" t="inlineStr">
      <is>
        <t>New</t>
      </is>
    </nc>
  </rcc>
  <rcc rId="5904" sId="2">
    <nc r="J309" t="inlineStr">
      <is>
        <t>New</t>
      </is>
    </nc>
  </rcc>
  <rcc rId="5905" sId="2">
    <nc r="J310" t="inlineStr">
      <is>
        <t>New</t>
      </is>
    </nc>
  </rcc>
  <rcc rId="5906" sId="2">
    <nc r="J311" t="inlineStr">
      <is>
        <t>New</t>
      </is>
    </nc>
  </rcc>
  <rcc rId="5907" sId="2">
    <nc r="J312" t="inlineStr">
      <is>
        <t>New</t>
      </is>
    </nc>
  </rcc>
  <rcc rId="5908" sId="2">
    <nc r="J313" t="inlineStr">
      <is>
        <t>New</t>
      </is>
    </nc>
  </rcc>
  <rcc rId="5909" sId="2">
    <nc r="J314" t="inlineStr">
      <is>
        <t>New</t>
      </is>
    </nc>
  </rcc>
  <rcc rId="5910" sId="2">
    <nc r="J315" t="inlineStr">
      <is>
        <t>New</t>
      </is>
    </nc>
  </rcc>
  <rcc rId="5911" sId="2">
    <nc r="J316" t="inlineStr">
      <is>
        <t>New</t>
      </is>
    </nc>
  </rcc>
  <rcc rId="5912" sId="2" quotePrefix="1">
    <nc r="O274" t="inlineStr">
      <is>
        <t>1.3</t>
      </is>
    </nc>
  </rcc>
  <rcc rId="5913" sId="2" quotePrefix="1">
    <nc r="O275" t="inlineStr">
      <is>
        <t>1.15.176.0</t>
      </is>
    </nc>
  </rcc>
  <rcc rId="5914" sId="2" quotePrefix="1">
    <nc r="O276" t="inlineStr">
      <is>
        <t>1.6.176.0</t>
      </is>
    </nc>
  </rcc>
  <rcc rId="5915" sId="2" quotePrefix="1">
    <nc r="O277" t="inlineStr">
      <is>
        <t>1.16.176.1</t>
      </is>
    </nc>
  </rcc>
  <rcc rId="5916" sId="2" quotePrefix="1">
    <nc r="O278" t="inlineStr">
      <is>
        <t>1.22.176.0</t>
      </is>
    </nc>
  </rcc>
  <rcc rId="5917" sId="2" quotePrefix="1">
    <nc r="O279" t="inlineStr">
      <is>
        <t>12.28.176.3</t>
      </is>
    </nc>
  </rcc>
  <rcc rId="5918" sId="2" quotePrefix="1">
    <nc r="O280" t="inlineStr">
      <is>
        <t>2.0.176.1</t>
      </is>
    </nc>
  </rcc>
  <rcc rId="5919" sId="2" quotePrefix="1">
    <nc r="O281" t="inlineStr">
      <is>
        <t>1.18.176.0</t>
      </is>
    </nc>
  </rcc>
  <rcc rId="5920" sId="2" quotePrefix="1">
    <nc r="O282" t="inlineStr">
      <is>
        <t>1.4.176.0</t>
      </is>
    </nc>
  </rcc>
  <rcc rId="5921" sId="2">
    <nc r="D274" t="inlineStr">
      <is>
        <t>ASW</t>
      </is>
    </nc>
  </rcc>
  <rcc rId="5922" sId="2">
    <nc r="D275" t="inlineStr">
      <is>
        <t>ASW</t>
      </is>
    </nc>
  </rcc>
  <rcc rId="5923" sId="2">
    <nc r="D276" t="inlineStr">
      <is>
        <t>ASW</t>
      </is>
    </nc>
  </rcc>
  <rcc rId="5924" sId="2">
    <nc r="D277" t="inlineStr">
      <is>
        <t>ASW</t>
      </is>
    </nc>
  </rcc>
  <rcc rId="5925" sId="2">
    <nc r="D278" t="inlineStr">
      <is>
        <t>ASW</t>
      </is>
    </nc>
  </rcc>
  <rcc rId="5926" sId="2">
    <nc r="D279" t="inlineStr">
      <is>
        <t>ASW</t>
      </is>
    </nc>
  </rcc>
  <rcc rId="5927" sId="2">
    <nc r="D280" t="inlineStr">
      <is>
        <t>ASW</t>
      </is>
    </nc>
  </rcc>
  <rcc rId="5928" sId="2">
    <nc r="D281" t="inlineStr">
      <is>
        <t>ASW</t>
      </is>
    </nc>
  </rcc>
  <rcc rId="5929" sId="2">
    <nc r="D282" t="inlineStr">
      <is>
        <t>ASW</t>
      </is>
    </nc>
  </rcc>
  <rcc rId="5930" sId="2" quotePrefix="1">
    <nc r="P274" t="inlineStr">
      <is>
        <t>Ida, Akinari</t>
      </is>
    </nc>
  </rcc>
  <rcc rId="5931" sId="2" quotePrefix="1">
    <nc r="P275" t="inlineStr">
      <is>
        <t>Ida, Akinari</t>
      </is>
    </nc>
  </rcc>
  <rcc rId="5932" sId="2" quotePrefix="1">
    <nc r="P276" t="inlineStr">
      <is>
        <t>Ida, Akinari</t>
      </is>
    </nc>
  </rcc>
  <rcc rId="5933" sId="2" quotePrefix="1">
    <nc r="P277" t="inlineStr">
      <is>
        <t>Ida, Akinari</t>
      </is>
    </nc>
  </rcc>
  <rcc rId="5934" sId="2" quotePrefix="1">
    <nc r="P278" t="inlineStr">
      <is>
        <t>Ida, Akinari</t>
      </is>
    </nc>
  </rcc>
  <rcc rId="5935" sId="2" quotePrefix="1">
    <nc r="P279" t="inlineStr">
      <is>
        <t>Ida, Akinari</t>
      </is>
    </nc>
  </rcc>
  <rcc rId="5936" sId="2" quotePrefix="1">
    <nc r="P280" t="inlineStr">
      <is>
        <t>Ida, Akinari</t>
      </is>
    </nc>
  </rcc>
  <rcc rId="5937" sId="2" quotePrefix="1">
    <nc r="P281" t="inlineStr">
      <is>
        <t>Naveen, Konganahalli Subbareddy</t>
      </is>
    </nc>
  </rcc>
  <rcc rId="5938" sId="2" quotePrefix="1">
    <nc r="P282" t="inlineStr">
      <is>
        <t>Kaneko, Kenta</t>
      </is>
    </nc>
  </rcc>
  <rcc rId="5939" sId="2" quotePrefix="1">
    <nc r="P283" t="inlineStr">
      <is>
        <t>Dharanya Kannan (RBEI/ESE31)</t>
      </is>
    </nc>
  </rcc>
  <rcc rId="5940" sId="2" quotePrefix="1">
    <nc r="P284" t="inlineStr">
      <is>
        <t>Pawan Kumar K B (RBEI/ESJ1)</t>
      </is>
    </nc>
  </rcc>
  <rcc rId="5941" sId="2" quotePrefix="1">
    <nc r="P285" t="inlineStr">
      <is>
        <t>Dasgupta Suryashankar (RBEI/ESJ6)</t>
      </is>
    </nc>
  </rcc>
  <rcc rId="5942" sId="2" quotePrefix="1">
    <nc r="P286" t="inlineStr">
      <is>
        <t>Pawan Kumar K B (RBEI/ESJ1)</t>
      </is>
    </nc>
  </rcc>
  <rcc rId="5943" sId="2" quotePrefix="1">
    <nc r="P287" t="inlineStr">
      <is>
        <t>Abhijith R K (RBEI/ESJ1)</t>
      </is>
    </nc>
  </rcc>
  <rcc rId="5944" sId="2" quotePrefix="1">
    <nc r="P288" t="inlineStr">
      <is>
        <t>Abhijith R K (RBEI/ESJ1)</t>
      </is>
    </nc>
  </rcc>
  <rcc rId="5945" sId="2" quotePrefix="1">
    <nc r="P289" t="inlineStr">
      <is>
        <t>Abhijith R K (RBEI/ESJ1)</t>
      </is>
    </nc>
  </rcc>
  <rcc rId="5946" sId="2" quotePrefix="1">
    <nc r="P290" t="inlineStr">
      <is>
        <t>Pawan Kumar K B (RBEI/ESJ1)</t>
      </is>
    </nc>
  </rcc>
  <rcc rId="5947" sId="2" quotePrefix="1">
    <nc r="P291" t="inlineStr">
      <is>
        <t>Abhijith R K (RBEI/ESJ1)</t>
      </is>
    </nc>
  </rcc>
  <rcc rId="5948" sId="2" quotePrefix="1">
    <nc r="P292" t="inlineStr">
      <is>
        <t>Pawan Kumar K B (RBEI/ESJ1)</t>
      </is>
    </nc>
  </rcc>
  <rcc rId="5949" sId="2" quotePrefix="1">
    <nc r="P293" t="inlineStr">
      <is>
        <t>Adiga Vishnumoorthy Parampalli (RBEI/ESJ1)</t>
      </is>
    </nc>
  </rcc>
  <rcc rId="5950" sId="2" quotePrefix="1">
    <nc r="P294" t="inlineStr">
      <is>
        <t>Adiga Vishnumoorthy Parampalli (RBEI/ESJ1)</t>
      </is>
    </nc>
  </rcc>
  <rcc rId="5951" sId="2" quotePrefix="1">
    <nc r="P295" t="inlineStr">
      <is>
        <t>D_Bappanadu Suraj Rao (RBEI/ESJ1)</t>
      </is>
    </nc>
  </rcc>
  <rcc rId="5952" sId="2" quotePrefix="1">
    <nc r="P296" t="inlineStr">
      <is>
        <t>Pawan Kumar K B (RBEI/ESJ1)</t>
      </is>
    </nc>
  </rcc>
  <rcc rId="5953" sId="2" quotePrefix="1">
    <nc r="P297" t="inlineStr">
      <is>
        <t>Pawan Kumar K B (RBEI/ESJ1)</t>
      </is>
    </nc>
  </rcc>
  <rcc rId="5954" sId="2" quotePrefix="1">
    <nc r="P298" t="inlineStr">
      <is>
        <t>Abhijith R K (RBEI/ESJ1)</t>
      </is>
    </nc>
  </rcc>
  <rcc rId="5955" sId="2" quotePrefix="1">
    <nc r="P299" t="inlineStr">
      <is>
        <t>D_Akshay Kumar N (RBEI/ESJ1)</t>
      </is>
    </nc>
  </rcc>
  <rcc rId="5956" sId="2" quotePrefix="1">
    <nc r="P300" t="inlineStr">
      <is>
        <t>Abhijith R K (RBEI/ESJ1)</t>
      </is>
    </nc>
  </rcc>
  <rcc rId="5957" sId="2" quotePrefix="1">
    <nc r="P301" t="inlineStr">
      <is>
        <t>Abhijith R K (RBEI/ESJ1)</t>
      </is>
    </nc>
  </rcc>
  <rcc rId="5958" sId="2" quotePrefix="1">
    <nc r="P302" t="inlineStr">
      <is>
        <t>D_Akshay Kumar N (RBEI/ESJ1)</t>
      </is>
    </nc>
  </rcc>
  <rcc rId="5959" sId="2" quotePrefix="1">
    <nc r="P303" t="inlineStr">
      <is>
        <t>D_Akshay Kumar N (RBEI/ESJ1)</t>
      </is>
    </nc>
  </rcc>
  <rcc rId="5960" sId="2" quotePrefix="1">
    <nc r="P304" t="inlineStr">
      <is>
        <t>D_Akshay Kumar N (RBEI/ESJ1)</t>
      </is>
    </nc>
  </rcc>
  <rcc rId="5961" sId="2" quotePrefix="1">
    <nc r="P305" t="inlineStr">
      <is>
        <t>D_Bappanadu Suraj Rao (RBEI/ESJ1)</t>
      </is>
    </nc>
  </rcc>
  <rcc rId="5962" sId="2" quotePrefix="1">
    <nc r="P306" t="inlineStr">
      <is>
        <t>D_Bappanadu Suraj Rao (RBEI/ESJ1)</t>
      </is>
    </nc>
  </rcc>
  <rcc rId="5963" sId="2" quotePrefix="1">
    <nc r="P307" t="inlineStr">
      <is>
        <t>Abhijith R K (RBEI/ESJ1)</t>
      </is>
    </nc>
  </rcc>
  <rcc rId="5964" sId="2" quotePrefix="1">
    <nc r="P308" t="inlineStr">
      <is>
        <t>Abhijith R K (RBEI/ESJ1)</t>
      </is>
    </nc>
  </rcc>
  <rcc rId="5965" sId="2" quotePrefix="1">
    <nc r="P309" t="inlineStr">
      <is>
        <t>Murugesan Jagadesan (RBEI/EBB7)</t>
      </is>
    </nc>
  </rcc>
  <rcc rId="5966" sId="2" quotePrefix="1">
    <nc r="P310" t="inlineStr">
      <is>
        <t>Sushant Todkar (RBEI/EBB4)</t>
      </is>
    </nc>
  </rcc>
  <rcc rId="5967" sId="2" quotePrefix="1">
    <nc r="P311" t="inlineStr">
      <is>
        <t>Murugesan Jagadesan (RBEI/EBB7)</t>
      </is>
    </nc>
  </rcc>
  <rcc rId="5968" sId="2" quotePrefix="1">
    <nc r="P312" t="inlineStr">
      <is>
        <t>Murugesan Jagadesan (RBEI/EBB7)</t>
      </is>
    </nc>
  </rcc>
  <rcc rId="5969" sId="2" quotePrefix="1">
    <nc r="P313" t="inlineStr">
      <is>
        <t>Manniganahalli Manu Hanumantharayappa (RBEI/EBB4)</t>
      </is>
    </nc>
  </rcc>
  <rcc rId="5970" sId="2" quotePrefix="1">
    <nc r="P314" t="inlineStr">
      <is>
        <t>Murugesan Jagadesan (RBEI/EBB7)</t>
      </is>
    </nc>
  </rcc>
  <rcc rId="5971" sId="2" quotePrefix="1">
    <nc r="P315" t="inlineStr">
      <is>
        <t>Murugesan Jagadesan (RBEI/EBB7)</t>
      </is>
    </nc>
  </rcc>
  <rcc rId="5972" sId="2" quotePrefix="1">
    <nc r="P316" t="inlineStr">
      <is>
        <t>Manniganahalli Manu Hanumantharayappa (RBEI/EBB4)</t>
      </is>
    </nc>
  </rcc>
  <rcc rId="5973" sId="2" quotePrefix="1">
    <nc r="F274" t="inlineStr">
      <is>
        <t>rb.as.core.app.asw.crb.crbesphevX</t>
      </is>
    </nc>
  </rcc>
  <rcc rId="5974" sId="2" quotePrefix="1">
    <nc r="F275" t="inlineStr">
      <is>
        <t>rb.as.core.app.asw.crb.crbesphevX</t>
      </is>
    </nc>
  </rcc>
  <rcc rId="5975" sId="2" quotePrefix="1">
    <nc r="F276" t="inlineStr">
      <is>
        <t>rb.as.core.app.asw.crb.crbesphevX</t>
      </is>
    </nc>
  </rcc>
  <rcc rId="5976" sId="2" quotePrefix="1">
    <nc r="F277" t="inlineStr">
      <is>
        <t>rb.as.core.app.asw.crb.crbesphevX</t>
      </is>
    </nc>
  </rcc>
  <rcc rId="5977" sId="2" quotePrefix="1">
    <nc r="F278" t="inlineStr">
      <is>
        <t>rb.as.core.app.asw.crb.crbesphevX</t>
      </is>
    </nc>
  </rcc>
  <rcc rId="5978" sId="2" quotePrefix="1">
    <nc r="F279" t="inlineStr">
      <is>
        <t>rb.as.core.app.asw.crb.crbesphevX</t>
      </is>
    </nc>
  </rcc>
  <rcc rId="5979" sId="2" quotePrefix="1">
    <nc r="F280" t="inlineStr">
      <is>
        <t>rb.as.core.app.asw.crb.crbesphevX</t>
      </is>
    </nc>
  </rcc>
  <rcc rId="5980" sId="2" quotePrefix="1">
    <nc r="F281" t="inlineStr">
      <is>
        <t>rb.as.core.app.asw.hal.hals1esphevxhfa</t>
      </is>
    </nc>
  </rcc>
  <rcc rId="5981" sId="2" quotePrefix="1">
    <nc r="F282" t="inlineStr">
      <is>
        <t>rb.as.core.app.asw.pwt.ptaxlesplit</t>
      </is>
    </nc>
  </rcc>
  <rcc rId="5982" sId="2" quotePrefix="1">
    <nc r="F283" t="inlineStr">
      <is>
        <t>rb.as.core.app.dhp</t>
      </is>
    </nc>
  </rcc>
  <rcc rId="5983" sId="2" quotePrefix="1">
    <nc r="F284" t="inlineStr">
      <is>
        <t>rb.as.core.hwp.cubas.ComServices</t>
      </is>
    </nc>
  </rcc>
  <rcc rId="5984" sId="2" quotePrefix="1">
    <nc r="F285" t="inlineStr">
      <is>
        <t>rb.as.core.hwp.hsw.ecubase.functional.rbwau</t>
      </is>
    </nc>
  </rcc>
  <rcc rId="5985" sId="2" quotePrefix="1">
    <nc r="F286" t="inlineStr">
      <is>
        <t>rb.as.RenNis.suv.app.net</t>
      </is>
    </nc>
  </rcc>
  <rcc rId="5986" sId="2" quotePrefix="1">
    <nc r="F287" t="inlineStr">
      <is>
        <t>rb.as.RenNis.suv.app.net</t>
      </is>
    </nc>
  </rcc>
  <rcc rId="5987" sId="2" quotePrefix="1">
    <nc r="F288" t="inlineStr">
      <is>
        <t>rb.as.RenNis.suv.app.net</t>
      </is>
    </nc>
  </rcc>
  <rcc rId="5988" sId="2" quotePrefix="1">
    <nc r="F289" t="inlineStr">
      <is>
        <t>rb.as.RenNis.suv.app.net</t>
      </is>
    </nc>
  </rcc>
  <rcc rId="5989" sId="2" quotePrefix="1">
    <nc r="F290" t="inlineStr">
      <is>
        <t>rb.as.RenNis.suv.app.net</t>
      </is>
    </nc>
  </rcc>
  <rcc rId="5990" sId="2" quotePrefix="1">
    <nc r="F291" t="inlineStr">
      <is>
        <t>rb.as.RenNis.suv.app.net</t>
      </is>
    </nc>
  </rcc>
  <rcc rId="5991" sId="2" quotePrefix="1">
    <nc r="F292" t="inlineStr">
      <is>
        <t>rb.as.RenNis.suv.app.net</t>
      </is>
    </nc>
  </rcc>
  <rcc rId="5992" sId="2" quotePrefix="1">
    <nc r="F293" t="inlineStr">
      <is>
        <t>rb.as.RenNis.suv.app.net</t>
      </is>
    </nc>
  </rcc>
  <rcc rId="5993" sId="2" quotePrefix="1">
    <nc r="F294" t="inlineStr">
      <is>
        <t>rb.as.RenNis.suv.app.net</t>
      </is>
    </nc>
  </rcc>
  <rcc rId="5994" sId="2" quotePrefix="1">
    <nc r="F295" t="inlineStr">
      <is>
        <t>rb.as.RenNis.suv.app.net</t>
      </is>
    </nc>
  </rcc>
  <rcc rId="5995" sId="2" quotePrefix="1">
    <nc r="F296" t="inlineStr">
      <is>
        <t>rb.as.RenNis.suv.app.net</t>
      </is>
    </nc>
  </rcc>
  <rcc rId="5996" sId="2" quotePrefix="1">
    <nc r="F297" t="inlineStr">
      <is>
        <t>rb.as.RenNis.suv.app.net</t>
      </is>
    </nc>
  </rcc>
  <rcc rId="5997" sId="2" quotePrefix="1">
    <nc r="F298" t="inlineStr">
      <is>
        <t>rb.as.RenNis.suv.app.net</t>
      </is>
    </nc>
  </rcc>
  <rcc rId="5998" sId="2" quotePrefix="1">
    <nc r="F299" t="inlineStr">
      <is>
        <t>rb.as.RenNis.suv.app.net</t>
      </is>
    </nc>
  </rcc>
  <rcc rId="5999" sId="2" quotePrefix="1">
    <nc r="F300" t="inlineStr">
      <is>
        <t>rb.as.RenNis.suv.app.net</t>
      </is>
    </nc>
  </rcc>
  <rcc rId="6000" sId="2" quotePrefix="1">
    <nc r="F301" t="inlineStr">
      <is>
        <t>rb.as.RenNis.suv.app.net</t>
      </is>
    </nc>
  </rcc>
  <rcc rId="6001" sId="2" quotePrefix="1">
    <nc r="F302" t="inlineStr">
      <is>
        <t>rb.as.RenNis.suv.app.net</t>
      </is>
    </nc>
  </rcc>
  <rcc rId="6002" sId="2" quotePrefix="1">
    <nc r="F303" t="inlineStr">
      <is>
        <t>rb.as.RenNis.suv.app.net</t>
      </is>
    </nc>
  </rcc>
  <rcc rId="6003" sId="2" quotePrefix="1">
    <nc r="F304" t="inlineStr">
      <is>
        <t>rb.as.RenNis.suv.app.net</t>
      </is>
    </nc>
  </rcc>
  <rcc rId="6004" sId="2" quotePrefix="1">
    <nc r="F305" t="inlineStr">
      <is>
        <t>rb.as.RenNis.suv.app.net</t>
      </is>
    </nc>
  </rcc>
  <rcc rId="6005" sId="2" quotePrefix="1">
    <nc r="F306" t="inlineStr">
      <is>
        <t>rb.as.RenNis.suv.app.net</t>
      </is>
    </nc>
  </rcc>
  <rcc rId="6006" sId="2" quotePrefix="1">
    <nc r="F307" t="inlineStr">
      <is>
        <t>rb.as.RenNis.suv.app.net</t>
      </is>
    </nc>
  </rcc>
  <rcc rId="6007" sId="2" quotePrefix="1">
    <nc r="F308" t="inlineStr">
      <is>
        <t>rb.as.RenNis.suv.app.net</t>
      </is>
    </nc>
  </rcc>
  <rcc rId="6008" sId="2" quotePrefix="1">
    <nc r="F309" t="inlineStr">
      <is>
        <t>rba.as.Bldr.RenNisCMFB</t>
      </is>
    </nc>
  </rcc>
  <rcc rId="6009" sId="2" quotePrefix="1">
    <nc r="F310" t="inlineStr">
      <is>
        <t>rba.as.Bldr.RenNisCMFB</t>
      </is>
    </nc>
  </rcc>
  <rcc rId="6010" sId="2" quotePrefix="1">
    <nc r="F311" t="inlineStr">
      <is>
        <t>rba.as.Bldr.RenNisCMFB</t>
      </is>
    </nc>
  </rcc>
  <rcc rId="6011" sId="2" quotePrefix="1">
    <nc r="F312" t="inlineStr">
      <is>
        <t>rba.as.Bldr.RenNisCMFB</t>
      </is>
    </nc>
  </rcc>
  <rcc rId="6012" sId="2" quotePrefix="1">
    <nc r="F313" t="inlineStr">
      <is>
        <t>rba.as.Bldr.RenNisCMFB</t>
      </is>
    </nc>
  </rcc>
  <rcc rId="6013" sId="2" quotePrefix="1">
    <nc r="F314" t="inlineStr">
      <is>
        <t>rba.as.Bldr.RenNisCMFB</t>
      </is>
    </nc>
  </rcc>
  <rcc rId="6014" sId="2" quotePrefix="1">
    <nc r="F315" t="inlineStr">
      <is>
        <t>rba.as.Bldr.RenNisCMFB</t>
      </is>
    </nc>
  </rcc>
  <rcc rId="6015" sId="2" quotePrefix="1">
    <nc r="F316" t="inlineStr">
      <is>
        <t>rba.FBL.AS.CFG.rbbldr</t>
      </is>
    </nc>
  </rcc>
  <rcc rId="6016" sId="2">
    <nc r="E274" t="inlineStr">
      <is>
        <t>RN_SUV_CRBS_BSS7x_dev</t>
      </is>
    </nc>
  </rcc>
  <rcc rId="6017" sId="2">
    <nc r="E275" t="inlineStr">
      <is>
        <t>RN_SUV_CRBS_BSS7x_dev</t>
      </is>
    </nc>
  </rcc>
  <rcc rId="6018" sId="2">
    <nc r="E276" t="inlineStr">
      <is>
        <t>RN_SUV_CRBS_BSS7x_dev</t>
      </is>
    </nc>
  </rcc>
  <rcc rId="6019" sId="2">
    <nc r="E277" t="inlineStr">
      <is>
        <t>RN_SUV_CRBS_BSS7x_dev</t>
      </is>
    </nc>
  </rcc>
  <rcc rId="6020" sId="2">
    <nc r="E278" t="inlineStr">
      <is>
        <t>RN_SUV_CRBS_BSS7x_dev</t>
      </is>
    </nc>
  </rcc>
  <rcc rId="6021" sId="2">
    <nc r="E279" t="inlineStr">
      <is>
        <t>RN_SUV_CRBS_BSS7x_dev</t>
      </is>
    </nc>
  </rcc>
  <rcc rId="6022" sId="2">
    <nc r="E280" t="inlineStr">
      <is>
        <t>RN_SUV_CRBS_BSS7x_dev</t>
      </is>
    </nc>
  </rcc>
  <rcc rId="6023" sId="2">
    <nc r="E281" t="inlineStr">
      <is>
        <t>RN_SUV_CRBS_BSS7x_dev</t>
      </is>
    </nc>
  </rcc>
  <rcc rId="6024" sId="2">
    <nc r="E282" t="inlineStr">
      <is>
        <t>RN_SUV_CRBS_BSS7x_dev</t>
      </is>
    </nc>
  </rcc>
  <rcc rId="6025" sId="2">
    <nc r="E283" t="inlineStr">
      <is>
        <t>RN_SUV_CRBS_BSS7x_dev</t>
      </is>
    </nc>
  </rcc>
  <rcc rId="6026" sId="2">
    <nc r="E284" t="inlineStr">
      <is>
        <t>RN_SUV_CRBS_BSS7x_dev</t>
      </is>
    </nc>
  </rcc>
  <rcc rId="6027" sId="2">
    <nc r="E285" t="inlineStr">
      <is>
        <t>RN_SUV_CRBS_BSS7x_dev</t>
      </is>
    </nc>
  </rcc>
  <rcc rId="6028" sId="2">
    <nc r="E286" t="inlineStr">
      <is>
        <t>RN_SUV_CRBS_BSS7x_dev</t>
      </is>
    </nc>
  </rcc>
  <rcc rId="6029" sId="2">
    <nc r="E287" t="inlineStr">
      <is>
        <t>RN_SUV_CRBS_BSS7x_dev</t>
      </is>
    </nc>
  </rcc>
  <rcc rId="6030" sId="2">
    <nc r="E288" t="inlineStr">
      <is>
        <t>RN_SUV_CRBS_BSS7x_dev</t>
      </is>
    </nc>
  </rcc>
  <rcc rId="6031" sId="2">
    <nc r="E289" t="inlineStr">
      <is>
        <t>RN_SUV_CRBS_BSS7x_dev</t>
      </is>
    </nc>
  </rcc>
  <rcc rId="6032" sId="2">
    <nc r="E290" t="inlineStr">
      <is>
        <t>RN_SUV_CRBS_BSS7x_dev</t>
      </is>
    </nc>
  </rcc>
  <rcc rId="6033" sId="2">
    <nc r="E291" t="inlineStr">
      <is>
        <t>RN_SUV_CRBS_BSS7x_dev</t>
      </is>
    </nc>
  </rcc>
  <rcc rId="6034" sId="2">
    <nc r="E292" t="inlineStr">
      <is>
        <t>RN_SUV_CRBS_BSS7x_dev</t>
      </is>
    </nc>
  </rcc>
  <rcc rId="6035" sId="2">
    <nc r="E293" t="inlineStr">
      <is>
        <t>RN_SUV_CRBS_BSS7x_dev</t>
      </is>
    </nc>
  </rcc>
  <rcc rId="6036" sId="2">
    <nc r="E294" t="inlineStr">
      <is>
        <t>RN_SUV_CRBS_BSS7x_dev</t>
      </is>
    </nc>
  </rcc>
  <rcc rId="6037" sId="2">
    <nc r="E295" t="inlineStr">
      <is>
        <t>RN_SUV_CRBS_BSS7x_dev</t>
      </is>
    </nc>
  </rcc>
  <rcc rId="6038" sId="2">
    <nc r="E296" t="inlineStr">
      <is>
        <t>RN_SUV_CRBS_BSS7x_dev</t>
      </is>
    </nc>
  </rcc>
  <rcc rId="6039" sId="2">
    <nc r="E297" t="inlineStr">
      <is>
        <t>RN_SUV_CRBS_BSS7x_dev</t>
      </is>
    </nc>
  </rcc>
  <rcc rId="6040" sId="2">
    <nc r="E298" t="inlineStr">
      <is>
        <t>RN_SUV_CRBS_BSS7x_dev</t>
      </is>
    </nc>
  </rcc>
  <rcc rId="6041" sId="2">
    <nc r="E299" t="inlineStr">
      <is>
        <t>RN_SUV_CRBS_BSS7x_dev</t>
      </is>
    </nc>
  </rcc>
  <rcc rId="6042" sId="2">
    <nc r="E300" t="inlineStr">
      <is>
        <t>RN_SUV_CRBS_BSS7x_dev</t>
      </is>
    </nc>
  </rcc>
  <rcc rId="6043" sId="2">
    <nc r="E301" t="inlineStr">
      <is>
        <t>RN_SUV_CRBS_BSS7x_dev</t>
      </is>
    </nc>
  </rcc>
  <rcc rId="6044" sId="2">
    <nc r="E302" t="inlineStr">
      <is>
        <t>RN_SUV_CRBS_BSS7x_dev</t>
      </is>
    </nc>
  </rcc>
  <rcc rId="6045" sId="2">
    <nc r="E303" t="inlineStr">
      <is>
        <t>RN_SUV_CRBS_BSS7x_dev</t>
      </is>
    </nc>
  </rcc>
  <rcc rId="6046" sId="2">
    <nc r="E304" t="inlineStr">
      <is>
        <t>RN_SUV_CRBS_BSS7x_dev</t>
      </is>
    </nc>
  </rcc>
  <rcc rId="6047" sId="2">
    <nc r="E305" t="inlineStr">
      <is>
        <t>RN_SUV_CRBS_BSS7x_dev</t>
      </is>
    </nc>
  </rcc>
  <rcc rId="6048" sId="2">
    <nc r="E306" t="inlineStr">
      <is>
        <t>RN_SUV_CRBS_BSS7x_dev</t>
      </is>
    </nc>
  </rcc>
  <rcc rId="6049" sId="2">
    <nc r="E307" t="inlineStr">
      <is>
        <t>RN_SUV_CRBS_BSS7x_dev</t>
      </is>
    </nc>
  </rcc>
  <rcc rId="6050" sId="2">
    <nc r="E308" t="inlineStr">
      <is>
        <t>RN_SUV_CRBS_BSS7x_dev</t>
      </is>
    </nc>
  </rcc>
  <rcc rId="6051" sId="2">
    <nc r="E309" t="inlineStr">
      <is>
        <t>RN_SUV_CRBS_BSS7x_dev</t>
      </is>
    </nc>
  </rcc>
  <rcc rId="6052" sId="2">
    <nc r="E310" t="inlineStr">
      <is>
        <t>RN_SUV_CRBS_BSS7x_dev</t>
      </is>
    </nc>
  </rcc>
  <rcc rId="6053" sId="2">
    <nc r="E311" t="inlineStr">
      <is>
        <t>RN_SUV_CRBS_BSS7x_dev</t>
      </is>
    </nc>
  </rcc>
  <rcc rId="6054" sId="2">
    <nc r="E312" t="inlineStr">
      <is>
        <t>RN_SUV_CRBS_BSS7x_dev</t>
      </is>
    </nc>
  </rcc>
  <rcc rId="6055" sId="2">
    <nc r="E313" t="inlineStr">
      <is>
        <t>RN_SUV_CRBS_BSS7x_dev</t>
      </is>
    </nc>
  </rcc>
  <rcc rId="6056" sId="2">
    <nc r="E314" t="inlineStr">
      <is>
        <t>RN_SUV_CRBS_BSS7x_dev</t>
      </is>
    </nc>
  </rcc>
  <rcc rId="6057" sId="2">
    <nc r="E315" t="inlineStr">
      <is>
        <t>RN_SUV_CRBS_BSS7x_dev</t>
      </is>
    </nc>
  </rcc>
  <rcc rId="6058" sId="2">
    <nc r="E316" t="inlineStr">
      <is>
        <t>RN_SUV_CRBS_BSS7x_dev</t>
      </is>
    </nc>
  </rcc>
  <rcc rId="6059" sId="2">
    <nc r="D283" t="inlineStr">
      <is>
        <t>PSW</t>
      </is>
    </nc>
  </rcc>
  <rcc rId="6060" sId="2">
    <nc r="D284" t="inlineStr">
      <is>
        <t>PSW</t>
      </is>
    </nc>
  </rcc>
  <rcc rId="6061" sId="2">
    <nc r="D285" t="inlineStr">
      <is>
        <t>PSW</t>
      </is>
    </nc>
  </rcc>
  <rcc rId="6062" sId="2">
    <nc r="D286" t="inlineStr">
      <is>
        <t>PSW</t>
      </is>
    </nc>
  </rcc>
  <rcc rId="6063" sId="2">
    <nc r="D287" t="inlineStr">
      <is>
        <t>PSW</t>
      </is>
    </nc>
  </rcc>
  <rcc rId="6064" sId="2">
    <nc r="D288" t="inlineStr">
      <is>
        <t>PSW</t>
      </is>
    </nc>
  </rcc>
  <rcc rId="6065" sId="2">
    <nc r="D289" t="inlineStr">
      <is>
        <t>PSW</t>
      </is>
    </nc>
  </rcc>
  <rcc rId="6066" sId="2">
    <nc r="D290" t="inlineStr">
      <is>
        <t>PSW</t>
      </is>
    </nc>
  </rcc>
  <rcc rId="6067" sId="2">
    <nc r="D291" t="inlineStr">
      <is>
        <t>PSW</t>
      </is>
    </nc>
  </rcc>
  <rcc rId="6068" sId="2">
    <nc r="D292" t="inlineStr">
      <is>
        <t>PSW</t>
      </is>
    </nc>
  </rcc>
  <rcc rId="6069" sId="2">
    <nc r="D293" t="inlineStr">
      <is>
        <t>PSW</t>
      </is>
    </nc>
  </rcc>
  <rcc rId="6070" sId="2">
    <nc r="D294" t="inlineStr">
      <is>
        <t>PSW</t>
      </is>
    </nc>
  </rcc>
  <rcc rId="6071" sId="2">
    <nc r="D295" t="inlineStr">
      <is>
        <t>PSW</t>
      </is>
    </nc>
  </rcc>
  <rcc rId="6072" sId="2">
    <nc r="D296" t="inlineStr">
      <is>
        <t>PSW</t>
      </is>
    </nc>
  </rcc>
  <rcc rId="6073" sId="2">
    <nc r="D297" t="inlineStr">
      <is>
        <t>PSW</t>
      </is>
    </nc>
  </rcc>
  <rcc rId="6074" sId="2">
    <nc r="D298" t="inlineStr">
      <is>
        <t>PSW</t>
      </is>
    </nc>
  </rcc>
  <rcc rId="6075" sId="2">
    <nc r="D299" t="inlineStr">
      <is>
        <t>PSW</t>
      </is>
    </nc>
  </rcc>
  <rcc rId="6076" sId="2">
    <nc r="D300" t="inlineStr">
      <is>
        <t>PSW</t>
      </is>
    </nc>
  </rcc>
  <rcc rId="6077" sId="2">
    <nc r="D301" t="inlineStr">
      <is>
        <t>PSW</t>
      </is>
    </nc>
  </rcc>
  <rcc rId="6078" sId="2">
    <nc r="D302" t="inlineStr">
      <is>
        <t>PSW</t>
      </is>
    </nc>
  </rcc>
  <rcc rId="6079" sId="2">
    <nc r="D303" t="inlineStr">
      <is>
        <t>PSW</t>
      </is>
    </nc>
  </rcc>
  <rcc rId="6080" sId="2">
    <nc r="D304" t="inlineStr">
      <is>
        <t>PSW</t>
      </is>
    </nc>
  </rcc>
  <rcc rId="6081" sId="2">
    <nc r="D305" t="inlineStr">
      <is>
        <t>PSW</t>
      </is>
    </nc>
  </rcc>
  <rcc rId="6082" sId="2">
    <nc r="D306" t="inlineStr">
      <is>
        <t>PSW</t>
      </is>
    </nc>
  </rcc>
  <rcc rId="6083" sId="2">
    <nc r="D307" t="inlineStr">
      <is>
        <t>PSW</t>
      </is>
    </nc>
  </rcc>
  <rcc rId="6084" sId="2">
    <nc r="D308" t="inlineStr">
      <is>
        <t>PSW</t>
      </is>
    </nc>
  </rcc>
  <rcc rId="6085" sId="2">
    <nc r="D309" t="inlineStr">
      <is>
        <t>PSW</t>
      </is>
    </nc>
  </rcc>
  <rcc rId="6086" sId="2">
    <nc r="D310" t="inlineStr">
      <is>
        <t>PSW</t>
      </is>
    </nc>
  </rcc>
  <rcc rId="6087" sId="2">
    <nc r="D311" t="inlineStr">
      <is>
        <t>PSW</t>
      </is>
    </nc>
  </rcc>
  <rcc rId="6088" sId="2">
    <nc r="D312" t="inlineStr">
      <is>
        <t>PSW</t>
      </is>
    </nc>
  </rcc>
  <rcc rId="6089" sId="2">
    <nc r="D313" t="inlineStr">
      <is>
        <t>PSW</t>
      </is>
    </nc>
  </rcc>
  <rcc rId="6090" sId="2">
    <nc r="D314" t="inlineStr">
      <is>
        <t>PSW</t>
      </is>
    </nc>
  </rcc>
  <rcc rId="6091" sId="2">
    <nc r="D315" t="inlineStr">
      <is>
        <t>PSW</t>
      </is>
    </nc>
  </rcc>
  <rcc rId="6092" sId="2">
    <nc r="D316" t="inlineStr">
      <is>
        <t>PSW</t>
      </is>
    </nc>
  </rcc>
  <rcc rId="6093" sId="2">
    <nc r="C274">
      <v>20200528</v>
    </nc>
  </rcc>
  <rcc rId="6094" sId="2">
    <nc r="C275">
      <v>20200528</v>
    </nc>
  </rcc>
  <rcc rId="6095" sId="2">
    <nc r="C276">
      <v>20200528</v>
    </nc>
  </rcc>
  <rcc rId="6096" sId="2">
    <nc r="C277">
      <v>20200528</v>
    </nc>
  </rcc>
  <rcc rId="6097" sId="2">
    <nc r="C278">
      <v>20200528</v>
    </nc>
  </rcc>
  <rcc rId="6098" sId="2">
    <nc r="C279">
      <v>20200528</v>
    </nc>
  </rcc>
  <rcc rId="6099" sId="2">
    <nc r="C280">
      <v>20200528</v>
    </nc>
  </rcc>
  <rcc rId="6100" sId="2">
    <nc r="C281">
      <v>20200528</v>
    </nc>
  </rcc>
  <rcc rId="6101" sId="2">
    <nc r="C282">
      <v>20200528</v>
    </nc>
  </rcc>
  <rcc rId="6102" sId="2">
    <nc r="C283">
      <v>20200528</v>
    </nc>
  </rcc>
  <rcc rId="6103" sId="2">
    <nc r="C284">
      <v>20200528</v>
    </nc>
  </rcc>
  <rcc rId="6104" sId="2">
    <nc r="C285">
      <v>20200528</v>
    </nc>
  </rcc>
  <rcc rId="6105" sId="2">
    <nc r="C286">
      <v>20200528</v>
    </nc>
  </rcc>
  <rcc rId="6106" sId="2">
    <nc r="C287">
      <v>20200528</v>
    </nc>
  </rcc>
  <rcc rId="6107" sId="2">
    <nc r="C288">
      <v>20200528</v>
    </nc>
  </rcc>
  <rcc rId="6108" sId="2">
    <nc r="C289">
      <v>20200528</v>
    </nc>
  </rcc>
  <rcc rId="6109" sId="2">
    <nc r="C290">
      <v>20200528</v>
    </nc>
  </rcc>
  <rcc rId="6110" sId="2">
    <nc r="C291">
      <v>20200528</v>
    </nc>
  </rcc>
  <rcc rId="6111" sId="2">
    <nc r="C292">
      <v>20200528</v>
    </nc>
  </rcc>
  <rcc rId="6112" sId="2">
    <nc r="C293">
      <v>20200528</v>
    </nc>
  </rcc>
  <rcc rId="6113" sId="2">
    <nc r="C294">
      <v>20200528</v>
    </nc>
  </rcc>
  <rcc rId="6114" sId="2">
    <nc r="C295">
      <v>20200528</v>
    </nc>
  </rcc>
  <rcc rId="6115" sId="2">
    <nc r="C296">
      <v>20200528</v>
    </nc>
  </rcc>
  <rcc rId="6116" sId="2">
    <nc r="C297">
      <v>20200528</v>
    </nc>
  </rcc>
  <rcc rId="6117" sId="2">
    <nc r="C298">
      <v>20200528</v>
    </nc>
  </rcc>
  <rcc rId="6118" sId="2">
    <nc r="C299">
      <v>20200528</v>
    </nc>
  </rcc>
  <rcc rId="6119" sId="2">
    <nc r="C300">
      <v>20200528</v>
    </nc>
  </rcc>
  <rcc rId="6120" sId="2">
    <nc r="C301">
      <v>20200528</v>
    </nc>
  </rcc>
  <rcc rId="6121" sId="2">
    <nc r="C302">
      <v>20200528</v>
    </nc>
  </rcc>
  <rcc rId="6122" sId="2">
    <nc r="C303">
      <v>20200528</v>
    </nc>
  </rcc>
  <rcc rId="6123" sId="2">
    <nc r="C304">
      <v>20200528</v>
    </nc>
  </rcc>
  <rcc rId="6124" sId="2">
    <nc r="C305">
      <v>20200528</v>
    </nc>
  </rcc>
  <rcc rId="6125" sId="2">
    <nc r="C306">
      <v>20200528</v>
    </nc>
  </rcc>
  <rcc rId="6126" sId="2">
    <nc r="C307">
      <v>20200528</v>
    </nc>
  </rcc>
  <rcc rId="6127" sId="2">
    <nc r="C308">
      <v>20200528</v>
    </nc>
  </rcc>
  <rcc rId="6128" sId="2">
    <nc r="C309">
      <v>20200528</v>
    </nc>
  </rcc>
  <rcc rId="6129" sId="2">
    <nc r="C310">
      <v>20200528</v>
    </nc>
  </rcc>
  <rcc rId="6130" sId="2">
    <nc r="C311">
      <v>20200528</v>
    </nc>
  </rcc>
  <rcc rId="6131" sId="2">
    <nc r="C312">
      <v>20200528</v>
    </nc>
  </rcc>
  <rcc rId="6132" sId="2">
    <nc r="C313">
      <v>20200528</v>
    </nc>
  </rcc>
  <rcc rId="6133" sId="2">
    <nc r="C314">
      <v>20200528</v>
    </nc>
  </rcc>
  <rcc rId="6134" sId="2">
    <nc r="C315">
      <v>20200528</v>
    </nc>
  </rcc>
  <rcc rId="6135" sId="2">
    <nc r="C316">
      <v>20200528</v>
    </nc>
  </rcc>
  <rcc rId="6136" sId="2">
    <nc r="B274">
      <v>215</v>
    </nc>
  </rcc>
  <rcc rId="6137" sId="2">
    <nc r="B275">
      <v>216</v>
    </nc>
  </rcc>
  <rcc rId="6138" sId="2">
    <nc r="B276">
      <v>217</v>
    </nc>
  </rcc>
  <rcc rId="6139" sId="2">
    <nc r="B277">
      <v>218</v>
    </nc>
  </rcc>
  <rcc rId="6140" sId="2">
    <nc r="B278">
      <v>219</v>
    </nc>
  </rcc>
  <rcc rId="6141" sId="2">
    <nc r="B279">
      <v>220</v>
    </nc>
  </rcc>
  <rcc rId="6142" sId="2">
    <nc r="B280">
      <v>221</v>
    </nc>
  </rcc>
  <rcc rId="6143" sId="2">
    <nc r="B281">
      <v>222</v>
    </nc>
  </rcc>
  <rcc rId="6144" sId="2">
    <nc r="B282">
      <v>223</v>
    </nc>
  </rcc>
  <rcc rId="6145" sId="2">
    <nc r="B283">
      <v>224</v>
    </nc>
  </rcc>
  <rcc rId="6146" sId="2">
    <nc r="B284">
      <v>225</v>
    </nc>
  </rcc>
  <rcc rId="6147" sId="2">
    <nc r="B285">
      <v>226</v>
    </nc>
  </rcc>
  <rcc rId="6148" sId="2">
    <nc r="B286">
      <v>227</v>
    </nc>
  </rcc>
  <rcc rId="6149" sId="2">
    <nc r="B287">
      <v>228</v>
    </nc>
  </rcc>
  <rcc rId="6150" sId="2">
    <nc r="B288">
      <v>229</v>
    </nc>
  </rcc>
  <rcc rId="6151" sId="2">
    <nc r="B289">
      <v>230</v>
    </nc>
  </rcc>
  <rcc rId="6152" sId="2">
    <nc r="B290">
      <v>231</v>
    </nc>
  </rcc>
  <rcc rId="6153" sId="2">
    <nc r="B291">
      <v>232</v>
    </nc>
  </rcc>
  <rcc rId="6154" sId="2">
    <nc r="B292">
      <v>233</v>
    </nc>
  </rcc>
  <rcc rId="6155" sId="2">
    <nc r="B293">
      <v>234</v>
    </nc>
  </rcc>
  <rcc rId="6156" sId="2">
    <nc r="B294">
      <v>235</v>
    </nc>
  </rcc>
  <rcc rId="6157" sId="2">
    <nc r="B295">
      <v>236</v>
    </nc>
  </rcc>
  <rcc rId="6158" sId="2">
    <nc r="B296">
      <v>237</v>
    </nc>
  </rcc>
  <rcc rId="6159" sId="2">
    <nc r="B297">
      <v>238</v>
    </nc>
  </rcc>
  <rcc rId="6160" sId="2">
    <nc r="B298">
      <v>239</v>
    </nc>
  </rcc>
  <rcc rId="6161" sId="2">
    <nc r="B299">
      <v>240</v>
    </nc>
  </rcc>
  <rcc rId="6162" sId="2">
    <nc r="B300">
      <v>241</v>
    </nc>
  </rcc>
  <rcc rId="6163" sId="2">
    <nc r="B301">
      <v>242</v>
    </nc>
  </rcc>
  <rcc rId="6164" sId="2">
    <nc r="B302">
      <v>243</v>
    </nc>
  </rcc>
  <rcc rId="6165" sId="2">
    <nc r="B303">
      <v>244</v>
    </nc>
  </rcc>
  <rcc rId="6166" sId="2">
    <nc r="B304">
      <v>245</v>
    </nc>
  </rcc>
  <rcc rId="6167" sId="2">
    <nc r="B305">
      <v>246</v>
    </nc>
  </rcc>
  <rcc rId="6168" sId="2">
    <nc r="B306">
      <v>247</v>
    </nc>
  </rcc>
  <rcc rId="6169" sId="2">
    <nc r="B307">
      <v>248</v>
    </nc>
  </rcc>
  <rcc rId="6170" sId="2">
    <nc r="B308">
      <v>249</v>
    </nc>
  </rcc>
  <rcc rId="6171" sId="2">
    <nc r="B309">
      <v>250</v>
    </nc>
  </rcc>
  <rcc rId="6172" sId="2">
    <nc r="B310">
      <v>251</v>
    </nc>
  </rcc>
  <rcc rId="6173" sId="2">
    <nc r="B311">
      <v>252</v>
    </nc>
  </rcc>
  <rcc rId="6174" sId="2">
    <nc r="B312">
      <v>253</v>
    </nc>
  </rcc>
  <rcc rId="6175" sId="2">
    <nc r="B313">
      <v>254</v>
    </nc>
  </rcc>
  <rcc rId="6176" sId="2">
    <nc r="B314">
      <v>255</v>
    </nc>
  </rcc>
  <rcc rId="6177" sId="2">
    <nc r="B315">
      <v>256</v>
    </nc>
  </rcc>
  <rcc rId="6178" sId="2">
    <nc r="B316">
      <v>257</v>
    </nc>
  </rcc>
  <rcc rId="6179" sId="2" xfDxf="1" dxf="1" quotePrefix="1">
    <nc r="L283" t="inlineStr">
      <is>
        <t>BB80081</t>
      </is>
    </nc>
    <ndxf>
      <alignment horizontal="left" vertical="top" readingOrder="0"/>
      <border outline="0">
        <left style="thin">
          <color indexed="64"/>
        </left>
        <right style="thin">
          <color indexed="64"/>
        </right>
        <top style="thin">
          <color indexed="64"/>
        </top>
        <bottom style="thin">
          <color indexed="64"/>
        </bottom>
      </border>
    </ndxf>
  </rcc>
  <rcc rId="6180" sId="2" quotePrefix="1">
    <nc r="L284" t="inlineStr">
      <is>
        <t>BB80081</t>
      </is>
    </nc>
  </rcc>
  <rcc rId="6181" sId="2" quotePrefix="1">
    <nc r="L285" t="inlineStr">
      <is>
        <t>BB80081</t>
      </is>
    </nc>
  </rcc>
  <rcc rId="6182" sId="2" quotePrefix="1">
    <nc r="L286" t="inlineStr">
      <is>
        <t>BB80081</t>
      </is>
    </nc>
  </rcc>
  <rcc rId="6183" sId="2" quotePrefix="1">
    <nc r="L287" t="inlineStr">
      <is>
        <t>BB80081</t>
      </is>
    </nc>
  </rcc>
  <rcc rId="6184" sId="2" quotePrefix="1">
    <nc r="L288" t="inlineStr">
      <is>
        <t>BB80081</t>
      </is>
    </nc>
  </rcc>
  <rcc rId="6185" sId="2" quotePrefix="1">
    <nc r="L289" t="inlineStr">
      <is>
        <t>BB80081</t>
      </is>
    </nc>
  </rcc>
  <rcc rId="6186" sId="2" quotePrefix="1">
    <nc r="L290" t="inlineStr">
      <is>
        <t>BB80081</t>
      </is>
    </nc>
  </rcc>
  <rcc rId="6187" sId="2" quotePrefix="1">
    <nc r="L291" t="inlineStr">
      <is>
        <t>BB80081</t>
      </is>
    </nc>
  </rcc>
  <rcc rId="6188" sId="2" quotePrefix="1">
    <nc r="L292" t="inlineStr">
      <is>
        <t>BB80081</t>
      </is>
    </nc>
  </rcc>
  <rcc rId="6189" sId="2" quotePrefix="1">
    <oc r="L293" t="inlineStr">
      <is>
        <t>-</t>
      </is>
    </oc>
    <nc r="L293" t="inlineStr">
      <is>
        <t>BB80081</t>
      </is>
    </nc>
  </rcc>
  <rcc rId="6190" sId="2" quotePrefix="1">
    <oc r="L294" t="inlineStr">
      <is>
        <t>-</t>
      </is>
    </oc>
    <nc r="L294" t="inlineStr">
      <is>
        <t>BB80081</t>
      </is>
    </nc>
  </rcc>
  <rcc rId="6191" sId="2" quotePrefix="1">
    <oc r="L295" t="inlineStr">
      <is>
        <t>-</t>
      </is>
    </oc>
    <nc r="L295" t="inlineStr">
      <is>
        <t>BB80081</t>
      </is>
    </nc>
  </rcc>
  <rcc rId="6192" sId="2" quotePrefix="1">
    <oc r="L296" t="inlineStr">
      <is>
        <t>-</t>
      </is>
    </oc>
    <nc r="L296" t="inlineStr">
      <is>
        <t>BB80081</t>
      </is>
    </nc>
  </rcc>
  <rcc rId="6193" sId="2" quotePrefix="1">
    <oc r="L297" t="inlineStr">
      <is>
        <t>-</t>
      </is>
    </oc>
    <nc r="L297" t="inlineStr">
      <is>
        <t>BB80081</t>
      </is>
    </nc>
  </rcc>
  <rcc rId="6194" sId="2" quotePrefix="1">
    <oc r="L298" t="inlineStr">
      <is>
        <t>-</t>
      </is>
    </oc>
    <nc r="L298" t="inlineStr">
      <is>
        <t>BB80081</t>
      </is>
    </nc>
  </rcc>
  <rcc rId="6195" sId="2" quotePrefix="1">
    <oc r="L299" t="inlineStr">
      <is>
        <t>-</t>
      </is>
    </oc>
    <nc r="L299" t="inlineStr">
      <is>
        <t>BB80081</t>
      </is>
    </nc>
  </rcc>
  <rcc rId="6196" sId="2" quotePrefix="1">
    <oc r="L300" t="inlineStr">
      <is>
        <t>-</t>
      </is>
    </oc>
    <nc r="L300" t="inlineStr">
      <is>
        <t>BB80081</t>
      </is>
    </nc>
  </rcc>
  <rcc rId="6197" sId="2" quotePrefix="1">
    <oc r="L301" t="inlineStr">
      <is>
        <t>-</t>
      </is>
    </oc>
    <nc r="L301" t="inlineStr">
      <is>
        <t>BB80081</t>
      </is>
    </nc>
  </rcc>
  <rcc rId="6198" sId="2" quotePrefix="1">
    <oc r="L302" t="inlineStr">
      <is>
        <t>-</t>
      </is>
    </oc>
    <nc r="L302" t="inlineStr">
      <is>
        <t>BB80081</t>
      </is>
    </nc>
  </rcc>
  <rcc rId="6199" sId="2" quotePrefix="1">
    <oc r="L303" t="inlineStr">
      <is>
        <t>-</t>
      </is>
    </oc>
    <nc r="L303" t="inlineStr">
      <is>
        <t>BB80081</t>
      </is>
    </nc>
  </rcc>
  <rcc rId="6200" sId="2" quotePrefix="1">
    <nc r="L304" t="inlineStr">
      <is>
        <t>BB80081</t>
      </is>
    </nc>
  </rcc>
  <rcc rId="6201" sId="2" quotePrefix="1">
    <nc r="L305" t="inlineStr">
      <is>
        <t>BB80081</t>
      </is>
    </nc>
  </rcc>
  <rcc rId="6202" sId="2" quotePrefix="1">
    <nc r="L306" t="inlineStr">
      <is>
        <t>BB80081</t>
      </is>
    </nc>
  </rcc>
  <rcc rId="6203" sId="2" quotePrefix="1">
    <nc r="L307" t="inlineStr">
      <is>
        <t>BB80081</t>
      </is>
    </nc>
  </rcc>
  <rcc rId="6204" sId="2" quotePrefix="1">
    <nc r="L308" t="inlineStr">
      <is>
        <t>BB80081</t>
      </is>
    </nc>
  </rcc>
  <rcc rId="6205" sId="2" quotePrefix="1">
    <nc r="L309" t="inlineStr">
      <is>
        <t>BB80081</t>
      </is>
    </nc>
  </rcc>
  <rcc rId="6206" sId="2" quotePrefix="1">
    <nc r="L310" t="inlineStr">
      <is>
        <t>BB80081</t>
      </is>
    </nc>
  </rcc>
  <rcc rId="6207" sId="2" quotePrefix="1">
    <nc r="L311" t="inlineStr">
      <is>
        <t>BB80081</t>
      </is>
    </nc>
  </rcc>
  <rcc rId="6208" sId="2" quotePrefix="1">
    <nc r="L312" t="inlineStr">
      <is>
        <t>BB80081</t>
      </is>
    </nc>
  </rcc>
  <rcc rId="6209" sId="2" quotePrefix="1">
    <nc r="L313" t="inlineStr">
      <is>
        <t>BB80081</t>
      </is>
    </nc>
  </rcc>
  <rcc rId="6210" sId="2" quotePrefix="1">
    <nc r="L314" t="inlineStr">
      <is>
        <t>BB80081</t>
      </is>
    </nc>
  </rcc>
  <rcc rId="6211" sId="2" quotePrefix="1">
    <oc r="L315" t="inlineStr">
      <is>
        <t>-</t>
      </is>
    </oc>
    <nc r="L315" t="inlineStr">
      <is>
        <t>BB80081</t>
      </is>
    </nc>
  </rcc>
  <rcc rId="6212" sId="2" quotePrefix="1">
    <oc r="L316" t="inlineStr">
      <is>
        <t>-</t>
      </is>
    </oc>
    <nc r="L316" t="inlineStr">
      <is>
        <t>BB80081</t>
      </is>
    </nc>
  </rcc>
  <rcc rId="6213" sId="2" quotePrefix="1">
    <nc r="L274" t="inlineStr">
      <is>
        <t>-</t>
      </is>
    </nc>
  </rcc>
  <rcc rId="6214" sId="2" quotePrefix="1">
    <nc r="L275" t="inlineStr">
      <is>
        <t>-</t>
      </is>
    </nc>
  </rcc>
  <rcc rId="6215" sId="2" quotePrefix="1">
    <nc r="L276" t="inlineStr">
      <is>
        <t>-</t>
      </is>
    </nc>
  </rcc>
  <rcc rId="6216" sId="2" quotePrefix="1">
    <nc r="L277" t="inlineStr">
      <is>
        <t>-</t>
      </is>
    </nc>
  </rcc>
  <rcc rId="6217" sId="2" quotePrefix="1">
    <nc r="L278" t="inlineStr">
      <is>
        <t>-</t>
      </is>
    </nc>
  </rcc>
  <rcc rId="6218" sId="2" quotePrefix="1">
    <nc r="L279" t="inlineStr">
      <is>
        <t>-</t>
      </is>
    </nc>
  </rcc>
  <rcc rId="6219" sId="2" quotePrefix="1">
    <nc r="L280" t="inlineStr">
      <is>
        <t>-</t>
      </is>
    </nc>
  </rcc>
  <rcc rId="6220" sId="2" quotePrefix="1">
    <nc r="L281" t="inlineStr">
      <is>
        <t>-</t>
      </is>
    </nc>
  </rcc>
  <rcc rId="6221" sId="2" quotePrefix="1">
    <nc r="L282" t="inlineStr">
      <is>
        <t>-</t>
      </is>
    </nc>
  </rcc>
  <rcc rId="6222" sId="2">
    <nc r="N274" t="inlineStr">
      <is>
        <t>RN_CARBON</t>
      </is>
    </nc>
  </rcc>
  <rcc rId="6223" sId="2">
    <nc r="N275" t="inlineStr">
      <is>
        <t>RN_CARBON</t>
      </is>
    </nc>
  </rcc>
  <rcc rId="6224" sId="2">
    <nc r="N276" t="inlineStr">
      <is>
        <t>RN_CARBON</t>
      </is>
    </nc>
  </rcc>
  <rcc rId="6225" sId="2">
    <nc r="N277" t="inlineStr">
      <is>
        <t>RN_CARBON</t>
      </is>
    </nc>
  </rcc>
  <rcc rId="6226" sId="2">
    <nc r="N278" t="inlineStr">
      <is>
        <t>RN_CARBON</t>
      </is>
    </nc>
  </rcc>
  <rcc rId="6227" sId="2">
    <nc r="N279" t="inlineStr">
      <is>
        <t>RN_CARBON</t>
      </is>
    </nc>
  </rcc>
  <rcc rId="6228" sId="2">
    <nc r="N280" t="inlineStr">
      <is>
        <t>RN_CARBON</t>
      </is>
    </nc>
  </rcc>
  <rcc rId="6229" sId="2">
    <nc r="N281" t="inlineStr">
      <is>
        <t>RN_CARBON</t>
      </is>
    </nc>
  </rcc>
  <rcc rId="6230" sId="2">
    <nc r="N282" t="inlineStr">
      <is>
        <t>RN_CARBON</t>
      </is>
    </nc>
  </rcc>
  <rcc rId="6231" sId="2">
    <nc r="N283" t="inlineStr">
      <is>
        <t>RN_CARBON</t>
      </is>
    </nc>
  </rcc>
  <rcc rId="6232" sId="2">
    <nc r="N284" t="inlineStr">
      <is>
        <t>RN_CARBON</t>
      </is>
    </nc>
  </rcc>
  <rcc rId="6233" sId="2">
    <nc r="N285" t="inlineStr">
      <is>
        <t>RN_CARBON</t>
      </is>
    </nc>
  </rcc>
  <rcc rId="6234" sId="2">
    <nc r="N286" t="inlineStr">
      <is>
        <t>RN_CARBON</t>
      </is>
    </nc>
  </rcc>
  <rcc rId="6235" sId="2">
    <nc r="N287" t="inlineStr">
      <is>
        <t>RN_CARBON</t>
      </is>
    </nc>
  </rcc>
  <rcc rId="6236" sId="2">
    <nc r="N288" t="inlineStr">
      <is>
        <t>RN_CARBON</t>
      </is>
    </nc>
  </rcc>
  <rcc rId="6237" sId="2">
    <nc r="N289" t="inlineStr">
      <is>
        <t>RN_CARBON</t>
      </is>
    </nc>
  </rcc>
  <rcc rId="6238" sId="2">
    <nc r="N290" t="inlineStr">
      <is>
        <t>RN_CARBON</t>
      </is>
    </nc>
  </rcc>
  <rcc rId="6239" sId="2">
    <nc r="N291" t="inlineStr">
      <is>
        <t>RN_CARBON</t>
      </is>
    </nc>
  </rcc>
  <rcc rId="6240" sId="2">
    <nc r="N292" t="inlineStr">
      <is>
        <t>RN_CARBON</t>
      </is>
    </nc>
  </rcc>
  <rcc rId="6241" sId="2">
    <nc r="N293" t="inlineStr">
      <is>
        <t>RN_CARBON</t>
      </is>
    </nc>
  </rcc>
  <rcc rId="6242" sId="2">
    <nc r="N294" t="inlineStr">
      <is>
        <t>RN_CARBON</t>
      </is>
    </nc>
  </rcc>
  <rcc rId="6243" sId="2">
    <nc r="N295" t="inlineStr">
      <is>
        <t>RN_CARBON</t>
      </is>
    </nc>
  </rcc>
  <rcc rId="6244" sId="2">
    <nc r="N296" t="inlineStr">
      <is>
        <t>RN_CARBON</t>
      </is>
    </nc>
  </rcc>
  <rcc rId="6245" sId="2">
    <nc r="N297" t="inlineStr">
      <is>
        <t>RN_CARBON</t>
      </is>
    </nc>
  </rcc>
  <rcc rId="6246" sId="2">
    <nc r="N298" t="inlineStr">
      <is>
        <t>RN_CARBON</t>
      </is>
    </nc>
  </rcc>
  <rcc rId="6247" sId="2">
    <nc r="N299" t="inlineStr">
      <is>
        <t>RN_CARBON</t>
      </is>
    </nc>
  </rcc>
  <rcc rId="6248" sId="2">
    <nc r="N300" t="inlineStr">
      <is>
        <t>RN_CARBON</t>
      </is>
    </nc>
  </rcc>
  <rcc rId="6249" sId="2">
    <nc r="N301" t="inlineStr">
      <is>
        <t>RN_CARBON</t>
      </is>
    </nc>
  </rcc>
  <rcc rId="6250" sId="2">
    <nc r="N302" t="inlineStr">
      <is>
        <t>RN_CARBON</t>
      </is>
    </nc>
  </rcc>
  <rcc rId="6251" sId="2">
    <nc r="N303" t="inlineStr">
      <is>
        <t>RN_CARBON</t>
      </is>
    </nc>
  </rcc>
  <rcc rId="6252" sId="2">
    <nc r="N304" t="inlineStr">
      <is>
        <t>RN_CARBON</t>
      </is>
    </nc>
  </rcc>
  <rcc rId="6253" sId="2">
    <nc r="N305" t="inlineStr">
      <is>
        <t>RN_CARBON</t>
      </is>
    </nc>
  </rcc>
  <rcc rId="6254" sId="2">
    <nc r="N306" t="inlineStr">
      <is>
        <t>RN_CARBON</t>
      </is>
    </nc>
  </rcc>
  <rcc rId="6255" sId="2">
    <nc r="N307" t="inlineStr">
      <is>
        <t>RN_CARBON</t>
      </is>
    </nc>
  </rcc>
  <rcc rId="6256" sId="2">
    <nc r="N308" t="inlineStr">
      <is>
        <t>RN_CARBON</t>
      </is>
    </nc>
  </rcc>
  <rcc rId="6257" sId="2">
    <nc r="N309" t="inlineStr">
      <is>
        <t>RN_CARBON</t>
      </is>
    </nc>
  </rcc>
  <rcc rId="6258" sId="2">
    <nc r="N310" t="inlineStr">
      <is>
        <t>RN_CARBON</t>
      </is>
    </nc>
  </rcc>
  <rcc rId="6259" sId="2">
    <nc r="N311" t="inlineStr">
      <is>
        <t>RN_CARBON</t>
      </is>
    </nc>
  </rcc>
  <rcc rId="6260" sId="2">
    <nc r="N312" t="inlineStr">
      <is>
        <t>RN_CARBON</t>
      </is>
    </nc>
  </rcc>
  <rcc rId="6261" sId="2">
    <nc r="N313" t="inlineStr">
      <is>
        <t>RN_CARBON</t>
      </is>
    </nc>
  </rcc>
  <rcc rId="6262" sId="2">
    <nc r="N314" t="inlineStr">
      <is>
        <t>RN_CARBON</t>
      </is>
    </nc>
  </rcc>
  <rcc rId="6263" sId="2">
    <nc r="N315" t="inlineStr">
      <is>
        <t>RN_CARBON</t>
      </is>
    </nc>
  </rcc>
  <rcc rId="6264" sId="2">
    <nc r="N316" t="inlineStr">
      <is>
        <t>RN_CARBON</t>
      </is>
    </nc>
  </rcc>
  <rcc rId="6265" sId="2" numFmtId="19">
    <nc r="AD274">
      <v>43994</v>
    </nc>
  </rcc>
  <rcc rId="6266" sId="2" numFmtId="19">
    <nc r="AD275">
      <v>43994</v>
    </nc>
  </rcc>
  <rcc rId="6267" sId="2" numFmtId="19">
    <nc r="AD276">
      <v>43994</v>
    </nc>
  </rcc>
  <rcc rId="6268" sId="2" numFmtId="19">
    <nc r="AD277">
      <v>43994</v>
    </nc>
  </rcc>
  <rcc rId="6269" sId="2" numFmtId="19">
    <nc r="AD278">
      <v>43994</v>
    </nc>
  </rcc>
  <rcc rId="6270" sId="2" numFmtId="19">
    <nc r="AD279">
      <v>43994</v>
    </nc>
  </rcc>
  <rcc rId="6271" sId="2" numFmtId="19">
    <nc r="AD280">
      <v>43994</v>
    </nc>
  </rcc>
  <rcc rId="6272" sId="2" numFmtId="19">
    <nc r="AD281">
      <v>43994</v>
    </nc>
  </rcc>
  <rcc rId="6273" sId="2" numFmtId="19">
    <nc r="AD282">
      <v>43994</v>
    </nc>
  </rcc>
  <rcc rId="6274" sId="2" numFmtId="19">
    <nc r="AD283">
      <v>43994</v>
    </nc>
  </rcc>
  <rcc rId="6275" sId="2" numFmtId="19">
    <nc r="AD284">
      <v>43994</v>
    </nc>
  </rcc>
  <rcc rId="6276" sId="2" numFmtId="19">
    <nc r="AD285">
      <v>43994</v>
    </nc>
  </rcc>
  <rcc rId="6277" sId="2" numFmtId="19">
    <nc r="AD286">
      <v>43994</v>
    </nc>
  </rcc>
  <rcc rId="6278" sId="2" numFmtId="19">
    <nc r="AD287">
      <v>43994</v>
    </nc>
  </rcc>
  <rcc rId="6279" sId="2" numFmtId="19">
    <nc r="AD288">
      <v>43994</v>
    </nc>
  </rcc>
  <rcc rId="6280" sId="2" numFmtId="19">
    <nc r="AD289">
      <v>43994</v>
    </nc>
  </rcc>
  <rcc rId="6281" sId="2" numFmtId="19">
    <nc r="AD290">
      <v>43994</v>
    </nc>
  </rcc>
  <rcc rId="6282" sId="2" numFmtId="19">
    <nc r="AD291">
      <v>43994</v>
    </nc>
  </rcc>
  <rcc rId="6283" sId="2" numFmtId="19">
    <nc r="AD292">
      <v>43994</v>
    </nc>
  </rcc>
  <rcc rId="6284" sId="2" numFmtId="19">
    <nc r="AD293">
      <v>43994</v>
    </nc>
  </rcc>
  <rcc rId="6285" sId="2" numFmtId="19">
    <nc r="AD294">
      <v>43994</v>
    </nc>
  </rcc>
  <rcc rId="6286" sId="2" numFmtId="19">
    <nc r="AD295">
      <v>43994</v>
    </nc>
  </rcc>
  <rcc rId="6287" sId="2" numFmtId="19">
    <nc r="AD296">
      <v>43994</v>
    </nc>
  </rcc>
  <rcc rId="6288" sId="2" numFmtId="19">
    <nc r="AD297">
      <v>43994</v>
    </nc>
  </rcc>
  <rcc rId="6289" sId="2" numFmtId="19">
    <nc r="AD298">
      <v>43994</v>
    </nc>
  </rcc>
  <rcc rId="6290" sId="2" numFmtId="19">
    <nc r="AD299">
      <v>43994</v>
    </nc>
  </rcc>
  <rcc rId="6291" sId="2" numFmtId="19">
    <nc r="AD300">
      <v>43994</v>
    </nc>
  </rcc>
  <rcc rId="6292" sId="2" numFmtId="19">
    <nc r="AD301">
      <v>43994</v>
    </nc>
  </rcc>
  <rcc rId="6293" sId="2" numFmtId="19">
    <nc r="AD302">
      <v>43994</v>
    </nc>
  </rcc>
  <rcc rId="6294" sId="2" numFmtId="19">
    <nc r="AD303">
      <v>43994</v>
    </nc>
  </rcc>
  <rcc rId="6295" sId="2" numFmtId="19">
    <nc r="AD304">
      <v>43994</v>
    </nc>
  </rcc>
  <rcc rId="6296" sId="2" numFmtId="19">
    <nc r="AD305">
      <v>43994</v>
    </nc>
  </rcc>
  <rcc rId="6297" sId="2" numFmtId="19">
    <nc r="AD306">
      <v>43994</v>
    </nc>
  </rcc>
  <rcc rId="6298" sId="2" numFmtId="19">
    <nc r="AD307">
      <v>43994</v>
    </nc>
  </rcc>
  <rcc rId="6299" sId="2" numFmtId="19">
    <nc r="AD308">
      <v>43994</v>
    </nc>
  </rcc>
  <rcc rId="6300" sId="2" numFmtId="19">
    <nc r="AD309">
      <v>43994</v>
    </nc>
  </rcc>
  <rcc rId="6301" sId="2" numFmtId="19">
    <nc r="AD310">
      <v>43994</v>
    </nc>
  </rcc>
  <rcc rId="6302" sId="2" numFmtId="19">
    <nc r="AD311">
      <v>43994</v>
    </nc>
  </rcc>
  <rcc rId="6303" sId="2" numFmtId="19">
    <nc r="AD312">
      <v>43994</v>
    </nc>
  </rcc>
  <rcc rId="6304" sId="2" numFmtId="19">
    <nc r="AD313">
      <v>43994</v>
    </nc>
  </rcc>
  <rcc rId="6305" sId="2" numFmtId="19">
    <nc r="AD314">
      <v>43994</v>
    </nc>
  </rcc>
  <rcc rId="6306" sId="2" numFmtId="19">
    <nc r="AD315">
      <v>43994</v>
    </nc>
  </rcc>
  <rcc rId="6307" sId="2" numFmtId="19">
    <nc r="AD316">
      <v>43994</v>
    </nc>
  </rcc>
  <rcc rId="6308" sId="2" numFmtId="19">
    <nc r="AC274">
      <v>43990</v>
    </nc>
  </rcc>
  <rcc rId="6309" sId="2" numFmtId="19">
    <nc r="AC275">
      <v>43990</v>
    </nc>
  </rcc>
  <rcc rId="6310" sId="2" numFmtId="19">
    <nc r="AC276">
      <v>43990</v>
    </nc>
  </rcc>
  <rcc rId="6311" sId="2" numFmtId="19">
    <nc r="AC277">
      <v>43990</v>
    </nc>
  </rcc>
  <rcc rId="6312" sId="2" numFmtId="19">
    <nc r="AC278">
      <v>43990</v>
    </nc>
  </rcc>
  <rcc rId="6313" sId="2" numFmtId="19">
    <nc r="AC279">
      <v>43990</v>
    </nc>
  </rcc>
  <rcc rId="6314" sId="2" numFmtId="19">
    <nc r="AC280">
      <v>43990</v>
    </nc>
  </rcc>
  <rcc rId="6315" sId="2" numFmtId="19">
    <nc r="AC281">
      <v>43990</v>
    </nc>
  </rcc>
  <rcc rId="6316" sId="2" numFmtId="19">
    <nc r="AC282">
      <v>43990</v>
    </nc>
  </rcc>
  <rcc rId="6317" sId="2" numFmtId="19">
    <nc r="AC283">
      <v>43990</v>
    </nc>
  </rcc>
  <rcc rId="6318" sId="2" numFmtId="19">
    <nc r="AC284">
      <v>43990</v>
    </nc>
  </rcc>
  <rcc rId="6319" sId="2" numFmtId="19">
    <nc r="AC285">
      <v>43990</v>
    </nc>
  </rcc>
  <rcc rId="6320" sId="2" numFmtId="19">
    <nc r="AC286">
      <v>43990</v>
    </nc>
  </rcc>
  <rcc rId="6321" sId="2" numFmtId="19">
    <nc r="AC287">
      <v>43990</v>
    </nc>
  </rcc>
  <rcc rId="6322" sId="2" numFmtId="19">
    <nc r="AC288">
      <v>43990</v>
    </nc>
  </rcc>
  <rcc rId="6323" sId="2" numFmtId="19">
    <nc r="AC289">
      <v>43990</v>
    </nc>
  </rcc>
  <rcc rId="6324" sId="2" numFmtId="19">
    <nc r="AC290">
      <v>43990</v>
    </nc>
  </rcc>
  <rcc rId="6325" sId="2" numFmtId="19">
    <nc r="AC291">
      <v>43990</v>
    </nc>
  </rcc>
  <rcc rId="6326" sId="2" numFmtId="19">
    <nc r="AC292">
      <v>43990</v>
    </nc>
  </rcc>
  <rcc rId="6327" sId="2" numFmtId="19">
    <nc r="AC293">
      <v>43990</v>
    </nc>
  </rcc>
  <rcc rId="6328" sId="2" numFmtId="19">
    <nc r="AC294">
      <v>43990</v>
    </nc>
  </rcc>
  <rcc rId="6329" sId="2" numFmtId="19">
    <nc r="AC295">
      <v>43990</v>
    </nc>
  </rcc>
  <rcc rId="6330" sId="2" numFmtId="19">
    <nc r="AC296">
      <v>43990</v>
    </nc>
  </rcc>
  <rcc rId="6331" sId="2" numFmtId="19">
    <nc r="AC297">
      <v>43990</v>
    </nc>
  </rcc>
  <rcc rId="6332" sId="2" numFmtId="19">
    <nc r="AC298">
      <v>43990</v>
    </nc>
  </rcc>
  <rcc rId="6333" sId="2" numFmtId="19">
    <nc r="AC299">
      <v>43990</v>
    </nc>
  </rcc>
  <rcc rId="6334" sId="2" numFmtId="19">
    <nc r="AC300">
      <v>43990</v>
    </nc>
  </rcc>
  <rcc rId="6335" sId="2" numFmtId="19">
    <nc r="AC301">
      <v>43990</v>
    </nc>
  </rcc>
  <rcc rId="6336" sId="2" numFmtId="19">
    <nc r="AC302">
      <v>43990</v>
    </nc>
  </rcc>
  <rcc rId="6337" sId="2" numFmtId="19">
    <nc r="AC303">
      <v>43990</v>
    </nc>
  </rcc>
  <rcc rId="6338" sId="2" numFmtId="19">
    <nc r="AC304">
      <v>43990</v>
    </nc>
  </rcc>
  <rcc rId="6339" sId="2" numFmtId="19">
    <nc r="AC305">
      <v>43990</v>
    </nc>
  </rcc>
  <rcc rId="6340" sId="2" numFmtId="19">
    <nc r="AC306">
      <v>43990</v>
    </nc>
  </rcc>
  <rcc rId="6341" sId="2" numFmtId="19">
    <nc r="AC307">
      <v>43990</v>
    </nc>
  </rcc>
  <rcc rId="6342" sId="2" numFmtId="19">
    <nc r="AC308">
      <v>43990</v>
    </nc>
  </rcc>
  <rcc rId="6343" sId="2" numFmtId="19">
    <nc r="AC309">
      <v>43990</v>
    </nc>
  </rcc>
  <rcc rId="6344" sId="2" numFmtId="19">
    <nc r="AC310">
      <v>43990</v>
    </nc>
  </rcc>
  <rcc rId="6345" sId="2" numFmtId="19">
    <nc r="AC311">
      <v>43990</v>
    </nc>
  </rcc>
  <rcc rId="6346" sId="2" numFmtId="19">
    <nc r="AC312">
      <v>43990</v>
    </nc>
  </rcc>
  <rcc rId="6347" sId="2" numFmtId="19">
    <nc r="AC313">
      <v>43990</v>
    </nc>
  </rcc>
  <rcc rId="6348" sId="2" numFmtId="19">
    <nc r="AC314">
      <v>43990</v>
    </nc>
  </rcc>
  <rcc rId="6349" sId="2" numFmtId="19">
    <nc r="AC315">
      <v>43990</v>
    </nc>
  </rcc>
  <rcc rId="6350" sId="2" numFmtId="19">
    <nc r="AC316">
      <v>43990</v>
    </nc>
  </rcc>
  <rfmt sheetId="2" sqref="W274" start="0" length="0">
    <dxf/>
  </rfmt>
  <rcc rId="6351" sId="2">
    <nc r="W274">
      <f>ROUND(IF(D274=Table!$C$3,Y274*Table!$C$4/8,Y274*Table!$D$4/8),3)</f>
    </nc>
  </rcc>
  <rcc rId="6352" sId="2">
    <nc r="Y274">
      <f>Z274*8</f>
    </nc>
  </rcc>
  <rcc rId="6353" sId="2">
    <nc r="Y275">
      <f>Z275*8</f>
    </nc>
  </rcc>
  <rcc rId="6354" sId="2">
    <nc r="Y276">
      <f>Z276*8</f>
    </nc>
  </rcc>
  <rcc rId="6355" sId="2">
    <nc r="Y277">
      <f>Z277*8</f>
    </nc>
  </rcc>
  <rcc rId="6356" sId="2">
    <nc r="Y278">
      <f>Z278*8</f>
    </nc>
  </rcc>
  <rcc rId="6357" sId="2">
    <nc r="Y279">
      <f>Z279*8</f>
    </nc>
  </rcc>
  <rcc rId="6358" sId="2">
    <nc r="Y280">
      <f>Z280*8</f>
    </nc>
  </rcc>
  <rcc rId="6359" sId="2">
    <nc r="Y281">
      <f>Z281*8</f>
    </nc>
  </rcc>
  <rcc rId="6360" sId="2">
    <nc r="Y282">
      <f>Z282*8</f>
    </nc>
  </rcc>
  <rcc rId="6361" sId="2">
    <nc r="Y283">
      <f>Z283*8</f>
    </nc>
  </rcc>
  <rcc rId="6362" sId="2">
    <nc r="Y284">
      <f>Z284*8</f>
    </nc>
  </rcc>
  <rcc rId="6363" sId="2">
    <nc r="Y285">
      <f>Z285*8</f>
    </nc>
  </rcc>
  <rcc rId="6364" sId="2">
    <nc r="Y286">
      <f>Z286*8</f>
    </nc>
  </rcc>
  <rcc rId="6365" sId="2">
    <nc r="Y287">
      <f>Z287*8</f>
    </nc>
  </rcc>
  <rcc rId="6366" sId="2">
    <nc r="Y288">
      <f>Z288*8</f>
    </nc>
  </rcc>
  <rcc rId="6367" sId="2">
    <nc r="Y289">
      <f>Z289*8</f>
    </nc>
  </rcc>
  <rcc rId="6368" sId="2">
    <nc r="Y290">
      <f>Z290*8</f>
    </nc>
  </rcc>
  <rcc rId="6369" sId="2">
    <nc r="Y291">
      <f>Z291*8</f>
    </nc>
  </rcc>
  <rcc rId="6370" sId="2">
    <nc r="Y292">
      <f>Z292*8</f>
    </nc>
  </rcc>
  <rcc rId="6371" sId="2">
    <nc r="Y293">
      <f>Z293*8</f>
    </nc>
  </rcc>
  <rcc rId="6372" sId="2">
    <nc r="Y294">
      <f>Z294*8</f>
    </nc>
  </rcc>
  <rcc rId="6373" sId="2">
    <nc r="Y295">
      <f>Z295*8</f>
    </nc>
  </rcc>
  <rcc rId="6374" sId="2">
    <nc r="Y296">
      <f>Z296*8</f>
    </nc>
  </rcc>
  <rcc rId="6375" sId="2">
    <nc r="Y297">
      <f>Z297*8</f>
    </nc>
  </rcc>
  <rcc rId="6376" sId="2">
    <nc r="Y298">
      <f>Z298*8</f>
    </nc>
  </rcc>
  <rcc rId="6377" sId="2">
    <nc r="Y299">
      <f>Z299*8</f>
    </nc>
  </rcc>
  <rcc rId="6378" sId="2">
    <nc r="Y300">
      <f>Z300*8</f>
    </nc>
  </rcc>
  <rcc rId="6379" sId="2">
    <nc r="Y301">
      <f>Z301*8</f>
    </nc>
  </rcc>
  <rcc rId="6380" sId="2">
    <nc r="Y302">
      <f>Z302*8</f>
    </nc>
  </rcc>
  <rcc rId="6381" sId="2">
    <nc r="Y303">
      <f>Z303*8</f>
    </nc>
  </rcc>
  <rcc rId="6382" sId="2">
    <nc r="Y304">
      <f>Z304*8</f>
    </nc>
  </rcc>
  <rcc rId="6383" sId="2">
    <nc r="Y305">
      <f>Z305*8</f>
    </nc>
  </rcc>
  <rcc rId="6384" sId="2">
    <nc r="Y306">
      <f>Z306*8</f>
    </nc>
  </rcc>
  <rcc rId="6385" sId="2">
    <nc r="Y307">
      <f>Z307*8</f>
    </nc>
  </rcc>
  <rcc rId="6386" sId="2">
    <nc r="Y308">
      <f>Z308*8</f>
    </nc>
  </rcc>
  <rcc rId="6387" sId="2">
    <nc r="Y309">
      <f>Z309*8</f>
    </nc>
  </rcc>
  <rcc rId="6388" sId="2">
    <nc r="Y310">
      <f>Z310*8</f>
    </nc>
  </rcc>
  <rcc rId="6389" sId="2">
    <nc r="Y311">
      <f>Z311*8</f>
    </nc>
  </rcc>
  <rcc rId="6390" sId="2">
    <nc r="Y312">
      <f>Z312*8</f>
    </nc>
  </rcc>
  <rcc rId="6391" sId="2">
    <nc r="Y313">
      <f>Z313*8</f>
    </nc>
  </rcc>
  <rcc rId="6392" sId="2">
    <nc r="Y314">
      <f>Z314*8</f>
    </nc>
  </rcc>
  <rcc rId="6393" sId="2">
    <nc r="Y315">
      <f>Z315*8</f>
    </nc>
  </rcc>
  <rcc rId="6394" sId="2">
    <nc r="Y316">
      <f>Z316*8</f>
    </nc>
  </rcc>
  <rcc rId="6395" sId="2">
    <oc r="Y274">
      <f>Z274*8</f>
    </oc>
    <nc r="Y274">
      <v>4</v>
    </nc>
  </rcc>
  <rcc rId="6396" sId="2">
    <oc r="Y275">
      <f>Z275*8</f>
    </oc>
    <nc r="Y275">
      <v>9.84</v>
    </nc>
  </rcc>
  <rcc rId="6397" sId="2">
    <oc r="Y276">
      <f>Z276*8</f>
    </oc>
    <nc r="Y276">
      <v>2.4</v>
    </nc>
  </rcc>
  <rcc rId="6398" sId="2">
    <oc r="Y277">
      <f>Z277*8</f>
    </oc>
    <nc r="Y277">
      <v>2.4</v>
    </nc>
  </rcc>
  <rcc rId="6399" sId="2">
    <oc r="Y278">
      <f>Z278*8</f>
    </oc>
    <nc r="Y278">
      <v>8.48</v>
    </nc>
  </rcc>
  <rcc rId="6400" sId="2">
    <oc r="Y279">
      <f>Z279*8</f>
    </oc>
    <nc r="Y279">
      <v>8.48</v>
    </nc>
  </rcc>
  <rcc rId="6401" sId="2">
    <oc r="Y280">
      <f>Z280*8</f>
    </oc>
    <nc r="Y280">
      <v>4</v>
    </nc>
  </rcc>
  <rcc rId="6402" sId="2">
    <oc r="Y281">
      <f>Z281*8</f>
    </oc>
    <nc r="Y281">
      <v>3.76</v>
    </nc>
  </rcc>
  <rcc rId="6403" sId="2">
    <oc r="Y282">
      <f>Z282*8</f>
    </oc>
    <nc r="Y282">
      <v>3.76</v>
    </nc>
  </rcc>
  <rcc rId="6404" sId="2">
    <oc r="Y283">
      <f>Z283*8</f>
    </oc>
    <nc r="Y283">
      <v>1.2</v>
    </nc>
  </rcc>
  <rcc rId="6405" sId="2">
    <oc r="Y284">
      <f>Z284*8</f>
    </oc>
    <nc r="Y284">
      <v>1.2</v>
    </nc>
  </rcc>
  <rcc rId="6406" sId="2">
    <oc r="Y285">
      <f>Z285*8</f>
    </oc>
    <nc r="Y285">
      <v>1.2</v>
    </nc>
  </rcc>
  <rcc rId="6407" sId="2">
    <oc r="Y286">
      <f>Z286*8</f>
    </oc>
    <nc r="Y286">
      <v>1.2</v>
    </nc>
  </rcc>
  <rcc rId="6408" sId="2">
    <oc r="Y287">
      <f>Z287*8</f>
    </oc>
    <nc r="Y287">
      <v>1.2</v>
    </nc>
  </rcc>
  <rcc rId="6409" sId="2">
    <oc r="Y288">
      <f>Z288*8</f>
    </oc>
    <nc r="Y288">
      <v>1.2</v>
    </nc>
  </rcc>
  <rcc rId="6410" sId="2">
    <oc r="Y289">
      <f>Z289*8</f>
    </oc>
    <nc r="Y289">
      <v>1.6</v>
    </nc>
  </rcc>
  <rcc rId="6411" sId="2">
    <oc r="Y290">
      <f>Z290*8</f>
    </oc>
    <nc r="Y290">
      <v>1.2</v>
    </nc>
  </rcc>
  <rcc rId="6412" sId="2">
    <oc r="Y291">
      <f>Z291*8</f>
    </oc>
    <nc r="Y291">
      <v>1.2</v>
    </nc>
  </rcc>
  <rcc rId="6413" sId="2">
    <oc r="Y292">
      <f>Z292*8</f>
    </oc>
    <nc r="Y292">
      <v>1.2</v>
    </nc>
  </rcc>
  <rcc rId="6414" sId="2">
    <oc r="Y293">
      <f>Z293*8</f>
    </oc>
    <nc r="Y293">
      <v>1.6</v>
    </nc>
  </rcc>
  <rcc rId="6415" sId="2">
    <oc r="Y294">
      <f>Z294*8</f>
    </oc>
    <nc r="Y294">
      <v>1.2</v>
    </nc>
  </rcc>
  <rcc rId="6416" sId="2">
    <oc r="Y295">
      <f>Z295*8</f>
    </oc>
    <nc r="Y295">
      <v>1.2</v>
    </nc>
  </rcc>
  <rcc rId="6417" sId="2">
    <oc r="Y296">
      <f>Z296*8</f>
    </oc>
    <nc r="Y296">
      <v>1.6</v>
    </nc>
  </rcc>
  <rcc rId="6418" sId="2">
    <oc r="Y297">
      <f>Z297*8</f>
    </oc>
    <nc r="Y297">
      <v>1.2</v>
    </nc>
  </rcc>
  <rcc rId="6419" sId="2">
    <oc r="Y298">
      <f>Z298*8</f>
    </oc>
    <nc r="Y298">
      <v>1.2</v>
    </nc>
  </rcc>
  <rcc rId="6420" sId="2">
    <oc r="Y299">
      <f>Z299*8</f>
    </oc>
    <nc r="Y299">
      <v>1.2</v>
    </nc>
  </rcc>
  <rcc rId="6421" sId="2">
    <oc r="Y300">
      <f>Z300*8</f>
    </oc>
    <nc r="Y300">
      <v>1.2</v>
    </nc>
  </rcc>
  <rcc rId="6422" sId="2">
    <oc r="Y301">
      <f>Z301*8</f>
    </oc>
    <nc r="Y301">
      <v>1.2</v>
    </nc>
  </rcc>
  <rcc rId="6423" sId="2">
    <oc r="Y302">
      <f>Z302*8</f>
    </oc>
    <nc r="Y302">
      <v>1.2</v>
    </nc>
  </rcc>
  <rcc rId="6424" sId="2">
    <oc r="Y303">
      <f>Z303*8</f>
    </oc>
    <nc r="Y303">
      <v>1.2</v>
    </nc>
  </rcc>
  <rcc rId="6425" sId="2">
    <oc r="Y304">
      <f>Z304*8</f>
    </oc>
    <nc r="Y304">
      <v>1.2</v>
    </nc>
  </rcc>
  <rcc rId="6426" sId="2">
    <oc r="Y305">
      <f>Z305*8</f>
    </oc>
    <nc r="Y305">
      <v>1.2</v>
    </nc>
  </rcc>
  <rcc rId="6427" sId="2">
    <oc r="Y306">
      <f>Z306*8</f>
    </oc>
    <nc r="Y306">
      <v>1.2</v>
    </nc>
  </rcc>
  <rcc rId="6428" sId="2">
    <oc r="Y307">
      <f>Z307*8</f>
    </oc>
    <nc r="Y307">
      <v>1.2</v>
    </nc>
  </rcc>
  <rcc rId="6429" sId="2">
    <oc r="Y308">
      <f>Z308*8</f>
    </oc>
    <nc r="Y308">
      <v>1.2</v>
    </nc>
  </rcc>
  <rcc rId="6430" sId="2">
    <oc r="Y309">
      <f>Z309*8</f>
    </oc>
    <nc r="Y309">
      <v>1.2</v>
    </nc>
  </rcc>
  <rcc rId="6431" sId="2">
    <oc r="Y310">
      <f>Z310*8</f>
    </oc>
    <nc r="Y310">
      <v>1.2</v>
    </nc>
  </rcc>
  <rcc rId="6432" sId="2">
    <oc r="Y311">
      <f>Z311*8</f>
    </oc>
    <nc r="Y311">
      <v>1.2</v>
    </nc>
  </rcc>
  <rcc rId="6433" sId="2">
    <oc r="Y312">
      <f>Z312*8</f>
    </oc>
    <nc r="Y312">
      <v>1.2</v>
    </nc>
  </rcc>
  <rcc rId="6434" sId="2">
    <oc r="Y313">
      <f>Z313*8</f>
    </oc>
    <nc r="Y313">
      <v>1.2</v>
    </nc>
  </rcc>
  <rcc rId="6435" sId="2">
    <oc r="Y314">
      <f>Z314*8</f>
    </oc>
    <nc r="Y314">
      <v>1.2</v>
    </nc>
  </rcc>
  <rcc rId="6436" sId="2">
    <oc r="Y315">
      <f>Z315*8</f>
    </oc>
    <nc r="Y315">
      <v>1.2</v>
    </nc>
  </rcc>
  <rcc rId="6437" sId="2">
    <oc r="Y316">
      <f>Z316*8</f>
    </oc>
    <nc r="Y316">
      <v>1.2</v>
    </nc>
  </rcc>
  <rcc rId="6438" sId="2" odxf="1" dxf="1">
    <nc r="W275">
      <f>ROUND(IF(D275=Table!$C$3,Y275*Table!$C$4/8,Y275*Table!$D$4/8),3)</f>
    </nc>
    <odxf/>
    <ndxf/>
  </rcc>
  <rcc rId="6439" sId="2" odxf="1" dxf="1">
    <nc r="W276">
      <f>ROUND(IF(D276=Table!$C$3,Y276*Table!$C$4/8,Y276*Table!$D$4/8),3)</f>
    </nc>
    <odxf/>
    <ndxf/>
  </rcc>
  <rcc rId="6440" sId="2" odxf="1" dxf="1">
    <nc r="W277">
      <f>ROUND(IF(D277=Table!$C$3,Y277*Table!$C$4/8,Y277*Table!$D$4/8),3)</f>
    </nc>
    <odxf/>
    <ndxf/>
  </rcc>
  <rcc rId="6441" sId="2" odxf="1" dxf="1">
    <nc r="W278">
      <f>ROUND(IF(D278=Table!$C$3,Y278*Table!$C$4/8,Y278*Table!$D$4/8),3)</f>
    </nc>
    <odxf/>
    <ndxf/>
  </rcc>
  <rcc rId="6442" sId="2" odxf="1" dxf="1">
    <nc r="W279">
      <f>ROUND(IF(D279=Table!$C$3,Y279*Table!$C$4/8,Y279*Table!$D$4/8),3)</f>
    </nc>
    <odxf/>
    <ndxf/>
  </rcc>
  <rcc rId="6443" sId="2" odxf="1" dxf="1">
    <nc r="W280">
      <f>ROUND(IF(D280=Table!$C$3,Y280*Table!$C$4/8,Y280*Table!$D$4/8),3)</f>
    </nc>
    <odxf/>
    <ndxf/>
  </rcc>
  <rcc rId="6444" sId="2" odxf="1" dxf="1">
    <nc r="W281">
      <f>ROUND(IF(D281=Table!$C$3,Y281*Table!$C$4/8,Y281*Table!$D$4/8),3)</f>
    </nc>
    <odxf/>
    <ndxf/>
  </rcc>
  <rcc rId="6445" sId="2" odxf="1" dxf="1">
    <nc r="W282">
      <f>ROUND(IF(D282=Table!$C$3,Y282*Table!$C$4/8,Y282*Table!$D$4/8),3)</f>
    </nc>
    <odxf/>
    <ndxf/>
  </rcc>
  <rcc rId="6446" sId="2">
    <nc r="W283">
      <f>ROUND(IF(D283=Table!$C$3,Y283*Table!$C$4/8,Y283*Table!$D$4/8),3)</f>
    </nc>
  </rcc>
  <rcc rId="6447" sId="2">
    <nc r="W284">
      <f>ROUND(IF(D284=Table!$C$3,Y284*Table!$C$4/8,Y284*Table!$D$4/8),3)</f>
    </nc>
  </rcc>
  <rcc rId="6448" sId="2">
    <nc r="W285">
      <f>ROUND(IF(D285=Table!$C$3,Y285*Table!$C$4/8,Y285*Table!$D$4/8),3)</f>
    </nc>
  </rcc>
  <rcc rId="6449" sId="2">
    <nc r="W286">
      <f>ROUND(IF(D286=Table!$C$3,Y286*Table!$C$4/8,Y286*Table!$D$4/8),3)</f>
    </nc>
  </rcc>
  <rcc rId="6450" sId="2">
    <nc r="W287">
      <f>ROUND(IF(D287=Table!$C$3,Y287*Table!$C$4/8,Y287*Table!$D$4/8),3)</f>
    </nc>
  </rcc>
  <rcc rId="6451" sId="2">
    <nc r="W288">
      <f>ROUND(IF(D288=Table!$C$3,Y288*Table!$C$4/8,Y288*Table!$D$4/8),3)</f>
    </nc>
  </rcc>
  <rcc rId="6452" sId="2">
    <nc r="W289">
      <f>ROUND(IF(D289=Table!$C$3,Y289*Table!$C$4/8,Y289*Table!$D$4/8),3)</f>
    </nc>
  </rcc>
  <rcc rId="6453" sId="2">
    <nc r="W290">
      <f>ROUND(IF(D290=Table!$C$3,Y290*Table!$C$4/8,Y290*Table!$D$4/8),3)</f>
    </nc>
  </rcc>
  <rcc rId="6454" sId="2">
    <nc r="W291">
      <f>ROUND(IF(D291=Table!$C$3,Y291*Table!$C$4/8,Y291*Table!$D$4/8),3)</f>
    </nc>
  </rcc>
  <rcc rId="6455" sId="2">
    <nc r="W292">
      <f>ROUND(IF(D292=Table!$C$3,Y292*Table!$C$4/8,Y292*Table!$D$4/8),3)</f>
    </nc>
  </rcc>
  <rcc rId="6456" sId="2">
    <nc r="W293">
      <f>ROUND(IF(D293=Table!$C$3,Y293*Table!$C$4/8,Y293*Table!$D$4/8),3)</f>
    </nc>
  </rcc>
  <rcc rId="6457" sId="2">
    <nc r="W294">
      <f>ROUND(IF(D294=Table!$C$3,Y294*Table!$C$4/8,Y294*Table!$D$4/8),3)</f>
    </nc>
  </rcc>
  <rcc rId="6458" sId="2">
    <nc r="W295">
      <f>ROUND(IF(D295=Table!$C$3,Y295*Table!$C$4/8,Y295*Table!$D$4/8),3)</f>
    </nc>
  </rcc>
  <rcc rId="6459" sId="2">
    <nc r="W296">
      <f>ROUND(IF(D296=Table!$C$3,Y296*Table!$C$4/8,Y296*Table!$D$4/8),3)</f>
    </nc>
  </rcc>
  <rcc rId="6460" sId="2">
    <nc r="W297">
      <f>ROUND(IF(D297=Table!$C$3,Y297*Table!$C$4/8,Y297*Table!$D$4/8),3)</f>
    </nc>
  </rcc>
  <rcc rId="6461" sId="2">
    <nc r="W298">
      <f>ROUND(IF(D298=Table!$C$3,Y298*Table!$C$4/8,Y298*Table!$D$4/8),3)</f>
    </nc>
  </rcc>
  <rcc rId="6462" sId="2">
    <nc r="W299">
      <f>ROUND(IF(D299=Table!$C$3,Y299*Table!$C$4/8,Y299*Table!$D$4/8),3)</f>
    </nc>
  </rcc>
  <rcc rId="6463" sId="2">
    <nc r="W300">
      <f>ROUND(IF(D300=Table!$C$3,Y300*Table!$C$4/8,Y300*Table!$D$4/8),3)</f>
    </nc>
  </rcc>
  <rcc rId="6464" sId="2">
    <nc r="W301">
      <f>ROUND(IF(D301=Table!$C$3,Y301*Table!$C$4/8,Y301*Table!$D$4/8),3)</f>
    </nc>
  </rcc>
  <rcc rId="6465" sId="2">
    <nc r="W302">
      <f>ROUND(IF(D302=Table!$C$3,Y302*Table!$C$4/8,Y302*Table!$D$4/8),3)</f>
    </nc>
  </rcc>
  <rcc rId="6466" sId="2">
    <nc r="W303">
      <f>ROUND(IF(D303=Table!$C$3,Y303*Table!$C$4/8,Y303*Table!$D$4/8),3)</f>
    </nc>
  </rcc>
  <rcc rId="6467" sId="2">
    <nc r="W304">
      <f>ROUND(IF(D304=Table!$C$3,Y304*Table!$C$4/8,Y304*Table!$D$4/8),3)</f>
    </nc>
  </rcc>
  <rcc rId="6468" sId="2">
    <nc r="W305">
      <f>ROUND(IF(D305=Table!$C$3,Y305*Table!$C$4/8,Y305*Table!$D$4/8),3)</f>
    </nc>
  </rcc>
  <rcc rId="6469" sId="2">
    <nc r="W306">
      <f>ROUND(IF(D306=Table!$C$3,Y306*Table!$C$4/8,Y306*Table!$D$4/8),3)</f>
    </nc>
  </rcc>
  <rcc rId="6470" sId="2">
    <nc r="W307">
      <f>ROUND(IF(D307=Table!$C$3,Y307*Table!$C$4/8,Y307*Table!$D$4/8),3)</f>
    </nc>
  </rcc>
  <rcc rId="6471" sId="2">
    <nc r="W308">
      <f>ROUND(IF(D308=Table!$C$3,Y308*Table!$C$4/8,Y308*Table!$D$4/8),3)</f>
    </nc>
  </rcc>
  <rcc rId="6472" sId="2">
    <nc r="W309">
      <f>ROUND(IF(D309=Table!$C$3,Y309*Table!$C$4/8,Y309*Table!$D$4/8),3)</f>
    </nc>
  </rcc>
  <rcc rId="6473" sId="2">
    <nc r="W310">
      <f>ROUND(IF(D310=Table!$C$3,Y310*Table!$C$4/8,Y310*Table!$D$4/8),3)</f>
    </nc>
  </rcc>
  <rcc rId="6474" sId="2">
    <nc r="W311">
      <f>ROUND(IF(D311=Table!$C$3,Y311*Table!$C$4/8,Y311*Table!$D$4/8),3)</f>
    </nc>
  </rcc>
  <rcc rId="6475" sId="2">
    <nc r="W312">
      <f>ROUND(IF(D312=Table!$C$3,Y312*Table!$C$4/8,Y312*Table!$D$4/8),3)</f>
    </nc>
  </rcc>
  <rcc rId="6476" sId="2">
    <nc r="W313">
      <f>ROUND(IF(D313=Table!$C$3,Y313*Table!$C$4/8,Y313*Table!$D$4/8),3)</f>
    </nc>
  </rcc>
  <rcc rId="6477" sId="2">
    <nc r="W314">
      <f>ROUND(IF(D314=Table!$C$3,Y314*Table!$C$4/8,Y314*Table!$D$4/8),3)</f>
    </nc>
  </rcc>
  <rcc rId="6478" sId="2">
    <nc r="W315">
      <f>ROUND(IF(D315=Table!$C$3,Y315*Table!$C$4/8,Y315*Table!$D$4/8),3)</f>
    </nc>
  </rcc>
  <rcc rId="6479" sId="2">
    <nc r="W316">
      <f>ROUND(IF(D316=Table!$C$3,Y316*Table!$C$4/8,Y316*Table!$D$4/8),3)</f>
    </nc>
  </rcc>
  <rcc rId="6480" sId="2">
    <nc r="S280" t="inlineStr">
      <is>
        <t>bang.nguyen-duy</t>
      </is>
    </nc>
  </rcc>
  <rcc rId="6481" sId="2">
    <nc r="S281" t="inlineStr">
      <is>
        <t>bang.nguyen-duy</t>
      </is>
    </nc>
  </rcc>
  <rcc rId="6482" sId="2">
    <nc r="S274" t="inlineStr">
      <is>
        <t>hau.nguyen-tai</t>
      </is>
    </nc>
  </rcc>
  <rcc rId="6483" sId="2">
    <nc r="S275" t="inlineStr">
      <is>
        <t>hau.nguyen-tai</t>
      </is>
    </nc>
  </rcc>
  <rcc rId="6484" sId="2">
    <nc r="S276" t="inlineStr">
      <is>
        <t>huy.do-anh</t>
      </is>
    </nc>
  </rcc>
  <rcc rId="6485" sId="2">
    <nc r="S278" t="inlineStr">
      <is>
        <t>dac.luu-cong</t>
      </is>
    </nc>
  </rcc>
  <rcc rId="6486" sId="2">
    <nc r="S279" t="inlineStr">
      <is>
        <t>huy.do-anh</t>
      </is>
    </nc>
  </rcc>
  <rcc rId="6487" sId="2">
    <nc r="S277" t="inlineStr">
      <is>
        <t>dac.luu-cong</t>
      </is>
    </nc>
  </rcc>
  <rcc rId="6488" sId="2">
    <nc r="S282" t="inlineStr">
      <is>
        <t>hau.nguyen-tai</t>
      </is>
    </nc>
  </rcc>
  <rcc rId="6489" sId="2">
    <nc r="Z47">
      <f>42/4</f>
    </nc>
  </rcc>
  <rcc rId="6490" sId="2">
    <nc r="S283" t="inlineStr">
      <is>
        <t>hau.nguyen-tai</t>
      </is>
    </nc>
  </rcc>
  <rcc rId="6491" sId="2">
    <nc r="S290" t="inlineStr">
      <is>
        <t>hau.nguyen-tai</t>
      </is>
    </nc>
  </rcc>
  <rcc rId="6492" sId="2">
    <nc r="S284" t="inlineStr">
      <is>
        <t>hau.nguyen-tai</t>
      </is>
    </nc>
  </rcc>
  <rcc rId="6493" sId="2">
    <nc r="S285" t="inlineStr">
      <is>
        <t>hau.nguyen-tai</t>
      </is>
    </nc>
  </rcc>
  <rcc rId="6494" sId="2">
    <nc r="S286" t="inlineStr">
      <is>
        <t>hau.nguyen-tai</t>
      </is>
    </nc>
  </rcc>
  <rcc rId="6495" sId="2">
    <nc r="S287" t="inlineStr">
      <is>
        <t>hau.nguyen-tai</t>
      </is>
    </nc>
  </rcc>
  <rcc rId="6496" sId="2">
    <nc r="S288" t="inlineStr">
      <is>
        <t>hau.nguyen-tai</t>
      </is>
    </nc>
  </rcc>
  <rcc rId="6497" sId="2">
    <nc r="S289" t="inlineStr">
      <is>
        <t>hau.nguyen-tai</t>
      </is>
    </nc>
  </rcc>
  <rcc rId="6498" sId="2">
    <nc r="S291" t="inlineStr">
      <is>
        <t>dac.luu-cong</t>
      </is>
    </nc>
  </rcc>
  <rcc rId="6499" sId="2">
    <nc r="S292" t="inlineStr">
      <is>
        <t>dac.luu-cong</t>
      </is>
    </nc>
  </rcc>
  <rcc rId="6500" sId="2">
    <nc r="S293" t="inlineStr">
      <is>
        <t>dac.luu-cong</t>
      </is>
    </nc>
  </rcc>
  <rcc rId="6501" sId="2">
    <nc r="S294" t="inlineStr">
      <is>
        <t>dac.luu-cong</t>
      </is>
    </nc>
  </rcc>
  <rcc rId="6502" sId="2">
    <nc r="S295" t="inlineStr">
      <is>
        <t>dac.luu-cong</t>
      </is>
    </nc>
  </rcc>
  <rcc rId="6503" sId="2">
    <nc r="S296" t="inlineStr">
      <is>
        <t>dac.luu-cong</t>
      </is>
    </nc>
  </rcc>
  <rcc rId="6504" sId="2">
    <nc r="S297" t="inlineStr">
      <is>
        <t>dac.luu-cong</t>
      </is>
    </nc>
  </rcc>
  <rcc rId="6505" sId="2">
    <nc r="S298" t="inlineStr">
      <is>
        <t>dac.luu-cong</t>
      </is>
    </nc>
  </rcc>
  <rcc rId="6506" sId="2">
    <nc r="S299" t="inlineStr">
      <is>
        <t>bang.nguyen-duy</t>
      </is>
    </nc>
  </rcc>
  <rcc rId="6507" sId="2">
    <nc r="S300" t="inlineStr">
      <is>
        <t>bang.nguyen-duy</t>
      </is>
    </nc>
  </rcc>
  <rcc rId="6508" sId="2">
    <nc r="S301" t="inlineStr">
      <is>
        <t>bang.nguyen-duy</t>
      </is>
    </nc>
  </rcc>
  <rcc rId="6509" sId="2">
    <nc r="S302" t="inlineStr">
      <is>
        <t>bang.nguyen-duy</t>
      </is>
    </nc>
  </rcc>
  <rcc rId="6510" sId="2">
    <nc r="S303" t="inlineStr">
      <is>
        <t>bang.nguyen-duy</t>
      </is>
    </nc>
  </rcc>
  <rcc rId="6511" sId="2">
    <nc r="S304" t="inlineStr">
      <is>
        <t>bang.nguyen-duy</t>
      </is>
    </nc>
  </rcc>
  <rcc rId="6512" sId="2">
    <nc r="S305" t="inlineStr">
      <is>
        <t>bang.nguyen-duy</t>
      </is>
    </nc>
  </rcc>
  <rcc rId="6513" sId="2">
    <nc r="S306" t="inlineStr">
      <is>
        <t>bang.nguyen-duy</t>
      </is>
    </nc>
  </rcc>
  <rcc rId="6514" sId="2">
    <nc r="S307" t="inlineStr">
      <is>
        <t>bang.nguyen-duy</t>
      </is>
    </nc>
  </rcc>
  <rcc rId="6515" sId="2">
    <nc r="S308" t="inlineStr">
      <is>
        <t>huy.do-anh</t>
      </is>
    </nc>
  </rcc>
  <rcc rId="6516" sId="2">
    <nc r="S309" t="inlineStr">
      <is>
        <t>huy.do-anh</t>
      </is>
    </nc>
  </rcc>
  <rcc rId="6517" sId="2">
    <nc r="S310" t="inlineStr">
      <is>
        <t>huy.do-anh</t>
      </is>
    </nc>
  </rcc>
  <rcc rId="6518" sId="2">
    <nc r="S311" t="inlineStr">
      <is>
        <t>huy.do-anh</t>
      </is>
    </nc>
  </rcc>
  <rcc rId="6519" sId="2">
    <nc r="S312" t="inlineStr">
      <is>
        <t>huy.do-anh</t>
      </is>
    </nc>
  </rcc>
  <rcc rId="6520" sId="2">
    <nc r="S313" t="inlineStr">
      <is>
        <t>huy.do-anh</t>
      </is>
    </nc>
  </rcc>
  <rcc rId="6521" sId="2">
    <nc r="S314" t="inlineStr">
      <is>
        <t>huy.do-anh</t>
      </is>
    </nc>
  </rcc>
  <rcc rId="6522" sId="2">
    <nc r="S315" t="inlineStr">
      <is>
        <t>huy.do-anh</t>
      </is>
    </nc>
  </rcc>
  <rcc rId="6523" sId="2">
    <nc r="S316" t="inlineStr">
      <is>
        <t>huy.do-anh</t>
      </is>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Merged_JOEM!$B$59:$AN$355</formula>
    <oldFormula>Merged_JOEM!$B$59:$AN$355</oldFormula>
  </rdn>
  <rcv guid="{7ECC2B8E-6A82-42F5-8AB0-4A51C54EA5EC}" action="add"/>
</revisions>
</file>

<file path=xl/revisions/revisionLog4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26" sId="2">
    <oc r="S276" t="inlineStr">
      <is>
        <t>huy.do-anh</t>
      </is>
    </oc>
    <nc r="S276" t="inlineStr">
      <is>
        <t>bang.nguyen-duy</t>
      </is>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Merged_JOEM!$B$59:$AN$355</formula>
    <oldFormula>Merged_JOEM!$B$59:$AN$355</oldFormula>
  </rdn>
  <rcv guid="{7ECC2B8E-6A82-42F5-8AB0-4A51C54EA5EC}" action="add"/>
</revisions>
</file>

<file path=xl/revisions/revisionLog4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29" sId="2">
    <oc r="N283" t="inlineStr">
      <is>
        <t>RN_CARBON</t>
      </is>
    </oc>
    <nc r="N283" t="inlineStr">
      <is>
        <t>RN_CARBON_BB80081</t>
      </is>
    </nc>
  </rcc>
  <rcc rId="6530" sId="2">
    <oc r="N284" t="inlineStr">
      <is>
        <t>RN_CARBON</t>
      </is>
    </oc>
    <nc r="N284" t="inlineStr">
      <is>
        <t>RN_CARBON_BB80081</t>
      </is>
    </nc>
  </rcc>
  <rcc rId="6531" sId="2">
    <oc r="N285" t="inlineStr">
      <is>
        <t>RN_CARBON</t>
      </is>
    </oc>
    <nc r="N285" t="inlineStr">
      <is>
        <t>RN_CARBON_BB80081</t>
      </is>
    </nc>
  </rcc>
  <rcc rId="6532" sId="2">
    <oc r="N286" t="inlineStr">
      <is>
        <t>RN_CARBON</t>
      </is>
    </oc>
    <nc r="N286" t="inlineStr">
      <is>
        <t>RN_CARBON_BB80081</t>
      </is>
    </nc>
  </rcc>
  <rcc rId="6533" sId="2">
    <oc r="N287" t="inlineStr">
      <is>
        <t>RN_CARBON</t>
      </is>
    </oc>
    <nc r="N287" t="inlineStr">
      <is>
        <t>RN_CARBON_BB80081</t>
      </is>
    </nc>
  </rcc>
  <rcc rId="6534" sId="2">
    <oc r="N288" t="inlineStr">
      <is>
        <t>RN_CARBON</t>
      </is>
    </oc>
    <nc r="N288" t="inlineStr">
      <is>
        <t>RN_CARBON_BB80081</t>
      </is>
    </nc>
  </rcc>
  <rcc rId="6535" sId="2">
    <oc r="N289" t="inlineStr">
      <is>
        <t>RN_CARBON</t>
      </is>
    </oc>
    <nc r="N289" t="inlineStr">
      <is>
        <t>RN_CARBON_BB80081</t>
      </is>
    </nc>
  </rcc>
  <rcc rId="6536" sId="2">
    <oc r="N290" t="inlineStr">
      <is>
        <t>RN_CARBON</t>
      </is>
    </oc>
    <nc r="N290" t="inlineStr">
      <is>
        <t>RN_CARBON_BB80081</t>
      </is>
    </nc>
  </rcc>
  <rcc rId="6537" sId="2">
    <oc r="N291" t="inlineStr">
      <is>
        <t>RN_CARBON</t>
      </is>
    </oc>
    <nc r="N291" t="inlineStr">
      <is>
        <t>RN_CARBON_BB80081</t>
      </is>
    </nc>
  </rcc>
  <rcc rId="6538" sId="2">
    <oc r="N292" t="inlineStr">
      <is>
        <t>RN_CARBON</t>
      </is>
    </oc>
    <nc r="N292" t="inlineStr">
      <is>
        <t>RN_CARBON_BB80081</t>
      </is>
    </nc>
  </rcc>
  <rcc rId="6539" sId="2">
    <oc r="N293" t="inlineStr">
      <is>
        <t>RN_CARBON</t>
      </is>
    </oc>
    <nc r="N293" t="inlineStr">
      <is>
        <t>RN_CARBON_BB80081</t>
      </is>
    </nc>
  </rcc>
  <rcc rId="6540" sId="2">
    <oc r="N294" t="inlineStr">
      <is>
        <t>RN_CARBON</t>
      </is>
    </oc>
    <nc r="N294" t="inlineStr">
      <is>
        <t>RN_CARBON_BB80081</t>
      </is>
    </nc>
  </rcc>
  <rcc rId="6541" sId="2">
    <oc r="N295" t="inlineStr">
      <is>
        <t>RN_CARBON</t>
      </is>
    </oc>
    <nc r="N295" t="inlineStr">
      <is>
        <t>RN_CARBON_BB80081</t>
      </is>
    </nc>
  </rcc>
  <rcc rId="6542" sId="2">
    <oc r="N296" t="inlineStr">
      <is>
        <t>RN_CARBON</t>
      </is>
    </oc>
    <nc r="N296" t="inlineStr">
      <is>
        <t>RN_CARBON_BB80081</t>
      </is>
    </nc>
  </rcc>
  <rcc rId="6543" sId="2">
    <oc r="N297" t="inlineStr">
      <is>
        <t>RN_CARBON</t>
      </is>
    </oc>
    <nc r="N297" t="inlineStr">
      <is>
        <t>RN_CARBON_BB80081</t>
      </is>
    </nc>
  </rcc>
  <rcc rId="6544" sId="2">
    <oc r="N298" t="inlineStr">
      <is>
        <t>RN_CARBON</t>
      </is>
    </oc>
    <nc r="N298" t="inlineStr">
      <is>
        <t>RN_CARBON_BB80081</t>
      </is>
    </nc>
  </rcc>
  <rcc rId="6545" sId="2">
    <oc r="N299" t="inlineStr">
      <is>
        <t>RN_CARBON</t>
      </is>
    </oc>
    <nc r="N299" t="inlineStr">
      <is>
        <t>RN_CARBON_BB80081</t>
      </is>
    </nc>
  </rcc>
  <rcc rId="6546" sId="2">
    <oc r="N300" t="inlineStr">
      <is>
        <t>RN_CARBON</t>
      </is>
    </oc>
    <nc r="N300" t="inlineStr">
      <is>
        <t>RN_CARBON_BB80081</t>
      </is>
    </nc>
  </rcc>
  <rcc rId="6547" sId="2">
    <oc r="N301" t="inlineStr">
      <is>
        <t>RN_CARBON</t>
      </is>
    </oc>
    <nc r="N301" t="inlineStr">
      <is>
        <t>RN_CARBON_BB80081</t>
      </is>
    </nc>
  </rcc>
  <rcc rId="6548" sId="2">
    <oc r="N302" t="inlineStr">
      <is>
        <t>RN_CARBON</t>
      </is>
    </oc>
    <nc r="N302" t="inlineStr">
      <is>
        <t>RN_CARBON_BB80081</t>
      </is>
    </nc>
  </rcc>
  <rcc rId="6549" sId="2">
    <oc r="N303" t="inlineStr">
      <is>
        <t>RN_CARBON</t>
      </is>
    </oc>
    <nc r="N303" t="inlineStr">
      <is>
        <t>RN_CARBON_BB80081</t>
      </is>
    </nc>
  </rcc>
  <rcc rId="6550" sId="2">
    <oc r="N304" t="inlineStr">
      <is>
        <t>RN_CARBON</t>
      </is>
    </oc>
    <nc r="N304" t="inlineStr">
      <is>
        <t>RN_CARBON_BB80081</t>
      </is>
    </nc>
  </rcc>
  <rcc rId="6551" sId="2">
    <oc r="N305" t="inlineStr">
      <is>
        <t>RN_CARBON</t>
      </is>
    </oc>
    <nc r="N305" t="inlineStr">
      <is>
        <t>RN_CARBON_BB80081</t>
      </is>
    </nc>
  </rcc>
  <rcc rId="6552" sId="2">
    <oc r="N306" t="inlineStr">
      <is>
        <t>RN_CARBON</t>
      </is>
    </oc>
    <nc r="N306" t="inlineStr">
      <is>
        <t>RN_CARBON_BB80081</t>
      </is>
    </nc>
  </rcc>
  <rcc rId="6553" sId="2">
    <oc r="N307" t="inlineStr">
      <is>
        <t>RN_CARBON</t>
      </is>
    </oc>
    <nc r="N307" t="inlineStr">
      <is>
        <t>RN_CARBON_BB80081</t>
      </is>
    </nc>
  </rcc>
  <rcc rId="6554" sId="2">
    <oc r="N308" t="inlineStr">
      <is>
        <t>RN_CARBON</t>
      </is>
    </oc>
    <nc r="N308" t="inlineStr">
      <is>
        <t>RN_CARBON_BB80081</t>
      </is>
    </nc>
  </rcc>
  <rcc rId="6555" sId="2">
    <oc r="N309" t="inlineStr">
      <is>
        <t>RN_CARBON</t>
      </is>
    </oc>
    <nc r="N309" t="inlineStr">
      <is>
        <t>RN_CARBON_BB80081</t>
      </is>
    </nc>
  </rcc>
  <rcc rId="6556" sId="2">
    <oc r="N310" t="inlineStr">
      <is>
        <t>RN_CARBON</t>
      </is>
    </oc>
    <nc r="N310" t="inlineStr">
      <is>
        <t>RN_CARBON_BB80081</t>
      </is>
    </nc>
  </rcc>
  <rcc rId="6557" sId="2">
    <oc r="N311" t="inlineStr">
      <is>
        <t>RN_CARBON</t>
      </is>
    </oc>
    <nc r="N311" t="inlineStr">
      <is>
        <t>RN_CARBON_BB80081</t>
      </is>
    </nc>
  </rcc>
  <rcc rId="6558" sId="2">
    <oc r="N312" t="inlineStr">
      <is>
        <t>RN_CARBON</t>
      </is>
    </oc>
    <nc r="N312" t="inlineStr">
      <is>
        <t>RN_CARBON_BB80081</t>
      </is>
    </nc>
  </rcc>
  <rcc rId="6559" sId="2">
    <oc r="N313" t="inlineStr">
      <is>
        <t>RN_CARBON</t>
      </is>
    </oc>
    <nc r="N313" t="inlineStr">
      <is>
        <t>RN_CARBON_BB80081</t>
      </is>
    </nc>
  </rcc>
  <rcc rId="6560" sId="2">
    <oc r="N314" t="inlineStr">
      <is>
        <t>RN_CARBON</t>
      </is>
    </oc>
    <nc r="N314" t="inlineStr">
      <is>
        <t>RN_CARBON_BB80081</t>
      </is>
    </nc>
  </rcc>
  <rcc rId="6561" sId="2">
    <oc r="N315" t="inlineStr">
      <is>
        <t>RN_CARBON</t>
      </is>
    </oc>
    <nc r="N315" t="inlineStr">
      <is>
        <t>RN_CARBON_BB80081</t>
      </is>
    </nc>
  </rcc>
  <rcc rId="6562" sId="2">
    <oc r="N316" t="inlineStr">
      <is>
        <t>RN_CARBON</t>
      </is>
    </oc>
    <nc r="N316" t="inlineStr">
      <is>
        <t>RN_CARBON_BB80081</t>
      </is>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Merged_JOEM!$B$59:$AN$355</formula>
    <oldFormula>Merged_JOEM!$B$59:$AN$355</oldFormula>
  </rdn>
  <rcv guid="{7ECC2B8E-6A82-42F5-8AB0-4A51C54EA5EC}" action="add"/>
</revisions>
</file>

<file path=xl/revisions/revisionLog4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65" sId="2">
    <oc r="C283">
      <v>20200528</v>
    </oc>
    <nc r="C283">
      <v>20200608</v>
    </nc>
  </rcc>
  <rcc rId="6566" sId="2">
    <oc r="C284">
      <v>20200528</v>
    </oc>
    <nc r="C284">
      <v>20200608</v>
    </nc>
  </rcc>
  <rcc rId="6567" sId="2">
    <oc r="C285">
      <v>20200528</v>
    </oc>
    <nc r="C285">
      <v>20200608</v>
    </nc>
  </rcc>
  <rcc rId="6568" sId="2">
    <oc r="C286">
      <v>20200528</v>
    </oc>
    <nc r="C286">
      <v>20200608</v>
    </nc>
  </rcc>
  <rcc rId="6569" sId="2">
    <oc r="C287">
      <v>20200528</v>
    </oc>
    <nc r="C287">
      <v>20200608</v>
    </nc>
  </rcc>
  <rcc rId="6570" sId="2">
    <oc r="C288">
      <v>20200528</v>
    </oc>
    <nc r="C288">
      <v>20200608</v>
    </nc>
  </rcc>
  <rcc rId="6571" sId="2">
    <oc r="C289">
      <v>20200528</v>
    </oc>
    <nc r="C289">
      <v>20200608</v>
    </nc>
  </rcc>
  <rcc rId="6572" sId="2">
    <oc r="C290">
      <v>20200528</v>
    </oc>
    <nc r="C290">
      <v>20200608</v>
    </nc>
  </rcc>
  <rcc rId="6573" sId="2">
    <oc r="C291">
      <v>20200528</v>
    </oc>
    <nc r="C291">
      <v>20200608</v>
    </nc>
  </rcc>
  <rcc rId="6574" sId="2">
    <oc r="C292">
      <v>20200528</v>
    </oc>
    <nc r="C292">
      <v>20200608</v>
    </nc>
  </rcc>
  <rcc rId="6575" sId="2">
    <oc r="C293">
      <v>20200528</v>
    </oc>
    <nc r="C293">
      <v>20200608</v>
    </nc>
  </rcc>
  <rcc rId="6576" sId="2">
    <oc r="C294">
      <v>20200528</v>
    </oc>
    <nc r="C294">
      <v>20200608</v>
    </nc>
  </rcc>
  <rcc rId="6577" sId="2">
    <oc r="C295">
      <v>20200528</v>
    </oc>
    <nc r="C295">
      <v>20200608</v>
    </nc>
  </rcc>
  <rcc rId="6578" sId="2">
    <oc r="C296">
      <v>20200528</v>
    </oc>
    <nc r="C296">
      <v>20200608</v>
    </nc>
  </rcc>
  <rcc rId="6579" sId="2">
    <oc r="C297">
      <v>20200528</v>
    </oc>
    <nc r="C297">
      <v>20200608</v>
    </nc>
  </rcc>
  <rcc rId="6580" sId="2">
    <oc r="C298">
      <v>20200528</v>
    </oc>
    <nc r="C298">
      <v>20200608</v>
    </nc>
  </rcc>
  <rcc rId="6581" sId="2">
    <oc r="C299">
      <v>20200528</v>
    </oc>
    <nc r="C299">
      <v>20200608</v>
    </nc>
  </rcc>
  <rcc rId="6582" sId="2">
    <oc r="C300">
      <v>20200528</v>
    </oc>
    <nc r="C300">
      <v>20200608</v>
    </nc>
  </rcc>
  <rcc rId="6583" sId="2">
    <oc r="C301">
      <v>20200528</v>
    </oc>
    <nc r="C301">
      <v>20200608</v>
    </nc>
  </rcc>
  <rcc rId="6584" sId="2">
    <oc r="C302">
      <v>20200528</v>
    </oc>
    <nc r="C302">
      <v>20200608</v>
    </nc>
  </rcc>
  <rcc rId="6585" sId="2">
    <oc r="C303">
      <v>20200528</v>
    </oc>
    <nc r="C303">
      <v>20200608</v>
    </nc>
  </rcc>
  <rcc rId="6586" sId="2">
    <oc r="C304">
      <v>20200528</v>
    </oc>
    <nc r="C304">
      <v>20200608</v>
    </nc>
  </rcc>
  <rcc rId="6587" sId="2">
    <oc r="C305">
      <v>20200528</v>
    </oc>
    <nc r="C305">
      <v>20200608</v>
    </nc>
  </rcc>
  <rcc rId="6588" sId="2">
    <oc r="C306">
      <v>20200528</v>
    </oc>
    <nc r="C306">
      <v>20200608</v>
    </nc>
  </rcc>
  <rcc rId="6589" sId="2">
    <oc r="C307">
      <v>20200528</v>
    </oc>
    <nc r="C307">
      <v>20200608</v>
    </nc>
  </rcc>
  <rcc rId="6590" sId="2">
    <oc r="C308">
      <v>20200528</v>
    </oc>
    <nc r="C308">
      <v>20200608</v>
    </nc>
  </rcc>
  <rcc rId="6591" sId="2">
    <oc r="C309">
      <v>20200528</v>
    </oc>
    <nc r="C309">
      <v>20200608</v>
    </nc>
  </rcc>
  <rcc rId="6592" sId="2">
    <oc r="C310">
      <v>20200528</v>
    </oc>
    <nc r="C310">
      <v>20200608</v>
    </nc>
  </rcc>
  <rcc rId="6593" sId="2">
    <oc r="C311">
      <v>20200528</v>
    </oc>
    <nc r="C311">
      <v>20200608</v>
    </nc>
  </rcc>
  <rcc rId="6594" sId="2">
    <oc r="C312">
      <v>20200528</v>
    </oc>
    <nc r="C312">
      <v>20200608</v>
    </nc>
  </rcc>
  <rcc rId="6595" sId="2">
    <oc r="C313">
      <v>20200528</v>
    </oc>
    <nc r="C313">
      <v>20200608</v>
    </nc>
  </rcc>
  <rcc rId="6596" sId="2">
    <oc r="C314">
      <v>20200528</v>
    </oc>
    <nc r="C314">
      <v>20200608</v>
    </nc>
  </rcc>
  <rcc rId="6597" sId="2">
    <oc r="C315">
      <v>20200528</v>
    </oc>
    <nc r="C315">
      <v>20200608</v>
    </nc>
  </rcc>
  <rcc rId="6598" sId="2">
    <oc r="C316">
      <v>20200528</v>
    </oc>
    <nc r="C316">
      <v>20200608</v>
    </nc>
  </rcc>
</revisions>
</file>

<file path=xl/revisions/revisionLog4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99" sId="2">
    <oc r="C274">
      <v>20200528</v>
    </oc>
    <nc r="C274">
      <v>20200608</v>
    </nc>
  </rcc>
  <rcc rId="6600" sId="2">
    <oc r="C275">
      <v>20200528</v>
    </oc>
    <nc r="C275">
      <v>20200608</v>
    </nc>
  </rcc>
  <rcc rId="6601" sId="2">
    <oc r="C276">
      <v>20200528</v>
    </oc>
    <nc r="C276">
      <v>20200608</v>
    </nc>
  </rcc>
  <rcc rId="6602" sId="2">
    <oc r="C277">
      <v>20200528</v>
    </oc>
    <nc r="C277">
      <v>20200608</v>
    </nc>
  </rcc>
  <rcc rId="6603" sId="2">
    <oc r="C278">
      <v>20200528</v>
    </oc>
    <nc r="C278">
      <v>20200608</v>
    </nc>
  </rcc>
  <rcc rId="6604" sId="2">
    <oc r="C279">
      <v>20200528</v>
    </oc>
    <nc r="C279">
      <v>20200608</v>
    </nc>
  </rcc>
  <rcc rId="6605" sId="2">
    <oc r="C280">
      <v>20200528</v>
    </oc>
    <nc r="C280">
      <v>20200608</v>
    </nc>
  </rcc>
  <rcc rId="6606" sId="2">
    <oc r="C281">
      <v>20200528</v>
    </oc>
    <nc r="C281">
      <v>20200608</v>
    </nc>
  </rcc>
  <rcc rId="6607" sId="2">
    <oc r="C282">
      <v>20200528</v>
    </oc>
    <nc r="C282">
      <v>20200608</v>
    </nc>
  </rcc>
</revisions>
</file>

<file path=xl/revisions/revisionLog4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B274:B316">
    <dxf>
      <fill>
        <patternFill patternType="solid">
          <bgColor theme="9" tint="0.39997558519241921"/>
        </patternFill>
      </fill>
    </dxf>
  </rfmt>
  <rfmt sheetId="2" sqref="B274:B316">
    <dxf>
      <fill>
        <patternFill>
          <bgColor theme="9" tint="-0.249977111117893"/>
        </patternFill>
      </fill>
    </dxf>
  </rfmt>
</revisions>
</file>

<file path=xl/revisions/revisionLog4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08" sId="1">
    <nc r="X450">
      <f>W450</f>
    </nc>
  </rcc>
  <rcc rId="6609" sId="1">
    <nc r="Z450">
      <f>Y450</f>
    </nc>
  </rcc>
  <rcc rId="6610" sId="1" numFmtId="19">
    <nc r="AE450">
      <v>43990</v>
    </nc>
  </rcc>
  <rcc rId="6611" sId="1" numFmtId="19">
    <nc r="AF450">
      <v>43990</v>
    </nc>
  </rcc>
  <rcc rId="6612" sId="1">
    <nc r="AG450" t="inlineStr">
      <is>
        <t>NG</t>
      </is>
    </nc>
  </rcc>
  <rcc rId="6613" sId="1" numFmtId="14">
    <nc r="AH450">
      <v>1</v>
    </nc>
  </rcc>
  <rcc rId="6614" sId="1" numFmtId="14">
    <nc r="AI450">
      <v>1</v>
    </nc>
  </rcc>
  <rcc rId="6615" sId="1" numFmtId="14">
    <nc r="AJ450">
      <v>0.5</v>
    </nc>
  </rcc>
  <rcc rId="6616" sId="1">
    <nc r="AK450" t="inlineStr">
      <is>
        <t>OPL</t>
      </is>
    </nc>
  </rcc>
  <rcc rId="6617" sId="1" odxf="1" dxf="1">
    <nc r="AL450" t="inlineStr">
      <is>
        <t xml:space="preserve">1. Can not cover MCDC 01 of condition at line 42 because it is locked by condition at line 24.
2. Can not cover MCDC 01 of condition at line 52 because it is locked by condition at line 33,42.
</t>
      </is>
    </nc>
    <odxf>
      <alignment wrapText="0" readingOrder="0"/>
    </odxf>
    <ndxf>
      <alignment wrapText="1" readingOrder="0"/>
    </ndxf>
  </rcc>
  <rcc rId="6618" sId="1">
    <oc r="AN450" t="inlineStr">
      <is>
        <t xml:space="preserve">Please comment follow ASPICE Standard </t>
      </is>
    </oc>
    <nc r="AN450" t="inlineStr">
      <is>
        <t>Reuse OPL.</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Merged_JOEM!$B$59:$AN$355</formula>
    <oldFormula>Merged_JOEM!$B$59:$AN$355</oldFormula>
  </rdn>
  <rcv guid="{C94451EF-7A3E-4D72-B5A4-3D1B193192CC}" action="add"/>
</revisions>
</file>

<file path=xl/revisions/revisionLog4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21" sId="1">
    <oc r="V450">
      <v>31</v>
    </oc>
    <nc r="V450">
      <f>31*2</f>
    </nc>
  </rcc>
  <rcc rId="6622" sId="1">
    <oc r="V451">
      <v>181</v>
    </oc>
    <nc r="V451">
      <f>181*2</f>
    </nc>
  </rcc>
  <rcc rId="6623" sId="1">
    <oc r="V452">
      <v>119</v>
    </oc>
    <nc r="V452">
      <f>119*2</f>
    </nc>
  </rcc>
  <rfmt sheetId="1" sqref="V450:V452">
    <dxf>
      <fill>
        <patternFill patternType="solid">
          <bgColor rgb="FFFFFF00"/>
        </patternFill>
      </fill>
    </dxf>
  </rfmt>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Merged_JOEM!$B$59:$AN$355</formula>
    <oldFormula>Merged_JOEM!$B$59:$AN$355</oldFormula>
  </rdn>
  <rcv guid="{C94451EF-7A3E-4D72-B5A4-3D1B193192CC}" action="add"/>
</revisions>
</file>

<file path=xl/revisions/revisionLog4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26" sId="2">
    <oc r="N274" t="inlineStr">
      <is>
        <t>RN_CARBON</t>
      </is>
    </oc>
    <nc r="N274" t="inlineStr">
      <is>
        <t>RNM_CMP_Database</t>
      </is>
    </nc>
  </rcc>
  <rcc rId="6627" sId="2">
    <oc r="N275" t="inlineStr">
      <is>
        <t>RN_CARBON</t>
      </is>
    </oc>
    <nc r="N275" t="inlineStr">
      <is>
        <t>RNM_CMP_Database</t>
      </is>
    </nc>
  </rcc>
  <rcc rId="6628" sId="2">
    <oc r="N276" t="inlineStr">
      <is>
        <t>RN_CARBON</t>
      </is>
    </oc>
    <nc r="N276" t="inlineStr">
      <is>
        <t>RNM_CMP_Database</t>
      </is>
    </nc>
  </rcc>
  <rcc rId="6629" sId="2">
    <oc r="N277" t="inlineStr">
      <is>
        <t>RN_CARBON</t>
      </is>
    </oc>
    <nc r="N277" t="inlineStr">
      <is>
        <t>RNM_CMP_Database</t>
      </is>
    </nc>
  </rcc>
  <rcc rId="6630" sId="2">
    <oc r="N278" t="inlineStr">
      <is>
        <t>RN_CARBON</t>
      </is>
    </oc>
    <nc r="N278" t="inlineStr">
      <is>
        <t>RNM_CMP_Database</t>
      </is>
    </nc>
  </rcc>
  <rcc rId="6631" sId="2">
    <oc r="N279" t="inlineStr">
      <is>
        <t>RN_CARBON</t>
      </is>
    </oc>
    <nc r="N279" t="inlineStr">
      <is>
        <t>RNM_CMP_Database</t>
      </is>
    </nc>
  </rcc>
  <rcc rId="6632" sId="2">
    <oc r="N280" t="inlineStr">
      <is>
        <t>RN_CARBON</t>
      </is>
    </oc>
    <nc r="N280" t="inlineStr">
      <is>
        <t>RNM_CMP_Database</t>
      </is>
    </nc>
  </rcc>
  <rcc rId="6633" sId="2">
    <oc r="N281" t="inlineStr">
      <is>
        <t>RN_CARBON</t>
      </is>
    </oc>
    <nc r="N281" t="inlineStr">
      <is>
        <t>RNM_CMP_Database</t>
      </is>
    </nc>
  </rcc>
  <rcc rId="6634" sId="2">
    <oc r="N282" t="inlineStr">
      <is>
        <t>RN_CARBON</t>
      </is>
    </oc>
    <nc r="N282" t="inlineStr">
      <is>
        <t>RNM_CMP_Database</t>
      </is>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Merged_JOEM!$B$59:$AN$355</formula>
    <oldFormula>Merged_JOEM!$B$59:$AN$355</oldFormula>
  </rdn>
  <rcv guid="{7ECC2B8E-6A82-42F5-8AB0-4A51C54EA5EC}" action="add"/>
</revisions>
</file>

<file path=xl/revisions/revisionLog4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37" sId="1">
    <nc r="X459">
      <f>W459</f>
    </nc>
  </rcc>
  <rcc rId="6638" sId="1">
    <nc r="Z459">
      <v>1</v>
    </nc>
  </rcc>
  <rcc rId="6639" sId="1">
    <nc r="AA459" t="inlineStr">
      <is>
        <t>Ready for review</t>
      </is>
    </nc>
  </rcc>
  <rcc rId="6640" sId="1" numFmtId="19">
    <nc r="AE459">
      <v>43990</v>
    </nc>
  </rcc>
  <rcc rId="6641" sId="1" numFmtId="19">
    <nc r="AF459">
      <v>43990</v>
    </nc>
  </rcc>
  <rcc rId="6642" sId="1">
    <nc r="AG459" t="inlineStr">
      <is>
        <t>OK</t>
      </is>
    </nc>
  </rcc>
  <rcc rId="6643" sId="1" numFmtId="14">
    <nc r="AH459">
      <v>1</v>
    </nc>
  </rcc>
  <rcc rId="6644" sId="1" numFmtId="14">
    <nc r="AI459">
      <v>1</v>
    </nc>
  </rcc>
  <rcc rId="6645" sId="1" numFmtId="14">
    <nc r="AJ459">
      <v>1</v>
    </nc>
  </rcc>
  <rcc rId="6646" sId="1">
    <nc r="AK459" t="inlineStr">
      <is>
        <t>None</t>
      </is>
    </nc>
  </rcc>
  <rcc rId="6647" sId="1" odxf="1" dxf="1" quotePrefix="1">
    <nc r="AL459" t="inlineStr">
      <is>
        <t>-</t>
      </is>
    </nc>
    <odxf/>
    <ndxf/>
  </rcc>
  <rcc rId="6648" sId="1" odxf="1" dxf="1" quotePrefix="1">
    <nc r="AM459"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Merged_JOEM!$B$59:$AN$355</formula>
    <oldFormula>Merged_JOEM!$B$59:$AN$355</oldFormula>
  </rdn>
  <rcv guid="{3B3E6719-EACB-4D2C-89C1-05FFAB6020FD}" action="add"/>
</revisions>
</file>

<file path=xl/revisions/revisionLog4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51" sId="2" odxf="1" dxf="1">
    <oc r="R274" t="inlineStr">
      <is>
        <t>T5xx</t>
      </is>
    </oc>
    <nc r="R274" t="inlineStr">
      <is>
        <t>T503</t>
      </is>
    </nc>
    <odxf>
      <font/>
    </odxf>
    <ndxf>
      <font>
        <sz val="11"/>
        <color theme="1"/>
        <name val="Calibri"/>
        <scheme val="minor"/>
      </font>
    </ndxf>
  </rcc>
  <rcc rId="6652" sId="2" odxf="1" dxf="1">
    <oc r="R275" t="inlineStr">
      <is>
        <t>T5xx</t>
      </is>
    </oc>
    <nc r="R275" t="inlineStr">
      <is>
        <t>T503</t>
      </is>
    </nc>
    <odxf>
      <font/>
    </odxf>
    <ndxf>
      <font>
        <sz val="11"/>
        <color theme="1"/>
        <name val="Calibri"/>
        <scheme val="minor"/>
      </font>
    </ndxf>
  </rcc>
  <rcc rId="6653" sId="2" odxf="1" dxf="1">
    <oc r="R282" t="inlineStr">
      <is>
        <t>T5xx</t>
      </is>
    </oc>
    <nc r="R282" t="inlineStr">
      <is>
        <t>T503</t>
      </is>
    </nc>
    <odxf>
      <font/>
    </odxf>
    <ndxf>
      <font>
        <sz val="11"/>
        <color theme="1"/>
        <name val="Calibri"/>
        <scheme val="minor"/>
      </font>
    </ndxf>
  </rcc>
  <rcc rId="6654" sId="2" odxf="1" dxf="1">
    <oc r="R283" t="inlineStr">
      <is>
        <t>T5xx</t>
      </is>
    </oc>
    <nc r="R283" t="inlineStr">
      <is>
        <t>T503</t>
      </is>
    </nc>
    <odxf>
      <font/>
    </odxf>
    <ndxf>
      <font>
        <sz val="11"/>
        <color theme="1"/>
        <name val="Calibri"/>
        <scheme val="minor"/>
      </font>
    </ndxf>
  </rcc>
  <rcc rId="6655" sId="2" odxf="1" dxf="1">
    <oc r="R284" t="inlineStr">
      <is>
        <t>T5xx</t>
      </is>
    </oc>
    <nc r="R284" t="inlineStr">
      <is>
        <t>T503</t>
      </is>
    </nc>
    <odxf>
      <font/>
    </odxf>
    <ndxf>
      <font>
        <sz val="11"/>
        <color theme="1"/>
        <name val="Calibri"/>
        <scheme val="minor"/>
      </font>
    </ndxf>
  </rcc>
  <rcc rId="6656" sId="2" odxf="1" dxf="1">
    <oc r="R285" t="inlineStr">
      <is>
        <t>T5xx</t>
      </is>
    </oc>
    <nc r="R285" t="inlineStr">
      <is>
        <t>T503</t>
      </is>
    </nc>
    <odxf>
      <font/>
    </odxf>
    <ndxf>
      <font>
        <sz val="11"/>
        <color theme="1"/>
        <name val="Calibri"/>
        <scheme val="minor"/>
      </font>
    </ndxf>
  </rcc>
  <rcc rId="6657" sId="2" odxf="1" dxf="1">
    <oc r="R286" t="inlineStr">
      <is>
        <t>T5xx</t>
      </is>
    </oc>
    <nc r="R286" t="inlineStr">
      <is>
        <t>T503</t>
      </is>
    </nc>
    <odxf>
      <font/>
    </odxf>
    <ndxf>
      <font>
        <sz val="11"/>
        <color theme="1"/>
        <name val="Calibri"/>
        <scheme val="minor"/>
      </font>
    </ndxf>
  </rcc>
  <rcc rId="6658" sId="2" odxf="1" dxf="1">
    <oc r="R287" t="inlineStr">
      <is>
        <t>T5xx</t>
      </is>
    </oc>
    <nc r="R287" t="inlineStr">
      <is>
        <t>T503</t>
      </is>
    </nc>
    <odxf>
      <font/>
    </odxf>
    <ndxf>
      <font>
        <sz val="11"/>
        <color theme="1"/>
        <name val="Calibri"/>
        <scheme val="minor"/>
      </font>
    </ndxf>
  </rcc>
  <rcc rId="6659" sId="2" odxf="1" dxf="1">
    <oc r="R288" t="inlineStr">
      <is>
        <t>T5xx</t>
      </is>
    </oc>
    <nc r="R288" t="inlineStr">
      <is>
        <t>T503</t>
      </is>
    </nc>
    <odxf>
      <font/>
    </odxf>
    <ndxf>
      <font>
        <sz val="11"/>
        <color theme="1"/>
        <name val="Calibri"/>
        <scheme val="minor"/>
      </font>
    </ndxf>
  </rcc>
  <rcc rId="6660" sId="2" odxf="1" dxf="1">
    <oc r="R289" t="inlineStr">
      <is>
        <t>T5xx</t>
      </is>
    </oc>
    <nc r="R289" t="inlineStr">
      <is>
        <t>T503</t>
      </is>
    </nc>
    <odxf>
      <font/>
    </odxf>
    <ndxf>
      <font>
        <sz val="11"/>
        <color theme="1"/>
        <name val="Calibri"/>
        <scheme val="minor"/>
      </font>
    </ndxf>
  </rcc>
  <rcc rId="6661" sId="2" odxf="1" dxf="1">
    <oc r="R290" t="inlineStr">
      <is>
        <t>T5xx</t>
      </is>
    </oc>
    <nc r="R290" t="inlineStr">
      <is>
        <t>T503</t>
      </is>
    </nc>
    <odxf>
      <font/>
    </odxf>
    <ndxf>
      <font>
        <sz val="11"/>
        <color theme="1"/>
        <name val="Calibri"/>
        <scheme val="minor"/>
      </font>
    </ndxf>
  </rcc>
  <rcc rId="6662" sId="2" odxf="1" dxf="1">
    <oc r="R276" t="inlineStr">
      <is>
        <t>T5xx</t>
      </is>
    </oc>
    <nc r="R276" t="inlineStr">
      <is>
        <t>T504</t>
      </is>
    </nc>
    <odxf>
      <font/>
    </odxf>
    <ndxf>
      <font>
        <sz val="11"/>
        <color theme="1"/>
        <name val="Calibri"/>
        <scheme val="minor"/>
      </font>
    </ndxf>
  </rcc>
  <rcc rId="6663" sId="2" odxf="1" dxf="1">
    <oc r="R280" t="inlineStr">
      <is>
        <t>T5xx</t>
      </is>
    </oc>
    <nc r="R280" t="inlineStr">
      <is>
        <t>T504</t>
      </is>
    </nc>
    <odxf>
      <font/>
    </odxf>
    <ndxf>
      <font>
        <sz val="11"/>
        <color theme="1"/>
        <name val="Calibri"/>
        <scheme val="minor"/>
      </font>
    </ndxf>
  </rcc>
  <rcc rId="6664" sId="2" odxf="1" dxf="1">
    <oc r="R281" t="inlineStr">
      <is>
        <t>T5xx</t>
      </is>
    </oc>
    <nc r="R281" t="inlineStr">
      <is>
        <t>T504</t>
      </is>
    </nc>
    <odxf>
      <font/>
    </odxf>
    <ndxf>
      <font>
        <sz val="11"/>
        <color theme="1"/>
        <name val="Calibri"/>
        <scheme val="minor"/>
      </font>
    </ndxf>
  </rcc>
  <rcc rId="6665" sId="2" odxf="1" dxf="1">
    <oc r="R299" t="inlineStr">
      <is>
        <t>T5xx</t>
      </is>
    </oc>
    <nc r="R299" t="inlineStr">
      <is>
        <t>T504</t>
      </is>
    </nc>
    <odxf>
      <font/>
    </odxf>
    <ndxf>
      <font>
        <sz val="11"/>
        <color theme="1"/>
        <name val="Calibri"/>
        <scheme val="minor"/>
      </font>
    </ndxf>
  </rcc>
  <rcc rId="6666" sId="2" odxf="1" dxf="1">
    <oc r="R300" t="inlineStr">
      <is>
        <t>T5xx</t>
      </is>
    </oc>
    <nc r="R300" t="inlineStr">
      <is>
        <t>T504</t>
      </is>
    </nc>
    <odxf>
      <font/>
    </odxf>
    <ndxf>
      <font>
        <sz val="11"/>
        <color theme="1"/>
        <name val="Calibri"/>
        <scheme val="minor"/>
      </font>
    </ndxf>
  </rcc>
  <rcc rId="6667" sId="2" odxf="1" dxf="1">
    <oc r="R301" t="inlineStr">
      <is>
        <t>T5xx</t>
      </is>
    </oc>
    <nc r="R301" t="inlineStr">
      <is>
        <t>T504</t>
      </is>
    </nc>
    <odxf>
      <font/>
    </odxf>
    <ndxf>
      <font>
        <sz val="11"/>
        <color theme="1"/>
        <name val="Calibri"/>
        <scheme val="minor"/>
      </font>
    </ndxf>
  </rcc>
  <rcc rId="6668" sId="2" odxf="1" dxf="1">
    <oc r="R302" t="inlineStr">
      <is>
        <t>T5xx</t>
      </is>
    </oc>
    <nc r="R302" t="inlineStr">
      <is>
        <t>T504</t>
      </is>
    </nc>
    <odxf>
      <font/>
    </odxf>
    <ndxf>
      <font>
        <sz val="11"/>
        <color theme="1"/>
        <name val="Calibri"/>
        <scheme val="minor"/>
      </font>
    </ndxf>
  </rcc>
  <rcc rId="6669" sId="2" odxf="1" dxf="1">
    <oc r="R303" t="inlineStr">
      <is>
        <t>T5xx</t>
      </is>
    </oc>
    <nc r="R303" t="inlineStr">
      <is>
        <t>T504</t>
      </is>
    </nc>
    <odxf>
      <font/>
    </odxf>
    <ndxf>
      <font>
        <sz val="11"/>
        <color theme="1"/>
        <name val="Calibri"/>
        <scheme val="minor"/>
      </font>
    </ndxf>
  </rcc>
  <rcc rId="6670" sId="2" odxf="1" dxf="1">
    <oc r="R304" t="inlineStr">
      <is>
        <t>T5xx</t>
      </is>
    </oc>
    <nc r="R304" t="inlineStr">
      <is>
        <t>T504</t>
      </is>
    </nc>
    <odxf>
      <font/>
    </odxf>
    <ndxf>
      <font>
        <sz val="11"/>
        <color theme="1"/>
        <name val="Calibri"/>
        <scheme val="minor"/>
      </font>
    </ndxf>
  </rcc>
  <rcc rId="6671" sId="2" odxf="1" dxf="1">
    <oc r="R305" t="inlineStr">
      <is>
        <t>T5xx</t>
      </is>
    </oc>
    <nc r="R305" t="inlineStr">
      <is>
        <t>T504</t>
      </is>
    </nc>
    <odxf>
      <font/>
    </odxf>
    <ndxf>
      <font>
        <sz val="11"/>
        <color theme="1"/>
        <name val="Calibri"/>
        <scheme val="minor"/>
      </font>
    </ndxf>
  </rcc>
  <rcc rId="6672" sId="2" odxf="1" dxf="1">
    <oc r="R306" t="inlineStr">
      <is>
        <t>T5xx</t>
      </is>
    </oc>
    <nc r="R306" t="inlineStr">
      <is>
        <t>T504</t>
      </is>
    </nc>
    <odxf>
      <font/>
    </odxf>
    <ndxf>
      <font>
        <sz val="11"/>
        <color theme="1"/>
        <name val="Calibri"/>
        <scheme val="minor"/>
      </font>
    </ndxf>
  </rcc>
  <rcc rId="6673" sId="2" odxf="1" dxf="1">
    <oc r="R307" t="inlineStr">
      <is>
        <t>T5xx</t>
      </is>
    </oc>
    <nc r="R307" t="inlineStr">
      <is>
        <t>T504</t>
      </is>
    </nc>
    <odxf>
      <font/>
    </odxf>
    <ndxf>
      <font>
        <sz val="11"/>
        <color theme="1"/>
        <name val="Calibri"/>
        <scheme val="minor"/>
      </font>
    </ndxf>
  </rcc>
  <rfmt sheetId="2" sqref="R277" start="0" length="0">
    <dxf>
      <font>
        <sz val="11"/>
        <color theme="1"/>
        <name val="Calibri"/>
        <scheme val="minor"/>
      </font>
    </dxf>
  </rfmt>
  <rfmt sheetId="2" sqref="R278" start="0" length="0">
    <dxf>
      <font>
        <sz val="11"/>
        <color theme="1"/>
        <name val="Calibri"/>
        <scheme val="minor"/>
      </font>
    </dxf>
  </rfmt>
  <rfmt sheetId="2" sqref="R291" start="0" length="0">
    <dxf>
      <font>
        <sz val="11"/>
        <color theme="1"/>
        <name val="Calibri"/>
        <scheme val="minor"/>
      </font>
    </dxf>
  </rfmt>
  <rfmt sheetId="2" sqref="R292" start="0" length="0">
    <dxf>
      <font>
        <sz val="11"/>
        <color theme="1"/>
        <name val="Calibri"/>
        <scheme val="minor"/>
      </font>
    </dxf>
  </rfmt>
  <rfmt sheetId="2" sqref="R293" start="0" length="0">
    <dxf>
      <font>
        <sz val="11"/>
        <color theme="1"/>
        <name val="Calibri"/>
        <scheme val="minor"/>
      </font>
    </dxf>
  </rfmt>
  <rfmt sheetId="2" sqref="R294" start="0" length="0">
    <dxf>
      <font>
        <sz val="11"/>
        <color theme="1"/>
        <name val="Calibri"/>
        <scheme val="minor"/>
      </font>
    </dxf>
  </rfmt>
  <rfmt sheetId="2" sqref="R295" start="0" length="0">
    <dxf>
      <font>
        <sz val="11"/>
        <color theme="1"/>
        <name val="Calibri"/>
        <scheme val="minor"/>
      </font>
    </dxf>
  </rfmt>
  <rfmt sheetId="2" sqref="R296" start="0" length="0">
    <dxf>
      <font>
        <sz val="11"/>
        <color theme="1"/>
        <name val="Calibri"/>
        <scheme val="minor"/>
      </font>
    </dxf>
  </rfmt>
  <rfmt sheetId="2" sqref="R297" start="0" length="0">
    <dxf>
      <font>
        <sz val="11"/>
        <color theme="1"/>
        <name val="Calibri"/>
        <scheme val="minor"/>
      </font>
    </dxf>
  </rfmt>
  <rfmt sheetId="2" sqref="R298" start="0" length="0">
    <dxf>
      <font>
        <sz val="11"/>
        <color theme="1"/>
        <name val="Calibri"/>
        <scheme val="minor"/>
      </font>
    </dxf>
  </rfmt>
  <rfmt sheetId="2" sqref="R308" start="0" length="0">
    <dxf>
      <font>
        <sz val="11"/>
        <color theme="1"/>
        <name val="Calibri"/>
        <scheme val="minor"/>
      </font>
    </dxf>
  </rfmt>
  <rfmt sheetId="2" sqref="R279" start="0" length="0">
    <dxf>
      <font>
        <sz val="11"/>
        <color theme="1"/>
        <name val="Calibri"/>
        <scheme val="minor"/>
      </font>
    </dxf>
  </rfmt>
  <rfmt sheetId="2" sqref="R309" start="0" length="0">
    <dxf>
      <font>
        <sz val="11"/>
        <color theme="1"/>
        <name val="Calibri"/>
        <scheme val="minor"/>
      </font>
    </dxf>
  </rfmt>
  <rfmt sheetId="2" sqref="R310" start="0" length="0">
    <dxf>
      <font>
        <sz val="11"/>
        <color theme="1"/>
        <name val="Calibri"/>
        <scheme val="minor"/>
      </font>
    </dxf>
  </rfmt>
  <rfmt sheetId="2" sqref="R311" start="0" length="0">
    <dxf>
      <font>
        <sz val="11"/>
        <color theme="1"/>
        <name val="Calibri"/>
        <scheme val="minor"/>
      </font>
    </dxf>
  </rfmt>
  <rfmt sheetId="2" sqref="R312" start="0" length="0">
    <dxf>
      <font>
        <sz val="11"/>
        <color theme="1"/>
        <name val="Calibri"/>
        <scheme val="minor"/>
      </font>
    </dxf>
  </rfmt>
  <rfmt sheetId="2" sqref="R313" start="0" length="0">
    <dxf>
      <font>
        <sz val="11"/>
        <color theme="1"/>
        <name val="Calibri"/>
        <scheme val="minor"/>
      </font>
    </dxf>
  </rfmt>
  <rfmt sheetId="2" sqref="R314" start="0" length="0">
    <dxf>
      <font>
        <sz val="11"/>
        <color theme="1"/>
        <name val="Calibri"/>
        <scheme val="minor"/>
      </font>
    </dxf>
  </rfmt>
  <rfmt sheetId="2" sqref="R315" start="0" length="0">
    <dxf>
      <font>
        <sz val="11"/>
        <color theme="1"/>
        <name val="Calibri"/>
        <scheme val="minor"/>
      </font>
    </dxf>
  </rfmt>
  <rfmt sheetId="2" sqref="R316" start="0" length="0">
    <dxf>
      <font>
        <sz val="11"/>
        <color theme="1"/>
        <name val="Calibri"/>
        <scheme val="minor"/>
      </font>
    </dxf>
  </rfmt>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Merged_JOEM!$B$59:$AN$355</formula>
    <oldFormula>Merged_JOEM!$B$59:$AN$355</oldFormula>
  </rdn>
  <rcv guid="{7ECC2B8E-6A82-42F5-8AB0-4A51C54EA5EC}" action="add"/>
</revisions>
</file>

<file path=xl/revisions/revisionLog4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Merged_JOEM!$B$59:$AN$355</formula>
    <oldFormula>Merged_JOEM!$B$59:$AN$355</oldFormula>
  </rdn>
  <rcv guid="{970EE037-F5E5-47AF-896A-0F6222879EBC}" action="add"/>
</revisions>
</file>

<file path=xl/revisions/revisionLog4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78" sId="1">
    <nc r="X397">
      <f>W397</f>
    </nc>
  </rcc>
  <rcc rId="6679" sId="1">
    <nc r="X398">
      <f>W398</f>
    </nc>
  </rcc>
  <rcc rId="6680" sId="1">
    <nc r="Z397">
      <v>2</v>
    </nc>
  </rcc>
  <rcc rId="6681" sId="1">
    <nc r="Z398">
      <v>2</v>
    </nc>
  </rcc>
  <rcc rId="6682" sId="1">
    <nc r="AA397" t="inlineStr">
      <is>
        <t>Ready for review</t>
      </is>
    </nc>
  </rcc>
  <rcc rId="6683" sId="1">
    <nc r="AA398" t="inlineStr">
      <is>
        <t>Ready for review</t>
      </is>
    </nc>
  </rcc>
  <rcc rId="6684" sId="1" numFmtId="19">
    <nc r="AE397">
      <v>43990</v>
    </nc>
  </rcc>
  <rcc rId="6685" sId="1" numFmtId="19">
    <nc r="AF397">
      <v>43990</v>
    </nc>
  </rcc>
  <rcc rId="6686" sId="1" numFmtId="19">
    <nc r="AE398">
      <v>43990</v>
    </nc>
  </rcc>
  <rcc rId="6687" sId="1" numFmtId="19">
    <nc r="AF398">
      <v>43990</v>
    </nc>
  </rcc>
  <rcc rId="6688" sId="1">
    <nc r="AG397" t="inlineStr">
      <is>
        <t>OK</t>
      </is>
    </nc>
  </rcc>
  <rcc rId="6689" sId="1" numFmtId="14">
    <nc r="AH397">
      <v>1</v>
    </nc>
  </rcc>
  <rcc rId="6690" sId="1" numFmtId="14">
    <nc r="AI397">
      <v>1</v>
    </nc>
  </rcc>
  <rcc rId="6691" sId="1" numFmtId="14">
    <nc r="AJ397">
      <v>1</v>
    </nc>
  </rcc>
  <rcc rId="6692" sId="1">
    <nc r="AK397" t="inlineStr">
      <is>
        <t>None</t>
      </is>
    </nc>
  </rcc>
  <rcc rId="6693" sId="1">
    <nc r="AG398" t="inlineStr">
      <is>
        <t>OK</t>
      </is>
    </nc>
  </rcc>
  <rcc rId="6694" sId="1" numFmtId="14">
    <nc r="AH398">
      <v>1</v>
    </nc>
  </rcc>
  <rcc rId="6695" sId="1" numFmtId="14">
    <nc r="AI398">
      <v>1</v>
    </nc>
  </rcc>
  <rcc rId="6696" sId="1" numFmtId="14">
    <nc r="AJ398">
      <v>1</v>
    </nc>
  </rcc>
  <rcc rId="6697" sId="1">
    <nc r="AK398" t="inlineStr">
      <is>
        <t>None</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Merged_JOEM!$B$59:$AN$355</formula>
    <oldFormula>Merged_JOEM!$B$59:$AN$355</oldFormula>
  </rdn>
  <rcv guid="{970EE037-F5E5-47AF-896A-0F6222879EBC}" action="add"/>
</revisions>
</file>

<file path=xl/revisions/revisionLog4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Merged_JOEM!$B$59:$AN$355</formula>
    <oldFormula>Merged_JOEM!$B$59:$AN$355</oldFormula>
  </rdn>
  <rcv guid="{970EE037-F5E5-47AF-896A-0F6222879EBC}" action="add"/>
</revisions>
</file>

<file path=xl/revisions/revisionLog4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02" sId="6" quotePrefix="1">
    <oc r="P84" t="inlineStr">
      <is>
        <t>May: 22</t>
      </is>
    </oc>
    <nc r="P84" t="inlineStr">
      <is>
        <t>May: 22; June: 8</t>
      </is>
    </nc>
  </rcc>
  <rcc rId="6703" sId="6">
    <oc r="O84">
      <v>1</v>
    </oc>
    <nc r="O84">
      <v>2</v>
    </nc>
  </rcc>
</revisions>
</file>

<file path=xl/revisions/revisionLog4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6" sqref="P77" start="0" length="0">
    <dxf>
      <numFmt numFmtId="21" formatCode="d\-mmm"/>
      <fill>
        <patternFill patternType="none">
          <bgColor indexed="65"/>
        </patternFill>
      </fill>
    </dxf>
  </rfmt>
</revisions>
</file>

<file path=xl/revisions/revisionLog4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04" sId="1">
    <oc r="G3" t="inlineStr">
      <is>
        <t>KPI\days</t>
      </is>
    </oc>
    <nc r="G3" t="inlineStr">
      <is>
        <t>KPI/days</t>
      </is>
    </nc>
  </rcc>
</revisions>
</file>

<file path=xl/revisions/revisionLog4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6705" sId="2" ref="A153:XFD153" action="deleteRow">
    <undo index="0" exp="ref" v="1" dr="B153" r="B154" sId="2"/>
    <rfmt sheetId="2" xfDxf="1" sqref="A153:XFD153" start="0" length="0"/>
    <rcc rId="0" sId="2" dxf="1">
      <nc r="B153">
        <f>B152+1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rb.as.toy.cmpuhd.hswpr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RBDAC_SwitchInput_TOYOTA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T500</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0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rb.as.toy.cmpuhd.hswpr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RBDYNWSS_CONFIG_TOYOTA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T500</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0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rb.as.toy.cmpuhd.hswpr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RBESS_SignalOutput_TOYOTA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T500</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0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rb.as.toy.cmpuhd.hswpr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RBIGONSPEEDMASK_Toyota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T500</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0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rb.as.toy.cmpuhd.hswpr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RBPFSW_SwitchInput_TOYOTA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AK153" t="inlineStr">
        <is>
          <t>None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rb.as.toy.cmpuhd.netpr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RBPduHandler_Callouts</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AK153" t="inlineStr">
        <is>
          <t>None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rb.as.toy.cmpuhd.var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RBVAR_ASWReset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AK153" t="inlineStr">
        <is>
          <t>None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rb.as.toy.cmpuhd.var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RBVAR_AutoLearning_TOYOTA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0.62</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AK153" t="inlineStr">
        <is>
          <t>None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rb.as.toy.cmpuhd.var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MT_081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RBVAR_SubFunctions</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43985</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43985</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0.5</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AK153" t="inlineStr">
        <is>
          <t>None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MT_083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APLEOL09_AXSENSORCALIBRATION_TOYOTA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MT_084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CBEST_InterfaceFunction_TOYOTA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MT_087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CyberSecurityKeyManagement_TOYOTA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MT_088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CyberSecurityNGROBdetection_TOYOTA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MT_098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InspectionModeInterfaceFunctions_TOYOTA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MT_099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InspectionModeMain_TOYOTA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MT_102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RBAPLCUST_DCOMGenericNvMReadFunctions</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MT_103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RBAPLCUST_DCOMGenericNvMWriteFunctions</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MT_104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RBAPLCUST_DiagnosticSessionControl</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MT_111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MT_112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RBAPLCUST_RoutineControl_APSPSensorCalibration_0x1149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MT_114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RBAPLCUST_RoutineControl_AxSensorCalibration_0x111A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MT_115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RBAPLCUST_RoutineControl_AxSensorDecalibration_0x1112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MT_116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RBAPLCUST_RoutineControl_CBEST_0x1006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RBAPLCUST_RoutineControl_EEPROMInit_0x1111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MT_121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RBAPLCUST_RoutineControl_GSensorCalibration_0x100A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MT_123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RBAPLCUST_RoutineControl_RIDSupport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MT_124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RBAPLCUST_RoutineControl_SWHistoryInit_0x11FD</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MT_128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RBAPLCUST_WriteDataByIdentifier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0.99</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0.14000000000000001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AK153" t="inlineStr">
        <is>
          <t>None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cc rId="0" sId="2" dxf="1" quotePrefix="1">
      <nc r="AL153" t="inlineStr">
        <is>
          <t>Can't cover line #628. Becase of true or false case of condition at line #610 is always return value.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TripTimeCountersMain_TOYOTA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0.3</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VehSpeedCondInterfaceFunctions_TOYOTA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0.4</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VehSpeedCondMain_TOYOTA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0.57999999999999996</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WSSCInterfaceFunctions_TOYOTA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WSSCMODE_Handler_TOYOTA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rb.as.toy.core.app.net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Ecorun_Startstop_TOYOTA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rb.as.toy.core.app.net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NET_ChkLibrary_TOYOTA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rb.as.toy.core.app.net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yrs_functions_toyota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NET_CommunicationInvalid_TOYOTA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NET_EquipConditionCheck_TOYOTA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NET_INTERFACE_TOYOTA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NET_MonitoringClasses_TOYOTA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NET_SCL_RcvABG1S04_TOY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NET_SCL_RcvACN1S07_TOY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NET_SCL_RcvBDB1F03_TOY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NET_SCL_RcvBDB1S01_TOY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NET_SCL_RcvCGW1G01_TOY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NET_SCL_RcvCGW1S14_TOY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NET_SCL_RcvCGW1S15_TOY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NET_SCL_RcvCGW1S16_TOY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NET_SCL_RcvCGW1S17_TOY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NET_SCL_RcvCGW1S18_TOY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NET_SCL_RcvCGW1S21_TOY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NET_SCL_RcvCGW1S22_TOY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NET_SCL_RcvCGW1S23_TOY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NET_SCL_RcvCGW1S24_TOY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NET_SCL_RcvCGW1S25_TOY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NET_SCL_RcvCSR1G10_VMC_TOY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NET_SCL_RcvECO1G01_TOY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NET_SCL_RcvECO1S03_TOY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NET_SCL_RcvECO1S61_TOY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NET_SCL_RcvECO1S90_TOY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NET_SCL_RcvECT1G01_TOY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NET_SCL_RcvECT1G13_TOY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NET_SCL_RcvENG1G02_TOY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NET_SCL_RcvENG1G03_TOY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NET_SCL_RcvENG1G05_TOY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NET_SCL_RcvENG1G13_TOY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NET_SCL_RcvENG1G14_TOY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NET_SCL_RcvENG1G17_TOY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NET_SCL_RcvENG1G26_TOY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NET_SCL_RcvENG1G40_VMC_TOY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NET_SCL_RcvENG1G41_VMC_TOY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NET_SCL_RcvENG1G42_VMC_TOY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NET_SCL_RcvENG1G43_VMC_TOY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NET_SCL_RcvENG1G44_CAN2_VMC_TOY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NET_SCL_RcvENG1G45_CAN2_VMC_TOY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NET_SCL_RcvENG1G46_CAN2_VMC_TOY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NET_SCL_RcvENG1G90_TOY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NET_SCL_RcvEPS1S11_VMC_TOY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NET_SCL_RcvFCM1S95_VMC_TOY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NET_SCL_RcvFWD1F01_TOY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NET_SCL_RcvFWD1S03_TOY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NET_SCL_RcvMET1S02_TOY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NET_SCL_RcvMET1S10_TOY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NET_SCL_RcvMET1S47_TOY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NET_SCL_RcvRSE1G20_TOY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NET_SCL_RcvSTR1S01_TOY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NET_SCL_RcvYGS1G03_TOY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NET_SCL_XmtEPB1F01_TOY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NET_SCL_XmtVSC1F01_TOY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NET_SCL_XmtVSC1G05_TOY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NET_SCL_XmtVSC1G08_TOY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NET_SCL_XmtVSC1G09_TOY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NET_SCL_XmtVSC1G10_TOY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NET_SCL_XmtVSC1G11_TOY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NET_SCL_XmtVSC1G12_TOY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NET_SCL_XmtVSC1G13_TOY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NET_SCL_XmtVSC1G14_TOY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NET_SCL_XmtVSC1G15_TOY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NET_SCL_XmtVSC1G30_VMC_TOY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NET_SCL_XmtVSC1G31_VMC_TOY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NET_SCL_XmtVSC1G32_VMC_TOY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NET_SCL_XmtVSC1G33_VMC_TOY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NET_SCL_XmtVSC1G34_VMC_TOY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NET_SCL_XmtVSC1G35_VMC_TOY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NET_SCL_XmtVSC1G36_VMC_TOY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NET_SCL_XmtVSC1G80_TOY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NET_SCL_XmtVSC1S08_TOY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NET_SCL_XmtVSC1S10_VMC_TOY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NET_SCL_XmtVSC1S32_TOY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NET_SCL_XmtVSC1S80_TOY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NET_SCL_XmtVSC1S92_TOY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NET_SCL_XmtVSC1S95_TOY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2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NET_SCL_XmtVSC1S96_TOY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2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NET_SCL_XmtVSC1S97_TOY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2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NET_SSAZ_XFA_TOYOTA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2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NET_VariantClasses_TOYOTA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2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SecOC_TOY_Wrapper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25" sId="2" ref="A153:XFD153" action="deleteRow">
    <undo index="0" exp="area" ref3D="1" dr="$B$59:$AN$153" dn="Z_A2C66332_A809_458E_971B_FDB6D62C74C3_.wvu.FilterData" sId="2"/>
    <undo index="0" exp="area" ref3D="1" dr="$B$59:$AN$153" dn="Z_A0775B09_FAB0_4DE7_9AE6_1D4E50E30721_.wvu.FilterData" sId="2"/>
    <undo index="0" exp="area" ref3D="1" dr="$B$59:$AN$153" dn="Z_7944494E_8CD1_491C_B632_1E18754DE671_.wvu.FilterData" sId="2"/>
    <undo index="0" exp="area" ref3D="1" dr="$B$59:$AN$153" dn="Z_590C7751_D2AD_44DD_9E2C_6A20FF74A475_.wvu.FilterData" sId="2"/>
    <undo index="0" exp="area" ref3D="1" dr="$S$60:$S$153" dn="Z_336B6883_2145_4B58_921E_CEC7185A847E_.wvu.FilterData" sId="2"/>
    <undo index="0" exp="area" ref3D="1" dr="$B$59:$AN$153" dn="Z_1041A54E_BA3B_4139_9F70_A0421929FFA9_.wvu.FilterData"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StopLamp_Switch_disconnection</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cc rId="6826" sId="2">
    <oc r="B147">
      <f>B146+1</f>
    </oc>
    <nc r="B147">
      <f>B146+1</f>
    </nc>
  </rcc>
  <rcc rId="6827" sId="2">
    <oc r="B148">
      <f>B147+1</f>
    </oc>
    <nc r="B148">
      <f>B147+1</f>
    </nc>
  </rcc>
  <rcc rId="6828" sId="2">
    <oc r="B149">
      <f>B148+1</f>
    </oc>
    <nc r="B149">
      <f>B148+1</f>
    </nc>
  </rcc>
  <rcc rId="6829" sId="2">
    <oc r="B150">
      <f>B149+1</f>
    </oc>
    <nc r="B150">
      <f>B149+1</f>
    </nc>
  </rcc>
  <rcc rId="6830" sId="2">
    <oc r="B151">
      <f>B150+1</f>
    </oc>
    <nc r="B151">
      <f>B150+1</f>
    </nc>
  </rcc>
  <rcc rId="6831" sId="2">
    <oc r="B152">
      <f>B151+1</f>
    </oc>
    <nc r="B152">
      <f>B151+1</f>
    </nc>
  </rcc>
  <rcc rId="6832" sId="2">
    <oc r="B153">
      <v>215</v>
    </oc>
    <nc r="B153">
      <f>B152+1</f>
    </nc>
  </rcc>
  <rcc rId="6833" sId="2">
    <oc r="B154">
      <v>216</v>
    </oc>
    <nc r="B154">
      <f>B153+1</f>
    </nc>
  </rcc>
  <rcc rId="6834" sId="2">
    <oc r="B155">
      <v>217</v>
    </oc>
    <nc r="B155">
      <f>B154+1</f>
    </nc>
  </rcc>
  <rcc rId="6835" sId="2">
    <oc r="B156">
      <v>218</v>
    </oc>
    <nc r="B156">
      <f>B155+1</f>
    </nc>
  </rcc>
  <rcc rId="6836" sId="2">
    <oc r="B157">
      <v>219</v>
    </oc>
    <nc r="B157">
      <f>B156+1</f>
    </nc>
  </rcc>
  <rcc rId="6837" sId="2">
    <oc r="B158">
      <v>220</v>
    </oc>
    <nc r="B158">
      <f>B157+1</f>
    </nc>
  </rcc>
  <rcc rId="6838" sId="2">
    <oc r="B159">
      <v>221</v>
    </oc>
    <nc r="B159">
      <f>B158+1</f>
    </nc>
  </rcc>
  <rcc rId="6839" sId="2">
    <oc r="B160">
      <v>222</v>
    </oc>
    <nc r="B160">
      <f>B159+1</f>
    </nc>
  </rcc>
  <rcc rId="6840" sId="2">
    <oc r="B161">
      <v>223</v>
    </oc>
    <nc r="B161">
      <f>B160+1</f>
    </nc>
  </rcc>
  <rcc rId="6841" sId="2">
    <oc r="B162">
      <v>224</v>
    </oc>
    <nc r="B162">
      <f>B161+1</f>
    </nc>
  </rcc>
  <rcc rId="6842" sId="2">
    <oc r="B163">
      <v>225</v>
    </oc>
    <nc r="B163">
      <f>B162+1</f>
    </nc>
  </rcc>
  <rcc rId="6843" sId="2">
    <oc r="B164">
      <v>226</v>
    </oc>
    <nc r="B164">
      <f>B163+1</f>
    </nc>
  </rcc>
  <rcc rId="6844" sId="2">
    <oc r="B165">
      <v>227</v>
    </oc>
    <nc r="B165">
      <f>B164+1</f>
    </nc>
  </rcc>
  <rcc rId="6845" sId="2">
    <oc r="B166">
      <v>228</v>
    </oc>
    <nc r="B166">
      <f>B165+1</f>
    </nc>
  </rcc>
  <rcc rId="6846" sId="2">
    <oc r="B167">
      <v>229</v>
    </oc>
    <nc r="B167">
      <f>B166+1</f>
    </nc>
  </rcc>
  <rcc rId="6847" sId="2">
    <oc r="B168">
      <v>230</v>
    </oc>
    <nc r="B168">
      <f>B167+1</f>
    </nc>
  </rcc>
  <rcc rId="6848" sId="2">
    <oc r="B169">
      <v>231</v>
    </oc>
    <nc r="B169">
      <f>B168+1</f>
    </nc>
  </rcc>
  <rcc rId="6849" sId="2">
    <oc r="B170">
      <v>232</v>
    </oc>
    <nc r="B170">
      <f>B169+1</f>
    </nc>
  </rcc>
  <rcc rId="6850" sId="2">
    <oc r="B171">
      <v>233</v>
    </oc>
    <nc r="B171">
      <f>B170+1</f>
    </nc>
  </rcc>
  <rcc rId="6851" sId="2">
    <oc r="B172">
      <v>234</v>
    </oc>
    <nc r="B172">
      <f>B171+1</f>
    </nc>
  </rcc>
  <rcc rId="6852" sId="2">
    <oc r="B173">
      <v>235</v>
    </oc>
    <nc r="B173">
      <f>B172+1</f>
    </nc>
  </rcc>
  <rcc rId="6853" sId="2">
    <oc r="B174">
      <v>236</v>
    </oc>
    <nc r="B174">
      <f>B173+1</f>
    </nc>
  </rcc>
  <rcc rId="6854" sId="2">
    <oc r="B175">
      <v>237</v>
    </oc>
    <nc r="B175">
      <f>B174+1</f>
    </nc>
  </rcc>
  <rcc rId="6855" sId="2">
    <oc r="B176">
      <v>238</v>
    </oc>
    <nc r="B176">
      <f>B175+1</f>
    </nc>
  </rcc>
  <rcc rId="6856" sId="2">
    <oc r="B177">
      <v>239</v>
    </oc>
    <nc r="B177">
      <f>B176+1</f>
    </nc>
  </rcc>
  <rcc rId="6857" sId="2">
    <oc r="B178">
      <v>240</v>
    </oc>
    <nc r="B178">
      <f>B177+1</f>
    </nc>
  </rcc>
  <rcc rId="6858" sId="2">
    <oc r="B179">
      <v>241</v>
    </oc>
    <nc r="B179">
      <f>B178+1</f>
    </nc>
  </rcc>
  <rcc rId="6859" sId="2">
    <oc r="B180">
      <v>242</v>
    </oc>
    <nc r="B180">
      <f>B179+1</f>
    </nc>
  </rcc>
  <rcc rId="6860" sId="2">
    <oc r="B181">
      <v>243</v>
    </oc>
    <nc r="B181">
      <f>B180+1</f>
    </nc>
  </rcc>
  <rcc rId="6861" sId="2">
    <oc r="B182">
      <v>244</v>
    </oc>
    <nc r="B182">
      <f>B181+1</f>
    </nc>
  </rcc>
  <rcc rId="6862" sId="2">
    <oc r="B183">
      <v>245</v>
    </oc>
    <nc r="B183">
      <f>B182+1</f>
    </nc>
  </rcc>
  <rcc rId="6863" sId="2">
    <oc r="B184">
      <v>246</v>
    </oc>
    <nc r="B184">
      <f>B183+1</f>
    </nc>
  </rcc>
  <rcc rId="6864" sId="2">
    <oc r="B185">
      <v>247</v>
    </oc>
    <nc r="B185">
      <f>B184+1</f>
    </nc>
  </rcc>
  <rcc rId="6865" sId="2">
    <oc r="B186">
      <v>248</v>
    </oc>
    <nc r="B186">
      <f>B185+1</f>
    </nc>
  </rcc>
  <rcc rId="6866" sId="2">
    <oc r="B187">
      <v>249</v>
    </oc>
    <nc r="B187">
      <f>B186+1</f>
    </nc>
  </rcc>
  <rcc rId="6867" sId="2">
    <oc r="B188">
      <v>250</v>
    </oc>
    <nc r="B188">
      <f>B187+1</f>
    </nc>
  </rcc>
  <rcc rId="6868" sId="2">
    <oc r="B189">
      <v>251</v>
    </oc>
    <nc r="B189">
      <f>B188+1</f>
    </nc>
  </rcc>
  <rcc rId="6869" sId="2">
    <oc r="B190">
      <v>252</v>
    </oc>
    <nc r="B190">
      <f>B189+1</f>
    </nc>
  </rcc>
  <rcc rId="6870" sId="2">
    <oc r="B191">
      <v>253</v>
    </oc>
    <nc r="B191">
      <f>B190+1</f>
    </nc>
  </rcc>
  <rcc rId="6871" sId="2">
    <oc r="B192">
      <v>254</v>
    </oc>
    <nc r="B192">
      <f>B191+1</f>
    </nc>
  </rcc>
  <rcc rId="6872" sId="2">
    <oc r="B193">
      <v>255</v>
    </oc>
    <nc r="B193">
      <f>B192+1</f>
    </nc>
  </rcc>
  <rcc rId="6873" sId="2">
    <oc r="B194">
      <v>256</v>
    </oc>
    <nc r="B194">
      <f>B193+1</f>
    </nc>
  </rcc>
  <rcc rId="6874" sId="2">
    <oc r="B195">
      <v>257</v>
    </oc>
    <nc r="B195">
      <f>B194+1</f>
    </nc>
  </rcc>
  <rcc rId="6875" sId="2">
    <nc r="B196">
      <f>B195+1</f>
    </nc>
  </rcc>
  <rcc rId="6876" sId="2">
    <nc r="B197">
      <f>B196+1</f>
    </nc>
  </rcc>
  <rcc rId="6877" sId="2">
    <nc r="B198">
      <f>B197+1</f>
    </nc>
  </rcc>
  <rcc rId="6878" sId="2">
    <nc r="B199">
      <f>B198+1</f>
    </nc>
  </rcc>
</revisions>
</file>

<file path=xl/revisions/revisionLog4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879" sId="2">
    <nc r="X141">
      <f>W141</f>
    </nc>
  </rcc>
  <rcc rId="6880" sId="2">
    <nc r="AA141" t="inlineStr">
      <is>
        <t>Ready for review</t>
      </is>
    </nc>
  </rcc>
  <rcc rId="6881" sId="2" numFmtId="19">
    <nc r="AE141">
      <v>43990</v>
    </nc>
  </rcc>
  <rcc rId="6882" sId="2" numFmtId="19">
    <nc r="AF141">
      <v>43990</v>
    </nc>
  </rcc>
  <rcc rId="6883" sId="2">
    <nc r="AG141" t="inlineStr">
      <is>
        <t>OK</t>
      </is>
    </nc>
  </rcc>
  <rcc rId="6884" sId="2" numFmtId="14">
    <nc r="AH141">
      <v>1</v>
    </nc>
  </rcc>
  <rcc rId="6885" sId="2" numFmtId="14">
    <nc r="AI141">
      <v>1</v>
    </nc>
  </rcc>
  <rcc rId="6886" sId="2">
    <nc r="AJ141" t="inlineStr">
      <is>
        <t>-</t>
      </is>
    </nc>
  </rcc>
  <rcc rId="6887" sId="2" quotePrefix="1">
    <nc r="AK141" t="inlineStr">
      <is>
        <t>None</t>
      </is>
    </nc>
  </rc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Merged_JOEM!$B$59:$AN$152</formula>
    <oldFormula>Merged_JOEM!$B$59:$AN$152</oldFormula>
  </rdn>
  <rcv guid="{A2C66332-A809-458E-971B-FDB6D62C74C3}" action="add"/>
</revisions>
</file>

<file path=xl/revisions/revisionLog4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Merged_JOEM!$B$59:$AN$199</formula>
    <oldFormula>Merged_JOEM!$B$59:$AN$152</oldFormula>
  </rdn>
  <rcv guid="{A2C66332-A809-458E-971B-FDB6D62C74C3}" action="add"/>
</revisions>
</file>

<file path=xl/revisions/revisionLog4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4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4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896" sId="2">
    <oc r="B196">
      <f>B195+1</f>
    </oc>
    <nc r="B196"/>
  </rcc>
  <rcc rId="6897" sId="2">
    <oc r="B197">
      <f>B196+1</f>
    </oc>
    <nc r="B197"/>
  </rcc>
  <rcc rId="6898" sId="2">
    <oc r="B198">
      <f>B197+1</f>
    </oc>
    <nc r="B198"/>
  </rcc>
  <rcc rId="6899" sId="2">
    <oc r="B199">
      <f>B198+1</f>
    </oc>
    <nc r="B199"/>
  </rcc>
</revisions>
</file>

<file path=xl/revisions/revisionLog4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900" sId="2" quotePrefix="1">
    <nc r="G118" t="inlineStr">
      <is>
        <t>-</t>
      </is>
    </nc>
  </rcc>
  <rcc rId="6901" sId="2" quotePrefix="1">
    <nc r="G119" t="inlineStr">
      <is>
        <t>-</t>
      </is>
    </nc>
  </rcc>
  <rcc rId="6902" sId="2" quotePrefix="1">
    <nc r="G120" t="inlineStr">
      <is>
        <t>-</t>
      </is>
    </nc>
  </rcc>
  <rcc rId="6903" sId="2" quotePrefix="1">
    <nc r="G121" t="inlineStr">
      <is>
        <t>-</t>
      </is>
    </nc>
  </rcc>
  <rcc rId="6904" sId="2" quotePrefix="1">
    <nc r="G122" t="inlineStr">
      <is>
        <t>-</t>
      </is>
    </nc>
  </rcc>
  <rcc rId="6905" sId="2" quotePrefix="1">
    <nc r="G123" t="inlineStr">
      <is>
        <t>-</t>
      </is>
    </nc>
  </rcc>
  <rcc rId="6906" sId="2" quotePrefix="1">
    <nc r="G124" t="inlineStr">
      <is>
        <t>-</t>
      </is>
    </nc>
  </rcc>
  <rcc rId="6907" sId="2" quotePrefix="1">
    <nc r="G125" t="inlineStr">
      <is>
        <t>-</t>
      </is>
    </nc>
  </rcc>
  <rcc rId="6908" sId="2" quotePrefix="1">
    <nc r="G126" t="inlineStr">
      <is>
        <t>-</t>
      </is>
    </nc>
  </rcc>
  <rcc rId="6909" sId="2" quotePrefix="1">
    <nc r="G127" t="inlineStr">
      <is>
        <t>-</t>
      </is>
    </nc>
  </rcc>
  <rcc rId="6910" sId="2" quotePrefix="1">
    <nc r="G128" t="inlineStr">
      <is>
        <t>-</t>
      </is>
    </nc>
  </rcc>
  <rcc rId="6911" sId="2" quotePrefix="1">
    <nc r="G129" t="inlineStr">
      <is>
        <t>-</t>
      </is>
    </nc>
  </rcc>
  <rcc rId="6912" sId="2" quotePrefix="1">
    <nc r="G130" t="inlineStr">
      <is>
        <t>-</t>
      </is>
    </nc>
  </rcc>
  <rcc rId="6913" sId="2" quotePrefix="1">
    <nc r="G131" t="inlineStr">
      <is>
        <t>-</t>
      </is>
    </nc>
  </rcc>
  <rcc rId="6914" sId="2" quotePrefix="1">
    <nc r="G132" t="inlineStr">
      <is>
        <t>-</t>
      </is>
    </nc>
  </rcc>
  <rcc rId="6915" sId="2" quotePrefix="1">
    <nc r="G133" t="inlineStr">
      <is>
        <t>-</t>
      </is>
    </nc>
  </rcc>
  <rcc rId="6916" sId="2" quotePrefix="1">
    <nc r="G134" t="inlineStr">
      <is>
        <t>-</t>
      </is>
    </nc>
  </rcc>
  <rcc rId="6917" sId="2" quotePrefix="1">
    <nc r="G135" t="inlineStr">
      <is>
        <t>-</t>
      </is>
    </nc>
  </rcc>
  <rcc rId="6918" sId="2" quotePrefix="1">
    <nc r="G136" t="inlineStr">
      <is>
        <t>-</t>
      </is>
    </nc>
  </rcc>
  <rcc rId="6919" sId="2" quotePrefix="1">
    <nc r="G137" t="inlineStr">
      <is>
        <t>-</t>
      </is>
    </nc>
  </rcc>
  <rcc rId="6920" sId="2" quotePrefix="1">
    <nc r="G138" t="inlineStr">
      <is>
        <t>-</t>
      </is>
    </nc>
  </rcc>
  <rcc rId="6921" sId="2" quotePrefix="1">
    <nc r="G139" t="inlineStr">
      <is>
        <t>-</t>
      </is>
    </nc>
  </rcc>
  <rcc rId="6922" sId="2" quotePrefix="1">
    <nc r="G140" t="inlineStr">
      <is>
        <t>-</t>
      </is>
    </nc>
  </rcc>
  <rcc rId="6923" sId="2" quotePrefix="1">
    <nc r="G141" t="inlineStr">
      <is>
        <t>-</t>
      </is>
    </nc>
  </rcc>
  <rcc rId="6924" sId="2" quotePrefix="1">
    <nc r="G142" t="inlineStr">
      <is>
        <t>-</t>
      </is>
    </nc>
  </rcc>
  <rcc rId="6925" sId="2" quotePrefix="1">
    <nc r="G143" t="inlineStr">
      <is>
        <t>-</t>
      </is>
    </nc>
  </rcc>
  <rcc rId="6926" sId="2" quotePrefix="1">
    <nc r="G144" t="inlineStr">
      <is>
        <t>-</t>
      </is>
    </nc>
  </rcc>
  <rcc rId="6927" sId="2" quotePrefix="1">
    <nc r="G145" t="inlineStr">
      <is>
        <t>-</t>
      </is>
    </nc>
  </rcc>
  <rcc rId="6928" sId="2" quotePrefix="1">
    <nc r="G146" t="inlineStr">
      <is>
        <t>-</t>
      </is>
    </nc>
  </rcc>
  <rcc rId="6929" sId="2" quotePrefix="1">
    <nc r="G147" t="inlineStr">
      <is>
        <t>-</t>
      </is>
    </nc>
  </rcc>
  <rcc rId="6930" sId="2" quotePrefix="1">
    <nc r="G148" t="inlineStr">
      <is>
        <t>-</t>
      </is>
    </nc>
  </rcc>
  <rcc rId="6931" sId="2" quotePrefix="1">
    <nc r="G149" t="inlineStr">
      <is>
        <t>-</t>
      </is>
    </nc>
  </rcc>
  <rcc rId="6932" sId="2" quotePrefix="1">
    <nc r="G150" t="inlineStr">
      <is>
        <t>-</t>
      </is>
    </nc>
  </rcc>
  <rcc rId="6933" sId="2" quotePrefix="1">
    <nc r="G151" t="inlineStr">
      <is>
        <t>-</t>
      </is>
    </nc>
  </rcc>
  <rcc rId="6934" sId="2" quotePrefix="1">
    <nc r="G152" t="inlineStr">
      <is>
        <t>-</t>
      </is>
    </nc>
  </rcc>
  <rcc rId="6935" sId="2" quotePrefix="1">
    <nc r="G153" t="inlineStr">
      <is>
        <t>-</t>
      </is>
    </nc>
  </rcc>
  <rcc rId="6936" sId="2" quotePrefix="1">
    <nc r="G154" t="inlineStr">
      <is>
        <t>-</t>
      </is>
    </nc>
  </rcc>
  <rcc rId="6937" sId="2" quotePrefix="1">
    <nc r="G155" t="inlineStr">
      <is>
        <t>-</t>
      </is>
    </nc>
  </rcc>
  <rcc rId="6938" sId="2" quotePrefix="1">
    <nc r="G156" t="inlineStr">
      <is>
        <t>-</t>
      </is>
    </nc>
  </rcc>
  <rcc rId="6939" sId="2" quotePrefix="1">
    <nc r="G157" t="inlineStr">
      <is>
        <t>-</t>
      </is>
    </nc>
  </rcc>
  <rcc rId="6940" sId="2" quotePrefix="1">
    <nc r="G158" t="inlineStr">
      <is>
        <t>-</t>
      </is>
    </nc>
  </rcc>
  <rcc rId="6941" sId="2" quotePrefix="1">
    <nc r="G159" t="inlineStr">
      <is>
        <t>-</t>
      </is>
    </nc>
  </rcc>
  <rcc rId="6942" sId="2" quotePrefix="1">
    <nc r="G160" t="inlineStr">
      <is>
        <t>-</t>
      </is>
    </nc>
  </rcc>
  <rcc rId="6943" sId="2" quotePrefix="1">
    <nc r="G161" t="inlineStr">
      <is>
        <t>-</t>
      </is>
    </nc>
  </rcc>
  <rcc rId="6944" sId="2" quotePrefix="1">
    <nc r="G162" t="inlineStr">
      <is>
        <t>-</t>
      </is>
    </nc>
  </rcc>
  <rcc rId="6945" sId="2" quotePrefix="1">
    <nc r="G163" t="inlineStr">
      <is>
        <t>-</t>
      </is>
    </nc>
  </rcc>
  <rcc rId="6946" sId="2" quotePrefix="1">
    <nc r="G164" t="inlineStr">
      <is>
        <t>-</t>
      </is>
    </nc>
  </rcc>
  <rcc rId="6947" sId="2" quotePrefix="1">
    <nc r="G165" t="inlineStr">
      <is>
        <t>-</t>
      </is>
    </nc>
  </rcc>
  <rcc rId="6948" sId="2" quotePrefix="1">
    <nc r="G166" t="inlineStr">
      <is>
        <t>-</t>
      </is>
    </nc>
  </rcc>
  <rcc rId="6949" sId="2" quotePrefix="1">
    <nc r="G167" t="inlineStr">
      <is>
        <t>-</t>
      </is>
    </nc>
  </rcc>
  <rcc rId="6950" sId="2" quotePrefix="1">
    <nc r="G168" t="inlineStr">
      <is>
        <t>-</t>
      </is>
    </nc>
  </rcc>
  <rcc rId="6951" sId="2" quotePrefix="1">
    <nc r="G169" t="inlineStr">
      <is>
        <t>-</t>
      </is>
    </nc>
  </rcc>
  <rcc rId="6952" sId="2" quotePrefix="1">
    <nc r="G170" t="inlineStr">
      <is>
        <t>-</t>
      </is>
    </nc>
  </rcc>
  <rcc rId="6953" sId="2" quotePrefix="1">
    <nc r="G171" t="inlineStr">
      <is>
        <t>-</t>
      </is>
    </nc>
  </rcc>
  <rcc rId="6954" sId="2" quotePrefix="1">
    <nc r="G183" t="inlineStr">
      <is>
        <t>-</t>
      </is>
    </nc>
  </rcc>
  <rcc rId="6955" sId="2" quotePrefix="1">
    <nc r="G184" t="inlineStr">
      <is>
        <t>-</t>
      </is>
    </nc>
  </rcc>
  <rcc rId="6956" sId="2" quotePrefix="1">
    <nc r="G185" t="inlineStr">
      <is>
        <t>-</t>
      </is>
    </nc>
  </rcc>
  <rcc rId="6957" sId="2" quotePrefix="1">
    <nc r="G186" t="inlineStr">
      <is>
        <t>-</t>
      </is>
    </nc>
  </rcc>
  <rcc rId="6958" sId="2" quotePrefix="1">
    <nc r="G187" t="inlineStr">
      <is>
        <t>-</t>
      </is>
    </nc>
  </rcc>
  <rcc rId="6959" sId="2" quotePrefix="1">
    <nc r="G188" t="inlineStr">
      <is>
        <t>-</t>
      </is>
    </nc>
  </rcc>
  <rcc rId="6960" sId="2" quotePrefix="1">
    <nc r="G189" t="inlineStr">
      <is>
        <t>-</t>
      </is>
    </nc>
  </rcc>
  <rcc rId="6961" sId="2" quotePrefix="1">
    <nc r="G190" t="inlineStr">
      <is>
        <t>-</t>
      </is>
    </nc>
  </rcc>
  <rcc rId="6962" sId="2" quotePrefix="1">
    <nc r="G191" t="inlineStr">
      <is>
        <t>-</t>
      </is>
    </nc>
  </rcc>
  <rcc rId="6963" sId="2" quotePrefix="1">
    <nc r="G192" t="inlineStr">
      <is>
        <t>-</t>
      </is>
    </nc>
  </rcc>
  <rcc rId="6964" sId="2" quotePrefix="1">
    <nc r="G193" t="inlineStr">
      <is>
        <t>-</t>
      </is>
    </nc>
  </rcc>
  <rcc rId="6965" sId="2" quotePrefix="1">
    <nc r="G198" t="inlineStr">
      <is>
        <t>-</t>
      </is>
    </nc>
  </rcc>
  <rcc rId="6966" sId="2" quotePrefix="1">
    <nc r="G199" t="inlineStr">
      <is>
        <t>-</t>
      </is>
    </nc>
  </rcc>
  <rcc rId="6967" sId="2" quotePrefix="1">
    <nc r="G200" t="inlineStr">
      <is>
        <t>-</t>
      </is>
    </nc>
  </rcc>
  <rcc rId="6968" sId="2" quotePrefix="1">
    <nc r="G201" t="inlineStr">
      <is>
        <t>-</t>
      </is>
    </nc>
  </rcc>
  <rcc rId="6969" sId="2" quotePrefix="1">
    <nc r="G202" t="inlineStr">
      <is>
        <t>-</t>
      </is>
    </nc>
  </rcc>
  <rcc rId="6970" sId="2" quotePrefix="1">
    <nc r="G203" t="inlineStr">
      <is>
        <t>-</t>
      </is>
    </nc>
  </rcc>
  <rcc rId="6971" sId="2" quotePrefix="1">
    <nc r="G204" t="inlineStr">
      <is>
        <t>-</t>
      </is>
    </nc>
  </rcc>
  <rcc rId="6972" sId="2" quotePrefix="1">
    <nc r="G205" t="inlineStr">
      <is>
        <t>-</t>
      </is>
    </nc>
  </rcc>
  <rcc rId="6973" sId="2" quotePrefix="1">
    <nc r="G206" t="inlineStr">
      <is>
        <t>-</t>
      </is>
    </nc>
  </rcc>
  <rcc rId="6974" sId="2" quotePrefix="1">
    <nc r="G207" t="inlineStr">
      <is>
        <t>-</t>
      </is>
    </nc>
  </rcc>
  <rcc rId="6975" sId="2" quotePrefix="1">
    <nc r="G208" t="inlineStr">
      <is>
        <t>-</t>
      </is>
    </nc>
  </rcc>
  <rcc rId="6976" sId="2" quotePrefix="1">
    <nc r="G209" t="inlineStr">
      <is>
        <t>-</t>
      </is>
    </nc>
  </rcc>
  <rcc rId="6977" sId="2" quotePrefix="1">
    <nc r="G210" t="inlineStr">
      <is>
        <t>-</t>
      </is>
    </nc>
  </rcc>
  <rcc rId="6978" sId="2" quotePrefix="1">
    <nc r="G211" t="inlineStr">
      <is>
        <t>-</t>
      </is>
    </nc>
  </rcc>
  <rcc rId="6979" sId="2" quotePrefix="1">
    <nc r="G212" t="inlineStr">
      <is>
        <t>-</t>
      </is>
    </nc>
  </rcc>
  <rcc rId="6980" sId="2" quotePrefix="1">
    <nc r="G213" t="inlineStr">
      <is>
        <t>-</t>
      </is>
    </nc>
  </rcc>
  <rcc rId="6981" sId="2" quotePrefix="1">
    <nc r="G214" t="inlineStr">
      <is>
        <t>-</t>
      </is>
    </nc>
  </rcc>
  <rcc rId="6982" sId="2" quotePrefix="1">
    <nc r="G215" t="inlineStr">
      <is>
        <t>-</t>
      </is>
    </nc>
  </rcc>
  <rcc rId="6983" sId="2" quotePrefix="1">
    <nc r="K118" t="inlineStr">
      <is>
        <t>-</t>
      </is>
    </nc>
  </rcc>
  <rcc rId="6984" sId="2" quotePrefix="1">
    <nc r="K119" t="inlineStr">
      <is>
        <t>-</t>
      </is>
    </nc>
  </rcc>
  <rcc rId="6985" sId="2" quotePrefix="1">
    <nc r="K120" t="inlineStr">
      <is>
        <t>-</t>
      </is>
    </nc>
  </rcc>
  <rcc rId="6986" sId="2" quotePrefix="1">
    <nc r="K121" t="inlineStr">
      <is>
        <t>-</t>
      </is>
    </nc>
  </rcc>
  <rcc rId="6987" sId="2" quotePrefix="1">
    <nc r="K122" t="inlineStr">
      <is>
        <t>-</t>
      </is>
    </nc>
  </rcc>
  <rcc rId="6988" sId="2" quotePrefix="1">
    <nc r="K123" t="inlineStr">
      <is>
        <t>-</t>
      </is>
    </nc>
  </rcc>
  <rcc rId="6989" sId="2" quotePrefix="1">
    <nc r="K124" t="inlineStr">
      <is>
        <t>-</t>
      </is>
    </nc>
  </rcc>
  <rcc rId="6990" sId="2" quotePrefix="1">
    <nc r="K125" t="inlineStr">
      <is>
        <t>-</t>
      </is>
    </nc>
  </rcc>
  <rcc rId="6991" sId="2" quotePrefix="1">
    <nc r="K126" t="inlineStr">
      <is>
        <t>-</t>
      </is>
    </nc>
  </rcc>
  <rcc rId="6992" sId="2" quotePrefix="1">
    <nc r="K127" t="inlineStr">
      <is>
        <t>-</t>
      </is>
    </nc>
  </rcc>
  <rcc rId="6993" sId="2" quotePrefix="1">
    <nc r="K128" t="inlineStr">
      <is>
        <t>-</t>
      </is>
    </nc>
  </rcc>
  <rcc rId="6994" sId="2" quotePrefix="1">
    <nc r="K129" t="inlineStr">
      <is>
        <t>-</t>
      </is>
    </nc>
  </rcc>
  <rcc rId="6995" sId="2" quotePrefix="1">
    <nc r="K130" t="inlineStr">
      <is>
        <t>-</t>
      </is>
    </nc>
  </rcc>
  <rcc rId="6996" sId="2" quotePrefix="1">
    <nc r="K131" t="inlineStr">
      <is>
        <t>-</t>
      </is>
    </nc>
  </rcc>
  <rcc rId="6997" sId="2" quotePrefix="1">
    <nc r="K132" t="inlineStr">
      <is>
        <t>-</t>
      </is>
    </nc>
  </rcc>
  <rcc rId="6998" sId="2" quotePrefix="1">
    <nc r="K133" t="inlineStr">
      <is>
        <t>-</t>
      </is>
    </nc>
  </rcc>
  <rcc rId="6999" sId="2" quotePrefix="1">
    <nc r="K134" t="inlineStr">
      <is>
        <t>-</t>
      </is>
    </nc>
  </rcc>
  <rcc rId="7000" sId="2" quotePrefix="1">
    <nc r="K135" t="inlineStr">
      <is>
        <t>-</t>
      </is>
    </nc>
  </rcc>
  <rcc rId="7001" sId="2" quotePrefix="1">
    <nc r="K136" t="inlineStr">
      <is>
        <t>-</t>
      </is>
    </nc>
  </rcc>
  <rcc rId="7002" sId="2" quotePrefix="1">
    <nc r="K137" t="inlineStr">
      <is>
        <t>-</t>
      </is>
    </nc>
  </rcc>
  <rcc rId="7003" sId="2" quotePrefix="1">
    <nc r="K138" t="inlineStr">
      <is>
        <t>-</t>
      </is>
    </nc>
  </rcc>
  <rcc rId="7004" sId="2" quotePrefix="1">
    <nc r="K139" t="inlineStr">
      <is>
        <t>-</t>
      </is>
    </nc>
  </rcc>
  <rcc rId="7005" sId="2" quotePrefix="1">
    <nc r="K140" t="inlineStr">
      <is>
        <t>-</t>
      </is>
    </nc>
  </rcc>
  <rcc rId="7006" sId="2" quotePrefix="1">
    <nc r="K141" t="inlineStr">
      <is>
        <t>-</t>
      </is>
    </nc>
  </rcc>
  <rcc rId="7007" sId="2" quotePrefix="1">
    <nc r="K142" t="inlineStr">
      <is>
        <t>-</t>
      </is>
    </nc>
  </rcc>
  <rcc rId="7008" sId="2" quotePrefix="1">
    <nc r="K143" t="inlineStr">
      <is>
        <t>-</t>
      </is>
    </nc>
  </rcc>
  <rcc rId="7009" sId="2" quotePrefix="1">
    <nc r="K144" t="inlineStr">
      <is>
        <t>-</t>
      </is>
    </nc>
  </rcc>
  <rcc rId="7010" sId="2" quotePrefix="1">
    <nc r="K145" t="inlineStr">
      <is>
        <t>-</t>
      </is>
    </nc>
  </rcc>
  <rcc rId="7011" sId="2" quotePrefix="1">
    <nc r="K146" t="inlineStr">
      <is>
        <t>-</t>
      </is>
    </nc>
  </rcc>
  <rcc rId="7012" sId="2" quotePrefix="1">
    <nc r="K147" t="inlineStr">
      <is>
        <t>-</t>
      </is>
    </nc>
  </rcc>
  <rcc rId="7013" sId="2" quotePrefix="1">
    <nc r="K148" t="inlineStr">
      <is>
        <t>-</t>
      </is>
    </nc>
  </rcc>
  <rcc rId="7014" sId="2" quotePrefix="1">
    <nc r="K149" t="inlineStr">
      <is>
        <t>-</t>
      </is>
    </nc>
  </rcc>
  <rcc rId="7015" sId="2" quotePrefix="1">
    <nc r="K150" t="inlineStr">
      <is>
        <t>-</t>
      </is>
    </nc>
  </rcc>
  <rcc rId="7016" sId="2" quotePrefix="1">
    <nc r="K151" t="inlineStr">
      <is>
        <t>-</t>
      </is>
    </nc>
  </rcc>
  <rcc rId="7017" sId="2" quotePrefix="1">
    <nc r="K152" t="inlineStr">
      <is>
        <t>-</t>
      </is>
    </nc>
  </rcc>
  <rcc rId="7018" sId="2" quotePrefix="1">
    <nc r="K153" t="inlineStr">
      <is>
        <t>-</t>
      </is>
    </nc>
  </rcc>
  <rcc rId="7019" sId="2" quotePrefix="1">
    <nc r="K154" t="inlineStr">
      <is>
        <t>-</t>
      </is>
    </nc>
  </rcc>
  <rcc rId="7020" sId="2" quotePrefix="1">
    <nc r="K155" t="inlineStr">
      <is>
        <t>-</t>
      </is>
    </nc>
  </rcc>
  <rcc rId="7021" sId="2" quotePrefix="1">
    <nc r="K156" t="inlineStr">
      <is>
        <t>-</t>
      </is>
    </nc>
  </rcc>
  <rcc rId="7022" sId="2" quotePrefix="1">
    <nc r="K157" t="inlineStr">
      <is>
        <t>-</t>
      </is>
    </nc>
  </rcc>
  <rcc rId="7023" sId="2" quotePrefix="1">
    <nc r="K158" t="inlineStr">
      <is>
        <t>-</t>
      </is>
    </nc>
  </rcc>
  <rcc rId="7024" sId="2" quotePrefix="1">
    <nc r="K159" t="inlineStr">
      <is>
        <t>-</t>
      </is>
    </nc>
  </rcc>
  <rcc rId="7025" sId="2" quotePrefix="1">
    <nc r="K160" t="inlineStr">
      <is>
        <t>-</t>
      </is>
    </nc>
  </rcc>
  <rcc rId="7026" sId="2" quotePrefix="1">
    <nc r="K161" t="inlineStr">
      <is>
        <t>-</t>
      </is>
    </nc>
  </rcc>
  <rcc rId="7027" sId="2" quotePrefix="1">
    <nc r="K162" t="inlineStr">
      <is>
        <t>-</t>
      </is>
    </nc>
  </rcc>
  <rcc rId="7028" sId="2" quotePrefix="1">
    <nc r="K163" t="inlineStr">
      <is>
        <t>-</t>
      </is>
    </nc>
  </rcc>
  <rcc rId="7029" sId="2" quotePrefix="1">
    <nc r="K164" t="inlineStr">
      <is>
        <t>-</t>
      </is>
    </nc>
  </rcc>
  <rcc rId="7030" sId="2" quotePrefix="1">
    <nc r="K165" t="inlineStr">
      <is>
        <t>-</t>
      </is>
    </nc>
  </rcc>
  <rcc rId="7031" sId="2" quotePrefix="1">
    <nc r="K166" t="inlineStr">
      <is>
        <t>-</t>
      </is>
    </nc>
  </rcc>
  <rcc rId="7032" sId="2" quotePrefix="1">
    <nc r="K167" t="inlineStr">
      <is>
        <t>-</t>
      </is>
    </nc>
  </rcc>
  <rcc rId="7033" sId="2" quotePrefix="1">
    <nc r="K168" t="inlineStr">
      <is>
        <t>-</t>
      </is>
    </nc>
  </rcc>
  <rcc rId="7034" sId="2" quotePrefix="1">
    <nc r="K169" t="inlineStr">
      <is>
        <t>-</t>
      </is>
    </nc>
  </rcc>
  <rcc rId="7035" sId="2" quotePrefix="1">
    <nc r="K170" t="inlineStr">
      <is>
        <t>-</t>
      </is>
    </nc>
  </rcc>
  <rcc rId="7036" sId="2" quotePrefix="1">
    <nc r="K171" t="inlineStr">
      <is>
        <t>-</t>
      </is>
    </nc>
  </rcc>
  <rcc rId="7037" sId="2" quotePrefix="1">
    <nc r="K183" t="inlineStr">
      <is>
        <t>-</t>
      </is>
    </nc>
  </rcc>
  <rcc rId="7038" sId="2" quotePrefix="1">
    <nc r="K184" t="inlineStr">
      <is>
        <t>-</t>
      </is>
    </nc>
  </rcc>
  <rcc rId="7039" sId="2" quotePrefix="1">
    <nc r="K185" t="inlineStr">
      <is>
        <t>-</t>
      </is>
    </nc>
  </rcc>
  <rcc rId="7040" sId="2" quotePrefix="1">
    <nc r="K186" t="inlineStr">
      <is>
        <t>-</t>
      </is>
    </nc>
  </rcc>
  <rcc rId="7041" sId="2" quotePrefix="1">
    <nc r="K187" t="inlineStr">
      <is>
        <t>-</t>
      </is>
    </nc>
  </rcc>
  <rcc rId="7042" sId="2" quotePrefix="1">
    <nc r="K188" t="inlineStr">
      <is>
        <t>-</t>
      </is>
    </nc>
  </rcc>
  <rcc rId="7043" sId="2" quotePrefix="1">
    <nc r="K189" t="inlineStr">
      <is>
        <t>-</t>
      </is>
    </nc>
  </rcc>
  <rcc rId="7044" sId="2" quotePrefix="1">
    <nc r="K190" t="inlineStr">
      <is>
        <t>-</t>
      </is>
    </nc>
  </rcc>
  <rcc rId="7045" sId="2" quotePrefix="1">
    <nc r="K191" t="inlineStr">
      <is>
        <t>-</t>
      </is>
    </nc>
  </rcc>
  <rcc rId="7046" sId="2" quotePrefix="1">
    <nc r="K192" t="inlineStr">
      <is>
        <t>-</t>
      </is>
    </nc>
  </rcc>
  <rcc rId="7047" sId="2" quotePrefix="1">
    <nc r="K193" t="inlineStr">
      <is>
        <t>-</t>
      </is>
    </nc>
  </rcc>
  <rcc rId="7048" sId="2" quotePrefix="1">
    <nc r="K198" t="inlineStr">
      <is>
        <t>-</t>
      </is>
    </nc>
  </rcc>
  <rcc rId="7049" sId="2" quotePrefix="1">
    <nc r="K199" t="inlineStr">
      <is>
        <t>-</t>
      </is>
    </nc>
  </rcc>
  <rcc rId="7050" sId="2" quotePrefix="1">
    <nc r="K200" t="inlineStr">
      <is>
        <t>-</t>
      </is>
    </nc>
  </rcc>
  <rcc rId="7051" sId="2" quotePrefix="1">
    <nc r="K201" t="inlineStr">
      <is>
        <t>-</t>
      </is>
    </nc>
  </rcc>
  <rcc rId="7052" sId="2" quotePrefix="1">
    <nc r="K202" t="inlineStr">
      <is>
        <t>-</t>
      </is>
    </nc>
  </rcc>
  <rcc rId="7053" sId="2" quotePrefix="1">
    <nc r="K203" t="inlineStr">
      <is>
        <t>-</t>
      </is>
    </nc>
  </rcc>
  <rcc rId="7054" sId="2" quotePrefix="1">
    <nc r="K204" t="inlineStr">
      <is>
        <t>-</t>
      </is>
    </nc>
  </rcc>
  <rcc rId="7055" sId="2" quotePrefix="1">
    <nc r="K205" t="inlineStr">
      <is>
        <t>-</t>
      </is>
    </nc>
  </rcc>
  <rcc rId="7056" sId="2" quotePrefix="1">
    <nc r="K206" t="inlineStr">
      <is>
        <t>-</t>
      </is>
    </nc>
  </rcc>
  <rcc rId="7057" sId="2" quotePrefix="1">
    <nc r="K207" t="inlineStr">
      <is>
        <t>-</t>
      </is>
    </nc>
  </rcc>
  <rcc rId="7058" sId="2" quotePrefix="1">
    <nc r="K208" t="inlineStr">
      <is>
        <t>-</t>
      </is>
    </nc>
  </rcc>
  <rcc rId="7059" sId="2" quotePrefix="1">
    <nc r="K209" t="inlineStr">
      <is>
        <t>-</t>
      </is>
    </nc>
  </rcc>
  <rcc rId="7060" sId="2" quotePrefix="1">
    <nc r="K210" t="inlineStr">
      <is>
        <t>-</t>
      </is>
    </nc>
  </rcc>
  <rcc rId="7061" sId="2" quotePrefix="1">
    <nc r="K211" t="inlineStr">
      <is>
        <t>-</t>
      </is>
    </nc>
  </rcc>
  <rcc rId="7062" sId="2" quotePrefix="1">
    <nc r="K212" t="inlineStr">
      <is>
        <t>-</t>
      </is>
    </nc>
  </rcc>
  <rcc rId="7063" sId="2" quotePrefix="1">
    <nc r="K213" t="inlineStr">
      <is>
        <t>-</t>
      </is>
    </nc>
  </rcc>
  <rcc rId="7064" sId="2" quotePrefix="1">
    <nc r="K214" t="inlineStr">
      <is>
        <t>-</t>
      </is>
    </nc>
  </rcc>
  <rcc rId="7065" sId="2" quotePrefix="1">
    <nc r="K215" t="inlineStr">
      <is>
        <t>-</t>
      </is>
    </nc>
  </rcc>
</revisions>
</file>

<file path=xl/revisions/revisionLog4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4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68" sId="2">
    <nc r="X142">
      <f>W142</f>
    </nc>
  </rcc>
  <rcc rId="7069" sId="2">
    <nc r="AA142" t="inlineStr">
      <is>
        <t>Ready for review</t>
      </is>
    </nc>
  </rcc>
  <rcc rId="7070" sId="2" numFmtId="19">
    <nc r="AE142">
      <v>43990</v>
    </nc>
  </rcc>
  <rcc rId="7071" sId="2" numFmtId="19">
    <nc r="AF142">
      <v>43990</v>
    </nc>
  </rcc>
  <rcc rId="7072" sId="2">
    <nc r="AG142" t="inlineStr">
      <is>
        <t>OK</t>
      </is>
    </nc>
  </rcc>
  <rcc rId="7073" sId="2" numFmtId="14">
    <nc r="AH142">
      <v>1</v>
    </nc>
  </rcc>
  <rcc rId="7074" sId="2" numFmtId="14">
    <nc r="AI142">
      <v>1</v>
    </nc>
  </rcc>
  <rcc rId="7075" sId="2">
    <nc r="AJ142" t="inlineStr">
      <is>
        <t>-</t>
      </is>
    </nc>
  </rcc>
  <rcc rId="7076" sId="2" quotePrefix="1">
    <nc r="AK142" t="inlineStr">
      <is>
        <t>None</t>
      </is>
    </nc>
  </rc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Merged_JOEM!$B$59:$AN$199</formula>
    <oldFormula>Merged_JOEM!$B$59:$AN$199</oldFormula>
  </rdn>
  <rcv guid="{A2C66332-A809-458E-971B-FDB6D62C74C3}" action="add"/>
</revisions>
</file>

<file path=xl/revisions/revisionLog4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N371:N372">
    <dxf>
      <border>
        <left style="thin">
          <color indexed="64"/>
        </left>
        <right style="thin">
          <color indexed="64"/>
        </right>
        <top style="thin">
          <color indexed="64"/>
        </top>
        <bottom style="thin">
          <color indexed="64"/>
        </bottom>
        <vertical style="thin">
          <color indexed="64"/>
        </vertical>
        <horizontal style="thin">
          <color indexed="64"/>
        </horizontal>
      </border>
    </dxf>
  </rfmt>
  <rcc rId="7079" sId="1">
    <oc r="W448">
      <f>V448</f>
    </oc>
    <nc r="W448">
      <f>V448*2</f>
    </nc>
  </rcc>
  <rcc rId="7080" sId="1">
    <oc r="W449">
      <f>V449</f>
    </oc>
    <nc r="W449">
      <f>V449*2</f>
    </nc>
  </rcc>
  <rcmt sheetId="1" cell="W448" guid="{B3AE2902-F772-44FB-A1DE-B54ED165CC3A}" author="EXTERNAL Nguyen Tuan Duong (Ban Vien, RBVH/EPS45)" newLength="73"/>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4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50">
    <dxf>
      <alignment wrapText="0" readingOrder="0"/>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4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4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87" sId="1">
    <oc r="Z459">
      <v>1</v>
    </oc>
    <nc r="Z459">
      <v>2</v>
    </nc>
  </rcc>
</revisions>
</file>

<file path=xl/revisions/revisionLog5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88" sId="1">
    <nc r="AG425" t="inlineStr">
      <is>
        <t>OK</t>
      </is>
    </nc>
  </rcc>
  <rcc rId="7089" sId="1" numFmtId="14">
    <nc r="AH425">
      <v>1</v>
    </nc>
  </rcc>
  <rcc rId="7090" sId="1" numFmtId="14">
    <nc r="AI425">
      <v>1</v>
    </nc>
  </rcc>
  <rcc rId="7091" sId="1" numFmtId="14">
    <nc r="AJ425">
      <v>1</v>
    </nc>
  </rcc>
  <rcc rId="7092" sId="1">
    <nc r="AK425" t="inlineStr">
      <is>
        <t>None</t>
      </is>
    </nc>
  </rcc>
  <rcv guid="{4E06BDBF-2CED-473B-850B-2A6C7311FF41}" action="delete"/>
  <rdn rId="0" localSheetId="1" customView="1" name="Z_4E06BDBF_2CED_473B_850B_2A6C7311FF41_.wvu.FilterData" hidden="1" oldHidden="1">
    <formula>Merged_COEM!$B$59:$AN$471</formula>
    <oldFormula>Merged_COEM!$B$59:$AN$471</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95" sId="2">
    <nc r="X143">
      <f>W143</f>
    </nc>
  </rcc>
  <rcc rId="7096" sId="2">
    <nc r="AA143" t="inlineStr">
      <is>
        <t>Ready for review</t>
      </is>
    </nc>
  </rcc>
  <rcc rId="7097" sId="2" numFmtId="19">
    <nc r="AE143">
      <v>43990</v>
    </nc>
  </rcc>
  <rcc rId="7098" sId="2" numFmtId="19">
    <nc r="AF143">
      <v>43990</v>
    </nc>
  </rcc>
  <rcc rId="7099" sId="2">
    <nc r="AG143" t="inlineStr">
      <is>
        <t>OK</t>
      </is>
    </nc>
  </rcc>
  <rcc rId="7100" sId="2" numFmtId="14">
    <nc r="AH143">
      <v>1</v>
    </nc>
  </rcc>
  <rcc rId="7101" sId="2" numFmtId="14">
    <nc r="AI143">
      <v>1</v>
    </nc>
  </rcc>
  <rcc rId="7102" sId="2">
    <nc r="AJ143" t="inlineStr">
      <is>
        <t>-</t>
      </is>
    </nc>
  </rcc>
  <rcc rId="7103" sId="2" quotePrefix="1">
    <nc r="AK143" t="inlineStr">
      <is>
        <t>None</t>
      </is>
    </nc>
  </rc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Merged_JOEM!$B$59:$AN$199</formula>
    <oldFormula>Merged_JOEM!$B$59:$AN$199</oldFormula>
  </rdn>
  <rcv guid="{A2C66332-A809-458E-971B-FDB6D62C74C3}" action="add"/>
</revisions>
</file>

<file path=xl/revisions/revisionLog5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10" sId="1" odxf="1" dxf="1">
    <oc r="AN450" t="inlineStr">
      <is>
        <t>Reuse OPL.</t>
      </is>
    </oc>
    <nc r="AN450" t="inlineStr">
      <is>
        <t>Double effort 
Reuse OPL.</t>
      </is>
    </nc>
    <odxf>
      <alignment wrapText="0" readingOrder="0"/>
    </odxf>
    <ndxf>
      <alignment wrapText="1" readingOrder="0"/>
    </ndxf>
  </rcc>
  <rcc rId="7111" sId="1" odxf="1" dxf="1">
    <oc r="AN451" t="inlineStr">
      <is>
        <t xml:space="preserve">Please comment follow ASPICE Standard </t>
      </is>
    </oc>
    <nc r="AN451" t="inlineStr">
      <is>
        <t xml:space="preserve">Double effort 
Please comment follow ASPICE Standard </t>
      </is>
    </nc>
    <odxf>
      <alignment wrapText="0" readingOrder="0"/>
    </odxf>
    <ndxf>
      <alignment wrapText="1" readingOrder="0"/>
    </ndxf>
  </rcc>
  <rcc rId="7112" sId="1" odxf="1" dxf="1">
    <oc r="AN452" t="inlineStr">
      <is>
        <t xml:space="preserve">Please comment follow ASPICE Standard </t>
      </is>
    </oc>
    <nc r="AN452" t="inlineStr">
      <is>
        <t xml:space="preserve">Double effort 
Please comment follow ASPICE Standard </t>
      </is>
    </nc>
    <odxf>
      <alignment wrapText="0" readingOrder="0"/>
    </odxf>
    <ndxf>
      <alignment wrapText="1" readingOrder="0"/>
    </ndxf>
  </rcc>
</revisions>
</file>

<file path=xl/revisions/revisionLog5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13" sId="1">
    <nc r="X425">
      <f>W425</f>
    </nc>
  </rcc>
  <rcc rId="7114" sId="1">
    <nc r="Z425">
      <v>3</v>
    </nc>
  </rcc>
  <rcc rId="7115" sId="1">
    <nc r="AA425" t="inlineStr">
      <is>
        <t>Ready for review</t>
      </is>
    </nc>
  </rcc>
  <rcv guid="{4E06BDBF-2CED-473B-850B-2A6C7311FF41}" action="delete"/>
  <rdn rId="0" localSheetId="1" customView="1" name="Z_4E06BDBF_2CED_473B_850B_2A6C7311FF41_.wvu.FilterData" hidden="1" oldHidden="1">
    <formula>Merged_COEM!$B$59:$AN$471</formula>
    <oldFormula>Merged_COEM!$B$59:$AN$471</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18" sId="1" numFmtId="19">
    <nc r="AE425">
      <v>43990</v>
    </nc>
  </rcc>
  <rcc rId="7119" sId="1" numFmtId="19">
    <nc r="AF425">
      <v>43990</v>
    </nc>
  </rcc>
  <rcv guid="{4E06BDBF-2CED-473B-850B-2A6C7311FF41}" action="delete"/>
  <rdn rId="0" localSheetId="1" customView="1" name="Z_4E06BDBF_2CED_473B_850B_2A6C7311FF41_.wvu.FilterData" hidden="1" oldHidden="1">
    <formula>Merged_COEM!$B$59:$AN$471</formula>
    <oldFormula>Merged_COEM!$B$59:$AN$471</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Merged_COEM!$B$59:$AN$471</formula>
    <oldFormula>Merged_COEM!$B$59:$AN$471</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5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28" sId="1">
    <oc r="AA397" t="inlineStr">
      <is>
        <t>Ready for review</t>
      </is>
    </oc>
    <nc r="AA397" t="inlineStr">
      <is>
        <t>Ready for PLC</t>
      </is>
    </nc>
  </rcc>
  <rcc rId="7129" sId="1">
    <oc r="AA398" t="inlineStr">
      <is>
        <t>Ready for review</t>
      </is>
    </oc>
    <nc r="AA398" t="inlineStr">
      <is>
        <t>Ready for PLC</t>
      </is>
    </nc>
  </rcc>
  <rcc rId="7130" sId="1">
    <oc r="AA409" t="inlineStr">
      <is>
        <t>Ready for review</t>
      </is>
    </oc>
    <nc r="AA409" t="inlineStr">
      <is>
        <t>Ready for PLC</t>
      </is>
    </nc>
  </rcc>
  <rcc rId="7131" sId="1">
    <oc r="AA423" t="inlineStr">
      <is>
        <t>Ready for review</t>
      </is>
    </oc>
    <nc r="AA423" t="inlineStr">
      <is>
        <t>Ready for PLC</t>
      </is>
    </nc>
  </rcc>
  <rcc rId="7132" sId="1">
    <oc r="AA424" t="inlineStr">
      <is>
        <t>Ready for review</t>
      </is>
    </oc>
    <nc r="AA424" t="inlineStr">
      <is>
        <t>Ready for PLC</t>
      </is>
    </nc>
  </rcc>
  <rcc rId="7133" sId="1">
    <oc r="AA425" t="inlineStr">
      <is>
        <t>Ready for review</t>
      </is>
    </oc>
    <nc r="AA425" t="inlineStr">
      <is>
        <t>Ready for PLC</t>
      </is>
    </nc>
  </rcc>
  <rcc rId="7134" sId="1" numFmtId="19">
    <nc r="AB397">
      <v>43990</v>
    </nc>
  </rcc>
  <rcc rId="7135" sId="1" numFmtId="19">
    <nc r="AB398">
      <v>43990</v>
    </nc>
  </rcc>
  <rcc rId="7136" sId="1" numFmtId="19">
    <nc r="AB409">
      <v>43990</v>
    </nc>
  </rcc>
  <rcc rId="7137" sId="1" numFmtId="19">
    <nc r="AB423">
      <v>43990</v>
    </nc>
  </rcc>
  <rcc rId="7138" sId="1" numFmtId="19">
    <nc r="AB424">
      <v>43990</v>
    </nc>
  </rcc>
  <rcc rId="7139" sId="1" numFmtId="19">
    <nc r="AB425">
      <v>43990</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46" sId="1">
    <oc r="V448">
      <v>30</v>
    </oc>
    <nc r="V448">
      <v>0</v>
    </nc>
  </rcc>
  <rcc rId="7147" sId="1">
    <oc r="W448">
      <f>V448*2</f>
    </oc>
    <nc r="W448">
      <f>V448</f>
    </nc>
  </rcc>
  <rcc rId="7148" sId="1">
    <oc r="W449">
      <f>V449*2</f>
    </oc>
    <nc r="W449">
      <f>V449</f>
    </nc>
  </rcc>
  <rcc rId="7149" sId="1">
    <nc r="X448">
      <v>0</v>
    </nc>
  </rcc>
  <rcc rId="7150" sId="1">
    <nc r="X449">
      <v>0</v>
    </nc>
  </rcc>
  <rcmt sheetId="1" cell="W448" guid="{00000000-0000-0000-0000-000000000000}" action="delete" author="EXTERNAL Nguyen Tuan Duong (Ban Vien, RBVH/EPS45)"/>
  <rcc rId="7151" sId="1">
    <nc r="Z448">
      <v>0.1</v>
    </nc>
  </rcc>
  <rcc rId="7152" sId="1">
    <nc r="Z449">
      <v>0.1</v>
    </nc>
  </rcc>
  <rcc rId="7153" sId="1">
    <nc r="AA448" t="inlineStr">
      <is>
        <t>Ready for review</t>
      </is>
    </nc>
  </rcc>
  <rcc rId="7154" sId="1">
    <nc r="AA449" t="inlineStr">
      <is>
        <t>Ready for review</t>
      </is>
    </nc>
  </rcc>
  <rcc rId="7155" sId="1" numFmtId="19">
    <nc r="AE448">
      <v>43990</v>
    </nc>
  </rcc>
  <rcc rId="7156" sId="1" numFmtId="19">
    <nc r="AE449">
      <v>43990</v>
    </nc>
  </rcc>
  <rcc rId="7157" sId="1">
    <oc r="S448" t="inlineStr">
      <is>
        <t>phuong.nguyen-thanh</t>
      </is>
    </oc>
    <nc r="S448" t="inlineStr">
      <is>
        <t>duong.nguyen</t>
      </is>
    </nc>
  </rcc>
  <rcc rId="7158" sId="1">
    <oc r="S449" t="inlineStr">
      <is>
        <t>thanh.nguyen-kim</t>
      </is>
    </oc>
    <nc r="S449" t="inlineStr">
      <is>
        <t>duong.nguyen</t>
      </is>
    </nc>
  </rcc>
  <rcc rId="7159" sId="1">
    <oc r="V449">
      <v>80</v>
    </oc>
    <nc r="V449">
      <v>0</v>
    </nc>
  </rcc>
  <rcc rId="7160" sId="1" numFmtId="19">
    <nc r="AF448">
      <v>43990</v>
    </nc>
  </rcc>
  <rcc rId="7161" sId="1" numFmtId="19">
    <nc r="AF449">
      <v>43990</v>
    </nc>
  </rcc>
  <rcc rId="7162" sId="1">
    <nc r="AG448" t="inlineStr">
      <is>
        <t>OK</t>
      </is>
    </nc>
  </rcc>
  <rcc rId="7163" sId="1" numFmtId="14">
    <nc r="AH448">
      <v>1</v>
    </nc>
  </rcc>
  <rcc rId="7164" sId="1" numFmtId="14">
    <nc r="AI448">
      <v>1</v>
    </nc>
  </rcc>
  <rcc rId="7165" sId="1" numFmtId="14">
    <nc r="AJ448">
      <v>1</v>
    </nc>
  </rcc>
  <rcc rId="7166" sId="1">
    <nc r="AK448" t="inlineStr">
      <is>
        <t>None</t>
      </is>
    </nc>
  </rcc>
  <rcc rId="7167" sId="1">
    <nc r="AG449" t="inlineStr">
      <is>
        <t>OK</t>
      </is>
    </nc>
  </rcc>
  <rcc rId="7168" sId="1" numFmtId="14">
    <nc r="AH449">
      <v>1</v>
    </nc>
  </rcc>
  <rcc rId="7169" sId="1" numFmtId="14">
    <nc r="AI449">
      <v>1</v>
    </nc>
  </rcc>
  <rcc rId="7170" sId="1" numFmtId="14">
    <nc r="AJ449">
      <v>1</v>
    </nc>
  </rcc>
  <rcc rId="7171" sId="1">
    <nc r="AK449" t="inlineStr">
      <is>
        <t>None</t>
      </is>
    </nc>
  </rcc>
  <rcc rId="7172" sId="1">
    <oc r="AN448" t="inlineStr">
      <is>
        <t xml:space="preserve">Please comment follow ASPICE Standard </t>
      </is>
    </oc>
    <nc r="AN448" t="inlineStr">
      <is>
        <t>Please comment follow ASPICE Standard , re-use result of task ID 1458019</t>
      </is>
    </nc>
  </rcc>
  <rcc rId="7173" sId="1">
    <oc r="AN449" t="inlineStr">
      <is>
        <t xml:space="preserve">Please comment follow ASPICE Standard </t>
      </is>
    </oc>
    <nc r="AN449" t="inlineStr">
      <is>
        <t>Please comment follow ASPICE Standard , re-use result of task ID 1458019</t>
      </is>
    </nc>
  </rcc>
  <rcmt sheetId="1" cell="V448" guid="{9AAE60C0-F146-4747-9085-7FFDCD82B361}" author="EXTERNAL Nguyen Tuan Duong (Ban Vien, RBVH/EPS45)" newLength="89"/>
  <rcmt sheetId="1" cell="V449" guid="{5D74C440-12FD-4258-BA2F-699B02A9C40A}" author="EXTERNAL Nguyen Tuan Duong (Ban Vien, RBVH/EPS45)" newLength="89"/>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76" sId="1">
    <nc r="X460">
      <f>W460</f>
    </nc>
  </rcc>
  <rcc rId="7177" sId="1">
    <nc r="Z460">
      <v>2.5</v>
    </nc>
  </rcc>
  <rcc rId="7178" sId="1">
    <nc r="AA460" t="inlineStr">
      <is>
        <t>Ready for review</t>
      </is>
    </nc>
  </rcc>
  <rcc rId="7179" sId="1" numFmtId="19">
    <nc r="AE460">
      <v>43990</v>
    </nc>
  </rcc>
  <rcc rId="7180" sId="1" numFmtId="19">
    <nc r="AF460">
      <v>43990</v>
    </nc>
  </rcc>
  <rcc rId="7181" sId="1">
    <nc r="AG460" t="inlineStr">
      <is>
        <t>OK</t>
      </is>
    </nc>
  </rcc>
  <rcc rId="7182" sId="1" numFmtId="14">
    <nc r="AH460">
      <v>1</v>
    </nc>
  </rcc>
  <rcc rId="7183" sId="1" numFmtId="14">
    <nc r="AI460">
      <v>1</v>
    </nc>
  </rcc>
  <rcc rId="7184" sId="1" numFmtId="14">
    <nc r="AJ460">
      <v>1</v>
    </nc>
  </rcc>
  <rcc rId="7185" sId="1">
    <nc r="AK460" t="inlineStr">
      <is>
        <t>None</t>
      </is>
    </nc>
  </rcc>
  <rcc rId="7186" sId="1" odxf="1" dxf="1" quotePrefix="1">
    <nc r="AL460" t="inlineStr">
      <is>
        <t>-</t>
      </is>
    </nc>
    <odxf/>
    <ndxf/>
  </rcc>
  <rcc rId="7187" sId="1" odxf="1" dxf="1" quotePrefix="1">
    <nc r="AM460"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90" sId="1">
    <nc r="X306">
      <f>W306</f>
    </nc>
  </rcc>
  <rcc rId="7191" sId="1">
    <nc r="Z306">
      <v>1</v>
    </nc>
  </rcc>
  <rcc rId="7192" sId="1">
    <nc r="AA306" t="inlineStr">
      <is>
        <t>Ready for review</t>
      </is>
    </nc>
  </rcc>
  <rcc rId="7193" sId="1" numFmtId="19">
    <nc r="AE306">
      <v>43990</v>
    </nc>
  </rcc>
  <rcc rId="7194" sId="1" numFmtId="19">
    <nc r="AF306">
      <v>43990</v>
    </nc>
  </rcc>
  <rcc rId="7195" sId="1">
    <nc r="AG306" t="inlineStr">
      <is>
        <t>OK</t>
      </is>
    </nc>
  </rcc>
  <rcc rId="7196" sId="1" numFmtId="14">
    <nc r="AH306">
      <v>1</v>
    </nc>
  </rcc>
  <rcc rId="7197" sId="1" numFmtId="14">
    <nc r="AI306">
      <v>1</v>
    </nc>
  </rcc>
  <rcc rId="7198" sId="1" numFmtId="14">
    <nc r="AJ306">
      <v>1</v>
    </nc>
  </rcc>
  <rcc rId="7199" sId="1">
    <nc r="AK306" t="inlineStr">
      <is>
        <t>None</t>
      </is>
    </nc>
  </rcc>
  <rcc rId="7200" sId="1" odxf="1" dxf="1" quotePrefix="1">
    <nc r="AL306" t="inlineStr">
      <is>
        <t>-</t>
      </is>
    </nc>
    <odxf/>
    <ndxf/>
  </rcc>
  <rcc rId="7201" sId="1" odxf="1" dxf="1" quotePrefix="1">
    <nc r="AM306" t="inlineStr">
      <is>
        <t>-</t>
      </is>
    </nc>
    <odxf/>
    <ndxf/>
  </rcc>
  <rcc rId="7202" sId="1" odxf="1" dxf="1" quotePrefix="1">
    <nc r="AN306" t="inlineStr">
      <is>
        <t>-</t>
      </is>
    </nc>
    <odxf/>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209" sId="1">
    <oc r="W453">
      <f>V453</f>
    </oc>
    <nc r="W453">
      <f>V453*2</f>
    </nc>
  </rcc>
  <rcc rId="7210" sId="1">
    <oc r="W454">
      <f>V454</f>
    </oc>
    <nc r="W454">
      <f>V454*2</f>
    </nc>
  </rcc>
  <rcc rId="7211" sId="1">
    <oc r="W455">
      <f>V455</f>
    </oc>
    <nc r="W455">
      <f>V455*2</f>
    </nc>
  </rcc>
  <rcc rId="7212" sId="1">
    <oc r="W456">
      <f>V456</f>
    </oc>
    <nc r="W456">
      <f>V456*2</f>
    </nc>
  </rcc>
  <rcc rId="7213" sId="1">
    <oc r="W457">
      <f>V457</f>
    </oc>
    <nc r="W457">
      <f>V457*2</f>
    </nc>
  </rcc>
  <rcc rId="7214" sId="1">
    <oc r="W458">
      <f>V458</f>
    </oc>
    <nc r="W458">
      <f>V458*2</f>
    </nc>
  </rcc>
  <rcc rId="7215" sId="1">
    <oc r="W459">
      <f>V459</f>
    </oc>
    <nc r="W459">
      <f>V459*2</f>
    </nc>
  </rcc>
  <rcc rId="7216" sId="1">
    <oc r="W460">
      <f>V460</f>
    </oc>
    <nc r="W460">
      <f>V460*2</f>
    </nc>
  </rcc>
  <rcc rId="7217" sId="1">
    <oc r="W450">
      <f>V450</f>
    </oc>
    <nc r="W450">
      <f>V450</f>
    </nc>
  </rcc>
  <rcc rId="7218" sId="1">
    <oc r="W451">
      <f>V451</f>
    </oc>
    <nc r="W451">
      <f>V451</f>
    </nc>
  </rcc>
  <rcc rId="7219" sId="1">
    <oc r="W452">
      <f>V452</f>
    </oc>
    <nc r="W452">
      <f>V452</f>
    </nc>
  </rcc>
  <rcv guid="{4E06BDBF-2CED-473B-850B-2A6C7311FF41}" action="delete"/>
  <rdn rId="0" localSheetId="1" customView="1" name="Z_4E06BDBF_2CED_473B_850B_2A6C7311FF41_.wvu.FilterData" hidden="1" oldHidden="1">
    <formula>Merged_COEM!$A$59:$AN$471</formula>
    <oldFormula>Merged_COEM!$B$59:$AN$471</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222" sId="1" numFmtId="19">
    <nc r="AB300">
      <v>43990</v>
    </nc>
  </rcc>
  <rcc rId="7223" sId="1" numFmtId="19">
    <nc r="AB301">
      <v>43990</v>
    </nc>
  </rcc>
  <rcc rId="7224" sId="1" numFmtId="19">
    <nc r="AB306">
      <v>43990</v>
    </nc>
  </rcc>
  <rcc rId="7225" sId="1" numFmtId="19">
    <nc r="AB325">
      <v>43990</v>
    </nc>
  </rcc>
  <rcc rId="7226" sId="1" numFmtId="19">
    <nc r="AB326">
      <v>43990</v>
    </nc>
  </rcc>
  <rcc rId="7227" sId="1" numFmtId="19">
    <nc r="AB327">
      <v>43990</v>
    </nc>
  </rcc>
  <rcc rId="7228" sId="1" numFmtId="19">
    <nc r="AB328">
      <v>43990</v>
    </nc>
  </rcc>
  <rcc rId="7229" sId="1" numFmtId="19">
    <nc r="AB329">
      <v>43990</v>
    </nc>
  </rcc>
  <rcc rId="7230" sId="1">
    <oc r="AA300" t="inlineStr">
      <is>
        <t>Ready for review</t>
      </is>
    </oc>
    <nc r="AA300" t="inlineStr">
      <is>
        <t>Ready for PLC</t>
      </is>
    </nc>
  </rcc>
  <rcc rId="7231" sId="1">
    <oc r="AA301" t="inlineStr">
      <is>
        <t>Ready for review</t>
      </is>
    </oc>
    <nc r="AA301" t="inlineStr">
      <is>
        <t>Ready for PLC</t>
      </is>
    </nc>
  </rcc>
  <rcc rId="7232" sId="1">
    <oc r="AA306" t="inlineStr">
      <is>
        <t>Ready for review</t>
      </is>
    </oc>
    <nc r="AA306" t="inlineStr">
      <is>
        <t>Ready for PLC</t>
      </is>
    </nc>
  </rcc>
  <rcc rId="7233" sId="1">
    <oc r="AA325" t="inlineStr">
      <is>
        <t>Ready for review</t>
      </is>
    </oc>
    <nc r="AA325" t="inlineStr">
      <is>
        <t>Ready for PLC</t>
      </is>
    </nc>
  </rcc>
  <rcc rId="7234" sId="1">
    <oc r="AA326" t="inlineStr">
      <is>
        <t>Ready for review</t>
      </is>
    </oc>
    <nc r="AA326" t="inlineStr">
      <is>
        <t>Ready for PLC</t>
      </is>
    </nc>
  </rcc>
  <rcc rId="7235" sId="1">
    <oc r="AA327" t="inlineStr">
      <is>
        <t>Ready for review</t>
      </is>
    </oc>
    <nc r="AA327" t="inlineStr">
      <is>
        <t>Ready for PLC</t>
      </is>
    </nc>
  </rcc>
  <rcc rId="7236" sId="1">
    <oc r="AA328" t="inlineStr">
      <is>
        <t>Ready for review</t>
      </is>
    </oc>
    <nc r="AA328" t="inlineStr">
      <is>
        <t>Ready for PLC</t>
      </is>
    </nc>
  </rcc>
  <rcc rId="7237" sId="1">
    <oc r="AA329" t="inlineStr">
      <is>
        <t>Ready for review</t>
      </is>
    </oc>
    <nc r="AA329" t="inlineStr">
      <is>
        <t>Ready for PLC</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242" sId="1" odxf="1" dxf="1" numFmtId="14">
    <oc r="AH417" t="inlineStr">
      <is>
        <t>-</t>
      </is>
    </oc>
    <nc r="AH417">
      <v>1</v>
    </nc>
    <odxf/>
    <ndxf/>
  </rcc>
  <rcc rId="7243" sId="1" odxf="1" dxf="1" numFmtId="14">
    <oc r="AI417" t="inlineStr">
      <is>
        <t>-</t>
      </is>
    </oc>
    <nc r="AI417">
      <v>1</v>
    </nc>
    <odxf/>
    <ndxf/>
  </rcc>
  <rcc rId="7244" sId="1" odxf="1" dxf="1" numFmtId="14">
    <oc r="AJ417" t="inlineStr">
      <is>
        <t>-</t>
      </is>
    </oc>
    <nc r="AJ417">
      <v>1</v>
    </nc>
    <odxf/>
    <ndxf/>
  </rcc>
  <rcc rId="7245" sId="1" odxf="1" dxf="1" numFmtId="14">
    <oc r="AH418" t="inlineStr">
      <is>
        <t>-</t>
      </is>
    </oc>
    <nc r="AH418">
      <v>1</v>
    </nc>
    <odxf/>
    <ndxf/>
  </rcc>
  <rcc rId="7246" sId="1" odxf="1" dxf="1" numFmtId="14">
    <oc r="AI418" t="inlineStr">
      <is>
        <t>-</t>
      </is>
    </oc>
    <nc r="AI418">
      <v>1</v>
    </nc>
    <odxf/>
    <ndxf/>
  </rcc>
  <rcc rId="7247" sId="1" odxf="1" dxf="1" numFmtId="14">
    <oc r="AJ418" t="inlineStr">
      <is>
        <t>-</t>
      </is>
    </oc>
    <nc r="AJ418">
      <v>1</v>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7254" sId="1" ref="A462:XFD471" action="insertRow"/>
  <rcc rId="7255" sId="1" xfDxf="1" dxf="1">
    <nc r="E461" t="inlineStr">
      <is>
        <t>Carbon B10_BL03_SP11</t>
      </is>
    </nc>
    <ndxf>
      <alignment horizontal="left" vertical="top" readingOrder="0"/>
      <border outline="0">
        <left style="thin">
          <color indexed="64"/>
        </left>
        <right style="thin">
          <color indexed="64"/>
        </right>
        <top style="thin">
          <color indexed="64"/>
        </top>
        <bottom style="thin">
          <color indexed="64"/>
        </bottom>
      </border>
    </ndxf>
  </rcc>
  <rcc rId="7256" sId="1" xfDxf="1" dxf="1">
    <nc r="E462" t="inlineStr">
      <is>
        <t>Carbon B10_BL03_SP11</t>
      </is>
    </nc>
    <ndxf>
      <alignment horizontal="left" vertical="top" readingOrder="0"/>
      <border outline="0">
        <left style="thin">
          <color indexed="64"/>
        </left>
        <right style="thin">
          <color indexed="64"/>
        </right>
        <top style="thin">
          <color indexed="64"/>
        </top>
        <bottom style="thin">
          <color indexed="64"/>
        </bottom>
      </border>
    </ndxf>
  </rcc>
  <rcc rId="7257" sId="1" xfDxf="1" dxf="1">
    <nc r="E463"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58" sId="1" xfDxf="1" dxf="1">
    <nc r="E464"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59" sId="1" xfDxf="1" dxf="1">
    <nc r="E465"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0" sId="1" xfDxf="1" dxf="1">
    <nc r="E466"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1" sId="1" xfDxf="1" dxf="1">
    <nc r="E467"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2" sId="1" xfDxf="1" dxf="1">
    <nc r="E468"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3" sId="1" xfDxf="1" dxf="1">
    <nc r="E469"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4" sId="1" xfDxf="1" dxf="1">
    <nc r="E470"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5" sId="1" xfDxf="1" dxf="1">
    <nc r="E471"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6" sId="1" xfDxf="1" dxf="1">
    <nc r="E472"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7" sId="1" xfDxf="1" dxf="1">
    <nc r="E473"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8" sId="1">
    <nc r="D461" t="inlineStr">
      <is>
        <t>PSW</t>
      </is>
    </nc>
  </rcc>
  <rcc rId="7269" sId="1">
    <nc r="D462" t="inlineStr">
      <is>
        <t>PSW</t>
      </is>
    </nc>
  </rcc>
  <rcc rId="7270" sId="1">
    <nc r="D463" t="inlineStr">
      <is>
        <t>PSW</t>
      </is>
    </nc>
  </rcc>
  <rcc rId="7271" sId="1">
    <nc r="D464" t="inlineStr">
      <is>
        <t>PSW</t>
      </is>
    </nc>
  </rcc>
  <rcc rId="7272" sId="1">
    <nc r="D465" t="inlineStr">
      <is>
        <t>PSW</t>
      </is>
    </nc>
  </rcc>
  <rcc rId="7273" sId="1">
    <nc r="D466" t="inlineStr">
      <is>
        <t>PSW</t>
      </is>
    </nc>
  </rcc>
  <rcc rId="7274" sId="1">
    <nc r="D467" t="inlineStr">
      <is>
        <t>PSW</t>
      </is>
    </nc>
  </rcc>
  <rcc rId="7275" sId="1">
    <nc r="D468" t="inlineStr">
      <is>
        <t>PSW</t>
      </is>
    </nc>
  </rcc>
  <rcc rId="7276" sId="1">
    <nc r="D469" t="inlineStr">
      <is>
        <t>PSW</t>
      </is>
    </nc>
  </rcc>
  <rcc rId="7277" sId="1">
    <nc r="D470" t="inlineStr">
      <is>
        <t>PSW</t>
      </is>
    </nc>
  </rcc>
  <rcc rId="7278" sId="1">
    <nc r="D471" t="inlineStr">
      <is>
        <t>PSW</t>
      </is>
    </nc>
  </rcc>
  <rcc rId="7279" sId="1">
    <nc r="D472" t="inlineStr">
      <is>
        <t>PSW</t>
      </is>
    </nc>
  </rcc>
  <rcc rId="7280" sId="1">
    <nc r="D473" t="inlineStr">
      <is>
        <t>PSW</t>
      </is>
    </nc>
  </rcc>
  <rcc rId="7281" sId="1">
    <nc r="C461">
      <v>20200608</v>
    </nc>
  </rcc>
  <rcc rId="7282" sId="1">
    <nc r="C462">
      <v>20200608</v>
    </nc>
  </rcc>
  <rcc rId="7283" sId="1">
    <nc r="C463">
      <v>20200608</v>
    </nc>
  </rcc>
  <rcc rId="7284" sId="1">
    <nc r="C464">
      <v>20200608</v>
    </nc>
  </rcc>
  <rcc rId="7285" sId="1">
    <nc r="C465">
      <v>20200608</v>
    </nc>
  </rcc>
  <rcc rId="7286" sId="1">
    <nc r="C466">
      <v>20200608</v>
    </nc>
  </rcc>
  <rcc rId="7287" sId="1">
    <nc r="C467">
      <v>20200608</v>
    </nc>
  </rcc>
  <rcc rId="7288" sId="1">
    <nc r="C468">
      <v>20200608</v>
    </nc>
  </rcc>
  <rcc rId="7289" sId="1">
    <nc r="C469">
      <v>20200608</v>
    </nc>
  </rcc>
  <rcc rId="7290" sId="1">
    <nc r="C470">
      <v>20200608</v>
    </nc>
  </rcc>
  <rcc rId="7291" sId="1">
    <nc r="C471">
      <v>20200608</v>
    </nc>
  </rcc>
  <rcc rId="7292" sId="1">
    <nc r="C472">
      <v>20200608</v>
    </nc>
  </rcc>
  <rcc rId="7293" sId="1">
    <nc r="C473">
      <v>20200608</v>
    </nc>
  </rcc>
  <rcc rId="7294" sId="1">
    <nc r="B461">
      <f>B460+1</f>
    </nc>
  </rcc>
  <rcc rId="7295" sId="1">
    <nc r="B462">
      <f>B461+1</f>
    </nc>
  </rcc>
  <rcc rId="7296" sId="1">
    <nc r="B463">
      <f>B462+1</f>
    </nc>
  </rcc>
  <rcc rId="7297" sId="1">
    <nc r="B464">
      <f>B463+1</f>
    </nc>
  </rcc>
  <rcc rId="7298" sId="1">
    <nc r="B465">
      <f>B464+1</f>
    </nc>
  </rcc>
  <rcc rId="7299" sId="1">
    <nc r="B466">
      <f>B465+1</f>
    </nc>
  </rcc>
  <rcc rId="7300" sId="1">
    <nc r="B467">
      <f>B466+1</f>
    </nc>
  </rcc>
  <rcc rId="7301" sId="1">
    <nc r="B468">
      <f>B467+1</f>
    </nc>
  </rcc>
  <rcc rId="7302" sId="1">
    <nc r="B469">
      <f>B468+1</f>
    </nc>
  </rcc>
  <rcc rId="7303" sId="1">
    <nc r="B470">
      <f>B469+1</f>
    </nc>
  </rcc>
  <rcc rId="7304" sId="1">
    <nc r="B471">
      <f>B470+1</f>
    </nc>
  </rcc>
  <rcc rId="7305" sId="1">
    <nc r="B472">
      <f>B471+1</f>
    </nc>
  </rcc>
  <rcc rId="7306" sId="1">
    <nc r="B473">
      <f>B472+1</f>
    </nc>
  </rcc>
  <rfmt sheetId="1" sqref="B461:B473">
    <dxf>
      <fill>
        <patternFill patternType="solid">
          <bgColor theme="9" tint="0.39997558519241921"/>
        </patternFill>
      </fill>
    </dxf>
  </rfmt>
  <rcc rId="7307" sId="1" xfDxf="1" dxf="1" quotePrefix="1">
    <nc r="F461" t="inlineStr">
      <is>
        <t>rb/as/rbcn/core/app/net/net_OBD_Off/RBScl/src/</t>
      </is>
    </nc>
    <ndxf>
      <alignment horizontal="left" vertical="top" readingOrder="0"/>
      <border outline="0">
        <left style="thin">
          <color indexed="64"/>
        </left>
        <right style="thin">
          <color indexed="64"/>
        </right>
        <top style="thin">
          <color indexed="64"/>
        </top>
        <bottom style="thin">
          <color indexed="64"/>
        </bottom>
      </border>
    </ndxf>
  </rcc>
  <rcc rId="7308" sId="1" xfDxf="1" dxf="1" quotePrefix="1">
    <nc r="F462" t="inlineStr">
      <is>
        <t>rb/as/rbcn/core/app/net/net_OBD_On/RBScl/src/</t>
      </is>
    </nc>
    <ndxf>
      <alignment horizontal="left" vertical="top" readingOrder="0"/>
      <border outline="0">
        <left style="thin">
          <color indexed="64"/>
        </left>
        <right style="thin">
          <color indexed="64"/>
        </right>
        <top style="thin">
          <color indexed="64"/>
        </top>
        <bottom style="thin">
          <color indexed="64"/>
        </bottom>
      </border>
    </ndxf>
  </rcc>
  <rcc rId="7309" sId="1" xfDxf="1" dxf="1" quotePrefix="1">
    <nc r="F463"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7310" sId="1" xfDxf="1" dxf="1" quotePrefix="1">
    <nc r="F464"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7311" sId="1" xfDxf="1" dxf="1" quotePrefix="1">
    <nc r="F465"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7312" sId="1" xfDxf="1" dxf="1" quotePrefix="1">
    <nc r="F466"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7313" sId="1" xfDxf="1" dxf="1" quotePrefix="1">
    <nc r="F467"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7314" sId="1" xfDxf="1" dxf="1" quotePrefix="1">
    <nc r="F468" t="inlineStr">
      <is>
        <t>rb/as/cnms_core/app/net/scl/src/OBD/</t>
      </is>
    </nc>
    <ndxf>
      <alignment horizontal="left" vertical="top" readingOrder="0"/>
      <border outline="0">
        <left style="thin">
          <color indexed="64"/>
        </left>
        <right style="thin">
          <color indexed="64"/>
        </right>
        <top style="thin">
          <color indexed="64"/>
        </top>
        <bottom style="thin">
          <color indexed="64"/>
        </bottom>
      </border>
    </ndxf>
  </rcc>
  <rcc rId="7315" sId="1" xfDxf="1" dxf="1" quotePrefix="1">
    <nc r="F469" t="inlineStr">
      <is>
        <t>rb/as/rbcn/core/app/net/RbNetPrj/RBNet_Can/src/</t>
      </is>
    </nc>
    <ndxf>
      <alignment horizontal="left" vertical="top" readingOrder="0"/>
      <border outline="0">
        <left style="thin">
          <color indexed="64"/>
        </left>
        <right style="thin">
          <color indexed="64"/>
        </right>
        <top style="thin">
          <color indexed="64"/>
        </top>
        <bottom style="thin">
          <color indexed="64"/>
        </bottom>
      </border>
    </ndxf>
  </rcc>
  <rcc rId="7316" sId="1" xfDxf="1" dxf="1" quotePrefix="1">
    <nc r="F470" t="inlineStr">
      <is>
        <t>rb/as/rbcn/core/app/net/RBScl/src/</t>
      </is>
    </nc>
    <ndxf>
      <alignment horizontal="left" vertical="top" readingOrder="0"/>
      <border outline="0">
        <left style="thin">
          <color indexed="64"/>
        </left>
        <right style="thin">
          <color indexed="64"/>
        </right>
        <top style="thin">
          <color indexed="64"/>
        </top>
        <bottom style="thin">
          <color indexed="64"/>
        </bottom>
      </border>
    </ndxf>
  </rcc>
  <rcc rId="7317" sId="1" xfDxf="1" dxf="1" quotePrefix="1">
    <nc r="F471" t="inlineStr">
      <is>
        <t>rb/as/rbcn/core/app/net/RBScl/src/</t>
      </is>
    </nc>
    <ndxf>
      <alignment horizontal="left" vertical="top" readingOrder="0"/>
      <border outline="0">
        <left style="thin">
          <color indexed="64"/>
        </left>
        <right style="thin">
          <color indexed="64"/>
        </right>
        <top style="thin">
          <color indexed="64"/>
        </top>
        <bottom style="thin">
          <color indexed="64"/>
        </bottom>
      </border>
    </ndxf>
  </rcc>
  <rcc rId="7318" sId="1" xfDxf="1" dxf="1" quotePrefix="1">
    <nc r="F472" t="inlineStr">
      <is>
        <t>rb/as/cnms_core/app/net/scl/src/Steering/</t>
      </is>
    </nc>
    <ndxf>
      <alignment horizontal="left" vertical="top" readingOrder="0"/>
      <border outline="0">
        <left style="thin">
          <color indexed="64"/>
        </left>
        <right style="thin">
          <color indexed="64"/>
        </right>
        <top style="thin">
          <color indexed="64"/>
        </top>
        <bottom style="thin">
          <color indexed="64"/>
        </bottom>
      </border>
    </ndxf>
  </rcc>
  <rcc rId="7319" sId="1" xfDxf="1" dxf="1" quotePrefix="1">
    <nc r="F473"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7320" sId="1" xfDxf="1" dxf="1">
    <nc r="G461">
      <v>1508795</v>
    </nc>
    <ndxf>
      <alignment horizontal="left" vertical="top" readingOrder="0"/>
      <border outline="0">
        <left style="thin">
          <color indexed="64"/>
        </left>
        <right style="thin">
          <color indexed="64"/>
        </right>
        <top style="thin">
          <color indexed="64"/>
        </top>
        <bottom style="thin">
          <color indexed="64"/>
        </bottom>
      </border>
    </ndxf>
  </rcc>
  <rcc rId="7321" sId="1" xfDxf="1" dxf="1">
    <nc r="G462">
      <v>1508795</v>
    </nc>
    <ndxf>
      <alignment horizontal="left" vertical="top" readingOrder="0"/>
      <border outline="0">
        <left style="thin">
          <color indexed="64"/>
        </left>
        <right style="thin">
          <color indexed="64"/>
        </right>
        <top style="thin">
          <color indexed="64"/>
        </top>
        <bottom style="thin">
          <color indexed="64"/>
        </bottom>
      </border>
    </ndxf>
  </rcc>
  <rcc rId="7322" sId="1" xfDxf="1" dxf="1">
    <nc r="G463">
      <v>1508791</v>
    </nc>
    <ndxf>
      <alignment horizontal="left" vertical="top" readingOrder="0"/>
      <border outline="0">
        <left style="thin">
          <color indexed="64"/>
        </left>
        <right style="thin">
          <color indexed="64"/>
        </right>
        <top style="thin">
          <color indexed="64"/>
        </top>
        <bottom style="thin">
          <color indexed="64"/>
        </bottom>
      </border>
    </ndxf>
  </rcc>
  <rcc rId="7323" sId="1" xfDxf="1" dxf="1">
    <nc r="G464">
      <v>1508791</v>
    </nc>
    <ndxf>
      <alignment horizontal="left" vertical="top" readingOrder="0"/>
      <border outline="0">
        <left style="thin">
          <color indexed="64"/>
        </left>
        <right style="thin">
          <color indexed="64"/>
        </right>
        <top style="thin">
          <color indexed="64"/>
        </top>
        <bottom style="thin">
          <color indexed="64"/>
        </bottom>
      </border>
    </ndxf>
  </rcc>
  <rcc rId="7324" sId="1" xfDxf="1" dxf="1">
    <nc r="G465">
      <v>1508791</v>
    </nc>
    <ndxf>
      <alignment horizontal="left" vertical="top" readingOrder="0"/>
      <border outline="0">
        <left style="thin">
          <color indexed="64"/>
        </left>
        <right style="thin">
          <color indexed="64"/>
        </right>
        <top style="thin">
          <color indexed="64"/>
        </top>
        <bottom style="thin">
          <color indexed="64"/>
        </bottom>
      </border>
    </ndxf>
  </rcc>
  <rcc rId="7325" sId="1" xfDxf="1" dxf="1">
    <nc r="G466">
      <v>1508791</v>
    </nc>
    <ndxf>
      <alignment horizontal="left" vertical="top" readingOrder="0"/>
      <border outline="0">
        <left style="thin">
          <color indexed="64"/>
        </left>
        <right style="thin">
          <color indexed="64"/>
        </right>
        <top style="thin">
          <color indexed="64"/>
        </top>
        <bottom style="thin">
          <color indexed="64"/>
        </bottom>
      </border>
    </ndxf>
  </rcc>
  <rcc rId="7326" sId="1" xfDxf="1" dxf="1">
    <nc r="G467">
      <v>1508791</v>
    </nc>
    <ndxf>
      <alignment horizontal="left" vertical="top" readingOrder="0"/>
      <border outline="0">
        <left style="thin">
          <color indexed="64"/>
        </left>
        <right style="thin">
          <color indexed="64"/>
        </right>
        <top style="thin">
          <color indexed="64"/>
        </top>
        <bottom style="thin">
          <color indexed="64"/>
        </bottom>
      </border>
    </ndxf>
  </rcc>
  <rcc rId="7327" sId="1" xfDxf="1" dxf="1">
    <nc r="G468">
      <v>1508791</v>
    </nc>
    <ndxf>
      <alignment horizontal="left" vertical="top" readingOrder="0"/>
      <border outline="0">
        <left style="thin">
          <color indexed="64"/>
        </left>
        <right style="thin">
          <color indexed="64"/>
        </right>
        <top style="thin">
          <color indexed="64"/>
        </top>
        <bottom style="thin">
          <color indexed="64"/>
        </bottom>
      </border>
    </ndxf>
  </rcc>
  <rcc rId="7328" sId="1" xfDxf="1" dxf="1">
    <nc r="G469">
      <v>1508791</v>
    </nc>
    <ndxf>
      <alignment horizontal="left" vertical="top" readingOrder="0"/>
      <border outline="0">
        <left style="thin">
          <color indexed="64"/>
        </left>
        <right style="thin">
          <color indexed="64"/>
        </right>
        <top style="thin">
          <color indexed="64"/>
        </top>
        <bottom style="thin">
          <color indexed="64"/>
        </bottom>
      </border>
    </ndxf>
  </rcc>
  <rcc rId="7329" sId="1" xfDxf="1" dxf="1">
    <nc r="G470">
      <v>1508791</v>
    </nc>
    <ndxf>
      <alignment horizontal="left" vertical="top" readingOrder="0"/>
      <border outline="0">
        <left style="thin">
          <color indexed="64"/>
        </left>
        <right style="thin">
          <color indexed="64"/>
        </right>
        <top style="thin">
          <color indexed="64"/>
        </top>
        <bottom style="thin">
          <color indexed="64"/>
        </bottom>
      </border>
    </ndxf>
  </rcc>
  <rcc rId="7330" sId="1" xfDxf="1" dxf="1">
    <nc r="G471">
      <v>1508791</v>
    </nc>
    <ndxf>
      <alignment horizontal="left" vertical="top" readingOrder="0"/>
      <border outline="0">
        <left style="thin">
          <color indexed="64"/>
        </left>
        <right style="thin">
          <color indexed="64"/>
        </right>
        <top style="thin">
          <color indexed="64"/>
        </top>
        <bottom style="thin">
          <color indexed="64"/>
        </bottom>
      </border>
    </ndxf>
  </rcc>
  <rcc rId="7331" sId="1" xfDxf="1" dxf="1">
    <nc r="G472">
      <v>1508791</v>
    </nc>
    <ndxf>
      <alignment horizontal="left" vertical="top" readingOrder="0"/>
      <border outline="0">
        <left style="thin">
          <color indexed="64"/>
        </left>
        <right style="thin">
          <color indexed="64"/>
        </right>
        <top style="thin">
          <color indexed="64"/>
        </top>
        <bottom style="thin">
          <color indexed="64"/>
        </bottom>
      </border>
    </ndxf>
  </rcc>
  <rcc rId="7332" sId="1" xfDxf="1" dxf="1">
    <nc r="G473">
      <v>1508791</v>
    </nc>
    <ndxf>
      <alignment horizontal="left" vertical="top" readingOrder="0"/>
      <border outline="0">
        <left style="thin">
          <color indexed="64"/>
        </left>
        <right style="thin">
          <color indexed="64"/>
        </right>
        <top style="thin">
          <color indexed="64"/>
        </top>
        <bottom style="thin">
          <color indexed="64"/>
        </bottom>
      </border>
    </ndxf>
  </rcc>
  <rcc rId="7333" sId="1" quotePrefix="1">
    <nc r="H462" t="inlineStr">
      <is>
        <t>-</t>
      </is>
    </nc>
  </rcc>
  <rcc rId="7334" sId="1" quotePrefix="1">
    <nc r="H463" t="inlineStr">
      <is>
        <t>-</t>
      </is>
    </nc>
  </rcc>
  <rcc rId="7335" sId="1" quotePrefix="1">
    <nc r="H464" t="inlineStr">
      <is>
        <t>-</t>
      </is>
    </nc>
  </rcc>
  <rcc rId="7336" sId="1" quotePrefix="1">
    <nc r="H465" t="inlineStr">
      <is>
        <t>-</t>
      </is>
    </nc>
  </rcc>
  <rcc rId="7337" sId="1" quotePrefix="1">
    <nc r="H466" t="inlineStr">
      <is>
        <t>-</t>
      </is>
    </nc>
  </rcc>
  <rcc rId="7338" sId="1" quotePrefix="1">
    <nc r="H467" t="inlineStr">
      <is>
        <t>-</t>
      </is>
    </nc>
  </rcc>
  <rcc rId="7339" sId="1" quotePrefix="1">
    <nc r="H468" t="inlineStr">
      <is>
        <t>-</t>
      </is>
    </nc>
  </rcc>
  <rcc rId="7340" sId="1" quotePrefix="1">
    <nc r="H469" t="inlineStr">
      <is>
        <t>-</t>
      </is>
    </nc>
  </rcc>
  <rcc rId="7341" sId="1" quotePrefix="1">
    <nc r="H470" t="inlineStr">
      <is>
        <t>-</t>
      </is>
    </nc>
  </rcc>
  <rcc rId="7342" sId="1" quotePrefix="1">
    <nc r="H471" t="inlineStr">
      <is>
        <t>-</t>
      </is>
    </nc>
  </rcc>
  <rcc rId="7343" sId="1" xfDxf="1" dxf="1">
    <nc r="I461" t="inlineStr">
      <is>
        <t>NET_Monitoring.c</t>
      </is>
    </nc>
    <ndxf>
      <alignment horizontal="left" vertical="top" readingOrder="0"/>
      <border outline="0">
        <left style="thin">
          <color indexed="64"/>
        </left>
        <right style="thin">
          <color indexed="64"/>
        </right>
        <top style="thin">
          <color indexed="64"/>
        </top>
        <bottom style="thin">
          <color indexed="64"/>
        </bottom>
      </border>
    </ndxf>
  </rcc>
  <rcc rId="7344" sId="1" xfDxf="1" dxf="1">
    <nc r="I462" t="inlineStr">
      <is>
        <t>NET_Monitoring.c</t>
      </is>
    </nc>
    <ndxf>
      <alignment horizontal="left" vertical="top" readingOrder="0"/>
      <border outline="0">
        <left style="thin">
          <color indexed="64"/>
        </left>
        <right style="thin">
          <color indexed="64"/>
        </right>
        <top style="thin">
          <color indexed="64"/>
        </top>
        <bottom style="thin">
          <color indexed="64"/>
        </bottom>
      </border>
    </ndxf>
  </rcc>
  <rcc rId="7345" sId="1" xfDxf="1" dxf="1">
    <nc r="I463" t="inlineStr">
      <is>
        <t>RBA_NDS_ATS_Callout.c</t>
      </is>
    </nc>
    <ndxf>
      <alignment horizontal="left" vertical="top" readingOrder="0"/>
      <border outline="0">
        <left style="thin">
          <color indexed="64"/>
        </left>
        <right style="thin">
          <color indexed="64"/>
        </right>
        <top style="thin">
          <color indexed="64"/>
        </top>
        <bottom style="thin">
          <color indexed="64"/>
        </bottom>
      </border>
    </ndxf>
  </rcc>
  <rcc rId="7346" sId="1" xfDxf="1" dxf="1">
    <nc r="I464" t="inlineStr">
      <is>
        <t>RBA_NDS_Engine_Callout.c</t>
      </is>
    </nc>
    <ndxf>
      <alignment horizontal="left" vertical="top" readingOrder="0"/>
      <border outline="0">
        <left style="thin">
          <color indexed="64"/>
        </left>
        <right style="thin">
          <color indexed="64"/>
        </right>
        <top style="thin">
          <color indexed="64"/>
        </top>
        <bottom style="thin">
          <color indexed="64"/>
        </bottom>
      </border>
    </ndxf>
  </rcc>
  <rcc rId="7347" sId="1" xfDxf="1" dxf="1">
    <nc r="I465" t="inlineStr">
      <is>
        <t>RBA_NDS_TOD_Callout.c</t>
      </is>
    </nc>
    <ndxf>
      <alignment horizontal="left" vertical="top" readingOrder="0"/>
      <border outline="0">
        <left style="thin">
          <color indexed="64"/>
        </left>
        <right style="thin">
          <color indexed="64"/>
        </right>
        <top style="thin">
          <color indexed="64"/>
        </top>
        <bottom style="thin">
          <color indexed="64"/>
        </bottom>
      </border>
    </ndxf>
  </rcc>
  <rcc rId="7348" sId="1" xfDxf="1" dxf="1">
    <nc r="I466" t="inlineStr">
      <is>
        <t>RBA_NDS_WheelOdoEdges_Callout.c</t>
      </is>
    </nc>
    <ndxf>
      <alignment horizontal="left" vertical="top" readingOrder="0"/>
      <border outline="0">
        <left style="thin">
          <color indexed="64"/>
        </left>
        <right style="thin">
          <color indexed="64"/>
        </right>
        <top style="thin">
          <color indexed="64"/>
        </top>
        <bottom style="thin">
          <color indexed="64"/>
        </bottom>
      </border>
    </ndxf>
  </rcc>
  <rcc rId="7349" sId="1" xfDxf="1" dxf="1">
    <nc r="I467" t="inlineStr">
      <is>
        <t>RBA_NDS_YAWRATE_Callout.c</t>
      </is>
    </nc>
    <ndxf>
      <alignment horizontal="left" vertical="top" readingOrder="0"/>
      <border outline="0">
        <left style="thin">
          <color indexed="64"/>
        </left>
        <right style="thin">
          <color indexed="64"/>
        </right>
        <top style="thin">
          <color indexed="64"/>
        </top>
        <bottom style="thin">
          <color indexed="64"/>
        </bottom>
      </border>
    </ndxf>
  </rcc>
  <rcc rId="7350" sId="1" xfDxf="1" dxf="1">
    <nc r="I468" t="inlineStr">
      <is>
        <t>ComScl_Scl_OBD_Signal_Copy.c</t>
      </is>
    </nc>
    <ndxf>
      <alignment horizontal="left" vertical="top" readingOrder="0"/>
      <border outline="0">
        <left style="thin">
          <color indexed="64"/>
        </left>
        <right style="thin">
          <color indexed="64"/>
        </right>
        <top style="thin">
          <color indexed="64"/>
        </top>
        <bottom style="thin">
          <color indexed="64"/>
        </bottom>
      </border>
    </ndxf>
  </rcc>
  <rcc rId="7351" sId="1" xfDxf="1" dxf="1">
    <nc r="I469" t="inlineStr">
      <is>
        <t>ComScl_CalcCRC8.c</t>
      </is>
    </nc>
    <ndxf>
      <alignment horizontal="left" vertical="top" readingOrder="0"/>
      <border outline="0">
        <left style="thin">
          <color indexed="64"/>
        </left>
        <right style="thin">
          <color indexed="64"/>
        </right>
        <top style="thin">
          <color indexed="64"/>
        </top>
        <bottom style="thin">
          <color indexed="64"/>
        </bottom>
      </border>
    </ndxf>
  </rcc>
  <rcc rId="7352" sId="1" xfDxf="1" dxf="1">
    <nc r="I470" t="inlineStr">
      <is>
        <t>ComScl_Scl_Complex_proc.c</t>
      </is>
    </nc>
    <ndxf>
      <alignment horizontal="left" vertical="top" readingOrder="0"/>
      <border outline="0">
        <left style="thin">
          <color indexed="64"/>
        </left>
        <right style="thin">
          <color indexed="64"/>
        </right>
        <top style="thin">
          <color indexed="64"/>
        </top>
        <bottom style="thin">
          <color indexed="64"/>
        </bottom>
      </border>
    </ndxf>
  </rcc>
  <rcc rId="7353" sId="1" xfDxf="1" dxf="1">
    <nc r="I471" t="inlineStr">
      <is>
        <t>rba_NET_Global_variable.c</t>
      </is>
    </nc>
    <ndxf>
      <alignment horizontal="left" vertical="top" readingOrder="0"/>
      <border outline="0">
        <left style="thin">
          <color indexed="64"/>
        </left>
        <right style="thin">
          <color indexed="64"/>
        </right>
        <top style="thin">
          <color indexed="64"/>
        </top>
        <bottom style="thin">
          <color indexed="64"/>
        </bottom>
      </border>
    </ndxf>
  </rcc>
  <rcc rId="7354" sId="1" xfDxf="1" dxf="1">
    <nc r="I472" t="inlineStr">
      <is>
        <t>SAS_LWS_Standard.c</t>
      </is>
    </nc>
    <ndxf>
      <alignment horizontal="left" vertical="top" readingOrder="0"/>
      <border outline="0">
        <left style="thin">
          <color indexed="64"/>
        </left>
        <right style="thin">
          <color indexed="64"/>
        </right>
        <top style="thin">
          <color indexed="64"/>
        </top>
        <bottom style="thin">
          <color indexed="64"/>
        </bottom>
      </border>
    </ndxf>
  </rcc>
  <rcc rId="7355" sId="1" xfDxf="1" dxf="1">
    <nc r="I473" t="inlineStr">
      <is>
        <t>RBA_NDS_SystemInfo.c</t>
      </is>
    </nc>
    <ndxf>
      <alignment horizontal="left" vertical="top" readingOrder="0"/>
      <border outline="0">
        <left style="thin">
          <color indexed="64"/>
        </left>
        <right style="thin">
          <color indexed="64"/>
        </right>
        <top style="thin">
          <color indexed="64"/>
        </top>
        <bottom style="thin">
          <color indexed="64"/>
        </bottom>
      </border>
    </ndxf>
  </rcc>
  <rcc rId="7356" sId="1">
    <nc r="K461" t="inlineStr">
      <is>
        <t>Manual</t>
      </is>
    </nc>
  </rcc>
  <rcc rId="7357" sId="1">
    <nc r="K462" t="inlineStr">
      <is>
        <t>Manual</t>
      </is>
    </nc>
  </rcc>
  <rcc rId="7358" sId="1">
    <nc r="K463" t="inlineStr">
      <is>
        <t>Manual</t>
      </is>
    </nc>
  </rcc>
  <rcc rId="7359" sId="1">
    <nc r="K464" t="inlineStr">
      <is>
        <t>Manual</t>
      </is>
    </nc>
  </rcc>
  <rcc rId="7360" sId="1">
    <nc r="K465" t="inlineStr">
      <is>
        <t>Manual</t>
      </is>
    </nc>
  </rcc>
  <rcc rId="7361" sId="1">
    <nc r="K466" t="inlineStr">
      <is>
        <t>Manual</t>
      </is>
    </nc>
  </rcc>
  <rcc rId="7362" sId="1">
    <nc r="K467" t="inlineStr">
      <is>
        <t>Manual</t>
      </is>
    </nc>
  </rcc>
  <rcc rId="7363" sId="1">
    <nc r="K468" t="inlineStr">
      <is>
        <t>Manual</t>
      </is>
    </nc>
  </rcc>
  <rcc rId="7364" sId="1">
    <nc r="K469" t="inlineStr">
      <is>
        <t>Manual</t>
      </is>
    </nc>
  </rcc>
  <rcc rId="7365" sId="1">
    <nc r="K470" t="inlineStr">
      <is>
        <t>Manual</t>
      </is>
    </nc>
  </rcc>
  <rcc rId="7366" sId="1">
    <nc r="K471" t="inlineStr">
      <is>
        <t>Manual</t>
      </is>
    </nc>
  </rcc>
  <rcc rId="7367" sId="1">
    <nc r="K472" t="inlineStr">
      <is>
        <t>Manual</t>
      </is>
    </nc>
  </rcc>
  <rcc rId="7368" sId="1">
    <nc r="K473" t="inlineStr">
      <is>
        <t>Manual</t>
      </is>
    </nc>
  </rcc>
  <rcc rId="7369" sId="1" xfDxf="1" dxf="1">
    <nc r="N461" t="inlineStr">
      <is>
        <t>CNMS_IB2_BL14_Int</t>
      </is>
    </nc>
    <ndxf>
      <alignment horizontal="left" vertical="top" readingOrder="0"/>
      <border outline="0">
        <left style="thin">
          <color indexed="64"/>
        </left>
        <right style="thin">
          <color indexed="64"/>
        </right>
        <top style="thin">
          <color indexed="64"/>
        </top>
        <bottom style="thin">
          <color indexed="64"/>
        </bottom>
      </border>
    </ndxf>
  </rcc>
  <rcc rId="7370" sId="1" xfDxf="1" dxf="1">
    <nc r="N462" t="inlineStr">
      <is>
        <t>CNMS_IB2_BL14_Int</t>
      </is>
    </nc>
    <ndxf>
      <alignment horizontal="left" vertical="top" readingOrder="0"/>
      <border outline="0">
        <left style="thin">
          <color indexed="64"/>
        </left>
        <right style="thin">
          <color indexed="64"/>
        </right>
        <top style="thin">
          <color indexed="64"/>
        </top>
        <bottom style="thin">
          <color indexed="64"/>
        </bottom>
      </border>
    </ndxf>
  </rcc>
  <rcc rId="7371" sId="1" xfDxf="1" dxf="1">
    <nc r="N463"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2" sId="1" xfDxf="1" dxf="1">
    <nc r="N464"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3" sId="1" xfDxf="1" dxf="1">
    <nc r="N465"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4" sId="1" xfDxf="1" dxf="1">
    <nc r="N46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5" sId="1" xfDxf="1" dxf="1">
    <nc r="N467"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6" sId="1" xfDxf="1" dxf="1">
    <nc r="N468"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7" sId="1" xfDxf="1" dxf="1">
    <nc r="N469"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8" sId="1" xfDxf="1" dxf="1">
    <nc r="N470"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9" sId="1" xfDxf="1" dxf="1">
    <nc r="N471"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80" sId="1" xfDxf="1" dxf="1">
    <nc r="N472"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81" sId="1" xfDxf="1" dxf="1">
    <nc r="N473"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82" sId="1" quotePrefix="1">
    <nc r="O461" t="inlineStr">
      <is>
        <t>-</t>
      </is>
    </nc>
  </rcc>
  <rcc rId="7383" sId="1" quotePrefix="1">
    <nc r="O462" t="inlineStr">
      <is>
        <t>-</t>
      </is>
    </nc>
  </rcc>
  <rcc rId="7384" sId="1" quotePrefix="1">
    <nc r="O463" t="inlineStr">
      <is>
        <t>-</t>
      </is>
    </nc>
  </rcc>
  <rcc rId="7385" sId="1" quotePrefix="1">
    <nc r="O464" t="inlineStr">
      <is>
        <t>-</t>
      </is>
    </nc>
  </rcc>
  <rcc rId="7386" sId="1" quotePrefix="1">
    <nc r="O465" t="inlineStr">
      <is>
        <t>-</t>
      </is>
    </nc>
  </rcc>
  <rcc rId="7387" sId="1" quotePrefix="1">
    <nc r="O466" t="inlineStr">
      <is>
        <t>-</t>
      </is>
    </nc>
  </rcc>
  <rcc rId="7388" sId="1" quotePrefix="1">
    <nc r="O467" t="inlineStr">
      <is>
        <t>-</t>
      </is>
    </nc>
  </rcc>
  <rcc rId="7389" sId="1" quotePrefix="1">
    <nc r="O468" t="inlineStr">
      <is>
        <t>-</t>
      </is>
    </nc>
  </rcc>
  <rcc rId="7390" sId="1" quotePrefix="1">
    <nc r="O469" t="inlineStr">
      <is>
        <t>-</t>
      </is>
    </nc>
  </rcc>
  <rcc rId="7391" sId="1" quotePrefix="1">
    <nc r="O470" t="inlineStr">
      <is>
        <t>-</t>
      </is>
    </nc>
  </rcc>
  <rcc rId="7392" sId="1" quotePrefix="1">
    <nc r="O471" t="inlineStr">
      <is>
        <t>-</t>
      </is>
    </nc>
  </rcc>
  <rcc rId="7393" sId="1" quotePrefix="1">
    <nc r="O472" t="inlineStr">
      <is>
        <t>-</t>
      </is>
    </nc>
  </rcc>
  <rcc rId="7394" sId="1" quotePrefix="1">
    <nc r="O473" t="inlineStr">
      <is>
        <t>-</t>
      </is>
    </nc>
  </rcc>
  <rcc rId="7395" sId="1" xfDxf="1" dxf="1" quotePrefix="1">
    <nc r="P461"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396" sId="1" xfDxf="1" dxf="1" quotePrefix="1">
    <nc r="P462"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397" sId="1" xfDxf="1" dxf="1" quotePrefix="1">
    <nc r="P463"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398" sId="1" xfDxf="1" dxf="1" quotePrefix="1">
    <nc r="P464"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399" sId="1" xfDxf="1" dxf="1" quotePrefix="1">
    <nc r="P465"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0" sId="1" xfDxf="1" dxf="1" quotePrefix="1">
    <nc r="P466"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1" sId="1" xfDxf="1" dxf="1" quotePrefix="1">
    <nc r="P467"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2" sId="1" xfDxf="1" dxf="1" quotePrefix="1">
    <nc r="P468"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3" sId="1" xfDxf="1" dxf="1" quotePrefix="1">
    <nc r="P469"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4" sId="1" xfDxf="1" dxf="1" quotePrefix="1">
    <nc r="P470"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5" sId="1" xfDxf="1" dxf="1" quotePrefix="1">
    <nc r="P471"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6" sId="1" xfDxf="1" dxf="1" quotePrefix="1">
    <nc r="P472"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7" sId="1" xfDxf="1" dxf="1" quotePrefix="1">
    <nc r="P473"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8" sId="1" quotePrefix="1">
    <nc r="R462" t="inlineStr">
      <is>
        <t>-</t>
      </is>
    </nc>
  </rcc>
  <rcc rId="7409" sId="1" quotePrefix="1">
    <nc r="R463" t="inlineStr">
      <is>
        <t>-</t>
      </is>
    </nc>
  </rcc>
  <rcc rId="7410" sId="1" quotePrefix="1">
    <nc r="R464" t="inlineStr">
      <is>
        <t>-</t>
      </is>
    </nc>
  </rcc>
  <rcc rId="7411" sId="1" quotePrefix="1">
    <nc r="R465" t="inlineStr">
      <is>
        <t>-</t>
      </is>
    </nc>
  </rcc>
  <rcc rId="7412" sId="1" quotePrefix="1">
    <nc r="R466" t="inlineStr">
      <is>
        <t>-</t>
      </is>
    </nc>
  </rcc>
  <rcc rId="7413" sId="1" quotePrefix="1">
    <nc r="R467" t="inlineStr">
      <is>
        <t>-</t>
      </is>
    </nc>
  </rcc>
  <rcc rId="7414" sId="1" quotePrefix="1">
    <nc r="R468" t="inlineStr">
      <is>
        <t>-</t>
      </is>
    </nc>
  </rcc>
  <rcc rId="7415" sId="1" quotePrefix="1">
    <nc r="R469" t="inlineStr">
      <is>
        <t>-</t>
      </is>
    </nc>
  </rcc>
  <rcc rId="7416" sId="1" quotePrefix="1">
    <nc r="R470" t="inlineStr">
      <is>
        <t>-</t>
      </is>
    </nc>
  </rcc>
  <rcc rId="7417" sId="1" quotePrefix="1">
    <nc r="R471" t="inlineStr">
      <is>
        <t>-</t>
      </is>
    </nc>
  </rcc>
  <rcc rId="7418" sId="1" xfDxf="1" dxf="1">
    <nc r="V461">
      <v>125</v>
    </nc>
    <ndxf>
      <alignment horizontal="left" vertical="top" readingOrder="0"/>
      <border outline="0">
        <left style="thin">
          <color indexed="64"/>
        </left>
        <right style="thin">
          <color indexed="64"/>
        </right>
        <top style="thin">
          <color indexed="64"/>
        </top>
        <bottom style="thin">
          <color indexed="64"/>
        </bottom>
      </border>
    </ndxf>
  </rcc>
  <rcc rId="7419" sId="1" xfDxf="1" dxf="1">
    <nc r="V462">
      <v>125</v>
    </nc>
    <ndxf>
      <alignment horizontal="left" vertical="top" readingOrder="0"/>
      <border outline="0">
        <left style="thin">
          <color indexed="64"/>
        </left>
        <right style="thin">
          <color indexed="64"/>
        </right>
        <top style="thin">
          <color indexed="64"/>
        </top>
        <bottom style="thin">
          <color indexed="64"/>
        </bottom>
      </border>
    </ndxf>
  </rcc>
  <rcc rId="7420" sId="1" xfDxf="1" dxf="1">
    <nc r="V463">
      <v>31</v>
    </nc>
    <ndxf>
      <alignment horizontal="left" vertical="top" readingOrder="0"/>
      <border outline="0">
        <left style="thin">
          <color indexed="64"/>
        </left>
        <right style="thin">
          <color indexed="64"/>
        </right>
        <top style="thin">
          <color indexed="64"/>
        </top>
        <bottom style="thin">
          <color indexed="64"/>
        </bottom>
      </border>
    </ndxf>
  </rcc>
  <rcc rId="7421" sId="1" xfDxf="1" dxf="1">
    <nc r="V464">
      <v>512</v>
    </nc>
    <ndxf>
      <alignment horizontal="left" vertical="top" readingOrder="0"/>
      <border outline="0">
        <left style="thin">
          <color indexed="64"/>
        </left>
        <right style="thin">
          <color indexed="64"/>
        </right>
        <top style="thin">
          <color indexed="64"/>
        </top>
        <bottom style="thin">
          <color indexed="64"/>
        </bottom>
      </border>
    </ndxf>
  </rcc>
  <rcc rId="7422" sId="1" xfDxf="1" dxf="1">
    <nc r="V465">
      <v>119</v>
    </nc>
    <ndxf>
      <alignment horizontal="left" vertical="top" readingOrder="0"/>
      <border outline="0">
        <left style="thin">
          <color indexed="64"/>
        </left>
        <right style="thin">
          <color indexed="64"/>
        </right>
        <top style="thin">
          <color indexed="64"/>
        </top>
        <bottom style="thin">
          <color indexed="64"/>
        </bottom>
      </border>
    </ndxf>
  </rcc>
  <rcc rId="7423" sId="1" xfDxf="1" dxf="1">
    <nc r="V466">
      <v>107</v>
    </nc>
    <ndxf>
      <alignment horizontal="left" vertical="top" readingOrder="0"/>
      <border outline="0">
        <left style="thin">
          <color indexed="64"/>
        </left>
        <right style="thin">
          <color indexed="64"/>
        </right>
        <top style="thin">
          <color indexed="64"/>
        </top>
        <bottom style="thin">
          <color indexed="64"/>
        </bottom>
      </border>
    </ndxf>
  </rcc>
  <rcc rId="7424" sId="1" xfDxf="1" dxf="1">
    <nc r="V467">
      <v>90</v>
    </nc>
    <ndxf>
      <alignment horizontal="left" vertical="top" readingOrder="0"/>
      <border outline="0">
        <left style="thin">
          <color indexed="64"/>
        </left>
        <right style="thin">
          <color indexed="64"/>
        </right>
        <top style="thin">
          <color indexed="64"/>
        </top>
        <bottom style="thin">
          <color indexed="64"/>
        </bottom>
      </border>
    </ndxf>
  </rcc>
  <rcc rId="7425" sId="1" xfDxf="1" dxf="1">
    <nc r="V468">
      <v>31</v>
    </nc>
    <ndxf>
      <alignment horizontal="left" vertical="top" readingOrder="0"/>
      <border outline="0">
        <left style="thin">
          <color indexed="64"/>
        </left>
        <right style="thin">
          <color indexed="64"/>
        </right>
        <top style="thin">
          <color indexed="64"/>
        </top>
        <bottom style="thin">
          <color indexed="64"/>
        </bottom>
      </border>
    </ndxf>
  </rcc>
  <rcc rId="7426" sId="1" xfDxf="1" dxf="1">
    <nc r="V469">
      <v>51</v>
    </nc>
    <ndxf>
      <alignment horizontal="left" vertical="top" readingOrder="0"/>
      <border outline="0">
        <left style="thin">
          <color indexed="64"/>
        </left>
        <right style="thin">
          <color indexed="64"/>
        </right>
        <top style="thin">
          <color indexed="64"/>
        </top>
        <bottom style="thin">
          <color indexed="64"/>
        </bottom>
      </border>
    </ndxf>
  </rcc>
  <rcc rId="7427" sId="1" xfDxf="1" dxf="1">
    <nc r="V470">
      <v>67</v>
    </nc>
    <ndxf>
      <alignment horizontal="left" vertical="top" readingOrder="0"/>
      <border outline="0">
        <left style="thin">
          <color indexed="64"/>
        </left>
        <right style="thin">
          <color indexed="64"/>
        </right>
        <top style="thin">
          <color indexed="64"/>
        </top>
        <bottom style="thin">
          <color indexed="64"/>
        </bottom>
      </border>
    </ndxf>
  </rcc>
  <rcc rId="7428" sId="1" xfDxf="1" dxf="1">
    <nc r="V471">
      <v>6</v>
    </nc>
    <ndxf>
      <alignment horizontal="left" vertical="top" readingOrder="0"/>
      <border outline="0">
        <left style="thin">
          <color indexed="64"/>
        </left>
        <right style="thin">
          <color indexed="64"/>
        </right>
        <top style="thin">
          <color indexed="64"/>
        </top>
        <bottom style="thin">
          <color indexed="64"/>
        </bottom>
      </border>
    </ndxf>
  </rcc>
  <rcc rId="7429" sId="1" xfDxf="1" dxf="1">
    <nc r="V472">
      <v>178</v>
    </nc>
    <ndxf>
      <alignment horizontal="left" vertical="top" readingOrder="0"/>
      <border outline="0">
        <left style="thin">
          <color indexed="64"/>
        </left>
        <right style="thin">
          <color indexed="64"/>
        </right>
        <top style="thin">
          <color indexed="64"/>
        </top>
        <bottom style="thin">
          <color indexed="64"/>
        </bottom>
      </border>
    </ndxf>
  </rcc>
  <rcc rId="7430" sId="1" xfDxf="1" dxf="1">
    <nc r="V473">
      <v>212</v>
    </nc>
    <ndxf>
      <alignment horizontal="left" vertical="top" readingOrder="0"/>
      <border outline="0">
        <left style="thin">
          <color indexed="64"/>
        </left>
        <right style="thin">
          <color indexed="64"/>
        </right>
        <top style="thin">
          <color indexed="64"/>
        </top>
        <bottom style="thin">
          <color indexed="64"/>
        </bottom>
      </border>
    </ndxf>
  </rcc>
  <rcc rId="7431" sId="1">
    <nc r="W461">
      <f>V461</f>
    </nc>
  </rcc>
  <rcc rId="7432" sId="1">
    <nc r="W462">
      <f>V462</f>
    </nc>
  </rcc>
  <rcc rId="7433" sId="1">
    <nc r="W463">
      <f>V463</f>
    </nc>
  </rcc>
  <rcc rId="7434" sId="1">
    <nc r="W464">
      <f>V464</f>
    </nc>
  </rcc>
  <rcc rId="7435" sId="1">
    <nc r="W465">
      <f>V465</f>
    </nc>
  </rcc>
  <rcc rId="7436" sId="1">
    <nc r="W466">
      <f>V466</f>
    </nc>
  </rcc>
  <rcc rId="7437" sId="1">
    <nc r="W467">
      <f>V467</f>
    </nc>
  </rcc>
  <rcc rId="7438" sId="1">
    <nc r="W468">
      <f>V468</f>
    </nc>
  </rcc>
  <rcc rId="7439" sId="1">
    <nc r="W469">
      <f>V469</f>
    </nc>
  </rcc>
  <rcc rId="7440" sId="1">
    <nc r="W470">
      <f>V470</f>
    </nc>
  </rcc>
  <rcc rId="7441" sId="1">
    <nc r="W471">
      <f>V471</f>
    </nc>
  </rcc>
  <rcc rId="7442" sId="1">
    <nc r="W472">
      <f>V472</f>
    </nc>
  </rcc>
  <rcc rId="7443" sId="1">
    <nc r="W473">
      <f>V473</f>
    </nc>
  </rcc>
  <rcc rId="7444" sId="1">
    <nc r="S461" t="inlineStr">
      <is>
        <t>chung.ly</t>
      </is>
    </nc>
  </rcc>
  <rcc rId="7445" sId="1">
    <nc r="S462" t="inlineStr">
      <is>
        <t>chung.ly</t>
      </is>
    </nc>
  </rcc>
  <rcc rId="7446" sId="1">
    <nc r="S463" t="inlineStr">
      <is>
        <t>duong.nguyen</t>
      </is>
    </nc>
  </rcc>
  <rcc rId="7447" sId="1">
    <nc r="S464" t="inlineStr">
      <is>
        <t>duong.nguyen</t>
      </is>
    </nc>
  </rcc>
  <rcc rId="7448" sId="1">
    <nc r="S465" t="inlineStr">
      <is>
        <t>duong.nguyen</t>
      </is>
    </nc>
  </rcc>
  <rcc rId="7449" sId="1">
    <nc r="S466" t="inlineStr">
      <is>
        <t>phuong.nguyen-thanh</t>
      </is>
    </nc>
  </rcc>
  <rcc rId="7450" sId="1">
    <nc r="S467" t="inlineStr">
      <is>
        <t>phuong.nguyen-thanh</t>
      </is>
    </nc>
  </rcc>
  <rcc rId="7451" sId="1">
    <nc r="S468" t="inlineStr">
      <is>
        <t>phuong.nguyen-thanh</t>
      </is>
    </nc>
  </rcc>
  <rcc rId="7452" sId="1">
    <nc r="S469" t="inlineStr">
      <is>
        <t>phuong.nguyen-thanh</t>
      </is>
    </nc>
  </rcc>
  <rcc rId="7453" sId="1">
    <nc r="S470" t="inlineStr">
      <is>
        <t>thanh.nguyen-kim</t>
      </is>
    </nc>
  </rcc>
  <rcc rId="7454" sId="1">
    <nc r="S471" t="inlineStr">
      <is>
        <t>thanh.nguyen-kim</t>
      </is>
    </nc>
  </rcc>
  <rcc rId="7455" sId="1">
    <nc r="S472" t="inlineStr">
      <is>
        <t>thanh.nguyen-kim</t>
      </is>
    </nc>
  </rcc>
  <rcc rId="7456" sId="1">
    <nc r="S473" t="inlineStr">
      <is>
        <t>thanh.nguyen-kim</t>
      </is>
    </nc>
  </rc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459" sId="1">
    <nc r="Y461">
      <f>ROUNDDOWN(W461/HLOOKUP(D461,Table!$C$3:$D$4,2,0)*8,2)</f>
    </nc>
  </rcc>
  <rcc rId="7460" sId="1">
    <nc r="Y462">
      <f>ROUNDDOWN(W462/HLOOKUP(D462,Table!$C$3:$D$4,2,0)*8,2)</f>
    </nc>
  </rcc>
  <rcc rId="7461" sId="1">
    <nc r="Y463">
      <f>ROUNDDOWN(W463/HLOOKUP(D463,Table!$C$3:$D$4,2,0)*8,2)</f>
    </nc>
  </rcc>
  <rcc rId="7462" sId="1">
    <nc r="Y464">
      <f>ROUNDDOWN(W464/HLOOKUP(D464,Table!$C$3:$D$4,2,0)*8,2)</f>
    </nc>
  </rcc>
  <rcc rId="7463" sId="1">
    <nc r="Y465">
      <f>ROUNDDOWN(W465/HLOOKUP(D465,Table!$C$3:$D$4,2,0)*8,2)</f>
    </nc>
  </rcc>
  <rcc rId="7464" sId="1">
    <nc r="Y466">
      <f>ROUNDDOWN(W466/HLOOKUP(D466,Table!$C$3:$D$4,2,0)*8,2)</f>
    </nc>
  </rcc>
  <rcc rId="7465" sId="1">
    <nc r="Y467">
      <f>ROUNDDOWN(W467/HLOOKUP(D467,Table!$C$3:$D$4,2,0)*8,2)</f>
    </nc>
  </rcc>
  <rcc rId="7466" sId="1">
    <nc r="Y468">
      <f>ROUNDDOWN(W468/HLOOKUP(D468,Table!$C$3:$D$4,2,0)*8,2)</f>
    </nc>
  </rcc>
  <rcc rId="7467" sId="1">
    <nc r="Y469">
      <f>ROUNDDOWN(W469/HLOOKUP(D469,Table!$C$3:$D$4,2,0)*8,2)</f>
    </nc>
  </rcc>
  <rcc rId="7468" sId="1">
    <nc r="Y470">
      <f>ROUNDDOWN(W470/HLOOKUP(D470,Table!$C$3:$D$4,2,0)*8,2)</f>
    </nc>
  </rcc>
  <rcc rId="7469" sId="1">
    <nc r="Y471">
      <f>ROUNDDOWN(W471/HLOOKUP(D471,Table!$C$3:$D$4,2,0)*8,2)</f>
    </nc>
  </rcc>
  <rcc rId="7470" sId="1">
    <nc r="Y472">
      <f>ROUNDDOWN(W472/HLOOKUP(D472,Table!$C$3:$D$4,2,0)*8,2)</f>
    </nc>
  </rcc>
  <rcc rId="7471" sId="1">
    <nc r="Y473">
      <f>ROUNDDOWN(W473/HLOOKUP(D473,Table!$C$3:$D$4,2,0)*8,2)</f>
    </nc>
  </rcc>
  <rcc rId="7472" sId="1">
    <oc r="W461">
      <f>V461</f>
    </oc>
    <nc r="W461">
      <f>V461*2</f>
    </nc>
  </rcc>
  <rcc rId="7473" sId="1">
    <oc r="W462">
      <f>V462</f>
    </oc>
    <nc r="W462">
      <f>V462*2</f>
    </nc>
  </rcc>
  <rcc rId="7474" sId="1">
    <oc r="W463">
      <f>V463</f>
    </oc>
    <nc r="W463">
      <f>V463*2</f>
    </nc>
  </rcc>
  <rcc rId="7475" sId="1">
    <oc r="W464">
      <f>V464</f>
    </oc>
    <nc r="W464">
      <f>V464*2</f>
    </nc>
  </rcc>
  <rcc rId="7476" sId="1">
    <oc r="W465">
      <f>V465</f>
    </oc>
    <nc r="W465">
      <f>V465*2</f>
    </nc>
  </rcc>
  <rcc rId="7477" sId="1">
    <oc r="W466">
      <f>V466</f>
    </oc>
    <nc r="W466">
      <f>V466*2</f>
    </nc>
  </rcc>
  <rcc rId="7478" sId="1">
    <oc r="W467">
      <f>V467</f>
    </oc>
    <nc r="W467">
      <f>V467*2</f>
    </nc>
  </rcc>
  <rcc rId="7479" sId="1">
    <oc r="W468">
      <f>V468</f>
    </oc>
    <nc r="W468">
      <f>V468*2</f>
    </nc>
  </rcc>
  <rcc rId="7480" sId="1">
    <oc r="W469">
      <f>V469</f>
    </oc>
    <nc r="W469">
      <f>V469*2</f>
    </nc>
  </rcc>
  <rcc rId="7481" sId="1">
    <oc r="W470">
      <f>V470</f>
    </oc>
    <nc r="W470">
      <f>V470*2</f>
    </nc>
  </rcc>
  <rcc rId="7482" sId="1">
    <oc r="W471">
      <f>V471</f>
    </oc>
    <nc r="W471">
      <f>V471*2</f>
    </nc>
  </rcc>
  <rcc rId="7483" sId="1">
    <oc r="W472">
      <f>V472</f>
    </oc>
    <nc r="W472">
      <f>V472*2</f>
    </nc>
  </rcc>
  <rcc rId="7484" sId="1">
    <oc r="W473">
      <f>V473</f>
    </oc>
    <nc r="W473">
      <f>V473*2</f>
    </nc>
  </rc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489" sId="1" xfDxf="1" dxf="1">
    <nc r="M461" t="inlineStr">
      <is>
        <t>BL03_SP11</t>
      </is>
    </nc>
    <ndxf>
      <alignment horizontal="left" vertical="top" readingOrder="0"/>
      <border outline="0">
        <left style="thin">
          <color indexed="64"/>
        </left>
        <right style="thin">
          <color indexed="64"/>
        </right>
        <top style="thin">
          <color indexed="64"/>
        </top>
        <bottom style="thin">
          <color indexed="64"/>
        </bottom>
      </border>
    </ndxf>
  </rcc>
  <rcc rId="7490" sId="1" xfDxf="1" dxf="1">
    <nc r="M462" t="inlineStr">
      <is>
        <t>BL03_SP11</t>
      </is>
    </nc>
    <ndxf>
      <alignment horizontal="left" vertical="top" readingOrder="0"/>
      <border outline="0">
        <left style="thin">
          <color indexed="64"/>
        </left>
        <right style="thin">
          <color indexed="64"/>
        </right>
        <top style="thin">
          <color indexed="64"/>
        </top>
        <bottom style="thin">
          <color indexed="64"/>
        </bottom>
      </border>
    </ndxf>
  </rcc>
  <rcc rId="7491" sId="1" xfDxf="1" dxf="1">
    <nc r="M463" t="inlineStr">
      <is>
        <t>BL07_SP12</t>
      </is>
    </nc>
    <ndxf>
      <alignment horizontal="left" vertical="top" readingOrder="0"/>
      <border outline="0">
        <left style="thin">
          <color indexed="64"/>
        </left>
        <right style="thin">
          <color indexed="64"/>
        </right>
        <top style="thin">
          <color indexed="64"/>
        </top>
        <bottom style="thin">
          <color indexed="64"/>
        </bottom>
      </border>
    </ndxf>
  </rcc>
  <rcc rId="7492" sId="1">
    <nc r="M464" t="inlineStr">
      <is>
        <t>BL07_SP12</t>
      </is>
    </nc>
  </rcc>
  <rcc rId="7493" sId="1">
    <nc r="M465" t="inlineStr">
      <is>
        <t>BL07_SP12</t>
      </is>
    </nc>
  </rcc>
  <rcc rId="7494" sId="1">
    <nc r="M466" t="inlineStr">
      <is>
        <t>BL07_SP12</t>
      </is>
    </nc>
  </rcc>
  <rcc rId="7495" sId="1">
    <nc r="M467" t="inlineStr">
      <is>
        <t>BL07_SP12</t>
      </is>
    </nc>
  </rcc>
  <rcc rId="7496" sId="1">
    <nc r="M468" t="inlineStr">
      <is>
        <t>BL07_SP12</t>
      </is>
    </nc>
  </rcc>
  <rcc rId="7497" sId="1">
    <nc r="M469" t="inlineStr">
      <is>
        <t>BL07_SP12</t>
      </is>
    </nc>
  </rcc>
  <rcc rId="7498" sId="1">
    <nc r="M470" t="inlineStr">
      <is>
        <t>BL07_SP12</t>
      </is>
    </nc>
  </rcc>
  <rcc rId="7499" sId="1">
    <nc r="M471" t="inlineStr">
      <is>
        <t>BL07_SP12</t>
      </is>
    </nc>
  </rcc>
  <rcc rId="7500" sId="1">
    <nc r="M472" t="inlineStr">
      <is>
        <t>BL07_SP12</t>
      </is>
    </nc>
  </rcc>
  <rcc rId="7501" sId="1">
    <nc r="M473" t="inlineStr">
      <is>
        <t>BL07_SP12</t>
      </is>
    </nc>
  </rcc>
  <rcc rId="7502" sId="1">
    <nc r="L461" t="inlineStr">
      <is>
        <t>None</t>
      </is>
    </nc>
  </rcc>
  <rcc rId="7503" sId="1">
    <nc r="L462" t="inlineStr">
      <is>
        <t>None</t>
      </is>
    </nc>
  </rcc>
  <rcc rId="7504" sId="1">
    <nc r="L463" t="inlineStr">
      <is>
        <t>None</t>
      </is>
    </nc>
  </rcc>
  <rcc rId="7505" sId="1">
    <nc r="L464" t="inlineStr">
      <is>
        <t>None</t>
      </is>
    </nc>
  </rcc>
  <rcc rId="7506" sId="1">
    <nc r="L465" t="inlineStr">
      <is>
        <t>None</t>
      </is>
    </nc>
  </rcc>
  <rcc rId="7507" sId="1">
    <nc r="L466" t="inlineStr">
      <is>
        <t>None</t>
      </is>
    </nc>
  </rcc>
  <rcc rId="7508" sId="1">
    <nc r="L467" t="inlineStr">
      <is>
        <t>None</t>
      </is>
    </nc>
  </rcc>
  <rcc rId="7509" sId="1">
    <nc r="L468" t="inlineStr">
      <is>
        <t>None</t>
      </is>
    </nc>
  </rcc>
  <rcc rId="7510" sId="1">
    <nc r="L469" t="inlineStr">
      <is>
        <t>None</t>
      </is>
    </nc>
  </rcc>
  <rcc rId="7511" sId="1">
    <nc r="L470" t="inlineStr">
      <is>
        <t>None</t>
      </is>
    </nc>
  </rcc>
  <rcc rId="7512" sId="1">
    <nc r="L471" t="inlineStr">
      <is>
        <t>None</t>
      </is>
    </nc>
  </rcc>
  <rcc rId="7513" sId="1">
    <nc r="L472" t="inlineStr">
      <is>
        <t>None</t>
      </is>
    </nc>
  </rcc>
  <rcc rId="7514" sId="1">
    <nc r="L473" t="inlineStr">
      <is>
        <t>None</t>
      </is>
    </nc>
  </rc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17" sId="1" odxf="1" dxf="1">
    <nc r="AN461" t="inlineStr">
      <is>
        <t xml:space="preserve">Please comment follow ASPICE Standard </t>
      </is>
    </nc>
    <odxf>
      <fill>
        <patternFill patternType="none">
          <bgColor indexed="65"/>
        </patternFill>
      </fill>
    </odxf>
    <ndxf>
      <fill>
        <patternFill patternType="solid">
          <bgColor rgb="FFFF0000"/>
        </patternFill>
      </fill>
    </ndxf>
  </rcc>
  <rcc rId="7518" sId="1" odxf="1" dxf="1">
    <nc r="AN462" t="inlineStr">
      <is>
        <t xml:space="preserve">Please comment follow ASPICE Standard </t>
      </is>
    </nc>
    <odxf>
      <fill>
        <patternFill patternType="none">
          <bgColor indexed="65"/>
        </patternFill>
      </fill>
    </odxf>
    <ndxf>
      <fill>
        <patternFill patternType="solid">
          <bgColor rgb="FFFF0000"/>
        </patternFill>
      </fill>
    </ndxf>
  </rcc>
  <rcc rId="7519" sId="1" odxf="1" dxf="1">
    <nc r="AN463" t="inlineStr">
      <is>
        <t xml:space="preserve">Please comment follow ASPICE Standard </t>
      </is>
    </nc>
    <odxf>
      <fill>
        <patternFill patternType="none">
          <bgColor indexed="65"/>
        </patternFill>
      </fill>
    </odxf>
    <ndxf>
      <fill>
        <patternFill patternType="solid">
          <bgColor rgb="FFFF0000"/>
        </patternFill>
      </fill>
    </ndxf>
  </rcc>
  <rcc rId="7520" sId="1" odxf="1" dxf="1">
    <nc r="AN464" t="inlineStr">
      <is>
        <t xml:space="preserve">Please comment follow ASPICE Standard </t>
      </is>
    </nc>
    <odxf>
      <fill>
        <patternFill patternType="none">
          <bgColor indexed="65"/>
        </patternFill>
      </fill>
    </odxf>
    <ndxf>
      <fill>
        <patternFill patternType="solid">
          <bgColor rgb="FFFF0000"/>
        </patternFill>
      </fill>
    </ndxf>
  </rcc>
  <rcc rId="7521" sId="1" odxf="1" dxf="1">
    <nc r="AN465" t="inlineStr">
      <is>
        <t xml:space="preserve">Please comment follow ASPICE Standard </t>
      </is>
    </nc>
    <odxf>
      <fill>
        <patternFill patternType="none">
          <bgColor indexed="65"/>
        </patternFill>
      </fill>
    </odxf>
    <ndxf>
      <fill>
        <patternFill patternType="solid">
          <bgColor rgb="FFFF0000"/>
        </patternFill>
      </fill>
    </ndxf>
  </rcc>
  <rcc rId="7522" sId="1" odxf="1" dxf="1">
    <nc r="AN466" t="inlineStr">
      <is>
        <t xml:space="preserve">Please comment follow ASPICE Standard </t>
      </is>
    </nc>
    <odxf>
      <fill>
        <patternFill patternType="none">
          <bgColor indexed="65"/>
        </patternFill>
      </fill>
    </odxf>
    <ndxf>
      <fill>
        <patternFill patternType="solid">
          <bgColor rgb="FFFF0000"/>
        </patternFill>
      </fill>
    </ndxf>
  </rcc>
  <rcc rId="7523" sId="1" odxf="1" dxf="1">
    <nc r="AN467" t="inlineStr">
      <is>
        <t xml:space="preserve">Please comment follow ASPICE Standard </t>
      </is>
    </nc>
    <odxf>
      <fill>
        <patternFill patternType="none">
          <bgColor indexed="65"/>
        </patternFill>
      </fill>
    </odxf>
    <ndxf>
      <fill>
        <patternFill patternType="solid">
          <bgColor rgb="FFFF0000"/>
        </patternFill>
      </fill>
    </ndxf>
  </rcc>
  <rcc rId="7524" sId="1" odxf="1" dxf="1">
    <nc r="AN468" t="inlineStr">
      <is>
        <t xml:space="preserve">Please comment follow ASPICE Standard </t>
      </is>
    </nc>
    <odxf>
      <fill>
        <patternFill patternType="none">
          <bgColor indexed="65"/>
        </patternFill>
      </fill>
    </odxf>
    <ndxf>
      <fill>
        <patternFill patternType="solid">
          <bgColor rgb="FFFF0000"/>
        </patternFill>
      </fill>
    </ndxf>
  </rcc>
  <rcc rId="7525" sId="1" odxf="1" dxf="1">
    <nc r="AN469" t="inlineStr">
      <is>
        <t xml:space="preserve">Please comment follow ASPICE Standard </t>
      </is>
    </nc>
    <odxf>
      <fill>
        <patternFill patternType="none">
          <bgColor indexed="65"/>
        </patternFill>
      </fill>
    </odxf>
    <ndxf>
      <fill>
        <patternFill patternType="solid">
          <bgColor rgb="FFFF0000"/>
        </patternFill>
      </fill>
    </ndxf>
  </rcc>
  <rcc rId="7526" sId="1" odxf="1" dxf="1">
    <nc r="AN470" t="inlineStr">
      <is>
        <t xml:space="preserve">Please comment follow ASPICE Standard </t>
      </is>
    </nc>
    <odxf>
      <fill>
        <patternFill patternType="none">
          <bgColor indexed="65"/>
        </patternFill>
      </fill>
    </odxf>
    <ndxf>
      <fill>
        <patternFill patternType="solid">
          <bgColor rgb="FFFF0000"/>
        </patternFill>
      </fill>
    </ndxf>
  </rcc>
  <rcc rId="7527" sId="1" odxf="1" dxf="1">
    <nc r="AN471" t="inlineStr">
      <is>
        <t xml:space="preserve">Please comment follow ASPICE Standard </t>
      </is>
    </nc>
    <odxf>
      <fill>
        <patternFill patternType="none">
          <bgColor indexed="65"/>
        </patternFill>
      </fill>
    </odxf>
    <ndxf>
      <fill>
        <patternFill patternType="solid">
          <bgColor rgb="FFFF0000"/>
        </patternFill>
      </fill>
    </ndxf>
  </rcc>
  <rcc rId="7528" sId="1" odxf="1" dxf="1">
    <nc r="AN472" t="inlineStr">
      <is>
        <t xml:space="preserve">Please comment follow ASPICE Standard </t>
      </is>
    </nc>
    <odxf>
      <fill>
        <patternFill patternType="none">
          <bgColor indexed="65"/>
        </patternFill>
      </fill>
    </odxf>
    <ndxf>
      <fill>
        <patternFill patternType="solid">
          <bgColor rgb="FFFF0000"/>
        </patternFill>
      </fill>
    </ndxf>
  </rcc>
  <rcc rId="7529" sId="1" odxf="1" dxf="1">
    <nc r="AN473" t="inlineStr">
      <is>
        <t xml:space="preserve">Please comment follow ASPICE Standard </t>
      </is>
    </nc>
    <odxf>
      <fill>
        <patternFill patternType="none">
          <bgColor indexed="65"/>
        </patternFill>
      </fill>
    </odxf>
    <ndxf>
      <fill>
        <patternFill patternType="solid">
          <bgColor rgb="FFFF0000"/>
        </patternFill>
      </fill>
    </ndxf>
  </rcc>
  <rcc rId="7530" sId="1" numFmtId="19">
    <nc r="AC461">
      <v>43990</v>
    </nc>
  </rcc>
  <rcc rId="7531" sId="1" numFmtId="19">
    <nc r="AC462">
      <v>43990</v>
    </nc>
  </rcc>
  <rcc rId="7532" sId="1" numFmtId="19">
    <nc r="AC463">
      <v>43990</v>
    </nc>
  </rcc>
  <rcc rId="7533" sId="1" numFmtId="19">
    <nc r="AC464">
      <v>43990</v>
    </nc>
  </rcc>
  <rcc rId="7534" sId="1" numFmtId="19">
    <nc r="AC465">
      <v>43990</v>
    </nc>
  </rcc>
  <rcc rId="7535" sId="1" numFmtId="19">
    <nc r="AC466">
      <v>43990</v>
    </nc>
  </rcc>
  <rcc rId="7536" sId="1" numFmtId="19">
    <nc r="AC467">
      <v>43990</v>
    </nc>
  </rcc>
  <rcc rId="7537" sId="1" numFmtId="19">
    <nc r="AC468">
      <v>43990</v>
    </nc>
  </rcc>
  <rcc rId="7538" sId="1" numFmtId="19">
    <nc r="AC469">
      <v>43990</v>
    </nc>
  </rcc>
  <rcc rId="7539" sId="1" numFmtId="19">
    <nc r="AC470">
      <v>43990</v>
    </nc>
  </rcc>
  <rcc rId="7540" sId="1" numFmtId="19">
    <nc r="AC471">
      <v>43990</v>
    </nc>
  </rcc>
  <rcc rId="7541" sId="1" numFmtId="19">
    <nc r="AC472">
      <v>43990</v>
    </nc>
  </rcc>
  <rcc rId="7542" sId="1" numFmtId="19">
    <nc r="AC473">
      <v>43990</v>
    </nc>
  </rcc>
  <rcc rId="7543" sId="1" numFmtId="19">
    <nc r="AD461">
      <v>43997</v>
    </nc>
  </rcc>
  <rcc rId="7544" sId="1" numFmtId="19">
    <nc r="AD462">
      <v>43997</v>
    </nc>
  </rcc>
  <rcc rId="7545" sId="1" numFmtId="19">
    <nc r="AD463">
      <v>43997</v>
    </nc>
  </rcc>
  <rcc rId="7546" sId="1" numFmtId="19">
    <nc r="AD464">
      <v>43997</v>
    </nc>
  </rcc>
  <rcc rId="7547" sId="1" numFmtId="19">
    <nc r="AD465">
      <v>43997</v>
    </nc>
  </rcc>
  <rcc rId="7548" sId="1" numFmtId="19">
    <nc r="AD466">
      <v>43997</v>
    </nc>
  </rcc>
  <rcc rId="7549" sId="1" numFmtId="19">
    <nc r="AD467">
      <v>43997</v>
    </nc>
  </rcc>
  <rcc rId="7550" sId="1" numFmtId="19">
    <nc r="AD468">
      <v>43997</v>
    </nc>
  </rcc>
  <rcc rId="7551" sId="1" numFmtId="19">
    <nc r="AD469">
      <v>43997</v>
    </nc>
  </rcc>
  <rcc rId="7552" sId="1" numFmtId="19">
    <nc r="AD470">
      <v>43997</v>
    </nc>
  </rcc>
  <rcc rId="7553" sId="1" numFmtId="19">
    <nc r="AD471">
      <v>43997</v>
    </nc>
  </rcc>
  <rcc rId="7554" sId="1" numFmtId="19">
    <nc r="AD472">
      <v>43997</v>
    </nc>
  </rcc>
  <rcc rId="7555" sId="1" numFmtId="19">
    <nc r="AD473">
      <v>43997</v>
    </nc>
  </rcc>
</revisions>
</file>

<file path=xl/revisions/revisionLog5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56" sId="1">
    <oc r="S466" t="inlineStr">
      <is>
        <t>phuong.nguyen-thanh</t>
      </is>
    </oc>
    <nc r="S466" t="inlineStr">
      <is>
        <t>chung.ly</t>
      </is>
    </nc>
  </rcc>
  <rcc rId="7557" sId="1">
    <oc r="S467" t="inlineStr">
      <is>
        <t>phuong.nguyen-thanh</t>
      </is>
    </oc>
    <nc r="S467" t="inlineStr">
      <is>
        <t>chung.ly</t>
      </is>
    </nc>
  </rcc>
  <rcc rId="7558" sId="1">
    <oc r="S472" t="inlineStr">
      <is>
        <t>thanh.nguyen-kim</t>
      </is>
    </oc>
    <nc r="S472" t="inlineStr">
      <is>
        <t>phuong.nguyen-thanh</t>
      </is>
    </nc>
  </rc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458">
    <dxf>
      <alignment wrapText="0" readingOrder="0"/>
    </dxf>
  </rfmt>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67" sId="1">
    <oc r="S463" t="inlineStr">
      <is>
        <t>duong.nguyen</t>
      </is>
    </oc>
    <nc r="S463" t="inlineStr">
      <is>
        <t>loc.do-phu</t>
      </is>
    </nc>
  </rcc>
  <rcc rId="7568" sId="1">
    <oc r="S465" t="inlineStr">
      <is>
        <t>duong.nguyen</t>
      </is>
    </oc>
    <nc r="S465" t="inlineStr">
      <is>
        <t>loc.do-phu</t>
      </is>
    </nc>
  </rc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450:AN452">
    <dxf>
      <alignment wrapText="0" readingOrder="0"/>
    </dxf>
  </rfmt>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G488" start="0" length="0">
    <dxf>
      <alignment horizontal="left" vertical="top" readingOrder="0"/>
      <border outline="0">
        <left style="thin">
          <color indexed="64"/>
        </left>
        <right style="thin">
          <color indexed="64"/>
        </right>
        <top style="thin">
          <color indexed="64"/>
        </top>
        <bottom style="thin">
          <color indexed="64"/>
        </bottom>
      </border>
    </dxf>
  </rfmt>
  <rfmt sheetId="1" sqref="G489" start="0" length="0">
    <dxf>
      <alignment horizontal="left" vertical="top" readingOrder="0"/>
      <border outline="0">
        <left style="thin">
          <color indexed="64"/>
        </left>
        <right style="thin">
          <color indexed="64"/>
        </right>
        <top style="thin">
          <color indexed="64"/>
        </top>
        <bottom style="thin">
          <color indexed="64"/>
        </bottom>
      </border>
    </dxf>
  </rfmt>
  <rfmt sheetId="1" sqref="G490" start="0" length="0">
    <dxf>
      <alignment horizontal="left" vertical="top" readingOrder="0"/>
      <border outline="0">
        <left style="thin">
          <color indexed="64"/>
        </left>
        <right style="thin">
          <color indexed="64"/>
        </right>
        <top style="thin">
          <color indexed="64"/>
        </top>
        <bottom style="thin">
          <color indexed="64"/>
        </bottom>
      </border>
    </dxf>
  </rfmt>
  <rfmt sheetId="1" sqref="G491" start="0" length="0">
    <dxf>
      <alignment horizontal="left" vertical="top" readingOrder="0"/>
      <border outline="0">
        <left style="thin">
          <color indexed="64"/>
        </left>
        <right style="thin">
          <color indexed="64"/>
        </right>
        <top style="thin">
          <color indexed="64"/>
        </top>
        <bottom style="thin">
          <color indexed="64"/>
        </bottom>
      </border>
    </dxf>
  </rfmt>
  <rfmt sheetId="1" sqref="H488" start="0" length="0">
    <dxf>
      <alignment horizontal="left" vertical="top" readingOrder="0"/>
      <border outline="0">
        <left style="thin">
          <color indexed="64"/>
        </left>
        <right style="thin">
          <color indexed="64"/>
        </right>
        <top style="thin">
          <color indexed="64"/>
        </top>
        <bottom style="thin">
          <color indexed="64"/>
        </bottom>
      </border>
    </dxf>
  </rfmt>
  <rfmt sheetId="1" sqref="H489" start="0" length="0">
    <dxf>
      <alignment horizontal="left" vertical="top" readingOrder="0"/>
      <border outline="0">
        <left style="thin">
          <color indexed="64"/>
        </left>
        <right style="thin">
          <color indexed="64"/>
        </right>
        <top style="thin">
          <color indexed="64"/>
        </top>
        <bottom style="thin">
          <color indexed="64"/>
        </bottom>
      </border>
    </dxf>
  </rfmt>
  <rfmt sheetId="1" sqref="H490" start="0" length="0">
    <dxf>
      <alignment horizontal="left" vertical="top" readingOrder="0"/>
      <border outline="0">
        <left style="thin">
          <color indexed="64"/>
        </left>
        <right style="thin">
          <color indexed="64"/>
        </right>
        <top style="thin">
          <color indexed="64"/>
        </top>
        <bottom style="thin">
          <color indexed="64"/>
        </bottom>
      </border>
    </dxf>
  </rfmt>
  <rfmt sheetId="1" sqref="H491" start="0" length="0">
    <dxf>
      <alignment horizontal="left" vertical="top" readingOrder="0"/>
      <border outline="0">
        <left style="thin">
          <color indexed="64"/>
        </left>
        <right style="thin">
          <color indexed="64"/>
        </right>
        <top style="thin">
          <color indexed="64"/>
        </top>
        <bottom style="thin">
          <color indexed="64"/>
        </bottom>
      </border>
    </dxf>
  </rfmt>
  <rfmt sheetId="1" sqref="I488" start="0" length="0">
    <dxf>
      <alignment horizontal="left" vertical="top" readingOrder="0"/>
      <border outline="0">
        <left style="thin">
          <color indexed="64"/>
        </left>
        <right style="thin">
          <color indexed="64"/>
        </right>
        <top style="thin">
          <color indexed="64"/>
        </top>
        <bottom style="thin">
          <color indexed="64"/>
        </bottom>
      </border>
    </dxf>
  </rfmt>
  <rfmt sheetId="1" sqref="I489" start="0" length="0">
    <dxf>
      <alignment horizontal="left" vertical="top" readingOrder="0"/>
      <border outline="0">
        <left style="thin">
          <color indexed="64"/>
        </left>
        <right style="thin">
          <color indexed="64"/>
        </right>
        <top style="thin">
          <color indexed="64"/>
        </top>
        <bottom style="thin">
          <color indexed="64"/>
        </bottom>
      </border>
    </dxf>
  </rfmt>
  <rfmt sheetId="1" sqref="I490" start="0" length="0">
    <dxf>
      <alignment horizontal="left" vertical="top" readingOrder="0"/>
      <border outline="0">
        <left style="thin">
          <color indexed="64"/>
        </left>
        <right style="thin">
          <color indexed="64"/>
        </right>
        <top style="thin">
          <color indexed="64"/>
        </top>
        <bottom style="thin">
          <color indexed="64"/>
        </bottom>
      </border>
    </dxf>
  </rfmt>
  <rfmt sheetId="1" sqref="I491" start="0" length="0">
    <dxf>
      <alignment horizontal="left" vertical="top" readingOrder="0"/>
      <border outline="0">
        <left style="thin">
          <color indexed="64"/>
        </left>
        <right style="thin">
          <color indexed="64"/>
        </right>
        <top style="thin">
          <color indexed="64"/>
        </top>
        <bottom style="thin">
          <color indexed="64"/>
        </bottom>
      </border>
    </dxf>
  </rfmt>
  <rfmt sheetId="1" sqref="F486" start="0" length="0">
    <dxf/>
  </rfmt>
  <rfmt sheetId="1" sqref="G486" start="0" length="0">
    <dxf/>
  </rfmt>
  <rfmt sheetId="1" sqref="H486" start="0" length="0">
    <dxf/>
  </rfmt>
  <rfmt sheetId="1" sqref="I486" start="0" length="0">
    <dxf/>
  </rfmt>
  <rfmt sheetId="1" sqref="J486" start="0" length="0">
    <dxf/>
  </rfmt>
  <rfmt sheetId="1" sqref="K486" start="0" length="0">
    <dxf/>
  </rfmt>
  <rfmt sheetId="1" sqref="F487" start="0" length="0">
    <dxf/>
  </rfmt>
  <rfmt sheetId="1" sqref="G487" start="0" length="0">
    <dxf/>
  </rfmt>
  <rfmt sheetId="1" sqref="H487" start="0" length="0">
    <dxf/>
  </rfmt>
  <rfmt sheetId="1" sqref="I487" start="0" length="0">
    <dxf/>
  </rfmt>
  <rfmt sheetId="1" sqref="J487" start="0" length="0">
    <dxf/>
  </rfmt>
  <rfmt sheetId="1" sqref="K487" start="0" length="0">
    <dxf/>
  </rfmt>
  <rfmt sheetId="1" sqref="F488" start="0" length="0">
    <dxf/>
  </rfmt>
  <rfmt sheetId="1" sqref="G488" start="0" length="0">
    <dxf>
      <alignment horizontal="general" readingOrder="0"/>
      <border outline="0">
        <left/>
        <right/>
        <top/>
        <bottom/>
      </border>
    </dxf>
  </rfmt>
  <rfmt sheetId="1" sqref="H488" start="0" length="0">
    <dxf>
      <alignment horizontal="general" readingOrder="0"/>
      <border outline="0">
        <left/>
        <right/>
        <top/>
        <bottom/>
      </border>
    </dxf>
  </rfmt>
  <rfmt sheetId="1" sqref="I488" start="0" length="0">
    <dxf>
      <alignment horizontal="general" readingOrder="0"/>
      <border outline="0">
        <left/>
        <right/>
        <top/>
        <bottom/>
      </border>
    </dxf>
  </rfmt>
  <rfmt sheetId="1" sqref="J488" start="0" length="0">
    <dxf/>
  </rfmt>
  <rfmt sheetId="1" sqref="K488" start="0" length="0">
    <dxf/>
  </rfmt>
  <rfmt sheetId="1" sqref="F489" start="0" length="0">
    <dxf/>
  </rfmt>
  <rfmt sheetId="1" sqref="G489" start="0" length="0">
    <dxf>
      <alignment horizontal="general" readingOrder="0"/>
      <border outline="0">
        <left/>
        <right/>
        <top/>
        <bottom/>
      </border>
    </dxf>
  </rfmt>
  <rfmt sheetId="1" sqref="H489" start="0" length="0">
    <dxf>
      <alignment horizontal="general" readingOrder="0"/>
      <border outline="0">
        <left/>
        <right/>
        <top/>
        <bottom/>
      </border>
    </dxf>
  </rfmt>
  <rfmt sheetId="1" sqref="I489" start="0" length="0">
    <dxf>
      <alignment horizontal="general" readingOrder="0"/>
      <border outline="0">
        <left/>
        <right/>
        <top/>
        <bottom/>
      </border>
    </dxf>
  </rfmt>
  <rfmt sheetId="1" sqref="J489" start="0" length="0">
    <dxf/>
  </rfmt>
  <rfmt sheetId="1" sqref="K489" start="0" length="0">
    <dxf/>
  </rfmt>
  <rfmt sheetId="1" sqref="F490" start="0" length="0">
    <dxf/>
  </rfmt>
  <rfmt sheetId="1" sqref="G490" start="0" length="0">
    <dxf>
      <alignment horizontal="general" readingOrder="0"/>
      <border outline="0">
        <left/>
        <right/>
        <top/>
        <bottom/>
      </border>
    </dxf>
  </rfmt>
  <rfmt sheetId="1" sqref="H490" start="0" length="0">
    <dxf>
      <alignment horizontal="general" readingOrder="0"/>
      <border outline="0">
        <left/>
        <right/>
        <top/>
        <bottom/>
      </border>
    </dxf>
  </rfmt>
  <rfmt sheetId="1" sqref="I490" start="0" length="0">
    <dxf>
      <alignment horizontal="general" readingOrder="0"/>
      <border outline="0">
        <left/>
        <right/>
        <top/>
        <bottom/>
      </border>
    </dxf>
  </rfmt>
  <rfmt sheetId="1" sqref="J490" start="0" length="0">
    <dxf/>
  </rfmt>
  <rfmt sheetId="1" sqref="K490" start="0" length="0">
    <dxf/>
  </rfmt>
  <rfmt sheetId="1" sqref="F491" start="0" length="0">
    <dxf/>
  </rfmt>
  <rfmt sheetId="1" sqref="G491" start="0" length="0">
    <dxf>
      <alignment horizontal="general" readingOrder="0"/>
      <border outline="0">
        <left/>
        <right/>
        <top/>
        <bottom/>
      </border>
    </dxf>
  </rfmt>
  <rfmt sheetId="1" sqref="H491" start="0" length="0">
    <dxf>
      <alignment horizontal="general" readingOrder="0"/>
      <border outline="0">
        <left/>
        <right/>
        <top/>
        <bottom/>
      </border>
    </dxf>
  </rfmt>
  <rfmt sheetId="1" sqref="I491" start="0" length="0">
    <dxf>
      <alignment horizontal="general" readingOrder="0"/>
      <border outline="0">
        <left/>
        <right/>
        <top/>
        <bottom/>
      </border>
    </dxf>
  </rfmt>
  <rfmt sheetId="1" sqref="J491" start="0" length="0">
    <dxf/>
  </rfmt>
  <rfmt sheetId="1" sqref="K491" start="0" length="0">
    <dxf/>
  </rfmt>
  <rfmt sheetId="1" sqref="F492" start="0" length="0">
    <dxf/>
  </rfmt>
  <rfmt sheetId="1" sqref="G492" start="0" length="0">
    <dxf/>
  </rfmt>
  <rfmt sheetId="1" sqref="H492" start="0" length="0">
    <dxf/>
  </rfmt>
  <rfmt sheetId="1" sqref="I492" start="0" length="0">
    <dxf/>
  </rfmt>
  <rfmt sheetId="1" sqref="J492" start="0" length="0">
    <dxf/>
  </rfmt>
  <rfmt sheetId="1" sqref="K492" start="0" length="0">
    <dxf/>
  </rfmt>
  <rfmt sheetId="1" sqref="F493" start="0" length="0">
    <dxf/>
  </rfmt>
  <rfmt sheetId="1" sqref="G493" start="0" length="0">
    <dxf/>
  </rfmt>
  <rfmt sheetId="1" sqref="H493" start="0" length="0">
    <dxf/>
  </rfmt>
  <rfmt sheetId="1" sqref="I493" start="0" length="0">
    <dxf/>
  </rfmt>
  <rfmt sheetId="1" sqref="J493" start="0" length="0">
    <dxf/>
  </rfmt>
  <rfmt sheetId="1" sqref="K493" start="0" length="0">
    <dxf/>
  </rfmt>
  <rfmt sheetId="1" sqref="F494" start="0" length="0">
    <dxf/>
  </rfmt>
  <rfmt sheetId="1" sqref="G494" start="0" length="0">
    <dxf/>
  </rfmt>
  <rfmt sheetId="1" sqref="H494" start="0" length="0">
    <dxf/>
  </rfmt>
  <rfmt sheetId="1" sqref="J494" start="0" length="0">
    <dxf/>
  </rfmt>
  <rfmt sheetId="1" sqref="K494" start="0" length="0">
    <dxf/>
  </rfmt>
</revisions>
</file>

<file path=xl/revisions/revisionLog5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88" start="0" length="0">
    <dxf>
      <alignment horizontal="left" readingOrder="0"/>
      <border outline="0">
        <left style="thin">
          <color indexed="64"/>
        </left>
        <right style="thin">
          <color indexed="64"/>
        </right>
        <top style="thin">
          <color indexed="64"/>
        </top>
        <bottom style="thin">
          <color indexed="64"/>
        </bottom>
      </border>
    </dxf>
  </rfmt>
  <rfmt sheetId="1" sqref="F489" start="0" length="0">
    <dxf>
      <alignment horizontal="left" readingOrder="0"/>
      <border outline="0">
        <left style="thin">
          <color indexed="64"/>
        </left>
        <right style="thin">
          <color indexed="64"/>
        </right>
        <top style="thin">
          <color indexed="64"/>
        </top>
        <bottom style="thin">
          <color indexed="64"/>
        </bottom>
      </border>
    </dxf>
  </rfmt>
  <rfmt sheetId="1" sqref="F490" start="0" length="0">
    <dxf>
      <alignment horizontal="left" readingOrder="0"/>
      <border outline="0">
        <left style="thin">
          <color indexed="64"/>
        </left>
        <right style="thin">
          <color indexed="64"/>
        </right>
        <top style="thin">
          <color indexed="64"/>
        </top>
        <bottom style="thin">
          <color indexed="64"/>
        </bottom>
      </border>
    </dxf>
  </rfmt>
  <rcc rId="7573" sId="1" odxf="1" dxf="1">
    <nc r="G488" t="inlineStr">
      <is>
        <t>RBA_NDS_SystemInfo.c</t>
      </is>
    </nc>
    <odxf>
      <alignment horizontal="general" readingOrder="0"/>
      <border outline="0">
        <left/>
        <right/>
        <top/>
        <bottom/>
      </border>
    </odxf>
    <ndxf>
      <alignment horizontal="left" readingOrder="0"/>
      <border outline="0">
        <left style="thin">
          <color indexed="64"/>
        </left>
        <right style="thin">
          <color indexed="64"/>
        </right>
        <top style="thin">
          <color indexed="64"/>
        </top>
        <bottom style="thin">
          <color indexed="64"/>
        </bottom>
      </border>
    </ndxf>
  </rcc>
  <rfmt sheetId="1" sqref="G489" start="0" length="0">
    <dxf>
      <alignment horizontal="left" readingOrder="0"/>
      <border outline="0">
        <left style="thin">
          <color indexed="64"/>
        </left>
        <right style="thin">
          <color indexed="64"/>
        </right>
        <top style="thin">
          <color indexed="64"/>
        </top>
        <bottom style="thin">
          <color indexed="64"/>
        </bottom>
      </border>
    </dxf>
  </rfmt>
  <rfmt sheetId="1" sqref="G490" start="0" length="0">
    <dxf>
      <alignment horizontal="left" readingOrder="0"/>
      <border outline="0">
        <left style="thin">
          <color indexed="64"/>
        </left>
        <right style="thin">
          <color indexed="64"/>
        </right>
        <top style="thin">
          <color indexed="64"/>
        </top>
        <bottom style="thin">
          <color indexed="64"/>
        </bottom>
      </border>
    </dxf>
  </rfmt>
  <rfmt sheetId="1" sqref="G491" start="0" length="0">
    <dxf>
      <alignment horizontal="left" readingOrder="0"/>
      <border outline="0">
        <left style="thin">
          <color indexed="64"/>
        </left>
        <right style="thin">
          <color indexed="64"/>
        </right>
        <top style="thin">
          <color indexed="64"/>
        </top>
        <bottom style="thin">
          <color indexed="64"/>
        </bottom>
      </border>
    </dxf>
  </rfmt>
  <rm rId="7574" sheetId="1" source="G489:G491" destination="G488:G490" sourceSheetId="1">
    <rcc rId="0" sId="1" dxf="1">
      <nc r="G488" t="inlineStr">
        <is>
          <t>RBA_NDS_SystemInfo.c</t>
        </is>
      </nc>
      <ndxf>
        <alignment horizontal="left" vertical="top" readingOrder="0"/>
        <border outline="0">
          <left style="thin">
            <color indexed="64"/>
          </left>
          <right style="thin">
            <color indexed="64"/>
          </right>
          <top style="thin">
            <color indexed="64"/>
          </top>
          <bottom style="thin">
            <color indexed="64"/>
          </bottom>
        </border>
      </ndxf>
    </rcc>
  </rm>
  <rfmt sheetId="1" sqref="E488" start="0" length="0">
    <dxf>
      <alignment horizontal="left" vertical="top" readingOrder="0"/>
      <border outline="0">
        <left style="thin">
          <color indexed="64"/>
        </left>
        <right style="thin">
          <color indexed="64"/>
        </right>
        <top style="thin">
          <color indexed="64"/>
        </top>
        <bottom style="thin">
          <color indexed="64"/>
        </bottom>
      </border>
    </dxf>
  </rfmt>
  <rfmt sheetId="1" sqref="E489" start="0" length="0">
    <dxf>
      <alignment horizontal="left" vertical="top" readingOrder="0"/>
      <border outline="0">
        <left style="thin">
          <color indexed="64"/>
        </left>
        <right style="thin">
          <color indexed="64"/>
        </right>
        <top style="thin">
          <color indexed="64"/>
        </top>
        <bottom style="thin">
          <color indexed="64"/>
        </bottom>
      </border>
    </dxf>
  </rfmt>
  <rfmt sheetId="1" sqref="E490" start="0" length="0">
    <dxf>
      <alignment horizontal="left" vertical="top" readingOrder="0"/>
      <border outline="0">
        <left style="thin">
          <color indexed="64"/>
        </left>
        <right style="thin">
          <color indexed="64"/>
        </right>
        <top style="thin">
          <color indexed="64"/>
        </top>
        <bottom style="thin">
          <color indexed="64"/>
        </bottom>
      </border>
    </dxf>
  </rfmt>
  <rfmt sheetId="1" sqref="D487" start="0" length="0">
    <dxf/>
  </rfmt>
  <rfmt sheetId="1" sqref="E487" start="0" length="0">
    <dxf/>
  </rfmt>
  <rfmt sheetId="1" sqref="D488" start="0" length="0">
    <dxf/>
  </rfmt>
  <rfmt sheetId="1" sqref="E488" start="0" length="0">
    <dxf>
      <alignment horizontal="general" readingOrder="0"/>
      <border outline="0">
        <left/>
        <right/>
        <top/>
        <bottom/>
      </border>
    </dxf>
  </rfmt>
  <rfmt sheetId="1" sqref="F488" start="0" length="0">
    <dxf>
      <alignment horizontal="general" readingOrder="0"/>
      <border outline="0">
        <left/>
        <right/>
        <top/>
        <bottom/>
      </border>
    </dxf>
  </rfmt>
  <rfmt sheetId="1" sqref="G488" start="0" length="0">
    <dxf>
      <alignment horizontal="general" readingOrder="0"/>
      <border outline="0">
        <left/>
        <right/>
        <top/>
        <bottom/>
      </border>
    </dxf>
  </rfmt>
  <rfmt sheetId="1" sqref="D489" start="0" length="0">
    <dxf/>
  </rfmt>
  <rfmt sheetId="1" sqref="E489" start="0" length="0">
    <dxf>
      <alignment horizontal="general" readingOrder="0"/>
      <border outline="0">
        <left/>
        <right/>
        <top/>
        <bottom/>
      </border>
    </dxf>
  </rfmt>
  <rfmt sheetId="1" sqref="F489" start="0" length="0">
    <dxf>
      <alignment horizontal="general" readingOrder="0"/>
      <border outline="0">
        <left/>
        <right/>
        <top/>
        <bottom/>
      </border>
    </dxf>
  </rfmt>
  <rfmt sheetId="1" sqref="G489" start="0" length="0">
    <dxf>
      <alignment horizontal="general" readingOrder="0"/>
      <border outline="0">
        <left/>
        <right/>
        <top/>
        <bottom/>
      </border>
    </dxf>
  </rfmt>
  <rfmt sheetId="1" sqref="D490" start="0" length="0">
    <dxf/>
  </rfmt>
  <rfmt sheetId="1" sqref="E490" start="0" length="0">
    <dxf>
      <alignment horizontal="general" readingOrder="0"/>
      <border outline="0">
        <left/>
        <right/>
        <top/>
        <bottom/>
      </border>
    </dxf>
  </rfmt>
  <rfmt sheetId="1" sqref="F490" start="0" length="0">
    <dxf>
      <alignment horizontal="general" readingOrder="0"/>
      <border outline="0">
        <left/>
        <right/>
        <top/>
        <bottom/>
      </border>
    </dxf>
  </rfmt>
  <rfmt sheetId="1" sqref="G490" start="0" length="0">
    <dxf>
      <alignment horizontal="general" readingOrder="0"/>
      <border outline="0">
        <left/>
        <right/>
        <top/>
        <bottom/>
      </border>
    </dxf>
  </rfmt>
  <rfmt sheetId="1" sqref="D491" start="0" length="0">
    <dxf/>
  </rfmt>
  <rfmt sheetId="1" sqref="E491" start="0" length="0">
    <dxf/>
  </rfmt>
  <rfmt sheetId="1" sqref="G491" start="0" length="0">
    <dxf/>
  </rfmt>
  <rfmt sheetId="1" sqref="D492" start="0" length="0">
    <dxf/>
  </rfmt>
  <rfmt sheetId="1" sqref="E492" start="0" length="0">
    <dxf/>
  </rfmt>
  <rfmt sheetId="1" sqref="D493" start="0" length="0">
    <dxf/>
  </rfmt>
  <rfmt sheetId="1" sqref="E493" start="0" length="0">
    <dxf/>
  </rfmt>
  <rcv guid="{3B3E6719-EACB-4D2C-89C1-05FFAB6020FD}" action="delete"/>
  <rdn rId="0" localSheetId="1" customView="1" name="Z_3B3E6719_EACB_4D2C_89C1_05FFAB6020FD_.wvu.FilterData" hidden="1" oldHidden="1">
    <formula>Merged_COEM!$A$59:$AN$481</formula>
    <oldFormula>Merged_COEM!$A$59:$AN$481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77" sId="1">
    <nc r="X399">
      <f>W399</f>
    </nc>
  </rcc>
  <rcc rId="7578" sId="1">
    <nc r="Z399">
      <v>1</v>
    </nc>
  </rcc>
  <rcc rId="7579" sId="1">
    <nc r="AA399" t="inlineStr">
      <is>
        <t>Ready for review</t>
      </is>
    </nc>
  </rcc>
  <rcc rId="7580" sId="1" numFmtId="19">
    <nc r="AE399">
      <v>43990</v>
    </nc>
  </rcc>
  <rcc rId="7581" sId="1" numFmtId="19">
    <nc r="AF399">
      <v>43990</v>
    </nc>
  </rcc>
  <rcc rId="7582" sId="1">
    <nc r="AG399" t="inlineStr">
      <is>
        <t>OK</t>
      </is>
    </nc>
  </rcc>
  <rcc rId="7583" sId="1" numFmtId="14">
    <nc r="AH399">
      <v>1</v>
    </nc>
  </rcc>
  <rcc rId="7584" sId="1" numFmtId="14">
    <nc r="AI399">
      <v>1</v>
    </nc>
  </rcc>
  <rcc rId="7585" sId="1" numFmtId="14">
    <nc r="AJ399">
      <v>1</v>
    </nc>
  </rcc>
  <rcc rId="7586" sId="1">
    <nc r="AK399" t="inlineStr">
      <is>
        <t>None</t>
      </is>
    </nc>
  </rcc>
  <rcv guid="{970EE037-F5E5-47AF-896A-0F6222879EBC}" action="delete"/>
  <rdn rId="0" localSheetId="1" customView="1" name="Z_970EE037_F5E5_47AF_896A_0F6222879EBC_.wvu.FilterData" hidden="1" oldHidden="1">
    <formula>Merged_COEM!$A$59:$AN$481</formula>
    <oldFormula>Merged_COEM!$A$59:$AN$481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89" sId="1">
    <nc r="X453">
      <f>W453</f>
    </nc>
  </rcc>
  <rcc rId="7590" sId="1">
    <nc r="Z453">
      <v>3</v>
    </nc>
  </rcc>
  <rcc rId="7591" sId="1">
    <nc r="AA453" t="inlineStr">
      <is>
        <t>Ready for review</t>
      </is>
    </nc>
  </rcc>
  <rcc rId="7592" sId="1" numFmtId="19">
    <nc r="AE453">
      <v>43990</v>
    </nc>
  </rcc>
  <rcc rId="7593" sId="1" numFmtId="19">
    <nc r="AF453">
      <v>43990</v>
    </nc>
  </rcc>
  <rcc rId="7594" sId="1">
    <nc r="AG453" t="inlineStr">
      <is>
        <t>OK</t>
      </is>
    </nc>
  </rcc>
  <rcc rId="7595" sId="1" numFmtId="14">
    <nc r="AH453">
      <v>1</v>
    </nc>
  </rcc>
  <rcc rId="7596" sId="1" numFmtId="14">
    <nc r="AI453">
      <v>1</v>
    </nc>
  </rcc>
  <rcc rId="7597" sId="1" numFmtId="14">
    <nc r="AJ453">
      <v>1</v>
    </nc>
  </rcc>
  <rcc rId="7598" sId="1">
    <nc r="AK453" t="inlineStr">
      <is>
        <t>None</t>
      </is>
    </nc>
  </rcc>
  <rcv guid="{4E06BDBF-2CED-473B-850B-2A6C7311FF41}" action="delete"/>
  <rdn rId="0" localSheetId="1" customView="1" name="Z_4E06BDBF_2CED_473B_850B_2A6C7311FF41_.wvu.FilterData" hidden="1" oldHidden="1">
    <formula>Merged_COEM!$A$59:$AN$481</formula>
    <oldFormula>Merged_COEM!$A$59:$AN$481</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601" sId="1">
    <oc r="W296">
      <f>V296</f>
    </oc>
    <nc r="W296">
      <v>260</v>
    </nc>
  </rcc>
  <rfmt sheetId="1" sqref="W296">
    <dxf>
      <fill>
        <patternFill patternType="solid">
          <bgColor rgb="FFFF0000"/>
        </patternFill>
      </fill>
    </dxf>
  </rfmt>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604" sId="1" odxf="1" dxf="1">
    <oc r="W457">
      <f>V457*2</f>
    </oc>
    <nc r="W457">
      <f>V457*2</f>
    </nc>
    <odxf>
      <fill>
        <patternFill patternType="none">
          <bgColor indexed="65"/>
        </patternFill>
      </fill>
    </odxf>
    <ndxf>
      <fill>
        <patternFill patternType="solid">
          <bgColor rgb="FFFF0000"/>
        </patternFill>
      </fill>
    </ndxf>
  </rcc>
  <rcc rId="7605" sId="1" odxf="1" dxf="1">
    <oc r="W458">
      <f>V458*2</f>
    </oc>
    <nc r="W458">
      <f>V458*2</f>
    </nc>
    <odxf>
      <fill>
        <patternFill patternType="none">
          <bgColor indexed="65"/>
        </patternFill>
      </fill>
    </odxf>
    <ndxf>
      <fill>
        <patternFill patternType="solid">
          <bgColor rgb="FFFF0000"/>
        </patternFill>
      </fill>
    </ndxf>
  </rcc>
  <rcc rId="7606" sId="1" odxf="1" dxf="1">
    <oc r="W459">
      <f>V459*2</f>
    </oc>
    <nc r="W459">
      <f>V459*2</f>
    </nc>
    <odxf>
      <fill>
        <patternFill patternType="none">
          <bgColor indexed="65"/>
        </patternFill>
      </fill>
    </odxf>
    <ndxf>
      <fill>
        <patternFill patternType="solid">
          <bgColor rgb="FFFF0000"/>
        </patternFill>
      </fill>
    </ndxf>
  </rcc>
  <rcc rId="7607" sId="1" odxf="1" dxf="1">
    <oc r="W460">
      <f>V460*2</f>
    </oc>
    <nc r="W460">
      <f>V460*2</f>
    </nc>
    <odxf>
      <fill>
        <patternFill patternType="none">
          <bgColor indexed="65"/>
        </patternFill>
      </fill>
    </odxf>
    <ndxf>
      <fill>
        <patternFill patternType="solid">
          <bgColor rgb="FFFF0000"/>
        </patternFill>
      </fill>
    </ndxf>
  </rcc>
  <rcc rId="7608" sId="1" odxf="1" dxf="1">
    <oc r="W461">
      <f>V461*2</f>
    </oc>
    <nc r="W461">
      <f>V461*2</f>
    </nc>
    <odxf>
      <fill>
        <patternFill patternType="none">
          <bgColor indexed="65"/>
        </patternFill>
      </fill>
    </odxf>
    <ndxf>
      <fill>
        <patternFill patternType="solid">
          <bgColor rgb="FFFF0000"/>
        </patternFill>
      </fill>
    </ndxf>
  </rcc>
  <rcc rId="7609" sId="1" odxf="1" dxf="1">
    <oc r="W462">
      <f>V462*2</f>
    </oc>
    <nc r="W462">
      <f>V462*2</f>
    </nc>
    <odxf>
      <fill>
        <patternFill patternType="none">
          <bgColor indexed="65"/>
        </patternFill>
      </fill>
    </odxf>
    <ndxf>
      <fill>
        <patternFill patternType="solid">
          <bgColor rgb="FFFF0000"/>
        </patternFill>
      </fill>
    </ndxf>
  </rcc>
  <rcc rId="7610" sId="1" odxf="1" dxf="1">
    <oc r="W463">
      <f>V463*2</f>
    </oc>
    <nc r="W463">
      <f>V463*2</f>
    </nc>
    <odxf>
      <fill>
        <patternFill patternType="none">
          <bgColor indexed="65"/>
        </patternFill>
      </fill>
    </odxf>
    <ndxf>
      <fill>
        <patternFill patternType="solid">
          <bgColor rgb="FFFF0000"/>
        </patternFill>
      </fill>
    </ndxf>
  </rcc>
  <rcc rId="7611" sId="1" odxf="1" dxf="1">
    <oc r="W464">
      <f>V464*2</f>
    </oc>
    <nc r="W464">
      <f>V464*2</f>
    </nc>
    <odxf>
      <fill>
        <patternFill patternType="none">
          <bgColor indexed="65"/>
        </patternFill>
      </fill>
    </odxf>
    <ndxf>
      <fill>
        <patternFill patternType="solid">
          <bgColor rgb="FFFF0000"/>
        </patternFill>
      </fill>
    </ndxf>
  </rcc>
  <rcc rId="7612" sId="1" odxf="1" dxf="1">
    <oc r="W465">
      <f>V465*2</f>
    </oc>
    <nc r="W465">
      <f>V465*2</f>
    </nc>
    <odxf>
      <fill>
        <patternFill patternType="none">
          <bgColor indexed="65"/>
        </patternFill>
      </fill>
    </odxf>
    <ndxf>
      <fill>
        <patternFill patternType="solid">
          <bgColor rgb="FFFF0000"/>
        </patternFill>
      </fill>
    </ndxf>
  </rcc>
  <rcc rId="7613" sId="1" odxf="1" dxf="1">
    <oc r="W466">
      <f>V466*2</f>
    </oc>
    <nc r="W466">
      <f>V466*2</f>
    </nc>
    <odxf>
      <fill>
        <patternFill patternType="none">
          <bgColor indexed="65"/>
        </patternFill>
      </fill>
    </odxf>
    <ndxf>
      <fill>
        <patternFill patternType="solid">
          <bgColor rgb="FFFF0000"/>
        </patternFill>
      </fill>
    </ndxf>
  </rcc>
  <rcc rId="7614" sId="1" odxf="1" dxf="1">
    <oc r="W467">
      <f>V467*2</f>
    </oc>
    <nc r="W467">
      <f>V467*2</f>
    </nc>
    <odxf>
      <fill>
        <patternFill patternType="none">
          <bgColor indexed="65"/>
        </patternFill>
      </fill>
    </odxf>
    <ndxf>
      <fill>
        <patternFill patternType="solid">
          <bgColor rgb="FFFF0000"/>
        </patternFill>
      </fill>
    </ndxf>
  </rcc>
  <rcc rId="7615" sId="1" odxf="1" dxf="1">
    <oc r="W468">
      <f>V468*2</f>
    </oc>
    <nc r="W468">
      <f>V468*2</f>
    </nc>
    <odxf>
      <fill>
        <patternFill patternType="none">
          <bgColor indexed="65"/>
        </patternFill>
      </fill>
    </odxf>
    <ndxf>
      <fill>
        <patternFill patternType="solid">
          <bgColor rgb="FFFF0000"/>
        </patternFill>
      </fill>
    </ndxf>
  </rcc>
  <rcc rId="7616" sId="1" odxf="1" dxf="1">
    <oc r="W469">
      <f>V469*2</f>
    </oc>
    <nc r="W469">
      <f>V469*2</f>
    </nc>
    <odxf>
      <fill>
        <patternFill patternType="none">
          <bgColor indexed="65"/>
        </patternFill>
      </fill>
    </odxf>
    <ndxf>
      <fill>
        <patternFill patternType="solid">
          <bgColor rgb="FFFF0000"/>
        </patternFill>
      </fill>
    </ndxf>
  </rcc>
  <rcc rId="7617" sId="1" odxf="1" dxf="1">
    <oc r="W470">
      <f>V470*2</f>
    </oc>
    <nc r="W470">
      <f>V470*2</f>
    </nc>
    <odxf>
      <fill>
        <patternFill patternType="none">
          <bgColor indexed="65"/>
        </patternFill>
      </fill>
    </odxf>
    <ndxf>
      <fill>
        <patternFill patternType="solid">
          <bgColor rgb="FFFF0000"/>
        </patternFill>
      </fill>
    </ndxf>
  </rcc>
  <rcc rId="7618" sId="1" odxf="1" dxf="1">
    <oc r="W471">
      <f>V471*2</f>
    </oc>
    <nc r="W471">
      <f>V471*2</f>
    </nc>
    <odxf>
      <fill>
        <patternFill patternType="none">
          <bgColor indexed="65"/>
        </patternFill>
      </fill>
    </odxf>
    <ndxf>
      <fill>
        <patternFill patternType="solid">
          <bgColor rgb="FFFF0000"/>
        </patternFill>
      </fill>
    </ndxf>
  </rcc>
  <rcc rId="7619" sId="1" odxf="1" dxf="1">
    <oc r="W472">
      <f>V472*2</f>
    </oc>
    <nc r="W472">
      <f>V472*2</f>
    </nc>
    <odxf>
      <fill>
        <patternFill patternType="none">
          <bgColor indexed="65"/>
        </patternFill>
      </fill>
    </odxf>
    <ndxf>
      <fill>
        <patternFill patternType="solid">
          <bgColor rgb="FFFF0000"/>
        </patternFill>
      </fill>
    </ndxf>
  </rcc>
  <rcv guid="{3B3E6719-EACB-4D2C-89C1-05FFAB6020FD}" action="delete"/>
  <rdn rId="0" localSheetId="1" customView="1" name="Z_3B3E6719_EACB_4D2C_89C1_05FFAB6020FD_.wvu.FilterData" hidden="1" oldHidden="1">
    <formula>Merged_COEM!$A$59:$AN$481</formula>
    <oldFormula>Merged_COEM!$A$59:$AN$481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Merged_COEM!$A$59:$AN$481</formula>
    <oldFormula>Merged_COEM!$A$59:$AN$481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7624" sId="1" ref="A475:XFD481" action="insertRow"/>
  <rrc rId="7625" sId="1" ref="A475:XFD488" action="insertRow"/>
  <rrc rId="7626" sId="1" ref="A475:XFD502" action="insertRow"/>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629" sId="1" xfDxf="1" dxf="1">
    <nc r="E474"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0" sId="1" xfDxf="1" dxf="1">
    <nc r="E475"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1" sId="1" xfDxf="1" dxf="1">
    <nc r="E476"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2" sId="1" xfDxf="1" dxf="1">
    <nc r="E477"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3" sId="1" xfDxf="1" dxf="1">
    <nc r="E478"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4" sId="1" xfDxf="1" dxf="1">
    <nc r="E479"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5" sId="1" xfDxf="1" dxf="1">
    <nc r="E480"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6" sId="1" xfDxf="1" dxf="1">
    <nc r="E481"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7" sId="1" xfDxf="1" dxf="1">
    <nc r="E482"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8" sId="1" xfDxf="1" dxf="1">
    <nc r="E483"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9" sId="1" xfDxf="1" dxf="1">
    <nc r="E484"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0" sId="1" xfDxf="1" dxf="1">
    <nc r="E485"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1" sId="1" xfDxf="1" dxf="1">
    <nc r="E486"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2" sId="1" xfDxf="1" dxf="1">
    <nc r="E487"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3" sId="1" xfDxf="1" dxf="1">
    <nc r="E488"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4" sId="1" xfDxf="1" dxf="1">
    <nc r="E489"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5" sId="1" xfDxf="1" dxf="1">
    <nc r="E490"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6" sId="1" xfDxf="1" dxf="1">
    <nc r="E491" t="inlineStr">
      <is>
        <t>237281_GAC_A76_CarbonESP9.3CP_BL04_TestExecution</t>
      </is>
    </nc>
    <ndxf>
      <alignment horizontal="left" vertical="top" readingOrder="0"/>
      <border outline="0">
        <left style="thin">
          <color indexed="64"/>
        </left>
        <right style="thin">
          <color indexed="64"/>
        </right>
        <top style="thin">
          <color indexed="64"/>
        </top>
        <bottom style="thin">
          <color indexed="64"/>
        </bottom>
      </border>
    </ndxf>
  </rcc>
  <rcc rId="7647" sId="1" xfDxf="1" dxf="1">
    <nc r="E492" t="inlineStr">
      <is>
        <t>237281_GAC_A76_CarbonESP9.3CP_BL04_TestExecution</t>
      </is>
    </nc>
    <ndxf>
      <alignment horizontal="left" vertical="top" readingOrder="0"/>
      <border outline="0">
        <left style="thin">
          <color indexed="64"/>
        </left>
        <right style="thin">
          <color indexed="64"/>
        </right>
        <top style="thin">
          <color indexed="64"/>
        </top>
        <bottom style="thin">
          <color indexed="64"/>
        </bottom>
      </border>
    </ndxf>
  </rcc>
  <rcc rId="7648" sId="1" xfDxf="1" dxf="1">
    <nc r="E493" t="inlineStr">
      <is>
        <t>237281_GAC_A76_CarbonESP9.3CP_BL04_TestExecution</t>
      </is>
    </nc>
    <ndxf>
      <alignment horizontal="left" vertical="top" readingOrder="0"/>
      <border outline="0">
        <left style="thin">
          <color indexed="64"/>
        </left>
        <right style="thin">
          <color indexed="64"/>
        </right>
        <top style="thin">
          <color indexed="64"/>
        </top>
        <bottom style="thin">
          <color indexed="64"/>
        </bottom>
      </border>
    </ndxf>
  </rcc>
  <rcc rId="7649" sId="1" xfDxf="1" dxf="1">
    <nc r="E494" t="inlineStr">
      <is>
        <t>GAC_Carbon_Stream_ESPCP_STRGAC_C201_BL05</t>
      </is>
    </nc>
    <ndxf>
      <alignment horizontal="left" vertical="top" readingOrder="0"/>
      <border outline="0">
        <left style="thin">
          <color indexed="64"/>
        </left>
        <right style="thin">
          <color indexed="64"/>
        </right>
        <top style="thin">
          <color indexed="64"/>
        </top>
        <bottom style="thin">
          <color indexed="64"/>
        </bottom>
      </border>
    </ndxf>
  </rcc>
  <rcc rId="7650" sId="1" xfDxf="1" dxf="1">
    <nc r="E495" t="inlineStr">
      <is>
        <t>DFN_ESP_Gen9.3_534_238307_BS04SP01</t>
      </is>
    </nc>
    <ndxf>
      <alignment horizontal="left" vertical="top" readingOrder="0"/>
      <border outline="0">
        <left style="thin">
          <color indexed="64"/>
        </left>
        <right style="thin">
          <color indexed="64"/>
        </right>
        <top style="thin">
          <color indexed="64"/>
        </top>
        <bottom style="thin">
          <color indexed="64"/>
        </bottom>
      </border>
    </ndxf>
  </rcc>
  <rcc rId="7651" sId="1" xfDxf="1" dxf="1">
    <nc r="E496" t="inlineStr">
      <is>
        <t>MC_248398_SGMW_CN202M_RC2_ESP9.3CBi_BL01</t>
      </is>
    </nc>
    <ndxf>
      <alignment horizontal="left" vertical="top" readingOrder="0"/>
      <border outline="0">
        <left style="thin">
          <color indexed="64"/>
        </left>
        <right style="thin">
          <color indexed="64"/>
        </right>
        <top style="thin">
          <color indexed="64"/>
        </top>
        <bottom style="thin">
          <color indexed="64"/>
        </bottom>
      </border>
    </ndxf>
  </rcc>
  <rcc rId="7652" sId="1" xfDxf="1" dxf="1">
    <nc r="E497" t="inlineStr">
      <is>
        <t>MC_248398_SGMW_CN202M_RC2_ESP9.3CBi_BL01</t>
      </is>
    </nc>
    <ndxf>
      <alignment horizontal="left" vertical="top" readingOrder="0"/>
      <border outline="0">
        <left style="thin">
          <color indexed="64"/>
        </left>
        <right style="thin">
          <color indexed="64"/>
        </right>
        <top style="thin">
          <color indexed="64"/>
        </top>
        <bottom style="thin">
          <color indexed="64"/>
        </bottom>
      </border>
    </ndxf>
  </rcc>
  <rcc rId="7653" sId="1">
    <nc r="D474" t="inlineStr">
      <is>
        <t>PSW</t>
      </is>
    </nc>
  </rcc>
  <rcc rId="7654" sId="1">
    <nc r="D475" t="inlineStr">
      <is>
        <t>PSW</t>
      </is>
    </nc>
  </rcc>
  <rcc rId="7655" sId="1">
    <nc r="D476" t="inlineStr">
      <is>
        <t>PSW</t>
      </is>
    </nc>
  </rcc>
  <rcc rId="7656" sId="1">
    <nc r="D477" t="inlineStr">
      <is>
        <t>PSW</t>
      </is>
    </nc>
  </rcc>
  <rcc rId="7657" sId="1">
    <nc r="D478" t="inlineStr">
      <is>
        <t>PSW</t>
      </is>
    </nc>
  </rcc>
  <rcc rId="7658" sId="1">
    <nc r="D479" t="inlineStr">
      <is>
        <t>PSW</t>
      </is>
    </nc>
  </rcc>
  <rcc rId="7659" sId="1">
    <nc r="D480" t="inlineStr">
      <is>
        <t>PSW</t>
      </is>
    </nc>
  </rcc>
  <rcc rId="7660" sId="1">
    <nc r="D481" t="inlineStr">
      <is>
        <t>PSW</t>
      </is>
    </nc>
  </rcc>
  <rcc rId="7661" sId="1">
    <nc r="D482" t="inlineStr">
      <is>
        <t>PSW</t>
      </is>
    </nc>
  </rcc>
  <rcc rId="7662" sId="1">
    <nc r="D483" t="inlineStr">
      <is>
        <t>PSW</t>
      </is>
    </nc>
  </rcc>
  <rcc rId="7663" sId="1">
    <nc r="D484" t="inlineStr">
      <is>
        <t>PSW</t>
      </is>
    </nc>
  </rcc>
  <rcc rId="7664" sId="1">
    <nc r="D485" t="inlineStr">
      <is>
        <t>PSW</t>
      </is>
    </nc>
  </rcc>
  <rcc rId="7665" sId="1">
    <nc r="D486" t="inlineStr">
      <is>
        <t>PSW</t>
      </is>
    </nc>
  </rcc>
  <rcc rId="7666" sId="1">
    <nc r="D487" t="inlineStr">
      <is>
        <t>PSW</t>
      </is>
    </nc>
  </rcc>
  <rcc rId="7667" sId="1">
    <nc r="D488" t="inlineStr">
      <is>
        <t>PSW</t>
      </is>
    </nc>
  </rcc>
  <rcc rId="7668" sId="1">
    <nc r="D489" t="inlineStr">
      <is>
        <t>PSW</t>
      </is>
    </nc>
  </rcc>
  <rcc rId="7669" sId="1">
    <nc r="D490" t="inlineStr">
      <is>
        <t>PSW</t>
      </is>
    </nc>
  </rcc>
  <rcc rId="7670" sId="1">
    <nc r="D491" t="inlineStr">
      <is>
        <t>PSW</t>
      </is>
    </nc>
  </rcc>
  <rcc rId="7671" sId="1">
    <nc r="D492" t="inlineStr">
      <is>
        <t>PSW</t>
      </is>
    </nc>
  </rcc>
  <rcc rId="7672" sId="1">
    <nc r="D493" t="inlineStr">
      <is>
        <t>PSW</t>
      </is>
    </nc>
  </rcc>
  <rcc rId="7673" sId="1">
    <nc r="D494" t="inlineStr">
      <is>
        <t>PSW</t>
      </is>
    </nc>
  </rcc>
  <rcc rId="7674" sId="1">
    <nc r="D495" t="inlineStr">
      <is>
        <t>PSW</t>
      </is>
    </nc>
  </rcc>
  <rcc rId="7675" sId="1">
    <nc r="D496" t="inlineStr">
      <is>
        <t>PSW</t>
      </is>
    </nc>
  </rcc>
  <rcc rId="7676" sId="1">
    <nc r="D497" t="inlineStr">
      <is>
        <t>PSW</t>
      </is>
    </nc>
  </rcc>
  <rcc rId="7677" sId="1">
    <nc r="C474">
      <v>20200608</v>
    </nc>
  </rcc>
  <rcc rId="7678" sId="1">
    <nc r="C475">
      <v>20200608</v>
    </nc>
  </rcc>
  <rcc rId="7679" sId="1">
    <nc r="C476">
      <v>20200608</v>
    </nc>
  </rcc>
  <rcc rId="7680" sId="1">
    <nc r="C477">
      <v>20200608</v>
    </nc>
  </rcc>
  <rcc rId="7681" sId="1">
    <nc r="C478">
      <v>20200608</v>
    </nc>
  </rcc>
  <rcc rId="7682" sId="1">
    <nc r="C479">
      <v>20200608</v>
    </nc>
  </rcc>
  <rcc rId="7683" sId="1">
    <nc r="C480">
      <v>20200608</v>
    </nc>
  </rcc>
  <rcc rId="7684" sId="1">
    <nc r="C481">
      <v>20200608</v>
    </nc>
  </rcc>
  <rcc rId="7685" sId="1">
    <nc r="C482">
      <v>20200608</v>
    </nc>
  </rcc>
  <rcc rId="7686" sId="1">
    <nc r="C483">
      <v>20200608</v>
    </nc>
  </rcc>
  <rcc rId="7687" sId="1">
    <nc r="C484">
      <v>20200608</v>
    </nc>
  </rcc>
  <rcc rId="7688" sId="1">
    <nc r="C485">
      <v>20200608</v>
    </nc>
  </rcc>
  <rcc rId="7689" sId="1">
    <nc r="C486">
      <v>20200608</v>
    </nc>
  </rcc>
  <rcc rId="7690" sId="1">
    <nc r="C487">
      <v>20200608</v>
    </nc>
  </rcc>
  <rcc rId="7691" sId="1">
    <nc r="C488">
      <v>20200608</v>
    </nc>
  </rcc>
  <rcc rId="7692" sId="1">
    <nc r="C489">
      <v>20200608</v>
    </nc>
  </rcc>
  <rcc rId="7693" sId="1">
    <nc r="C490">
      <v>20200608</v>
    </nc>
  </rcc>
  <rcc rId="7694" sId="1">
    <nc r="C491">
      <v>20200608</v>
    </nc>
  </rcc>
  <rcc rId="7695" sId="1">
    <nc r="C492">
      <v>20200608</v>
    </nc>
  </rcc>
  <rcc rId="7696" sId="1">
    <nc r="C493">
      <v>20200608</v>
    </nc>
  </rcc>
  <rcc rId="7697" sId="1">
    <nc r="C494">
      <v>20200608</v>
    </nc>
  </rcc>
  <rcc rId="7698" sId="1">
    <nc r="C495">
      <v>20200608</v>
    </nc>
  </rcc>
  <rcc rId="7699" sId="1">
    <nc r="C496">
      <v>20200608</v>
    </nc>
  </rcc>
  <rcc rId="7700" sId="1">
    <nc r="C497">
      <v>20200608</v>
    </nc>
  </rcc>
  <rcc rId="7701" sId="1">
    <nc r="B474">
      <f>B473+1</f>
    </nc>
  </rcc>
  <rcc rId="7702" sId="1">
    <nc r="B475">
      <f>B474+1</f>
    </nc>
  </rcc>
  <rcc rId="7703" sId="1">
    <nc r="B476">
      <f>B475+1</f>
    </nc>
  </rcc>
  <rcc rId="7704" sId="1">
    <nc r="B477">
      <f>B476+1</f>
    </nc>
  </rcc>
  <rcc rId="7705" sId="1">
    <nc r="B478">
      <f>B477+1</f>
    </nc>
  </rcc>
  <rcc rId="7706" sId="1">
    <nc r="B479">
      <f>B478+1</f>
    </nc>
  </rcc>
  <rcc rId="7707" sId="1">
    <nc r="B480">
      <f>B479+1</f>
    </nc>
  </rcc>
  <rcc rId="7708" sId="1">
    <nc r="B481">
      <f>B480+1</f>
    </nc>
  </rcc>
  <rcc rId="7709" sId="1">
    <nc r="B482">
      <f>B481+1</f>
    </nc>
  </rcc>
  <rcc rId="7710" sId="1">
    <nc r="B483">
      <f>B482+1</f>
    </nc>
  </rcc>
  <rcc rId="7711" sId="1">
    <nc r="B484">
      <f>B483+1</f>
    </nc>
  </rcc>
  <rcc rId="7712" sId="1">
    <nc r="B485">
      <f>B484+1</f>
    </nc>
  </rcc>
  <rcc rId="7713" sId="1">
    <nc r="B486">
      <f>B485+1</f>
    </nc>
  </rcc>
  <rcc rId="7714" sId="1">
    <nc r="B487">
      <f>B486+1</f>
    </nc>
  </rcc>
  <rcc rId="7715" sId="1">
    <nc r="B488">
      <f>B487+1</f>
    </nc>
  </rcc>
  <rcc rId="7716" sId="1">
    <nc r="B489">
      <f>B488+1</f>
    </nc>
  </rcc>
  <rcc rId="7717" sId="1">
    <nc r="B490">
      <f>B489+1</f>
    </nc>
  </rcc>
  <rcc rId="7718" sId="1">
    <nc r="B491">
      <f>B490+1</f>
    </nc>
  </rcc>
  <rcc rId="7719" sId="1">
    <nc r="B492">
      <f>B491+1</f>
    </nc>
  </rcc>
  <rcc rId="7720" sId="1">
    <nc r="B493">
      <f>B492+1</f>
    </nc>
  </rcc>
  <rcc rId="7721" sId="1">
    <nc r="B494">
      <f>B493+1</f>
    </nc>
  </rcc>
  <rcc rId="7722" sId="1">
    <nc r="B495">
      <f>B494+1</f>
    </nc>
  </rcc>
  <rcc rId="7723" sId="1">
    <nc r="B496">
      <f>B495+1</f>
    </nc>
  </rcc>
  <rcc rId="7724" sId="1">
    <nc r="B497">
      <f>B496+1</f>
    </nc>
  </rcc>
  <rfmt sheetId="1" sqref="B474:B497">
    <dxf>
      <fill>
        <patternFill patternType="solid">
          <bgColor rgb="FFFFFF00"/>
        </patternFill>
      </fill>
    </dxf>
  </rfmt>
  <rcc rId="7725" sId="1" xfDxf="1" dxf="1" quotePrefix="1">
    <nc r="F474" t="inlineStr">
      <is>
        <t>rba\Bldr\comps\ComplexDeviceDriver\rba_BldrBCLSigChk\src\</t>
      </is>
    </nc>
    <ndxf>
      <alignment horizontal="left" vertical="top" readingOrder="0"/>
      <border outline="0">
        <left style="thin">
          <color indexed="64"/>
        </left>
        <right style="thin">
          <color indexed="64"/>
        </right>
        <top style="thin">
          <color indexed="64"/>
        </top>
        <bottom style="thin">
          <color indexed="64"/>
        </bottom>
      </border>
    </ndxf>
  </rcc>
  <rcc rId="7726" sId="1" xfDxf="1" dxf="1" quotePrefix="1">
    <nc r="F475" t="inlineStr">
      <is>
        <t>rba\Bldr\comps\ComplexDeviceDriver\rba_BldrFlsDrv\src\</t>
      </is>
    </nc>
    <ndxf>
      <alignment horizontal="left" vertical="top" readingOrder="0"/>
      <border outline="0">
        <left style="thin">
          <color indexed="64"/>
        </left>
        <right style="thin">
          <color indexed="64"/>
        </right>
        <top style="thin">
          <color indexed="64"/>
        </top>
        <bottom style="thin">
          <color indexed="64"/>
        </bottom>
      </border>
    </ndxf>
  </rcc>
  <rcc rId="7727" sId="1" xfDxf="1" dxf="1" quotePrefix="1">
    <nc r="F476"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7728" sId="1" xfDxf="1" dxf="1" quotePrefix="1">
    <nc r="F477"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7729" sId="1" xfDxf="1" dxf="1" quotePrefix="1">
    <nc r="F478"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7730" sId="1" xfDxf="1" dxf="1" quotePrefix="1">
    <nc r="F479"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7731" sId="1" xfDxf="1" dxf="1" quotePrefix="1">
    <nc r="F480"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7732" sId="1" xfDxf="1" dxf="1" quotePrefix="1">
    <nc r="F481"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7733" sId="1" xfDxf="1" dxf="1" quotePrefix="1">
    <nc r="F482" t="inlineStr">
      <is>
        <t>rba\Bldr\config\ComplexDeviceDriver\rba_BldrFlsDrv\src\</t>
      </is>
    </nc>
    <ndxf>
      <alignment horizontal="left" vertical="top" readingOrder="0"/>
      <border outline="0">
        <left style="thin">
          <color indexed="64"/>
        </left>
        <right style="thin">
          <color indexed="64"/>
        </right>
        <top style="thin">
          <color indexed="64"/>
        </top>
        <bottom style="thin">
          <color indexed="64"/>
        </bottom>
      </border>
    </ndxf>
  </rcc>
  <rcc rId="7734" sId="1" xfDxf="1" dxf="1" quotePrefix="1">
    <nc r="F483" t="inlineStr">
      <is>
        <t>rba\Bldr\config\Infrastruct\CubasAdapter\src\</t>
      </is>
    </nc>
    <ndxf>
      <alignment horizontal="left" vertical="top" readingOrder="0"/>
      <border outline="0">
        <left style="thin">
          <color indexed="64"/>
        </left>
        <right style="thin">
          <color indexed="64"/>
        </right>
        <top style="thin">
          <color indexed="64"/>
        </top>
        <bottom style="thin">
          <color indexed="64"/>
        </bottom>
      </border>
    </ndxf>
  </rcc>
  <rcc rId="7735" sId="1" xfDxf="1" dxf="1" quotePrefix="1">
    <nc r="F484" t="inlineStr">
      <is>
        <t>rba\Bldr\bldr\src\</t>
      </is>
    </nc>
    <ndxf>
      <alignment horizontal="left" vertical="top" readingOrder="0"/>
      <border outline="0">
        <left style="thin">
          <color indexed="64"/>
        </left>
        <right style="thin">
          <color indexed="64"/>
        </right>
        <top style="thin">
          <color indexed="64"/>
        </top>
        <bottom style="thin">
          <color indexed="64"/>
        </bottom>
      </border>
    </ndxf>
  </rcc>
  <rcc rId="7736" sId="1" xfDxf="1" dxf="1" quotePrefix="1">
    <nc r="F485" t="inlineStr">
      <is>
        <t>rba\Bldr\sbl\src\</t>
      </is>
    </nc>
    <ndxf>
      <alignment horizontal="left" vertical="top" readingOrder="0"/>
      <border outline="0">
        <left style="thin">
          <color indexed="64"/>
        </left>
        <right style="thin">
          <color indexed="64"/>
        </right>
        <top style="thin">
          <color indexed="64"/>
        </top>
        <bottom style="thin">
          <color indexed="64"/>
        </bottom>
      </border>
    </ndxf>
  </rcc>
  <rcc rId="7737" sId="1" xfDxf="1" dxf="1" quotePrefix="1">
    <nc r="F486"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7738" sId="1" xfDxf="1" dxf="1" quotePrefix="1">
    <nc r="F487"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7739" sId="1" xfDxf="1" dxf="1" quotePrefix="1">
    <nc r="F488"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7740" sId="1" xfDxf="1" dxf="1" quotePrefix="1">
    <nc r="F489" t="inlineStr">
      <is>
        <t>rb\as\baic\prj\cswpr\src\</t>
      </is>
    </nc>
    <ndxf>
      <alignment horizontal="left" vertical="top" readingOrder="0"/>
      <border outline="0">
        <left style="thin">
          <color indexed="64"/>
        </left>
        <right style="thin">
          <color indexed="64"/>
        </right>
        <top style="thin">
          <color indexed="64"/>
        </top>
        <bottom style="thin">
          <color indexed="64"/>
        </bottom>
      </border>
    </ndxf>
  </rcc>
  <rcc rId="7741" sId="1" xfDxf="1" dxf="1" quotePrefix="1">
    <nc r="F490" t="inlineStr">
      <is>
        <t>rba\FBL\AS\SW\rba_Bmgr\src\</t>
      </is>
    </nc>
    <ndxf>
      <alignment horizontal="left" vertical="top" readingOrder="0"/>
      <border outline="0">
        <left style="thin">
          <color indexed="64"/>
        </left>
        <right style="thin">
          <color indexed="64"/>
        </right>
        <top style="thin">
          <color indexed="64"/>
        </top>
        <bottom style="thin">
          <color indexed="64"/>
        </bottom>
      </border>
    </ndxf>
  </rcc>
  <rcc rId="7742" sId="1" xfDxf="1" dxf="1" quotePrefix="1">
    <nc r="F491" t="inlineStr">
      <is>
        <t>MainstreamF30\rb\as\gaig\A12ESP\app\dsm\RBHMI\src</t>
      </is>
    </nc>
    <ndxf>
      <alignment horizontal="left" vertical="top" readingOrder="0"/>
      <border outline="0">
        <left style="thin">
          <color indexed="64"/>
        </left>
        <right style="thin">
          <color indexed="64"/>
        </right>
        <top style="thin">
          <color indexed="64"/>
        </top>
        <bottom style="thin">
          <color indexed="64"/>
        </bottom>
      </border>
    </ndxf>
  </rcc>
  <rcc rId="7743" sId="1" xfDxf="1" dxf="1" quotePrefix="1">
    <nc r="F492" t="inlineStr">
      <is>
        <t>MainstreamF30\rb\as\gaig\A12ESP\app\dsm\RBHMI\src</t>
      </is>
    </nc>
    <ndxf>
      <alignment horizontal="left" vertical="top" readingOrder="0"/>
      <border outline="0">
        <left style="thin">
          <color indexed="64"/>
        </left>
        <right style="thin">
          <color indexed="64"/>
        </right>
        <top style="thin">
          <color indexed="64"/>
        </top>
        <bottom style="thin">
          <color indexed="64"/>
        </bottom>
      </border>
    </ndxf>
  </rcc>
  <rcc rId="7744" sId="1" xfDxf="1" dxf="1" quotePrefix="1">
    <nc r="F493" t="inlineStr">
      <is>
        <t>MainstreamF30\rb\as\gaig\A12ESP\app\dsm\RBHMI\src</t>
      </is>
    </nc>
    <ndxf>
      <alignment horizontal="left" vertical="top" readingOrder="0"/>
      <border outline="0">
        <left style="thin">
          <color indexed="64"/>
        </left>
        <right style="thin">
          <color indexed="64"/>
        </right>
        <top style="thin">
          <color indexed="64"/>
        </top>
        <bottom style="thin">
          <color indexed="64"/>
        </bottom>
      </border>
    </ndxf>
  </rcc>
  <rcc rId="7745" sId="1" xfDxf="1" dxf="1" quotePrefix="1">
    <nc r="F494"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7746" sId="1" xfDxf="1" dxf="1" quotePrefix="1">
    <nc r="F495"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7747" sId="1" xfDxf="1" dxf="1" quotePrefix="1">
    <nc r="F496" t="inlineStr">
      <is>
        <t>rb\as\sgmw\CN210S\app\net\RBScl\RBScl_SGMW\src\</t>
      </is>
    </nc>
    <ndxf>
      <alignment horizontal="left" vertical="top" readingOrder="0"/>
      <border outline="0">
        <left style="thin">
          <color indexed="64"/>
        </left>
        <right style="thin">
          <color indexed="64"/>
        </right>
        <top style="thin">
          <color indexed="64"/>
        </top>
        <bottom style="thin">
          <color indexed="64"/>
        </bottom>
      </border>
    </ndxf>
  </rcc>
  <rcc rId="7748" sId="1" xfDxf="1" dxf="1" quotePrefix="1">
    <nc r="F497" t="inlineStr">
      <is>
        <t xml:space="preserve">rb\as\sgmw\CN210S\dsmpr\src\  </t>
      </is>
    </nc>
    <ndxf>
      <alignment horizontal="left" vertical="top" readingOrder="0"/>
      <border outline="0">
        <left style="thin">
          <color indexed="64"/>
        </left>
        <right style="thin">
          <color indexed="64"/>
        </right>
        <top style="thin">
          <color indexed="64"/>
        </top>
        <bottom style="thin">
          <color indexed="64"/>
        </bottom>
      </border>
    </ndxf>
  </rcc>
  <rcc rId="7749" sId="1" xfDxf="1" dxf="1">
    <nc r="G474">
      <v>1509577</v>
    </nc>
    <ndxf>
      <alignment horizontal="left" vertical="top" readingOrder="0"/>
      <border outline="0">
        <left style="thin">
          <color indexed="64"/>
        </left>
        <right style="thin">
          <color indexed="64"/>
        </right>
        <top style="thin">
          <color indexed="64"/>
        </top>
        <bottom style="thin">
          <color indexed="64"/>
        </bottom>
      </border>
    </ndxf>
  </rcc>
  <rcc rId="7750" sId="1" xfDxf="1" dxf="1">
    <nc r="G475">
      <v>1509577</v>
    </nc>
    <ndxf>
      <alignment horizontal="left" vertical="top" readingOrder="0"/>
      <border outline="0">
        <left style="thin">
          <color indexed="64"/>
        </left>
        <right style="thin">
          <color indexed="64"/>
        </right>
        <top style="thin">
          <color indexed="64"/>
        </top>
        <bottom style="thin">
          <color indexed="64"/>
        </bottom>
      </border>
    </ndxf>
  </rcc>
  <rcc rId="7751" sId="1" xfDxf="1" dxf="1">
    <nc r="G476">
      <v>1509577</v>
    </nc>
    <ndxf>
      <alignment horizontal="left" vertical="top" readingOrder="0"/>
      <border outline="0">
        <left style="thin">
          <color indexed="64"/>
        </left>
        <right style="thin">
          <color indexed="64"/>
        </right>
        <top style="thin">
          <color indexed="64"/>
        </top>
        <bottom style="thin">
          <color indexed="64"/>
        </bottom>
      </border>
    </ndxf>
  </rcc>
  <rcc rId="7752" sId="1" xfDxf="1" dxf="1">
    <nc r="G477">
      <v>1509577</v>
    </nc>
    <ndxf>
      <alignment horizontal="left" vertical="top" readingOrder="0"/>
      <border outline="0">
        <left style="thin">
          <color indexed="64"/>
        </left>
        <right style="thin">
          <color indexed="64"/>
        </right>
        <top style="thin">
          <color indexed="64"/>
        </top>
        <bottom style="thin">
          <color indexed="64"/>
        </bottom>
      </border>
    </ndxf>
  </rcc>
  <rcc rId="7753" sId="1" xfDxf="1" dxf="1">
    <nc r="G478">
      <v>1509577</v>
    </nc>
    <ndxf>
      <alignment horizontal="left" vertical="top" readingOrder="0"/>
      <border outline="0">
        <left style="thin">
          <color indexed="64"/>
        </left>
        <right style="thin">
          <color indexed="64"/>
        </right>
        <top style="thin">
          <color indexed="64"/>
        </top>
        <bottom style="thin">
          <color indexed="64"/>
        </bottom>
      </border>
    </ndxf>
  </rcc>
  <rcc rId="7754" sId="1" xfDxf="1" dxf="1">
    <nc r="G479">
      <v>1509577</v>
    </nc>
    <ndxf>
      <alignment horizontal="left" vertical="top" readingOrder="0"/>
      <border outline="0">
        <left style="thin">
          <color indexed="64"/>
        </left>
        <right style="thin">
          <color indexed="64"/>
        </right>
        <top style="thin">
          <color indexed="64"/>
        </top>
        <bottom style="thin">
          <color indexed="64"/>
        </bottom>
      </border>
    </ndxf>
  </rcc>
  <rcc rId="7755" sId="1" xfDxf="1" dxf="1">
    <nc r="G480">
      <v>1509577</v>
    </nc>
    <ndxf>
      <alignment horizontal="left" vertical="top" readingOrder="0"/>
      <border outline="0">
        <left style="thin">
          <color indexed="64"/>
        </left>
        <right style="thin">
          <color indexed="64"/>
        </right>
        <top style="thin">
          <color indexed="64"/>
        </top>
        <bottom style="thin">
          <color indexed="64"/>
        </bottom>
      </border>
    </ndxf>
  </rcc>
  <rcc rId="7756" sId="1" xfDxf="1" dxf="1">
    <nc r="G481">
      <v>1509577</v>
    </nc>
    <ndxf>
      <alignment horizontal="left" vertical="top" readingOrder="0"/>
      <border outline="0">
        <left style="thin">
          <color indexed="64"/>
        </left>
        <right style="thin">
          <color indexed="64"/>
        </right>
        <top style="thin">
          <color indexed="64"/>
        </top>
        <bottom style="thin">
          <color indexed="64"/>
        </bottom>
      </border>
    </ndxf>
  </rcc>
  <rcc rId="7757" sId="1" xfDxf="1" dxf="1">
    <nc r="G482">
      <v>1509577</v>
    </nc>
    <ndxf>
      <alignment horizontal="left" vertical="top" readingOrder="0"/>
      <border outline="0">
        <left style="thin">
          <color indexed="64"/>
        </left>
        <right style="thin">
          <color indexed="64"/>
        </right>
        <top style="thin">
          <color indexed="64"/>
        </top>
        <bottom style="thin">
          <color indexed="64"/>
        </bottom>
      </border>
    </ndxf>
  </rcc>
  <rcc rId="7758" sId="1" xfDxf="1" dxf="1">
    <nc r="G483">
      <v>1509577</v>
    </nc>
    <ndxf>
      <alignment horizontal="left" vertical="top" readingOrder="0"/>
      <border outline="0">
        <left style="thin">
          <color indexed="64"/>
        </left>
        <right style="thin">
          <color indexed="64"/>
        </right>
        <top style="thin">
          <color indexed="64"/>
        </top>
        <bottom style="thin">
          <color indexed="64"/>
        </bottom>
      </border>
    </ndxf>
  </rcc>
  <rcc rId="7759" sId="1" xfDxf="1" dxf="1">
    <nc r="G484">
      <v>1509577</v>
    </nc>
    <ndxf>
      <alignment horizontal="left" vertical="top" readingOrder="0"/>
      <border outline="0">
        <left style="thin">
          <color indexed="64"/>
        </left>
        <right style="thin">
          <color indexed="64"/>
        </right>
        <top style="thin">
          <color indexed="64"/>
        </top>
        <bottom style="thin">
          <color indexed="64"/>
        </bottom>
      </border>
    </ndxf>
  </rcc>
  <rcc rId="7760" sId="1" xfDxf="1" dxf="1">
    <nc r="G485">
      <v>1509577</v>
    </nc>
    <ndxf>
      <alignment horizontal="left" vertical="top" readingOrder="0"/>
      <border outline="0">
        <left style="thin">
          <color indexed="64"/>
        </left>
        <right style="thin">
          <color indexed="64"/>
        </right>
        <top style="thin">
          <color indexed="64"/>
        </top>
        <bottom style="thin">
          <color indexed="64"/>
        </bottom>
      </border>
    </ndxf>
  </rcc>
  <rcc rId="7761" sId="1" xfDxf="1" dxf="1">
    <nc r="G486">
      <v>1509577</v>
    </nc>
    <ndxf>
      <alignment horizontal="left" vertical="top" readingOrder="0"/>
      <border outline="0">
        <left style="thin">
          <color indexed="64"/>
        </left>
        <right style="thin">
          <color indexed="64"/>
        </right>
        <top style="thin">
          <color indexed="64"/>
        </top>
        <bottom style="thin">
          <color indexed="64"/>
        </bottom>
      </border>
    </ndxf>
  </rcc>
  <rcc rId="7762" sId="1" xfDxf="1" dxf="1">
    <nc r="G487">
      <v>1509577</v>
    </nc>
    <ndxf>
      <alignment horizontal="left" vertical="top" readingOrder="0"/>
      <border outline="0">
        <left style="thin">
          <color indexed="64"/>
        </left>
        <right style="thin">
          <color indexed="64"/>
        </right>
        <top style="thin">
          <color indexed="64"/>
        </top>
        <bottom style="thin">
          <color indexed="64"/>
        </bottom>
      </border>
    </ndxf>
  </rcc>
  <rcc rId="7763" sId="1" xfDxf="1" dxf="1">
    <nc r="G488">
      <v>1509577</v>
    </nc>
    <ndxf>
      <alignment horizontal="left" vertical="top" readingOrder="0"/>
      <border outline="0">
        <left style="thin">
          <color indexed="64"/>
        </left>
        <right style="thin">
          <color indexed="64"/>
        </right>
        <top style="thin">
          <color indexed="64"/>
        </top>
        <bottom style="thin">
          <color indexed="64"/>
        </bottom>
      </border>
    </ndxf>
  </rcc>
  <rcc rId="7764" sId="1" xfDxf="1" dxf="1">
    <nc r="G489">
      <v>1509577</v>
    </nc>
    <ndxf>
      <alignment horizontal="left" vertical="top" readingOrder="0"/>
      <border outline="0">
        <left style="thin">
          <color indexed="64"/>
        </left>
        <right style="thin">
          <color indexed="64"/>
        </right>
        <top style="thin">
          <color indexed="64"/>
        </top>
        <bottom style="thin">
          <color indexed="64"/>
        </bottom>
      </border>
    </ndxf>
  </rcc>
  <rcc rId="7765" sId="1" xfDxf="1" dxf="1">
    <nc r="G490">
      <v>1509577</v>
    </nc>
    <ndxf>
      <alignment horizontal="left" vertical="top" readingOrder="0"/>
      <border outline="0">
        <left style="thin">
          <color indexed="64"/>
        </left>
        <right style="thin">
          <color indexed="64"/>
        </right>
        <top style="thin">
          <color indexed="64"/>
        </top>
        <bottom style="thin">
          <color indexed="64"/>
        </bottom>
      </border>
    </ndxf>
  </rcc>
  <rcc rId="7766" sId="1" xfDxf="1" dxf="1">
    <nc r="G491">
      <v>1507636</v>
    </nc>
    <ndxf>
      <alignment horizontal="left" vertical="top" readingOrder="0"/>
      <border outline="0">
        <left style="thin">
          <color indexed="64"/>
        </left>
        <right style="thin">
          <color indexed="64"/>
        </right>
        <top style="thin">
          <color indexed="64"/>
        </top>
        <bottom style="thin">
          <color indexed="64"/>
        </bottom>
      </border>
    </ndxf>
  </rcc>
  <rcc rId="7767" sId="1" xfDxf="1" dxf="1">
    <nc r="G492">
      <v>1507636</v>
    </nc>
    <ndxf>
      <alignment horizontal="left" vertical="top" readingOrder="0"/>
      <border outline="0">
        <left style="thin">
          <color indexed="64"/>
        </left>
        <right style="thin">
          <color indexed="64"/>
        </right>
        <top style="thin">
          <color indexed="64"/>
        </top>
        <bottom style="thin">
          <color indexed="64"/>
        </bottom>
      </border>
    </ndxf>
  </rcc>
  <rcc rId="7768" sId="1" xfDxf="1" dxf="1">
    <nc r="G493">
      <v>1507636</v>
    </nc>
    <ndxf>
      <alignment horizontal="left" vertical="top" readingOrder="0"/>
      <border outline="0">
        <left style="thin">
          <color indexed="64"/>
        </left>
        <right style="thin">
          <color indexed="64"/>
        </right>
        <top style="thin">
          <color indexed="64"/>
        </top>
        <bottom style="thin">
          <color indexed="64"/>
        </bottom>
      </border>
    </ndxf>
  </rcc>
  <rcc rId="7769" sId="1" xfDxf="1" dxf="1">
    <nc r="G494">
      <v>1511693</v>
    </nc>
    <ndxf>
      <alignment horizontal="left" vertical="top" readingOrder="0"/>
      <border outline="0">
        <left style="thin">
          <color indexed="64"/>
        </left>
        <right style="thin">
          <color indexed="64"/>
        </right>
        <top style="thin">
          <color indexed="64"/>
        </top>
        <bottom style="thin">
          <color indexed="64"/>
        </bottom>
      </border>
    </ndxf>
  </rcc>
  <rcc rId="7770" sId="1" xfDxf="1" dxf="1">
    <nc r="G495">
      <v>1511618</v>
    </nc>
    <ndxf>
      <alignment horizontal="left" vertical="top" readingOrder="0"/>
      <border outline="0">
        <left style="thin">
          <color indexed="64"/>
        </left>
        <right style="thin">
          <color indexed="64"/>
        </right>
        <top style="thin">
          <color indexed="64"/>
        </top>
        <bottom style="thin">
          <color indexed="64"/>
        </bottom>
      </border>
    </ndxf>
  </rcc>
  <rcc rId="7771" sId="1" xfDxf="1" dxf="1">
    <nc r="G496">
      <v>1510954</v>
    </nc>
    <ndxf>
      <alignment horizontal="left" vertical="top" readingOrder="0"/>
      <border outline="0">
        <left style="thin">
          <color indexed="64"/>
        </left>
        <right style="thin">
          <color indexed="64"/>
        </right>
        <top style="thin">
          <color indexed="64"/>
        </top>
        <bottom style="thin">
          <color indexed="64"/>
        </bottom>
      </border>
    </ndxf>
  </rcc>
  <rcc rId="7772" sId="1" xfDxf="1" dxf="1">
    <nc r="G497">
      <v>1510954</v>
    </nc>
    <ndxf>
      <alignment horizontal="left" vertical="top" readingOrder="0"/>
      <border outline="0">
        <left style="thin">
          <color indexed="64"/>
        </left>
        <right style="thin">
          <color indexed="64"/>
        </right>
        <top style="thin">
          <color indexed="64"/>
        </top>
        <bottom style="thin">
          <color indexed="64"/>
        </bottom>
      </border>
    </ndxf>
  </rcc>
  <rcc rId="7773" sId="1" quotePrefix="1">
    <nc r="H475" t="inlineStr">
      <is>
        <t>-</t>
      </is>
    </nc>
  </rcc>
  <rcc rId="7774" sId="1" quotePrefix="1">
    <nc r="H476" t="inlineStr">
      <is>
        <t>-</t>
      </is>
    </nc>
  </rcc>
  <rcc rId="7775" sId="1" quotePrefix="1">
    <nc r="H477" t="inlineStr">
      <is>
        <t>-</t>
      </is>
    </nc>
  </rcc>
  <rcc rId="7776" sId="1" quotePrefix="1">
    <nc r="H478" t="inlineStr">
      <is>
        <t>-</t>
      </is>
    </nc>
  </rcc>
  <rcc rId="7777" sId="1" quotePrefix="1">
    <nc r="H479" t="inlineStr">
      <is>
        <t>-</t>
      </is>
    </nc>
  </rcc>
  <rcc rId="7778" sId="1" quotePrefix="1">
    <nc r="H480" t="inlineStr">
      <is>
        <t>-</t>
      </is>
    </nc>
  </rcc>
  <rcc rId="7779" sId="1" quotePrefix="1">
    <nc r="H481" t="inlineStr">
      <is>
        <t>-</t>
      </is>
    </nc>
  </rcc>
  <rcc rId="7780" sId="1" quotePrefix="1">
    <nc r="H482" t="inlineStr">
      <is>
        <t>-</t>
      </is>
    </nc>
  </rcc>
  <rcc rId="7781" sId="1" quotePrefix="1">
    <nc r="H483" t="inlineStr">
      <is>
        <t>-</t>
      </is>
    </nc>
  </rcc>
  <rcc rId="7782" sId="1" quotePrefix="1">
    <nc r="H484" t="inlineStr">
      <is>
        <t>-</t>
      </is>
    </nc>
  </rcc>
  <rcc rId="7783" sId="1" quotePrefix="1">
    <nc r="H485" t="inlineStr">
      <is>
        <t>-</t>
      </is>
    </nc>
  </rcc>
  <rcc rId="7784" sId="1" quotePrefix="1">
    <nc r="H486" t="inlineStr">
      <is>
        <t>-</t>
      </is>
    </nc>
  </rcc>
  <rcc rId="7785" sId="1" quotePrefix="1">
    <nc r="H487" t="inlineStr">
      <is>
        <t>-</t>
      </is>
    </nc>
  </rcc>
  <rcc rId="7786" sId="1" quotePrefix="1">
    <nc r="H488" t="inlineStr">
      <is>
        <t>-</t>
      </is>
    </nc>
  </rcc>
  <rcc rId="7787" sId="1" quotePrefix="1">
    <nc r="H489" t="inlineStr">
      <is>
        <t>-</t>
      </is>
    </nc>
  </rcc>
  <rcc rId="7788" sId="1" quotePrefix="1">
    <nc r="H490" t="inlineStr">
      <is>
        <t>-</t>
      </is>
    </nc>
  </rcc>
  <rcc rId="7789" sId="1" quotePrefix="1">
    <nc r="H491" t="inlineStr">
      <is>
        <t>-</t>
      </is>
    </nc>
  </rcc>
  <rcc rId="7790" sId="1" quotePrefix="1">
    <nc r="H492" t="inlineStr">
      <is>
        <t>-</t>
      </is>
    </nc>
  </rcc>
  <rcc rId="7791" sId="1" quotePrefix="1">
    <nc r="H493" t="inlineStr">
      <is>
        <t>-</t>
      </is>
    </nc>
  </rcc>
  <rcc rId="7792" sId="1" quotePrefix="1">
    <nc r="H494" t="inlineStr">
      <is>
        <t>-</t>
      </is>
    </nc>
  </rcc>
  <rcc rId="7793" sId="1" quotePrefix="1">
    <nc r="H495" t="inlineStr">
      <is>
        <t>-</t>
      </is>
    </nc>
  </rcc>
  <rcc rId="7794" sId="1" quotePrefix="1">
    <nc r="H496" t="inlineStr">
      <is>
        <t>-</t>
      </is>
    </nc>
  </rcc>
  <rcc rId="7795" sId="1" quotePrefix="1">
    <nc r="H497" t="inlineStr">
      <is>
        <t>-</t>
      </is>
    </nc>
  </rcc>
  <rcc rId="7796" sId="1" quotePrefix="1">
    <nc r="H498" t="inlineStr">
      <is>
        <t>-</t>
      </is>
    </nc>
  </rcc>
  <rcc rId="7797" sId="1" quotePrefix="1">
    <nc r="H499" t="inlineStr">
      <is>
        <t>-</t>
      </is>
    </nc>
  </rcc>
  <rcc rId="7798" sId="1" quotePrefix="1">
    <nc r="H500" t="inlineStr">
      <is>
        <t>-</t>
      </is>
    </nc>
  </rcc>
  <rcc rId="7799" sId="1" quotePrefix="1">
    <nc r="H501" t="inlineStr">
      <is>
        <t>-</t>
      </is>
    </nc>
  </rcc>
  <rcc rId="7800" sId="1" quotePrefix="1">
    <nc r="H502" t="inlineStr">
      <is>
        <t>-</t>
      </is>
    </nc>
  </rcc>
  <rcc rId="7801" sId="1" quotePrefix="1">
    <nc r="H503" t="inlineStr">
      <is>
        <t>-</t>
      </is>
    </nc>
  </rcc>
  <rcc rId="7802" sId="1" quotePrefix="1">
    <nc r="H504" t="inlineStr">
      <is>
        <t>-</t>
      </is>
    </nc>
  </rcc>
  <rcc rId="7803" sId="1" quotePrefix="1">
    <nc r="H505" t="inlineStr">
      <is>
        <t>-</t>
      </is>
    </nc>
  </rcc>
  <rcc rId="7804" sId="1" quotePrefix="1">
    <nc r="H506" t="inlineStr">
      <is>
        <t>-</t>
      </is>
    </nc>
  </rcc>
  <rcc rId="7805" sId="1" quotePrefix="1">
    <nc r="H507" t="inlineStr">
      <is>
        <t>-</t>
      </is>
    </nc>
  </rcc>
  <rcc rId="7806" sId="1" quotePrefix="1">
    <nc r="H508" t="inlineStr">
      <is>
        <t>-</t>
      </is>
    </nc>
  </rcc>
  <rcc rId="7807" sId="1" quotePrefix="1">
    <nc r="H509" t="inlineStr">
      <is>
        <t>-</t>
      </is>
    </nc>
  </rcc>
  <rcc rId="7808" sId="1" quotePrefix="1">
    <nc r="H510" t="inlineStr">
      <is>
        <t>-</t>
      </is>
    </nc>
  </rcc>
  <rcc rId="7809" sId="1" quotePrefix="1">
    <nc r="H511" t="inlineStr">
      <is>
        <t>-</t>
      </is>
    </nc>
  </rcc>
  <rcc rId="7810" sId="1" quotePrefix="1">
    <nc r="H512" t="inlineStr">
      <is>
        <t>-</t>
      </is>
    </nc>
  </rcc>
  <rcc rId="7811" sId="1" quotePrefix="1">
    <nc r="H513" t="inlineStr">
      <is>
        <t>-</t>
      </is>
    </nc>
  </rcc>
  <rcc rId="7812" sId="1" quotePrefix="1">
    <nc r="H514" t="inlineStr">
      <is>
        <t>-</t>
      </is>
    </nc>
  </rcc>
  <rcc rId="7813" sId="1" quotePrefix="1">
    <nc r="H515" t="inlineStr">
      <is>
        <t>-</t>
      </is>
    </nc>
  </rcc>
  <rcc rId="7814" sId="1" quotePrefix="1">
    <nc r="H516" t="inlineStr">
      <is>
        <t>-</t>
      </is>
    </nc>
  </rcc>
  <rcc rId="7815" sId="1" quotePrefix="1">
    <nc r="H517" t="inlineStr">
      <is>
        <t>-</t>
      </is>
    </nc>
  </rcc>
  <rcc rId="7816" sId="1" quotePrefix="1">
    <nc r="H518" t="inlineStr">
      <is>
        <t>-</t>
      </is>
    </nc>
  </rcc>
  <rcc rId="7817" sId="1" quotePrefix="1">
    <nc r="H519" t="inlineStr">
      <is>
        <t>-</t>
      </is>
    </nc>
  </rcc>
  <rcc rId="7818" sId="1" quotePrefix="1">
    <nc r="H520" t="inlineStr">
      <is>
        <t>-</t>
      </is>
    </nc>
  </rcc>
  <rcc rId="7819" sId="1" quotePrefix="1">
    <nc r="H521" t="inlineStr">
      <is>
        <t>-</t>
      </is>
    </nc>
  </rcc>
  <rcc rId="7820" sId="1" quotePrefix="1">
    <nc r="H522" t="inlineStr">
      <is>
        <t>-</t>
      </is>
    </nc>
  </rcc>
  <rcc rId="7821" sId="1" quotePrefix="1">
    <nc r="H523" t="inlineStr">
      <is>
        <t>-</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824" sId="1" xfDxf="1" dxf="1">
    <nc r="I474" t="inlineStr">
      <is>
        <t>rba_BldrBCLSigChk.c</t>
      </is>
    </nc>
    <ndxf>
      <alignment horizontal="left" vertical="top" readingOrder="0"/>
      <border outline="0">
        <left style="thin">
          <color indexed="64"/>
        </left>
        <right style="thin">
          <color indexed="64"/>
        </right>
        <top style="thin">
          <color indexed="64"/>
        </top>
        <bottom style="thin">
          <color indexed="64"/>
        </bottom>
      </border>
    </ndxf>
  </rcc>
  <rcc rId="7825" sId="1" xfDxf="1" dxf="1">
    <nc r="I475" t="inlineStr">
      <is>
        <t>rba_BldrFlsDrv.c</t>
      </is>
    </nc>
    <ndxf>
      <alignment horizontal="left" vertical="top" readingOrder="0"/>
      <border outline="0">
        <left style="thin">
          <color indexed="64"/>
        </left>
        <right style="thin">
          <color indexed="64"/>
        </right>
        <top style="thin">
          <color indexed="64"/>
        </top>
        <bottom style="thin">
          <color indexed="64"/>
        </bottom>
      </border>
    </ndxf>
  </rcc>
  <rcc rId="7826" sId="1" xfDxf="1" dxf="1">
    <nc r="I476" t="inlineStr">
      <is>
        <t>rba_BldrCmp_Cfg_CheckMem.c</t>
      </is>
    </nc>
    <ndxf>
      <alignment horizontal="left" vertical="top" readingOrder="0"/>
      <border outline="0">
        <left style="thin">
          <color indexed="64"/>
        </left>
        <right style="thin">
          <color indexed="64"/>
        </right>
        <top style="thin">
          <color indexed="64"/>
        </top>
        <bottom style="thin">
          <color indexed="64"/>
        </bottom>
      </border>
    </ndxf>
  </rcc>
  <rcc rId="7827" sId="1" xfDxf="1" dxf="1">
    <nc r="I477" t="inlineStr">
      <is>
        <t>rba_BldrCmp_Cfg_FlashIf.c</t>
      </is>
    </nc>
    <ndxf>
      <alignment horizontal="left" vertical="top" readingOrder="0"/>
      <border outline="0">
        <left style="thin">
          <color indexed="64"/>
        </left>
        <right style="thin">
          <color indexed="64"/>
        </right>
        <top style="thin">
          <color indexed="64"/>
        </top>
        <bottom style="thin">
          <color indexed="64"/>
        </bottom>
      </border>
    </ndxf>
  </rcc>
  <rcc rId="7828" sId="1" xfDxf="1" dxf="1">
    <nc r="I478" t="inlineStr">
      <is>
        <t>rba_BldrCmp_Cfg_Functions.c</t>
      </is>
    </nc>
    <ndxf>
      <alignment horizontal="left" vertical="top" readingOrder="0"/>
      <border outline="0">
        <left style="thin">
          <color indexed="64"/>
        </left>
        <right style="thin">
          <color indexed="64"/>
        </right>
        <top style="thin">
          <color indexed="64"/>
        </top>
        <bottom style="thin">
          <color indexed="64"/>
        </bottom>
      </border>
    </ndxf>
  </rcc>
  <rcc rId="7829" sId="1" xfDxf="1" dxf="1">
    <nc r="I479" t="inlineStr">
      <is>
        <t>rba_BldrCmp_Cfg_SecA.c</t>
      </is>
    </nc>
    <ndxf>
      <alignment horizontal="left" vertical="top" readingOrder="0"/>
      <border outline="0">
        <left style="thin">
          <color indexed="64"/>
        </left>
        <right style="thin">
          <color indexed="64"/>
        </right>
        <top style="thin">
          <color indexed="64"/>
        </top>
        <bottom style="thin">
          <color indexed="64"/>
        </bottom>
      </border>
    </ndxf>
  </rcc>
  <rcc rId="7830" sId="1" xfDxf="1" dxf="1">
    <nc r="I480" t="inlineStr">
      <is>
        <t>rba_BldrCmp_Cfg_NvmIf.c</t>
      </is>
    </nc>
    <ndxf>
      <alignment horizontal="left" vertical="top" readingOrder="0"/>
      <border outline="0">
        <left style="thin">
          <color indexed="64"/>
        </left>
        <right style="thin">
          <color indexed="64"/>
        </right>
        <top style="thin">
          <color indexed="64"/>
        </top>
        <bottom style="thin">
          <color indexed="64"/>
        </bottom>
      </border>
    </ndxf>
  </rcc>
  <rcc rId="7831" sId="1" xfDxf="1" dxf="1">
    <nc r="I481" t="inlineStr">
      <is>
        <t>rba_BldrCmp_Cfg_Com.c</t>
      </is>
    </nc>
    <ndxf>
      <alignment horizontal="left" vertical="top" readingOrder="0"/>
      <border outline="0">
        <left style="thin">
          <color indexed="64"/>
        </left>
        <right style="thin">
          <color indexed="64"/>
        </right>
        <top style="thin">
          <color indexed="64"/>
        </top>
        <bottom style="thin">
          <color indexed="64"/>
        </bottom>
      </border>
    </ndxf>
  </rcc>
  <rcc rId="7832" sId="1" xfDxf="1" dxf="1">
    <nc r="I482" t="inlineStr">
      <is>
        <t>rba_BldrFlsDrv_Cfg.c</t>
      </is>
    </nc>
    <ndxf>
      <alignment horizontal="left" vertical="top" readingOrder="0"/>
      <border outline="0">
        <left style="thin">
          <color indexed="64"/>
        </left>
        <right style="thin">
          <color indexed="64"/>
        </right>
        <top style="thin">
          <color indexed="64"/>
        </top>
        <bottom style="thin">
          <color indexed="64"/>
        </bottom>
      </border>
    </ndxf>
  </rcc>
  <rcc rId="7833" sId="1" xfDxf="1" dxf="1">
    <nc r="I483" t="inlineStr">
      <is>
        <t>CubasAdapter.c</t>
      </is>
    </nc>
    <ndxf>
      <alignment horizontal="left" vertical="top" readingOrder="0"/>
      <border outline="0">
        <left style="thin">
          <color indexed="64"/>
        </left>
        <right style="thin">
          <color indexed="64"/>
        </right>
        <top style="thin">
          <color indexed="64"/>
        </top>
        <bottom style="thin">
          <color indexed="64"/>
        </bottom>
      </border>
    </ndxf>
  </rcc>
  <rcc rId="7834" sId="1" xfDxf="1" dxf="1">
    <nc r="I484" t="inlineStr">
      <is>
        <t>rba_Bldr_main.c</t>
      </is>
    </nc>
    <ndxf>
      <alignment horizontal="left" vertical="top" readingOrder="0"/>
      <border outline="0">
        <left style="thin">
          <color indexed="64"/>
        </left>
        <right style="thin">
          <color indexed="64"/>
        </right>
        <top style="thin">
          <color indexed="64"/>
        </top>
        <bottom style="thin">
          <color indexed="64"/>
        </bottom>
      </border>
    </ndxf>
  </rcc>
  <rcc rId="7835" sId="1" xfDxf="1" dxf="1">
    <nc r="I485" t="inlineStr">
      <is>
        <t>rba_sbl_main.c</t>
      </is>
    </nc>
    <ndxf>
      <alignment horizontal="left" vertical="top" readingOrder="0"/>
      <border outline="0">
        <left style="thin">
          <color indexed="64"/>
        </left>
        <right style="thin">
          <color indexed="64"/>
        </right>
        <top style="thin">
          <color indexed="64"/>
        </top>
        <bottom style="thin">
          <color indexed="64"/>
        </bottom>
      </border>
    </ndxf>
  </rcc>
  <rcc rId="7836" sId="1" xfDxf="1" dxf="1">
    <nc r="I486" t="inlineStr">
      <is>
        <t>rba_BldrCmp_10DiagnosticSessionControl.c</t>
      </is>
    </nc>
    <ndxf>
      <alignment horizontal="left" vertical="top" readingOrder="0"/>
      <border outline="0">
        <left style="thin">
          <color indexed="64"/>
        </left>
        <right style="thin">
          <color indexed="64"/>
        </right>
        <top style="thin">
          <color indexed="64"/>
        </top>
        <bottom style="thin">
          <color indexed="64"/>
        </bottom>
      </border>
    </ndxf>
  </rcc>
  <rcc rId="7837" sId="1" xfDxf="1" dxf="1">
    <nc r="I487" t="inlineStr">
      <is>
        <t>rba_BldrCmp.c</t>
      </is>
    </nc>
    <ndxf>
      <alignment horizontal="left" vertical="top" readingOrder="0"/>
      <border outline="0">
        <left style="thin">
          <color indexed="64"/>
        </left>
        <right style="thin">
          <color indexed="64"/>
        </right>
        <top style="thin">
          <color indexed="64"/>
        </top>
        <bottom style="thin">
          <color indexed="64"/>
        </bottom>
      </border>
    </ndxf>
  </rcc>
  <rcc rId="7838" sId="1" xfDxf="1" dxf="1">
    <nc r="I488" t="inlineStr">
      <is>
        <t>rba_BldrCmp_27SecurityAccess.c</t>
      </is>
    </nc>
    <ndxf>
      <alignment horizontal="left" vertical="top" readingOrder="0"/>
      <border outline="0">
        <left style="thin">
          <color indexed="64"/>
        </left>
        <right style="thin">
          <color indexed="64"/>
        </right>
        <top style="thin">
          <color indexed="64"/>
        </top>
        <bottom style="thin">
          <color indexed="64"/>
        </bottom>
      </border>
    </ndxf>
  </rcc>
  <rcc rId="7839" sId="1" xfDxf="1" dxf="1">
    <nc r="I489" t="inlineStr">
      <is>
        <t>RBLCF_Customized_Hexblocks_Allocation_Signature.c</t>
      </is>
    </nc>
    <ndxf>
      <alignment horizontal="left" vertical="top" readingOrder="0"/>
      <border outline="0">
        <left style="thin">
          <color indexed="64"/>
        </left>
        <right style="thin">
          <color indexed="64"/>
        </right>
        <top style="thin">
          <color indexed="64"/>
        </top>
        <bottom style="thin">
          <color indexed="64"/>
        </bottom>
      </border>
    </ndxf>
  </rcc>
  <rcc rId="7840" sId="1" xfDxf="1" dxf="1">
    <nc r="I490" t="inlineStr">
      <is>
        <t>rba_Bmgr_main.c</t>
      </is>
    </nc>
    <ndxf>
      <alignment horizontal="left" vertical="top" readingOrder="0"/>
      <border outline="0">
        <left style="thin">
          <color indexed="64"/>
        </left>
        <right style="thin">
          <color indexed="64"/>
        </right>
        <top style="thin">
          <color indexed="64"/>
        </top>
        <bottom style="thin">
          <color indexed="64"/>
        </bottom>
      </border>
    </ndxf>
  </rcc>
  <rcc rId="7841" sId="1" xfDxf="1" dxf="1">
    <nc r="I491" t="inlineStr">
      <is>
        <t>RBHMI_ConfigOutputDriver_PRJ.c</t>
      </is>
    </nc>
    <ndxf>
      <alignment horizontal="left" vertical="top" readingOrder="0"/>
      <border outline="0">
        <left style="thin">
          <color indexed="64"/>
        </left>
        <right style="thin">
          <color indexed="64"/>
        </right>
        <top style="thin">
          <color indexed="64"/>
        </top>
        <bottom style="thin">
          <color indexed="64"/>
        </bottom>
      </border>
    </ndxf>
  </rcc>
  <rcc rId="7842" sId="1" xfDxf="1" dxf="1">
    <nc r="I492" t="inlineStr">
      <is>
        <t>RBHMI_ExtStateCalculation_PRJ.c</t>
      </is>
    </nc>
    <ndxf>
      <alignment horizontal="left" vertical="top" readingOrder="0"/>
      <border outline="0">
        <left style="thin">
          <color indexed="64"/>
        </left>
        <right style="thin">
          <color indexed="64"/>
        </right>
        <top style="thin">
          <color indexed="64"/>
        </top>
        <bottom style="thin">
          <color indexed="64"/>
        </bottom>
      </border>
    </ndxf>
  </rcc>
  <rcc rId="7843" sId="1" xfDxf="1" dxf="1">
    <nc r="I493" t="inlineStr">
      <is>
        <t>RBHMI_Synchronisation_PRJ.c</t>
      </is>
    </nc>
    <ndxf>
      <alignment horizontal="left" vertical="top" readingOrder="0"/>
      <border outline="0">
        <left style="thin">
          <color indexed="64"/>
        </left>
        <right style="thin">
          <color indexed="64"/>
        </right>
        <top style="thin">
          <color indexed="64"/>
        </top>
        <bottom style="thin">
          <color indexed="64"/>
        </bottom>
      </border>
    </ndxf>
  </rcc>
  <rcc rId="7844" sId="1" xfDxf="1" dxf="1">
    <nc r="I494" t="inlineStr">
      <is>
        <t xml:space="preserve">Pata_EnvironmentVariables </t>
      </is>
    </nc>
    <ndxf>
      <alignment horizontal="left" vertical="top" readingOrder="0"/>
      <border outline="0">
        <left style="thin">
          <color indexed="64"/>
        </left>
        <right style="thin">
          <color indexed="64"/>
        </right>
        <top style="thin">
          <color indexed="64"/>
        </top>
        <bottom style="thin">
          <color indexed="64"/>
        </bottom>
      </border>
    </ndxf>
  </rcc>
  <rcc rId="7845" sId="1" xfDxf="1" dxf="1">
    <nc r="I495" t="inlineStr">
      <is>
        <t>ApbCtrl_HMI_DFN (1.12)</t>
      </is>
    </nc>
    <ndxf>
      <alignment horizontal="left" vertical="top" readingOrder="0"/>
      <border outline="0">
        <left style="thin">
          <color indexed="64"/>
        </left>
        <right style="thin">
          <color indexed="64"/>
        </right>
        <top style="thin">
          <color indexed="64"/>
        </top>
        <bottom style="thin">
          <color indexed="64"/>
        </bottom>
      </border>
    </ndxf>
  </rcc>
  <rcc rId="7846" sId="1" xfDxf="1" dxf="1">
    <nc r="I496" t="inlineStr">
      <is>
        <t>NET_SCL_Rx_SGMW_TPMS.c</t>
      </is>
    </nc>
    <ndxf>
      <alignment horizontal="left" vertical="top" readingOrder="0"/>
      <border outline="0">
        <left style="thin">
          <color indexed="64"/>
        </left>
        <right style="thin">
          <color indexed="64"/>
        </right>
        <top style="thin">
          <color indexed="64"/>
        </top>
        <bottom style="thin">
          <color indexed="64"/>
        </bottom>
      </border>
    </ndxf>
  </rcc>
  <rcc rId="7847" sId="1" xfDxf="1" dxf="1">
    <nc r="I497" t="inlineStr">
      <is>
        <t>RBPduHandler_Callouts.c</t>
      </is>
    </nc>
    <ndxf>
      <alignment horizontal="left" vertical="top" readingOrder="0"/>
      <border outline="0">
        <left style="thin">
          <color indexed="64"/>
        </left>
        <right style="thin">
          <color indexed="64"/>
        </right>
        <top style="thin">
          <color indexed="64"/>
        </top>
        <bottom style="thin">
          <color indexed="64"/>
        </bottom>
      </border>
    </ndxf>
  </rcc>
  <rcc rId="7848" sId="1" xfDxf="1" dxf="1">
    <nc r="V474">
      <v>134</v>
    </nc>
    <ndxf>
      <alignment horizontal="left" vertical="top" readingOrder="0"/>
      <border outline="0">
        <left style="thin">
          <color indexed="64"/>
        </left>
        <right style="thin">
          <color indexed="64"/>
        </right>
        <top style="thin">
          <color indexed="64"/>
        </top>
        <bottom style="thin">
          <color indexed="64"/>
        </bottom>
      </border>
    </ndxf>
  </rcc>
  <rcc rId="7849" sId="1" xfDxf="1" dxf="1">
    <nc r="V475">
      <v>200</v>
    </nc>
    <ndxf>
      <alignment horizontal="left" vertical="top" readingOrder="0"/>
      <border outline="0">
        <left style="thin">
          <color indexed="64"/>
        </left>
        <right style="thin">
          <color indexed="64"/>
        </right>
        <top style="thin">
          <color indexed="64"/>
        </top>
        <bottom style="thin">
          <color indexed="64"/>
        </bottom>
      </border>
    </ndxf>
  </rcc>
  <rcc rId="7850" sId="1" xfDxf="1" dxf="1">
    <nc r="V476">
      <v>145</v>
    </nc>
    <ndxf>
      <alignment horizontal="left" vertical="top" readingOrder="0"/>
      <border outline="0">
        <left style="thin">
          <color indexed="64"/>
        </left>
        <right style="thin">
          <color indexed="64"/>
        </right>
        <top style="thin">
          <color indexed="64"/>
        </top>
        <bottom style="thin">
          <color indexed="64"/>
        </bottom>
      </border>
    </ndxf>
  </rcc>
  <rcc rId="7851" sId="1" xfDxf="1" dxf="1">
    <nc r="V477">
      <v>124</v>
    </nc>
    <ndxf>
      <alignment horizontal="left" vertical="top" readingOrder="0"/>
      <border outline="0">
        <left style="thin">
          <color indexed="64"/>
        </left>
        <right style="thin">
          <color indexed="64"/>
        </right>
        <top style="thin">
          <color indexed="64"/>
        </top>
        <bottom style="thin">
          <color indexed="64"/>
        </bottom>
      </border>
    </ndxf>
  </rcc>
  <rcc rId="7852" sId="1" xfDxf="1" dxf="1">
    <nc r="V478">
      <v>154</v>
    </nc>
    <ndxf>
      <alignment horizontal="left" vertical="top" readingOrder="0"/>
      <border outline="0">
        <left style="thin">
          <color indexed="64"/>
        </left>
        <right style="thin">
          <color indexed="64"/>
        </right>
        <top style="thin">
          <color indexed="64"/>
        </top>
        <bottom style="thin">
          <color indexed="64"/>
        </bottom>
      </border>
    </ndxf>
  </rcc>
  <rcc rId="7853" sId="1" xfDxf="1" dxf="1">
    <nc r="V479">
      <v>71</v>
    </nc>
    <ndxf>
      <alignment horizontal="left" vertical="top" readingOrder="0"/>
      <border outline="0">
        <left style="thin">
          <color indexed="64"/>
        </left>
        <right style="thin">
          <color indexed="64"/>
        </right>
        <top style="thin">
          <color indexed="64"/>
        </top>
        <bottom style="thin">
          <color indexed="64"/>
        </bottom>
      </border>
    </ndxf>
  </rcc>
  <rcc rId="7854" sId="1" xfDxf="1" dxf="1">
    <nc r="V480">
      <v>135</v>
    </nc>
    <ndxf>
      <alignment horizontal="left" vertical="top" readingOrder="0"/>
      <border outline="0">
        <left style="thin">
          <color indexed="64"/>
        </left>
        <right style="thin">
          <color indexed="64"/>
        </right>
        <top style="thin">
          <color indexed="64"/>
        </top>
        <bottom style="thin">
          <color indexed="64"/>
        </bottom>
      </border>
    </ndxf>
  </rcc>
  <rcc rId="7855" sId="1" xfDxf="1" dxf="1">
    <nc r="V481">
      <v>89</v>
    </nc>
    <ndxf>
      <alignment horizontal="left" vertical="top" readingOrder="0"/>
      <border outline="0">
        <left style="thin">
          <color indexed="64"/>
        </left>
        <right style="thin">
          <color indexed="64"/>
        </right>
        <top style="thin">
          <color indexed="64"/>
        </top>
        <bottom style="thin">
          <color indexed="64"/>
        </bottom>
      </border>
    </ndxf>
  </rcc>
  <rcc rId="7856" sId="1" xfDxf="1" dxf="1">
    <nc r="V482">
      <v>39</v>
    </nc>
    <ndxf>
      <alignment horizontal="left" vertical="top" readingOrder="0"/>
      <border outline="0">
        <left style="thin">
          <color indexed="64"/>
        </left>
        <right style="thin">
          <color indexed="64"/>
        </right>
        <top style="thin">
          <color indexed="64"/>
        </top>
        <bottom style="thin">
          <color indexed="64"/>
        </bottom>
      </border>
    </ndxf>
  </rcc>
  <rcc rId="7857" sId="1" xfDxf="1" dxf="1">
    <nc r="V483">
      <v>82</v>
    </nc>
    <ndxf>
      <alignment horizontal="left" vertical="top" readingOrder="0"/>
      <border outline="0">
        <left style="thin">
          <color indexed="64"/>
        </left>
        <right style="thin">
          <color indexed="64"/>
        </right>
        <top style="thin">
          <color indexed="64"/>
        </top>
        <bottom style="thin">
          <color indexed="64"/>
        </bottom>
      </border>
    </ndxf>
  </rcc>
  <rcc rId="7858" sId="1" xfDxf="1" dxf="1">
    <nc r="V484">
      <v>54</v>
    </nc>
    <ndxf>
      <alignment horizontal="left" vertical="top" readingOrder="0"/>
      <border outline="0">
        <left style="thin">
          <color indexed="64"/>
        </left>
        <right style="thin">
          <color indexed="64"/>
        </right>
        <top style="thin">
          <color indexed="64"/>
        </top>
        <bottom style="thin">
          <color indexed="64"/>
        </bottom>
      </border>
    </ndxf>
  </rcc>
  <rcc rId="7859" sId="1" xfDxf="1" dxf="1">
    <nc r="V485">
      <v>109</v>
    </nc>
    <ndxf>
      <alignment horizontal="left" vertical="top" readingOrder="0"/>
      <border outline="0">
        <left style="thin">
          <color indexed="64"/>
        </left>
        <right style="thin">
          <color indexed="64"/>
        </right>
        <top style="thin">
          <color indexed="64"/>
        </top>
        <bottom style="thin">
          <color indexed="64"/>
        </bottom>
      </border>
    </ndxf>
  </rcc>
  <rcc rId="7860" sId="1" xfDxf="1" dxf="1">
    <nc r="V486">
      <v>200</v>
    </nc>
    <ndxf>
      <alignment horizontal="left" vertical="top" readingOrder="0"/>
      <border outline="0">
        <left style="thin">
          <color indexed="64"/>
        </left>
        <right style="thin">
          <color indexed="64"/>
        </right>
        <top style="thin">
          <color indexed="64"/>
        </top>
        <bottom style="thin">
          <color indexed="64"/>
        </bottom>
      </border>
    </ndxf>
  </rcc>
  <rcc rId="7861" sId="1" xfDxf="1" dxf="1">
    <nc r="V487">
      <v>208</v>
    </nc>
    <ndxf>
      <alignment horizontal="left" vertical="top" readingOrder="0"/>
      <border outline="0">
        <left style="thin">
          <color indexed="64"/>
        </left>
        <right style="thin">
          <color indexed="64"/>
        </right>
        <top style="thin">
          <color indexed="64"/>
        </top>
        <bottom style="thin">
          <color indexed="64"/>
        </bottom>
      </border>
    </ndxf>
  </rcc>
  <rcc rId="7862" sId="1" xfDxf="1" dxf="1">
    <nc r="V488">
      <v>255</v>
    </nc>
    <ndxf>
      <alignment horizontal="left" vertical="top" readingOrder="0"/>
      <border outline="0">
        <left style="thin">
          <color indexed="64"/>
        </left>
        <right style="thin">
          <color indexed="64"/>
        </right>
        <top style="thin">
          <color indexed="64"/>
        </top>
        <bottom style="thin">
          <color indexed="64"/>
        </bottom>
      </border>
    </ndxf>
  </rcc>
  <rcc rId="7863" sId="1" xfDxf="1" dxf="1">
    <nc r="V489">
      <v>146</v>
    </nc>
    <ndxf>
      <alignment horizontal="left" vertical="top" readingOrder="0"/>
      <border outline="0">
        <left style="thin">
          <color indexed="64"/>
        </left>
        <right style="thin">
          <color indexed="64"/>
        </right>
        <top style="thin">
          <color indexed="64"/>
        </top>
        <bottom style="thin">
          <color indexed="64"/>
        </bottom>
      </border>
    </ndxf>
  </rcc>
  <rcc rId="7864" sId="1" xfDxf="1" dxf="1">
    <nc r="V490">
      <v>96</v>
    </nc>
    <ndxf>
      <alignment horizontal="left" vertical="top" readingOrder="0"/>
      <border outline="0">
        <left style="thin">
          <color indexed="64"/>
        </left>
        <right style="thin">
          <color indexed="64"/>
        </right>
        <top style="thin">
          <color indexed="64"/>
        </top>
        <bottom style="thin">
          <color indexed="64"/>
        </bottom>
      </border>
    </ndxf>
  </rcc>
  <rcc rId="7865" sId="1" xfDxf="1" dxf="1">
    <nc r="V491">
      <v>286</v>
    </nc>
    <ndxf>
      <alignment horizontal="left" vertical="top" readingOrder="0"/>
      <border outline="0">
        <left style="thin">
          <color indexed="64"/>
        </left>
        <right style="thin">
          <color indexed="64"/>
        </right>
        <top style="thin">
          <color indexed="64"/>
        </top>
        <bottom style="thin">
          <color indexed="64"/>
        </bottom>
      </border>
    </ndxf>
  </rcc>
  <rcc rId="7866" sId="1" xfDxf="1" dxf="1">
    <nc r="V492">
      <v>241</v>
    </nc>
    <ndxf>
      <alignment horizontal="left" vertical="top" readingOrder="0"/>
      <border outline="0">
        <left style="thin">
          <color indexed="64"/>
        </left>
        <right style="thin">
          <color indexed="64"/>
        </right>
        <top style="thin">
          <color indexed="64"/>
        </top>
        <bottom style="thin">
          <color indexed="64"/>
        </bottom>
      </border>
    </ndxf>
  </rcc>
  <rcc rId="7867" sId="1" xfDxf="1" dxf="1">
    <nc r="V493">
      <v>84</v>
    </nc>
    <ndxf>
      <alignment horizontal="left" vertical="top" readingOrder="0"/>
      <border outline="0">
        <left style="thin">
          <color indexed="64"/>
        </left>
        <right style="thin">
          <color indexed="64"/>
        </right>
        <top style="thin">
          <color indexed="64"/>
        </top>
        <bottom style="thin">
          <color indexed="64"/>
        </bottom>
      </border>
    </ndxf>
  </rcc>
  <rcc rId="7868" sId="1" xfDxf="1" dxf="1">
    <nc r="V494">
      <v>28</v>
    </nc>
    <ndxf>
      <alignment horizontal="left" vertical="top" readingOrder="0"/>
      <border outline="0">
        <left style="thin">
          <color indexed="64"/>
        </left>
        <right style="thin">
          <color indexed="64"/>
        </right>
        <top style="thin">
          <color indexed="64"/>
        </top>
        <bottom style="thin">
          <color indexed="64"/>
        </bottom>
      </border>
    </ndxf>
  </rcc>
  <rcc rId="7869" sId="1" xfDxf="1" dxf="1">
    <nc r="V495">
      <v>150</v>
    </nc>
    <ndxf>
      <alignment horizontal="left" vertical="top" readingOrder="0"/>
      <border outline="0">
        <left style="thin">
          <color indexed="64"/>
        </left>
        <right style="thin">
          <color indexed="64"/>
        </right>
        <top style="thin">
          <color indexed="64"/>
        </top>
        <bottom style="thin">
          <color indexed="64"/>
        </bottom>
      </border>
    </ndxf>
  </rcc>
  <rcc rId="7870" sId="1" xfDxf="1" dxf="1">
    <nc r="V496">
      <v>719</v>
    </nc>
    <ndxf>
      <alignment horizontal="left" vertical="top" readingOrder="0"/>
      <border outline="0">
        <left style="thin">
          <color indexed="64"/>
        </left>
        <right style="thin">
          <color indexed="64"/>
        </right>
        <top style="thin">
          <color indexed="64"/>
        </top>
        <bottom style="thin">
          <color indexed="64"/>
        </bottom>
      </border>
    </ndxf>
  </rcc>
  <rcc rId="7871" sId="1" xfDxf="1" dxf="1">
    <nc r="V497">
      <v>220</v>
    </nc>
    <ndxf>
      <alignment horizontal="left" vertical="top" readingOrder="0"/>
      <border outline="0">
        <left style="thin">
          <color indexed="64"/>
        </left>
        <right style="thin">
          <color indexed="64"/>
        </right>
        <top style="thin">
          <color indexed="64"/>
        </top>
        <bottom style="thin">
          <color indexed="64"/>
        </bottom>
      </border>
    </ndxf>
  </rcc>
  <rcc rId="7872" sId="1">
    <nc r="W474">
      <f>V474</f>
    </nc>
  </rcc>
  <rcc rId="7873" sId="1">
    <nc r="W475">
      <f>V475</f>
    </nc>
  </rcc>
  <rcc rId="7874" sId="1">
    <nc r="W476">
      <f>V476</f>
    </nc>
  </rcc>
  <rcc rId="7875" sId="1">
    <nc r="W477">
      <f>V477</f>
    </nc>
  </rcc>
  <rcc rId="7876" sId="1">
    <nc r="W478">
      <f>V478</f>
    </nc>
  </rcc>
  <rcc rId="7877" sId="1">
    <nc r="W479">
      <f>V479</f>
    </nc>
  </rcc>
  <rcc rId="7878" sId="1">
    <nc r="W480">
      <f>V480</f>
    </nc>
  </rcc>
  <rcc rId="7879" sId="1">
    <nc r="W481">
      <f>V481</f>
    </nc>
  </rcc>
  <rcc rId="7880" sId="1">
    <nc r="W482">
      <f>V482</f>
    </nc>
  </rcc>
  <rcc rId="7881" sId="1">
    <nc r="W483">
      <f>V483</f>
    </nc>
  </rcc>
  <rcc rId="7882" sId="1">
    <nc r="W484">
      <f>V484</f>
    </nc>
  </rcc>
  <rcc rId="7883" sId="1">
    <nc r="W485">
      <f>V485</f>
    </nc>
  </rcc>
  <rcc rId="7884" sId="1">
    <nc r="W486">
      <f>V486</f>
    </nc>
  </rcc>
  <rcc rId="7885" sId="1">
    <nc r="W487">
      <f>V487</f>
    </nc>
  </rcc>
  <rcc rId="7886" sId="1">
    <nc r="W488">
      <f>V488</f>
    </nc>
  </rcc>
  <rcc rId="7887" sId="1">
    <nc r="W489">
      <f>V489</f>
    </nc>
  </rcc>
  <rcc rId="7888" sId="1">
    <nc r="W490">
      <f>V490</f>
    </nc>
  </rcc>
  <rcc rId="7889" sId="1">
    <nc r="W491">
      <f>V491</f>
    </nc>
  </rcc>
  <rcc rId="7890" sId="1">
    <nc r="W492">
      <f>V492</f>
    </nc>
  </rcc>
  <rcc rId="7891" sId="1">
    <nc r="W493">
      <f>V493</f>
    </nc>
  </rcc>
  <rcc rId="7892" sId="1">
    <nc r="W494">
      <f>V494</f>
    </nc>
  </rcc>
  <rcc rId="7893" sId="1">
    <nc r="W495">
      <f>V495</f>
    </nc>
  </rcc>
  <rcc rId="7894" sId="1">
    <nc r="W496">
      <f>V496</f>
    </nc>
  </rcc>
  <rcc rId="7895" sId="1">
    <nc r="W497">
      <f>V497</f>
    </nc>
  </rcc>
  <rcc rId="7896" sId="1" quotePrefix="1">
    <nc r="J475" t="inlineStr">
      <is>
        <t>-</t>
      </is>
    </nc>
  </rcc>
  <rcc rId="7897" sId="1" quotePrefix="1">
    <nc r="J476" t="inlineStr">
      <is>
        <t>-</t>
      </is>
    </nc>
  </rcc>
  <rcc rId="7898" sId="1" quotePrefix="1">
    <nc r="J477" t="inlineStr">
      <is>
        <t>-</t>
      </is>
    </nc>
  </rcc>
  <rcc rId="7899" sId="1" quotePrefix="1">
    <nc r="J478" t="inlineStr">
      <is>
        <t>-</t>
      </is>
    </nc>
  </rcc>
  <rcc rId="7900" sId="1" quotePrefix="1">
    <nc r="J479" t="inlineStr">
      <is>
        <t>-</t>
      </is>
    </nc>
  </rcc>
  <rcc rId="7901" sId="1" quotePrefix="1">
    <nc r="J480" t="inlineStr">
      <is>
        <t>-</t>
      </is>
    </nc>
  </rcc>
  <rcc rId="7902" sId="1" quotePrefix="1">
    <nc r="J481" t="inlineStr">
      <is>
        <t>-</t>
      </is>
    </nc>
  </rcc>
  <rcc rId="7903" sId="1" quotePrefix="1">
    <nc r="J482" t="inlineStr">
      <is>
        <t>-</t>
      </is>
    </nc>
  </rcc>
  <rcc rId="7904" sId="1" quotePrefix="1">
    <nc r="J483" t="inlineStr">
      <is>
        <t>-</t>
      </is>
    </nc>
  </rcc>
  <rcc rId="7905" sId="1" quotePrefix="1">
    <nc r="J484" t="inlineStr">
      <is>
        <t>-</t>
      </is>
    </nc>
  </rcc>
  <rcc rId="7906" sId="1" quotePrefix="1">
    <nc r="J485" t="inlineStr">
      <is>
        <t>-</t>
      </is>
    </nc>
  </rcc>
  <rcc rId="7907" sId="1" quotePrefix="1">
    <nc r="J486" t="inlineStr">
      <is>
        <t>-</t>
      </is>
    </nc>
  </rcc>
  <rcc rId="7908" sId="1" quotePrefix="1">
    <nc r="J487" t="inlineStr">
      <is>
        <t>-</t>
      </is>
    </nc>
  </rcc>
  <rcc rId="7909" sId="1" quotePrefix="1">
    <nc r="J488" t="inlineStr">
      <is>
        <t>-</t>
      </is>
    </nc>
  </rcc>
  <rcc rId="7910" sId="1" quotePrefix="1">
    <nc r="J489" t="inlineStr">
      <is>
        <t>-</t>
      </is>
    </nc>
  </rcc>
  <rcc rId="7911" sId="1" quotePrefix="1">
    <nc r="J490" t="inlineStr">
      <is>
        <t>-</t>
      </is>
    </nc>
  </rcc>
  <rcc rId="7912" sId="1" quotePrefix="1">
    <nc r="J491" t="inlineStr">
      <is>
        <t>-</t>
      </is>
    </nc>
  </rcc>
  <rcc rId="7913" sId="1" quotePrefix="1">
    <nc r="J492" t="inlineStr">
      <is>
        <t>-</t>
      </is>
    </nc>
  </rcc>
  <rcc rId="7914" sId="1" quotePrefix="1">
    <nc r="J493" t="inlineStr">
      <is>
        <t>-</t>
      </is>
    </nc>
  </rcc>
  <rcc rId="7915" sId="1" quotePrefix="1">
    <nc r="J494" t="inlineStr">
      <is>
        <t>-</t>
      </is>
    </nc>
  </rcc>
  <rcc rId="7916" sId="1" quotePrefix="1">
    <nc r="J495" t="inlineStr">
      <is>
        <t>-</t>
      </is>
    </nc>
  </rcc>
  <rcc rId="7917" sId="1" quotePrefix="1">
    <nc r="J496" t="inlineStr">
      <is>
        <t>-</t>
      </is>
    </nc>
  </rcc>
  <rcc rId="7918" sId="1" quotePrefix="1">
    <nc r="J497" t="inlineStr">
      <is>
        <t>-</t>
      </is>
    </nc>
  </rcc>
  <rcc rId="7919" sId="1" quotePrefix="1">
    <nc r="J498" t="inlineStr">
      <is>
        <t>-</t>
      </is>
    </nc>
  </rcc>
  <rcc rId="7920" sId="1" quotePrefix="1">
    <nc r="J499" t="inlineStr">
      <is>
        <t>-</t>
      </is>
    </nc>
  </rcc>
  <rcc rId="7921" sId="1" quotePrefix="1">
    <nc r="J500" t="inlineStr">
      <is>
        <t>-</t>
      </is>
    </nc>
  </rcc>
  <rcc rId="7922" sId="1" quotePrefix="1">
    <nc r="J501" t="inlineStr">
      <is>
        <t>-</t>
      </is>
    </nc>
  </rcc>
  <rcc rId="7923" sId="1" quotePrefix="1">
    <nc r="J502" t="inlineStr">
      <is>
        <t>-</t>
      </is>
    </nc>
  </rcc>
  <rcc rId="7924" sId="1" quotePrefix="1">
    <nc r="J503" t="inlineStr">
      <is>
        <t>-</t>
      </is>
    </nc>
  </rcc>
  <rcc rId="7925" sId="1" quotePrefix="1">
    <nc r="J504" t="inlineStr">
      <is>
        <t>-</t>
      </is>
    </nc>
  </rcc>
  <rcc rId="7926" sId="1" quotePrefix="1">
    <nc r="J505" t="inlineStr">
      <is>
        <t>-</t>
      </is>
    </nc>
  </rcc>
  <rcc rId="7927" sId="1" quotePrefix="1">
    <nc r="J506" t="inlineStr">
      <is>
        <t>-</t>
      </is>
    </nc>
  </rcc>
  <rcc rId="7928" sId="1" quotePrefix="1">
    <nc r="J507" t="inlineStr">
      <is>
        <t>-</t>
      </is>
    </nc>
  </rcc>
  <rcc rId="7929" sId="1" quotePrefix="1">
    <nc r="J508" t="inlineStr">
      <is>
        <t>-</t>
      </is>
    </nc>
  </rcc>
  <rcc rId="7930" sId="1" quotePrefix="1">
    <nc r="J509" t="inlineStr">
      <is>
        <t>-</t>
      </is>
    </nc>
  </rcc>
  <rcc rId="7931" sId="1" quotePrefix="1">
    <nc r="J510" t="inlineStr">
      <is>
        <t>-</t>
      </is>
    </nc>
  </rcc>
  <rcc rId="7932" sId="1" quotePrefix="1">
    <nc r="J511" t="inlineStr">
      <is>
        <t>-</t>
      </is>
    </nc>
  </rcc>
  <rcc rId="7933" sId="1" quotePrefix="1">
    <nc r="J512" t="inlineStr">
      <is>
        <t>-</t>
      </is>
    </nc>
  </rcc>
  <rcc rId="7934" sId="1" quotePrefix="1">
    <nc r="J513" t="inlineStr">
      <is>
        <t>-</t>
      </is>
    </nc>
  </rcc>
  <rcc rId="7935" sId="1" quotePrefix="1">
    <nc r="J514" t="inlineStr">
      <is>
        <t>-</t>
      </is>
    </nc>
  </rcc>
  <rcc rId="7936" sId="1" quotePrefix="1">
    <nc r="J515" t="inlineStr">
      <is>
        <t>-</t>
      </is>
    </nc>
  </rcc>
  <rcc rId="7937" sId="1" quotePrefix="1">
    <nc r="J516" t="inlineStr">
      <is>
        <t>-</t>
      </is>
    </nc>
  </rcc>
  <rcc rId="7938" sId="1" quotePrefix="1">
    <nc r="J517" t="inlineStr">
      <is>
        <t>-</t>
      </is>
    </nc>
  </rcc>
  <rcc rId="7939" sId="1" quotePrefix="1">
    <nc r="J518" t="inlineStr">
      <is>
        <t>-</t>
      </is>
    </nc>
  </rcc>
  <rcc rId="7940" sId="1" quotePrefix="1">
    <nc r="J519" t="inlineStr">
      <is>
        <t>-</t>
      </is>
    </nc>
  </rcc>
  <rcc rId="7941" sId="1" quotePrefix="1">
    <nc r="J520" t="inlineStr">
      <is>
        <t>-</t>
      </is>
    </nc>
  </rcc>
  <rcc rId="7942" sId="1" quotePrefix="1">
    <nc r="J521" t="inlineStr">
      <is>
        <t>-</t>
      </is>
    </nc>
  </rcc>
  <rcc rId="7943" sId="1" quotePrefix="1">
    <nc r="J522" t="inlineStr">
      <is>
        <t>-</t>
      </is>
    </nc>
  </rcc>
  <rcc rId="7944" sId="1" quotePrefix="1">
    <nc r="J523" t="inlineStr">
      <is>
        <t>-</t>
      </is>
    </nc>
  </rcc>
  <rcc rId="7945" sId="1" xfDxf="1" dxf="1">
    <nc r="M474" t="inlineStr">
      <is>
        <t>BSS08</t>
      </is>
    </nc>
    <ndxf>
      <alignment horizontal="left" vertical="top" readingOrder="0"/>
      <border outline="0">
        <left style="thin">
          <color indexed="64"/>
        </left>
        <right style="thin">
          <color indexed="64"/>
        </right>
        <top style="thin">
          <color indexed="64"/>
        </top>
        <bottom style="thin">
          <color indexed="64"/>
        </bottom>
      </border>
    </ndxf>
  </rcc>
  <rcc rId="7946" sId="1" xfDxf="1" dxf="1">
    <nc r="M475" t="inlineStr">
      <is>
        <t>BSS08</t>
      </is>
    </nc>
    <ndxf>
      <alignment horizontal="left" vertical="top" readingOrder="0"/>
      <border outline="0">
        <left style="thin">
          <color indexed="64"/>
        </left>
        <right style="thin">
          <color indexed="64"/>
        </right>
        <top style="thin">
          <color indexed="64"/>
        </top>
        <bottom style="thin">
          <color indexed="64"/>
        </bottom>
      </border>
    </ndxf>
  </rcc>
  <rcc rId="7947" sId="1" xfDxf="1" dxf="1">
    <nc r="M476" t="inlineStr">
      <is>
        <t>BSS08</t>
      </is>
    </nc>
    <ndxf>
      <alignment horizontal="left" vertical="top" readingOrder="0"/>
      <border outline="0">
        <left style="thin">
          <color indexed="64"/>
        </left>
        <right style="thin">
          <color indexed="64"/>
        </right>
        <top style="thin">
          <color indexed="64"/>
        </top>
        <bottom style="thin">
          <color indexed="64"/>
        </bottom>
      </border>
    </ndxf>
  </rcc>
  <rcc rId="7948" sId="1" xfDxf="1" dxf="1">
    <nc r="M477" t="inlineStr">
      <is>
        <t>BSS08</t>
      </is>
    </nc>
    <ndxf>
      <alignment horizontal="left" vertical="top" readingOrder="0"/>
      <border outline="0">
        <left style="thin">
          <color indexed="64"/>
        </left>
        <right style="thin">
          <color indexed="64"/>
        </right>
        <top style="thin">
          <color indexed="64"/>
        </top>
        <bottom style="thin">
          <color indexed="64"/>
        </bottom>
      </border>
    </ndxf>
  </rcc>
  <rcc rId="7949" sId="1" xfDxf="1" dxf="1">
    <nc r="M478" t="inlineStr">
      <is>
        <t>BSS08</t>
      </is>
    </nc>
    <ndxf>
      <alignment horizontal="left" vertical="top" readingOrder="0"/>
      <border outline="0">
        <left style="thin">
          <color indexed="64"/>
        </left>
        <right style="thin">
          <color indexed="64"/>
        </right>
        <top style="thin">
          <color indexed="64"/>
        </top>
        <bottom style="thin">
          <color indexed="64"/>
        </bottom>
      </border>
    </ndxf>
  </rcc>
  <rcc rId="7950" sId="1" xfDxf="1" dxf="1">
    <nc r="M479" t="inlineStr">
      <is>
        <t>BSS08</t>
      </is>
    </nc>
    <ndxf>
      <alignment horizontal="left" vertical="top" readingOrder="0"/>
      <border outline="0">
        <left style="thin">
          <color indexed="64"/>
        </left>
        <right style="thin">
          <color indexed="64"/>
        </right>
        <top style="thin">
          <color indexed="64"/>
        </top>
        <bottom style="thin">
          <color indexed="64"/>
        </bottom>
      </border>
    </ndxf>
  </rcc>
  <rcc rId="7951" sId="1" xfDxf="1" dxf="1">
    <nc r="M480" t="inlineStr">
      <is>
        <t>BSS08</t>
      </is>
    </nc>
    <ndxf>
      <alignment horizontal="left" vertical="top" readingOrder="0"/>
      <border outline="0">
        <left style="thin">
          <color indexed="64"/>
        </left>
        <right style="thin">
          <color indexed="64"/>
        </right>
        <top style="thin">
          <color indexed="64"/>
        </top>
        <bottom style="thin">
          <color indexed="64"/>
        </bottom>
      </border>
    </ndxf>
  </rcc>
  <rcc rId="7952" sId="1" xfDxf="1" dxf="1">
    <nc r="M481" t="inlineStr">
      <is>
        <t>BSS08</t>
      </is>
    </nc>
    <ndxf>
      <alignment horizontal="left" vertical="top" readingOrder="0"/>
      <border outline="0">
        <left style="thin">
          <color indexed="64"/>
        </left>
        <right style="thin">
          <color indexed="64"/>
        </right>
        <top style="thin">
          <color indexed="64"/>
        </top>
        <bottom style="thin">
          <color indexed="64"/>
        </bottom>
      </border>
    </ndxf>
  </rcc>
  <rcc rId="7953" sId="1" xfDxf="1" dxf="1">
    <nc r="M482" t="inlineStr">
      <is>
        <t>BSS08</t>
      </is>
    </nc>
    <ndxf>
      <alignment horizontal="left" vertical="top" readingOrder="0"/>
      <border outline="0">
        <left style="thin">
          <color indexed="64"/>
        </left>
        <right style="thin">
          <color indexed="64"/>
        </right>
        <top style="thin">
          <color indexed="64"/>
        </top>
        <bottom style="thin">
          <color indexed="64"/>
        </bottom>
      </border>
    </ndxf>
  </rcc>
  <rcc rId="7954" sId="1" xfDxf="1" dxf="1">
    <nc r="M483" t="inlineStr">
      <is>
        <t>BSS08</t>
      </is>
    </nc>
    <ndxf>
      <alignment horizontal="left" vertical="top" readingOrder="0"/>
      <border outline="0">
        <left style="thin">
          <color indexed="64"/>
        </left>
        <right style="thin">
          <color indexed="64"/>
        </right>
        <top style="thin">
          <color indexed="64"/>
        </top>
        <bottom style="thin">
          <color indexed="64"/>
        </bottom>
      </border>
    </ndxf>
  </rcc>
  <rcc rId="7955" sId="1" xfDxf="1" dxf="1">
    <nc r="M484" t="inlineStr">
      <is>
        <t>BSS08</t>
      </is>
    </nc>
    <ndxf>
      <alignment horizontal="left" vertical="top" readingOrder="0"/>
      <border outline="0">
        <left style="thin">
          <color indexed="64"/>
        </left>
        <right style="thin">
          <color indexed="64"/>
        </right>
        <top style="thin">
          <color indexed="64"/>
        </top>
        <bottom style="thin">
          <color indexed="64"/>
        </bottom>
      </border>
    </ndxf>
  </rcc>
  <rcc rId="7956" sId="1" xfDxf="1" dxf="1">
    <nc r="M485" t="inlineStr">
      <is>
        <t>BSS08</t>
      </is>
    </nc>
    <ndxf>
      <alignment horizontal="left" vertical="top" readingOrder="0"/>
      <border outline="0">
        <left style="thin">
          <color indexed="64"/>
        </left>
        <right style="thin">
          <color indexed="64"/>
        </right>
        <top style="thin">
          <color indexed="64"/>
        </top>
        <bottom style="thin">
          <color indexed="64"/>
        </bottom>
      </border>
    </ndxf>
  </rcc>
  <rcc rId="7957" sId="1" xfDxf="1" dxf="1">
    <nc r="M486" t="inlineStr">
      <is>
        <t>BSS08</t>
      </is>
    </nc>
    <ndxf>
      <alignment horizontal="left" vertical="top" readingOrder="0"/>
      <border outline="0">
        <left style="thin">
          <color indexed="64"/>
        </left>
        <right style="thin">
          <color indexed="64"/>
        </right>
        <top style="thin">
          <color indexed="64"/>
        </top>
        <bottom style="thin">
          <color indexed="64"/>
        </bottom>
      </border>
    </ndxf>
  </rcc>
  <rcc rId="7958" sId="1" xfDxf="1" dxf="1">
    <nc r="M487" t="inlineStr">
      <is>
        <t>BSS08</t>
      </is>
    </nc>
    <ndxf>
      <alignment horizontal="left" vertical="top" readingOrder="0"/>
      <border outline="0">
        <left style="thin">
          <color indexed="64"/>
        </left>
        <right style="thin">
          <color indexed="64"/>
        </right>
        <top style="thin">
          <color indexed="64"/>
        </top>
        <bottom style="thin">
          <color indexed="64"/>
        </bottom>
      </border>
    </ndxf>
  </rcc>
  <rcc rId="7959" sId="1" xfDxf="1" dxf="1">
    <nc r="M488" t="inlineStr">
      <is>
        <t>BSS08</t>
      </is>
    </nc>
    <ndxf>
      <alignment horizontal="left" vertical="top" readingOrder="0"/>
      <border outline="0">
        <left style="thin">
          <color indexed="64"/>
        </left>
        <right style="thin">
          <color indexed="64"/>
        </right>
        <top style="thin">
          <color indexed="64"/>
        </top>
        <bottom style="thin">
          <color indexed="64"/>
        </bottom>
      </border>
    </ndxf>
  </rcc>
  <rcc rId="7960" sId="1" xfDxf="1" dxf="1">
    <nc r="M489" t="inlineStr">
      <is>
        <t>BSS08</t>
      </is>
    </nc>
    <ndxf>
      <alignment horizontal="left" vertical="top" readingOrder="0"/>
      <border outline="0">
        <left style="thin">
          <color indexed="64"/>
        </left>
        <right style="thin">
          <color indexed="64"/>
        </right>
        <top style="thin">
          <color indexed="64"/>
        </top>
        <bottom style="thin">
          <color indexed="64"/>
        </bottom>
      </border>
    </ndxf>
  </rcc>
  <rcc rId="7961" sId="1" xfDxf="1" dxf="1">
    <nc r="M490" t="inlineStr">
      <is>
        <t>BSS08</t>
      </is>
    </nc>
    <ndxf>
      <alignment horizontal="left" vertical="top" readingOrder="0"/>
      <border outline="0">
        <left style="thin">
          <color indexed="64"/>
        </left>
        <right style="thin">
          <color indexed="64"/>
        </right>
        <top style="thin">
          <color indexed="64"/>
        </top>
        <bottom style="thin">
          <color indexed="64"/>
        </bottom>
      </border>
    </ndxf>
  </rcc>
  <rfmt sheetId="1" xfDxf="1" sqref="M491" start="0" length="0">
    <dxf>
      <alignment horizontal="left" vertical="top" readingOrder="0"/>
      <border outline="0">
        <left style="thin">
          <color indexed="64"/>
        </left>
        <right style="thin">
          <color indexed="64"/>
        </right>
        <top style="thin">
          <color indexed="64"/>
        </top>
        <bottom style="thin">
          <color indexed="64"/>
        </bottom>
      </border>
    </dxf>
  </rfmt>
  <rfmt sheetId="1" xfDxf="1" sqref="M492" start="0" length="0">
    <dxf>
      <alignment horizontal="left" vertical="top" readingOrder="0"/>
      <border outline="0">
        <left style="thin">
          <color indexed="64"/>
        </left>
        <right style="thin">
          <color indexed="64"/>
        </right>
        <top style="thin">
          <color indexed="64"/>
        </top>
        <bottom style="thin">
          <color indexed="64"/>
        </bottom>
      </border>
    </dxf>
  </rfmt>
  <rfmt sheetId="1" xfDxf="1" sqref="M493" start="0" length="0">
    <dxf>
      <alignment horizontal="left" vertical="top" readingOrder="0"/>
      <border outline="0">
        <left style="thin">
          <color indexed="64"/>
        </left>
        <right style="thin">
          <color indexed="64"/>
        </right>
        <top style="thin">
          <color indexed="64"/>
        </top>
        <bottom style="thin">
          <color indexed="64"/>
        </bottom>
      </border>
    </dxf>
  </rfmt>
  <rcc rId="7962" sId="1" xfDxf="1" dxf="1">
    <nc r="M494"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7963" sId="1" xfDxf="1" dxf="1">
    <nc r="M495"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7964" sId="1" xfDxf="1" dxf="1">
    <nc r="M496"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7965" sId="1" xfDxf="1" dxf="1">
    <nc r="M497"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7966" sId="1" xfDxf="1" dxf="1">
    <nc r="M491" t="inlineStr">
      <is>
        <t>BL04_TestExecution</t>
      </is>
    </nc>
    <ndxf>
      <alignment horizontal="left" vertical="top" readingOrder="0"/>
      <border outline="0">
        <left style="thin">
          <color indexed="64"/>
        </left>
        <right style="thin">
          <color indexed="64"/>
        </right>
        <top style="thin">
          <color indexed="64"/>
        </top>
        <bottom style="thin">
          <color indexed="64"/>
        </bottom>
      </border>
    </ndxf>
  </rcc>
  <rcc rId="7967" sId="1">
    <nc r="M492" t="inlineStr">
      <is>
        <t>BL04_TestExecution</t>
      </is>
    </nc>
  </rcc>
  <rcc rId="7968" sId="1">
    <nc r="M493" t="inlineStr">
      <is>
        <t>BL04_TestExecution</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971" sId="1" xfDxf="1" dxf="1">
    <oc r="M494" t="inlineStr">
      <is>
        <t xml:space="preserve"> </t>
      </is>
    </oc>
    <nc r="M494" t="inlineStr">
      <is>
        <t>BL05</t>
      </is>
    </nc>
    <ndxf>
      <alignment horizontal="left" vertical="top" readingOrder="0"/>
      <border outline="0">
        <left style="thin">
          <color indexed="64"/>
        </left>
        <right style="thin">
          <color indexed="64"/>
        </right>
        <top style="thin">
          <color indexed="64"/>
        </top>
        <bottom style="thin">
          <color indexed="64"/>
        </bottom>
      </border>
    </ndxf>
  </rcc>
  <rcc rId="7972" sId="1" xfDxf="1" dxf="1">
    <oc r="M495" t="inlineStr">
      <is>
        <t xml:space="preserve"> </t>
      </is>
    </oc>
    <nc r="M495" t="inlineStr">
      <is>
        <t>BS04SP01</t>
      </is>
    </nc>
    <ndxf>
      <alignment horizontal="left" vertical="top" readingOrder="0"/>
      <border outline="0">
        <left style="thin">
          <color indexed="64"/>
        </left>
        <right style="thin">
          <color indexed="64"/>
        </right>
        <top style="thin">
          <color indexed="64"/>
        </top>
        <bottom style="thin">
          <color indexed="64"/>
        </bottom>
      </border>
    </ndxf>
  </rcc>
  <rcc rId="7973" sId="1" xfDxf="1" dxf="1">
    <oc r="M496" t="inlineStr">
      <is>
        <t xml:space="preserve"> </t>
      </is>
    </oc>
    <nc r="M496" t="inlineStr">
      <is>
        <t>BL01</t>
      </is>
    </nc>
    <ndxf>
      <alignment horizontal="left" vertical="top" readingOrder="0"/>
      <border outline="0">
        <left style="thin">
          <color indexed="64"/>
        </left>
        <right style="thin">
          <color indexed="64"/>
        </right>
        <top style="thin">
          <color indexed="64"/>
        </top>
        <bottom style="thin">
          <color indexed="64"/>
        </bottom>
      </border>
    </ndxf>
  </rcc>
  <rcc rId="7974" sId="1" xfDxf="1" dxf="1">
    <oc r="M497" t="inlineStr">
      <is>
        <t xml:space="preserve"> </t>
      </is>
    </oc>
    <nc r="M497" t="inlineStr">
      <is>
        <t>BL01</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5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975" sId="1" xfDxf="1" dxf="1" quotePrefix="1">
    <nc r="O494" t="inlineStr">
      <is>
        <t>5.0.146.5.3.0.315.1</t>
      </is>
    </nc>
    <ndxf>
      <alignment horizontal="left" vertical="top" readingOrder="0"/>
      <border outline="0">
        <left style="thin">
          <color indexed="64"/>
        </left>
        <right style="thin">
          <color indexed="64"/>
        </right>
        <top style="thin">
          <color indexed="64"/>
        </top>
        <bottom style="thin">
          <color indexed="64"/>
        </bottom>
      </border>
    </ndxf>
  </rcc>
  <rcc rId="7976" sId="1">
    <nc r="O495">
      <v>1.1200000000000001</v>
    </nc>
  </rcc>
  <rcc rId="7977" sId="1">
    <oc r="I495" t="inlineStr">
      <is>
        <t>ApbCtrl_HMI_DFN (1.12)</t>
      </is>
    </oc>
    <nc r="I495" t="inlineStr">
      <is>
        <t>ApbCtrl_HMI_DFN</t>
      </is>
    </nc>
  </rcc>
  <rcc rId="7978" sId="1">
    <oc r="I494" t="inlineStr">
      <is>
        <t xml:space="preserve">Pata_EnvironmentVariables </t>
      </is>
    </oc>
    <nc r="I494" t="inlineStr">
      <is>
        <t>Pata_EnvironmentVariables</t>
      </is>
    </nc>
  </rcc>
  <rcc rId="7979" sId="1" quotePrefix="1">
    <nc r="O474" t="inlineStr">
      <is>
        <t>-</t>
      </is>
    </nc>
  </rcc>
  <rcc rId="7980" sId="1" quotePrefix="1">
    <nc r="O475" t="inlineStr">
      <is>
        <t>-</t>
      </is>
    </nc>
  </rcc>
  <rcc rId="7981" sId="1" quotePrefix="1">
    <nc r="O476" t="inlineStr">
      <is>
        <t>-</t>
      </is>
    </nc>
  </rcc>
  <rcc rId="7982" sId="1" quotePrefix="1">
    <nc r="O477" t="inlineStr">
      <is>
        <t>-</t>
      </is>
    </nc>
  </rcc>
  <rcc rId="7983" sId="1" quotePrefix="1">
    <nc r="O478" t="inlineStr">
      <is>
        <t>-</t>
      </is>
    </nc>
  </rcc>
  <rcc rId="7984" sId="1" quotePrefix="1">
    <nc r="O479" t="inlineStr">
      <is>
        <t>-</t>
      </is>
    </nc>
  </rcc>
  <rcc rId="7985" sId="1" quotePrefix="1">
    <nc r="O480" t="inlineStr">
      <is>
        <t>-</t>
      </is>
    </nc>
  </rcc>
  <rcc rId="7986" sId="1" quotePrefix="1">
    <nc r="O481" t="inlineStr">
      <is>
        <t>-</t>
      </is>
    </nc>
  </rcc>
  <rcc rId="7987" sId="1" quotePrefix="1">
    <nc r="O482" t="inlineStr">
      <is>
        <t>-</t>
      </is>
    </nc>
  </rcc>
  <rcc rId="7988" sId="1" quotePrefix="1">
    <nc r="O483" t="inlineStr">
      <is>
        <t>-</t>
      </is>
    </nc>
  </rcc>
  <rcc rId="7989" sId="1" quotePrefix="1">
    <nc r="O484" t="inlineStr">
      <is>
        <t>-</t>
      </is>
    </nc>
  </rcc>
  <rcc rId="7990" sId="1" quotePrefix="1">
    <nc r="O485" t="inlineStr">
      <is>
        <t>-</t>
      </is>
    </nc>
  </rcc>
  <rcc rId="7991" sId="1" quotePrefix="1">
    <nc r="O486" t="inlineStr">
      <is>
        <t>-</t>
      </is>
    </nc>
  </rcc>
  <rcc rId="7992" sId="1" quotePrefix="1">
    <nc r="O487" t="inlineStr">
      <is>
        <t>-</t>
      </is>
    </nc>
  </rcc>
  <rcc rId="7993" sId="1" quotePrefix="1">
    <nc r="O488" t="inlineStr">
      <is>
        <t>-</t>
      </is>
    </nc>
  </rcc>
  <rcc rId="7994" sId="1" quotePrefix="1">
    <nc r="O489" t="inlineStr">
      <is>
        <t>-</t>
      </is>
    </nc>
  </rcc>
  <rcc rId="7995" sId="1" quotePrefix="1">
    <nc r="O490" t="inlineStr">
      <is>
        <t>-</t>
      </is>
    </nc>
  </rcc>
  <rcc rId="7996" sId="1" quotePrefix="1">
    <nc r="O491" t="inlineStr">
      <is>
        <t>-</t>
      </is>
    </nc>
  </rcc>
  <rcc rId="7997" sId="1" quotePrefix="1">
    <nc r="O492" t="inlineStr">
      <is>
        <t>-</t>
      </is>
    </nc>
  </rcc>
  <rcc rId="7998" sId="1" quotePrefix="1">
    <nc r="O493" t="inlineStr">
      <is>
        <t>-</t>
      </is>
    </nc>
  </rcc>
  <rcc rId="7999" sId="1" quotePrefix="1">
    <nc r="O496" t="inlineStr">
      <is>
        <t>-</t>
      </is>
    </nc>
  </rcc>
  <rcc rId="8000" sId="1" quotePrefix="1">
    <nc r="O497" t="inlineStr">
      <is>
        <t>-</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03" sId="1" xfDxf="1" dxf="1">
    <nc r="N474" t="inlineStr">
      <is>
        <t>GWM_AB30_CP_Int</t>
      </is>
    </nc>
    <ndxf>
      <alignment horizontal="left" vertical="top" readingOrder="0"/>
      <border outline="0">
        <left style="thin">
          <color indexed="64"/>
        </left>
        <right style="thin">
          <color indexed="64"/>
        </right>
        <top style="thin">
          <color indexed="64"/>
        </top>
        <bottom style="thin">
          <color indexed="64"/>
        </bottom>
      </border>
    </ndxf>
  </rcc>
  <rcc rId="8004" sId="1">
    <nc r="N475" t="inlineStr">
      <is>
        <t>GWM_AB30_CP_Int</t>
      </is>
    </nc>
  </rcc>
  <rcc rId="8005" sId="1">
    <nc r="N476" t="inlineStr">
      <is>
        <t>GWM_AB30_CP_Int</t>
      </is>
    </nc>
  </rcc>
  <rcc rId="8006" sId="1">
    <nc r="N477" t="inlineStr">
      <is>
        <t>GWM_AB30_CP_Int</t>
      </is>
    </nc>
  </rcc>
  <rcc rId="8007" sId="1">
    <nc r="N478" t="inlineStr">
      <is>
        <t>GWM_AB30_CP_Int</t>
      </is>
    </nc>
  </rcc>
  <rcc rId="8008" sId="1">
    <nc r="N479" t="inlineStr">
      <is>
        <t>GWM_AB30_CP_Int</t>
      </is>
    </nc>
  </rcc>
  <rcc rId="8009" sId="1">
    <nc r="N480" t="inlineStr">
      <is>
        <t>GWM_AB30_CP_Int</t>
      </is>
    </nc>
  </rcc>
  <rcc rId="8010" sId="1">
    <nc r="N481" t="inlineStr">
      <is>
        <t>GWM_AB30_CP_Int</t>
      </is>
    </nc>
  </rcc>
  <rcc rId="8011" sId="1">
    <nc r="N482" t="inlineStr">
      <is>
        <t>GWM_AB30_CP_Int</t>
      </is>
    </nc>
  </rcc>
  <rcc rId="8012" sId="1">
    <nc r="N483" t="inlineStr">
      <is>
        <t>GWM_AB30_CP_Int</t>
      </is>
    </nc>
  </rcc>
  <rcc rId="8013" sId="1">
    <nc r="N484" t="inlineStr">
      <is>
        <t>GWM_AB30_CP_Int</t>
      </is>
    </nc>
  </rcc>
  <rcc rId="8014" sId="1">
    <nc r="N485" t="inlineStr">
      <is>
        <t>GWM_AB30_CP_Int</t>
      </is>
    </nc>
  </rcc>
  <rcc rId="8015" sId="1">
    <nc r="N486" t="inlineStr">
      <is>
        <t>GWM_AB30_CP_Int</t>
      </is>
    </nc>
  </rcc>
  <rcc rId="8016" sId="1">
    <nc r="N487" t="inlineStr">
      <is>
        <t>GWM_AB30_CP_Int</t>
      </is>
    </nc>
  </rcc>
  <rcc rId="8017" sId="1">
    <nc r="N488" t="inlineStr">
      <is>
        <t>GWM_AB30_CP_Int</t>
      </is>
    </nc>
  </rcc>
  <rcc rId="8018" sId="1">
    <nc r="N489" t="inlineStr">
      <is>
        <t>GWM_AB30_CP_Int</t>
      </is>
    </nc>
  </rcc>
  <rcc rId="8019" sId="1">
    <nc r="N490" t="inlineStr">
      <is>
        <t>GWM_AB30_CP_Int</t>
      </is>
    </nc>
  </rcc>
</revisions>
</file>

<file path=xl/revisions/revisionLog5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20" sId="1" xfDxf="1" dxf="1" quotePrefix="1">
    <nc r="P490" t="inlineStr">
      <is>
        <t>Tindi Nageswara Reddy (RBEI/EBB7)</t>
      </is>
    </nc>
    <ndxf>
      <alignment horizontal="left" vertical="top" readingOrder="0"/>
      <border outline="0">
        <left style="thin">
          <color indexed="64"/>
        </left>
        <right style="thin">
          <color indexed="64"/>
        </right>
        <top style="thin">
          <color indexed="64"/>
        </top>
        <bottom style="thin">
          <color indexed="64"/>
        </bottom>
      </border>
    </ndxf>
  </rcc>
  <rcc rId="8021" sId="1" quotePrefix="1">
    <nc r="P474" t="inlineStr">
      <is>
        <t>Tindi Nageswara Reddy (RBEI/EBB7)</t>
      </is>
    </nc>
  </rcc>
  <rcc rId="8022" sId="1" quotePrefix="1">
    <nc r="P475" t="inlineStr">
      <is>
        <t>Tindi Nageswara Reddy (RBEI/EBB7)</t>
      </is>
    </nc>
  </rcc>
  <rcc rId="8023" sId="1" quotePrefix="1">
    <nc r="P476" t="inlineStr">
      <is>
        <t>Tindi Nageswara Reddy (RBEI/EBB7)</t>
      </is>
    </nc>
  </rcc>
  <rcc rId="8024" sId="1" quotePrefix="1">
    <nc r="P477" t="inlineStr">
      <is>
        <t>Tindi Nageswara Reddy (RBEI/EBB7)</t>
      </is>
    </nc>
  </rcc>
  <rcc rId="8025" sId="1" quotePrefix="1">
    <nc r="P478" t="inlineStr">
      <is>
        <t>Tindi Nageswara Reddy (RBEI/EBB7)</t>
      </is>
    </nc>
  </rcc>
  <rcc rId="8026" sId="1" quotePrefix="1">
    <nc r="P479" t="inlineStr">
      <is>
        <t>Tindi Nageswara Reddy (RBEI/EBB7)</t>
      </is>
    </nc>
  </rcc>
  <rcc rId="8027" sId="1" quotePrefix="1">
    <nc r="P480" t="inlineStr">
      <is>
        <t>Tindi Nageswara Reddy (RBEI/EBB7)</t>
      </is>
    </nc>
  </rcc>
  <rcc rId="8028" sId="1" quotePrefix="1">
    <nc r="P481" t="inlineStr">
      <is>
        <t>Tindi Nageswara Reddy (RBEI/EBB7)</t>
      </is>
    </nc>
  </rcc>
  <rcc rId="8029" sId="1" quotePrefix="1">
    <nc r="P482" t="inlineStr">
      <is>
        <t>Tindi Nageswara Reddy (RBEI/EBB7)</t>
      </is>
    </nc>
  </rcc>
  <rcc rId="8030" sId="1" quotePrefix="1">
    <nc r="P483" t="inlineStr">
      <is>
        <t>Tindi Nageswara Reddy (RBEI/EBB7)</t>
      </is>
    </nc>
  </rcc>
  <rcc rId="8031" sId="1" quotePrefix="1">
    <nc r="P484" t="inlineStr">
      <is>
        <t>Tindi Nageswara Reddy (RBEI/EBB7)</t>
      </is>
    </nc>
  </rcc>
  <rcc rId="8032" sId="1" quotePrefix="1">
    <nc r="P485" t="inlineStr">
      <is>
        <t>Tindi Nageswara Reddy (RBEI/EBB7)</t>
      </is>
    </nc>
  </rcc>
  <rcc rId="8033" sId="1" quotePrefix="1">
    <nc r="P486" t="inlineStr">
      <is>
        <t>Tindi Nageswara Reddy (RBEI/EBB7)</t>
      </is>
    </nc>
  </rcc>
  <rcc rId="8034" sId="1" quotePrefix="1">
    <nc r="P487" t="inlineStr">
      <is>
        <t>Tindi Nageswara Reddy (RBEI/EBB7)</t>
      </is>
    </nc>
  </rcc>
  <rcc rId="8035" sId="1" quotePrefix="1">
    <nc r="P488" t="inlineStr">
      <is>
        <t>Tindi Nageswara Reddy (RBEI/EBB7)</t>
      </is>
    </nc>
  </rcc>
  <rcc rId="8036" sId="1" quotePrefix="1">
    <nc r="P489" t="inlineStr">
      <is>
        <t>Tindi Nageswara Reddy (RBEI/EBB7)</t>
      </is>
    </nc>
  </rcc>
  <rcc rId="8037" sId="1" xfDxf="1" dxf="1">
    <nc r="L474" t="inlineStr">
      <is>
        <t>BB80433</t>
      </is>
    </nc>
    <ndxf>
      <alignment horizontal="left" vertical="top" readingOrder="0"/>
      <border outline="0">
        <left style="thin">
          <color indexed="64"/>
        </left>
        <right style="thin">
          <color indexed="64"/>
        </right>
        <top style="thin">
          <color indexed="64"/>
        </top>
        <bottom style="thin">
          <color indexed="64"/>
        </bottom>
      </border>
    </ndxf>
  </rcc>
  <rcc rId="8038" sId="1">
    <nc r="L475" t="inlineStr">
      <is>
        <t>BB80433</t>
      </is>
    </nc>
  </rcc>
  <rcc rId="8039" sId="1">
    <nc r="L476" t="inlineStr">
      <is>
        <t>BB80433</t>
      </is>
    </nc>
  </rcc>
  <rcc rId="8040" sId="1">
    <nc r="L477" t="inlineStr">
      <is>
        <t>BB80433</t>
      </is>
    </nc>
  </rcc>
  <rcc rId="8041" sId="1">
    <nc r="L478" t="inlineStr">
      <is>
        <t>BB80433</t>
      </is>
    </nc>
  </rcc>
  <rcc rId="8042" sId="1">
    <nc r="L479" t="inlineStr">
      <is>
        <t>BB80433</t>
      </is>
    </nc>
  </rcc>
  <rcc rId="8043" sId="1">
    <nc r="L480" t="inlineStr">
      <is>
        <t>BB80433</t>
      </is>
    </nc>
  </rcc>
  <rcc rId="8044" sId="1">
    <nc r="L481" t="inlineStr">
      <is>
        <t>BB80433</t>
      </is>
    </nc>
  </rcc>
  <rcc rId="8045" sId="1">
    <nc r="L482" t="inlineStr">
      <is>
        <t>BB80433</t>
      </is>
    </nc>
  </rcc>
  <rcc rId="8046" sId="1">
    <nc r="L483" t="inlineStr">
      <is>
        <t>BB80433</t>
      </is>
    </nc>
  </rcc>
  <rcc rId="8047" sId="1">
    <nc r="L484" t="inlineStr">
      <is>
        <t>BB80433</t>
      </is>
    </nc>
  </rcc>
  <rcc rId="8048" sId="1">
    <nc r="L485" t="inlineStr">
      <is>
        <t>BB80433</t>
      </is>
    </nc>
  </rcc>
  <rcc rId="8049" sId="1">
    <nc r="L486" t="inlineStr">
      <is>
        <t>BB80433</t>
      </is>
    </nc>
  </rcc>
  <rcc rId="8050" sId="1">
    <nc r="L487" t="inlineStr">
      <is>
        <t>BB80433</t>
      </is>
    </nc>
  </rcc>
  <rcc rId="8051" sId="1">
    <nc r="L488" t="inlineStr">
      <is>
        <t>BB80433</t>
      </is>
    </nc>
  </rcc>
  <rcc rId="8052" sId="1">
    <nc r="L489" t="inlineStr">
      <is>
        <t>BB80433</t>
      </is>
    </nc>
  </rcc>
  <rcc rId="8053" sId="1">
    <nc r="L490" t="inlineStr">
      <is>
        <t>BB80433</t>
      </is>
    </nc>
  </rcc>
</revisions>
</file>

<file path=xl/revisions/revisionLog5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54" sId="1">
    <nc r="K474" t="inlineStr">
      <is>
        <t>Auto</t>
      </is>
    </nc>
  </rcc>
  <rcc rId="8055" sId="1">
    <nc r="K475" t="inlineStr">
      <is>
        <t>Auto</t>
      </is>
    </nc>
  </rcc>
  <rcc rId="8056" sId="1">
    <nc r="K476" t="inlineStr">
      <is>
        <t>Auto</t>
      </is>
    </nc>
  </rcc>
  <rcc rId="8057" sId="1">
    <nc r="K477" t="inlineStr">
      <is>
        <t>Auto</t>
      </is>
    </nc>
  </rcc>
  <rcc rId="8058" sId="1">
    <nc r="K478" t="inlineStr">
      <is>
        <t>Auto</t>
      </is>
    </nc>
  </rcc>
  <rcc rId="8059" sId="1">
    <nc r="K479" t="inlineStr">
      <is>
        <t>Auto</t>
      </is>
    </nc>
  </rcc>
  <rcc rId="8060" sId="1">
    <nc r="K480" t="inlineStr">
      <is>
        <t>Auto</t>
      </is>
    </nc>
  </rcc>
  <rcc rId="8061" sId="1">
    <nc r="K481" t="inlineStr">
      <is>
        <t>Auto</t>
      </is>
    </nc>
  </rcc>
  <rcc rId="8062" sId="1">
    <nc r="K482" t="inlineStr">
      <is>
        <t>Auto</t>
      </is>
    </nc>
  </rcc>
  <rcc rId="8063" sId="1">
    <nc r="K483" t="inlineStr">
      <is>
        <t>Auto</t>
      </is>
    </nc>
  </rcc>
  <rcc rId="8064" sId="1">
    <nc r="K484" t="inlineStr">
      <is>
        <t>Auto</t>
      </is>
    </nc>
  </rcc>
  <rcc rId="8065" sId="1">
    <nc r="K485" t="inlineStr">
      <is>
        <t>Auto</t>
      </is>
    </nc>
  </rcc>
  <rcc rId="8066" sId="1">
    <nc r="K486" t="inlineStr">
      <is>
        <t>Auto</t>
      </is>
    </nc>
  </rcc>
  <rcc rId="8067" sId="1">
    <nc r="K487" t="inlineStr">
      <is>
        <t>Auto</t>
      </is>
    </nc>
  </rcc>
  <rcc rId="8068" sId="1">
    <nc r="K488" t="inlineStr">
      <is>
        <t>Auto</t>
      </is>
    </nc>
  </rcc>
  <rcc rId="8069" sId="1">
    <nc r="K489" t="inlineStr">
      <is>
        <t>Auto</t>
      </is>
    </nc>
  </rcc>
  <rcc rId="8070" sId="1">
    <nc r="K490" t="inlineStr">
      <is>
        <t>Auto</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73" sId="1" numFmtId="19">
    <nc r="AC474">
      <v>43991</v>
    </nc>
  </rcc>
  <rcc rId="8074" sId="1" numFmtId="19">
    <nc r="AC475">
      <v>43991</v>
    </nc>
  </rcc>
  <rcc rId="8075" sId="1" numFmtId="19">
    <nc r="AC476">
      <v>43991</v>
    </nc>
  </rcc>
  <rcc rId="8076" sId="1" numFmtId="19">
    <nc r="AC477">
      <v>43991</v>
    </nc>
  </rcc>
  <rcc rId="8077" sId="1" numFmtId="19">
    <nc r="AC478">
      <v>43991</v>
    </nc>
  </rcc>
  <rcc rId="8078" sId="1" numFmtId="19">
    <nc r="AC479">
      <v>43991</v>
    </nc>
  </rcc>
  <rcc rId="8079" sId="1" numFmtId="19">
    <nc r="AC480">
      <v>43991</v>
    </nc>
  </rcc>
  <rcc rId="8080" sId="1" numFmtId="19">
    <nc r="AC481">
      <v>43991</v>
    </nc>
  </rcc>
  <rcc rId="8081" sId="1" numFmtId="19">
    <nc r="AC482">
      <v>43991</v>
    </nc>
  </rcc>
  <rcc rId="8082" sId="1" numFmtId="19">
    <nc r="AC483">
      <v>43991</v>
    </nc>
  </rcc>
  <rcc rId="8083" sId="1" numFmtId="19">
    <nc r="AC484">
      <v>43991</v>
    </nc>
  </rcc>
  <rcc rId="8084" sId="1" numFmtId="19">
    <nc r="AC485">
      <v>43991</v>
    </nc>
  </rcc>
  <rcc rId="8085" sId="1" numFmtId="19">
    <nc r="AC486">
      <v>43991</v>
    </nc>
  </rcc>
  <rcc rId="8086" sId="1" numFmtId="19">
    <nc r="AC487">
      <v>43991</v>
    </nc>
  </rcc>
  <rcc rId="8087" sId="1" numFmtId="19">
    <nc r="AC488">
      <v>43991</v>
    </nc>
  </rcc>
  <rcc rId="8088" sId="1" numFmtId="19">
    <nc r="AC489">
      <v>43991</v>
    </nc>
  </rcc>
  <rcc rId="8089" sId="1" numFmtId="19">
    <nc r="AC490">
      <v>43991</v>
    </nc>
  </rcc>
  <rcc rId="8090" sId="1" numFmtId="19">
    <nc r="AC491">
      <v>43991</v>
    </nc>
  </rcc>
  <rcc rId="8091" sId="1" numFmtId="19">
    <nc r="AC492">
      <v>43991</v>
    </nc>
  </rcc>
  <rcc rId="8092" sId="1" numFmtId="19">
    <nc r="AC493">
      <v>43991</v>
    </nc>
  </rcc>
  <rcc rId="8093" sId="1" numFmtId="19">
    <nc r="AC494">
      <v>43991</v>
    </nc>
  </rcc>
  <rcc rId="8094" sId="1" numFmtId="19">
    <nc r="AC495">
      <v>43991</v>
    </nc>
  </rcc>
  <rcc rId="8095" sId="1" numFmtId="19">
    <nc r="AC496">
      <v>43991</v>
    </nc>
  </rcc>
  <rcc rId="8096" sId="1" numFmtId="19">
    <nc r="AC497">
      <v>43991</v>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99" sId="1" xfDxf="1" dxf="1" quotePrefix="1">
    <nc r="P491" t="inlineStr">
      <is>
        <t>FENG Yinfei (CC-AS/EVA-SW31-CN)</t>
      </is>
    </nc>
    <ndxf>
      <alignment horizontal="left" vertical="top" readingOrder="0"/>
      <border outline="0">
        <left style="thin">
          <color indexed="64"/>
        </left>
        <right style="thin">
          <color indexed="64"/>
        </right>
        <top style="thin">
          <color indexed="64"/>
        </top>
        <bottom style="thin">
          <color indexed="64"/>
        </bottom>
      </border>
    </ndxf>
  </rcc>
  <rcc rId="8100" sId="1" xfDxf="1" dxf="1" quotePrefix="1">
    <nc r="P492" t="inlineStr">
      <is>
        <t>FENG Yinfei (CC-AS/EVA-SW31-CN)</t>
      </is>
    </nc>
    <ndxf>
      <alignment horizontal="left" vertical="top" readingOrder="0"/>
      <border outline="0">
        <left style="thin">
          <color indexed="64"/>
        </left>
        <right style="thin">
          <color indexed="64"/>
        </right>
        <top style="thin">
          <color indexed="64"/>
        </top>
        <bottom style="thin">
          <color indexed="64"/>
        </bottom>
      </border>
    </ndxf>
  </rcc>
  <rcc rId="8101" sId="1" xfDxf="1" dxf="1" quotePrefix="1">
    <nc r="P493" t="inlineStr">
      <is>
        <t>FENG Yinfei (CC-AS/EVA-SW31-CN)</t>
      </is>
    </nc>
    <ndxf>
      <alignment horizontal="left" vertical="top" readingOrder="0"/>
      <border outline="0">
        <left style="thin">
          <color indexed="64"/>
        </left>
        <right style="thin">
          <color indexed="64"/>
        </right>
        <top style="thin">
          <color indexed="64"/>
        </top>
        <bottom style="thin">
          <color indexed="64"/>
        </bottom>
      </border>
    </ndxf>
  </rcc>
  <rcc rId="8102" sId="1" xfDxf="1" dxf="1">
    <nc r="N491" t="inlineStr">
      <is>
        <t>GAC_ESP93CP_Carbon_Int</t>
      </is>
    </nc>
    <ndxf>
      <alignment horizontal="left" vertical="top" readingOrder="0"/>
      <border outline="0">
        <left style="thin">
          <color indexed="64"/>
        </left>
        <right style="thin">
          <color indexed="64"/>
        </right>
        <top style="thin">
          <color indexed="64"/>
        </top>
        <bottom style="thin">
          <color indexed="64"/>
        </bottom>
      </border>
    </ndxf>
  </rcc>
  <rcc rId="8103" sId="1">
    <nc r="N492" t="inlineStr">
      <is>
        <t>GAC_ESP93CP_Carbon_Int</t>
      </is>
    </nc>
  </rcc>
  <rcc rId="8104" sId="1">
    <nc r="N493" t="inlineStr">
      <is>
        <t>GAC_ESP93CP_Carbon_Int</t>
      </is>
    </nc>
  </rcc>
</revisions>
</file>

<file path=xl/revisions/revisionLog5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105" sId="1" xfDxf="1" dxf="1">
    <nc r="L491" t="inlineStr">
      <is>
        <t>BB81116</t>
      </is>
    </nc>
    <ndxf>
      <alignment horizontal="left" vertical="top" readingOrder="0"/>
      <border outline="0">
        <left style="thin">
          <color indexed="64"/>
        </left>
        <right style="thin">
          <color indexed="64"/>
        </right>
        <top style="thin">
          <color indexed="64"/>
        </top>
        <bottom style="thin">
          <color indexed="64"/>
        </bottom>
      </border>
    </ndxf>
  </rcc>
  <rcc rId="8106" sId="1">
    <nc r="L492" t="inlineStr">
      <is>
        <t>BB81116</t>
      </is>
    </nc>
  </rcc>
  <rcc rId="8107" sId="1">
    <nc r="L493" t="inlineStr">
      <is>
        <t>BB81116</t>
      </is>
    </nc>
  </rcc>
  <rcc rId="8108" sId="1">
    <nc r="K491" t="inlineStr">
      <is>
        <t>Auto</t>
      </is>
    </nc>
  </rcc>
  <rcc rId="8109" sId="1">
    <nc r="K492" t="inlineStr">
      <is>
        <t>Auto</t>
      </is>
    </nc>
  </rcc>
  <rcc rId="8110" sId="1">
    <nc r="K493" t="inlineStr">
      <is>
        <t>Auto</t>
      </is>
    </nc>
  </rcc>
  <rcc rId="8111" sId="1">
    <nc r="K494" t="inlineStr">
      <is>
        <t>Auto</t>
      </is>
    </nc>
  </rcc>
  <rcc rId="8112" sId="1">
    <nc r="K495" t="inlineStr">
      <is>
        <t>Auto</t>
      </is>
    </nc>
  </rcc>
  <rcc rId="8113" sId="1">
    <nc r="K496" t="inlineStr">
      <is>
        <t>Auto</t>
      </is>
    </nc>
  </rcc>
  <rcc rId="8114" sId="1">
    <nc r="K497" t="inlineStr">
      <is>
        <t>Auto</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117" sId="1" quotePrefix="1">
    <oc r="F494" t="inlineStr">
      <is>
        <t xml:space="preserve"> </t>
      </is>
    </oc>
    <nc r="F494" t="inlineStr">
      <is>
        <t>-</t>
      </is>
    </nc>
  </rcc>
  <rcc rId="8118" sId="1" quotePrefix="1">
    <oc r="F495" t="inlineStr">
      <is>
        <t xml:space="preserve"> </t>
      </is>
    </oc>
    <nc r="F495" t="inlineStr">
      <is>
        <t>-</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N494" start="0" length="0">
    <dxf>
      <alignment horizontal="left" vertical="top" readingOrder="0"/>
      <border outline="0">
        <left style="thin">
          <color indexed="64"/>
        </left>
        <right style="thin">
          <color indexed="64"/>
        </right>
        <top style="thin">
          <color indexed="64"/>
        </top>
        <bottom style="thin">
          <color indexed="64"/>
        </bottom>
      </border>
    </dxf>
  </rfmt>
  <rfmt sheetId="1" xfDxf="1" sqref="N495" start="0" length="0">
    <dxf>
      <alignment horizontal="left" vertical="top" readingOrder="0"/>
      <border outline="0">
        <left style="thin">
          <color indexed="64"/>
        </left>
        <right style="thin">
          <color indexed="64"/>
        </right>
        <top style="thin">
          <color indexed="64"/>
        </top>
        <bottom style="thin">
          <color indexed="64"/>
        </bottom>
      </border>
    </dxf>
  </rfmt>
  <rcc rId="8121" sId="1">
    <nc r="N494">
      <v>1511693</v>
    </nc>
  </rcc>
  <rcc rId="8122" sId="1">
    <nc r="N495">
      <v>1511618</v>
    </nc>
  </rcc>
  <rcc rId="8123" sId="1">
    <nc r="L494" t="inlineStr">
      <is>
        <t>None</t>
      </is>
    </nc>
  </rcc>
  <rcc rId="8124" sId="1">
    <nc r="L495" t="inlineStr">
      <is>
        <t>None</t>
      </is>
    </nc>
  </rcc>
  <rcc rId="8125" sId="1" xfDxf="1" dxf="1" quotePrefix="1">
    <nc r="P494" t="inlineStr">
      <is>
        <t>FENG Yinfei (CC-AS/EVA-SW31-CN)</t>
      </is>
    </nc>
    <ndxf>
      <alignment horizontal="left" vertical="top" readingOrder="0"/>
      <border outline="0">
        <left style="thin">
          <color indexed="64"/>
        </left>
        <right style="thin">
          <color indexed="64"/>
        </right>
        <top style="thin">
          <color indexed="64"/>
        </top>
        <bottom style="thin">
          <color indexed="64"/>
        </bottom>
      </border>
    </ndxf>
  </rcc>
  <rcc rId="8126" sId="1" xfDxf="1" dxf="1" quotePrefix="1">
    <nc r="P495" t="inlineStr">
      <is>
        <t>LI Ranran (CC-AS/EVA-SW2-CN)</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129" sId="1" xfDxf="1" dxf="1" quotePrefix="1">
    <nc r="P496" t="inlineStr">
      <is>
        <t>Nguyen Hiep Thanh (RBVH/EAS11)</t>
      </is>
    </nc>
    <ndxf>
      <alignment horizontal="left" vertical="top" readingOrder="0"/>
      <border outline="0">
        <left style="thin">
          <color indexed="64"/>
        </left>
        <right style="thin">
          <color indexed="64"/>
        </right>
        <top style="thin">
          <color indexed="64"/>
        </top>
        <bottom style="thin">
          <color indexed="64"/>
        </bottom>
      </border>
    </ndxf>
  </rcc>
  <rcc rId="8130" sId="1" quotePrefix="1">
    <nc r="P497" t="inlineStr">
      <is>
        <t>Nguyen Hiep Thanh (RBVH/EAS11)</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133" sId="1" xfDxf="1" dxf="1">
    <nc r="N496" t="inlineStr">
      <is>
        <t>SGMW_ESP93_Mainstream_RBVH_iTPMS_Int</t>
      </is>
    </nc>
    <ndxf>
      <alignment horizontal="left" vertical="top" readingOrder="0"/>
      <border outline="0">
        <left style="thin">
          <color indexed="64"/>
        </left>
        <right style="thin">
          <color indexed="64"/>
        </right>
        <top style="thin">
          <color indexed="64"/>
        </top>
        <bottom style="thin">
          <color indexed="64"/>
        </bottom>
      </border>
    </ndxf>
  </rcc>
  <rcc rId="8134" sId="1">
    <nc r="N497" t="inlineStr">
      <is>
        <t>SGMW_ESP93_Mainstream_RBVH_iTPMS_Int</t>
      </is>
    </nc>
  </rcc>
  <rcc rId="8135" sId="1">
    <nc r="L496" t="inlineStr">
      <is>
        <t>None</t>
      </is>
    </nc>
  </rcc>
  <rcc rId="8136" sId="1">
    <nc r="L497" t="inlineStr">
      <is>
        <t>None</t>
      </is>
    </nc>
  </rcc>
  <rcc rId="8137" sId="1" quotePrefix="1">
    <nc r="R475" t="inlineStr">
      <is>
        <t>-</t>
      </is>
    </nc>
  </rcc>
  <rcc rId="8138" sId="1" quotePrefix="1">
    <nc r="R476" t="inlineStr">
      <is>
        <t>-</t>
      </is>
    </nc>
  </rcc>
  <rcc rId="8139" sId="1" quotePrefix="1">
    <nc r="R477" t="inlineStr">
      <is>
        <t>-</t>
      </is>
    </nc>
  </rcc>
  <rcc rId="8140" sId="1" quotePrefix="1">
    <nc r="R478" t="inlineStr">
      <is>
        <t>-</t>
      </is>
    </nc>
  </rcc>
  <rcc rId="8141" sId="1" quotePrefix="1">
    <nc r="R479" t="inlineStr">
      <is>
        <t>-</t>
      </is>
    </nc>
  </rcc>
  <rcc rId="8142" sId="1" quotePrefix="1">
    <nc r="R480" t="inlineStr">
      <is>
        <t>-</t>
      </is>
    </nc>
  </rcc>
  <rcc rId="8143" sId="1" quotePrefix="1">
    <nc r="R481" t="inlineStr">
      <is>
        <t>-</t>
      </is>
    </nc>
  </rcc>
  <rcc rId="8144" sId="1" quotePrefix="1">
    <nc r="R482" t="inlineStr">
      <is>
        <t>-</t>
      </is>
    </nc>
  </rcc>
  <rcc rId="8145" sId="1" quotePrefix="1">
    <nc r="R483" t="inlineStr">
      <is>
        <t>-</t>
      </is>
    </nc>
  </rcc>
  <rcc rId="8146" sId="1" quotePrefix="1">
    <nc r="R484" t="inlineStr">
      <is>
        <t>-</t>
      </is>
    </nc>
  </rcc>
  <rcc rId="8147" sId="1" quotePrefix="1">
    <nc r="R485" t="inlineStr">
      <is>
        <t>-</t>
      </is>
    </nc>
  </rcc>
  <rcc rId="8148" sId="1" quotePrefix="1">
    <nc r="R486" t="inlineStr">
      <is>
        <t>-</t>
      </is>
    </nc>
  </rcc>
  <rcc rId="8149" sId="1" quotePrefix="1">
    <nc r="R487" t="inlineStr">
      <is>
        <t>-</t>
      </is>
    </nc>
  </rcc>
  <rcc rId="8150" sId="1" quotePrefix="1">
    <nc r="R488" t="inlineStr">
      <is>
        <t>-</t>
      </is>
    </nc>
  </rcc>
  <rcc rId="8151" sId="1" quotePrefix="1">
    <nc r="R489" t="inlineStr">
      <is>
        <t>-</t>
      </is>
    </nc>
  </rcc>
  <rcc rId="8152" sId="1" quotePrefix="1">
    <nc r="R490" t="inlineStr">
      <is>
        <t>-</t>
      </is>
    </nc>
  </rcc>
  <rcc rId="8153" sId="1" quotePrefix="1">
    <nc r="R491" t="inlineStr">
      <is>
        <t>-</t>
      </is>
    </nc>
  </rcc>
  <rcc rId="8154" sId="1" quotePrefix="1">
    <nc r="R492" t="inlineStr">
      <is>
        <t>-</t>
      </is>
    </nc>
  </rcc>
  <rcc rId="8155" sId="1" quotePrefix="1">
    <nc r="R493" t="inlineStr">
      <is>
        <t>-</t>
      </is>
    </nc>
  </rcc>
  <rcc rId="8156" sId="1" quotePrefix="1">
    <nc r="R494" t="inlineStr">
      <is>
        <t>-</t>
      </is>
    </nc>
  </rcc>
  <rcc rId="8157" sId="1" quotePrefix="1">
    <nc r="R495" t="inlineStr">
      <is>
        <t>-</t>
      </is>
    </nc>
  </rcc>
  <rcc rId="8158" sId="1" quotePrefix="1">
    <nc r="R496" t="inlineStr">
      <is>
        <t>-</t>
      </is>
    </nc>
  </rcc>
  <rcc rId="8159" sId="1" quotePrefix="1">
    <nc r="R497" t="inlineStr">
      <is>
        <t>-</t>
      </is>
    </nc>
  </rcc>
  <rcc rId="8160" sId="1" quotePrefix="1">
    <nc r="R498" t="inlineStr">
      <is>
        <t>-</t>
      </is>
    </nc>
  </rcc>
  <rcc rId="8161" sId="1" quotePrefix="1">
    <nc r="R499" t="inlineStr">
      <is>
        <t>-</t>
      </is>
    </nc>
  </rcc>
  <rcc rId="8162" sId="1" quotePrefix="1">
    <nc r="R500" t="inlineStr">
      <is>
        <t>-</t>
      </is>
    </nc>
  </rcc>
  <rcc rId="8163" sId="1" quotePrefix="1">
    <nc r="R501" t="inlineStr">
      <is>
        <t>-</t>
      </is>
    </nc>
  </rcc>
  <rcc rId="8164" sId="1" quotePrefix="1">
    <nc r="R502" t="inlineStr">
      <is>
        <t>-</t>
      </is>
    </nc>
  </rcc>
  <rcc rId="8165" sId="1" quotePrefix="1">
    <nc r="R503" t="inlineStr">
      <is>
        <t>-</t>
      </is>
    </nc>
  </rcc>
  <rcc rId="8166" sId="1" quotePrefix="1">
    <nc r="R504" t="inlineStr">
      <is>
        <t>-</t>
      </is>
    </nc>
  </rcc>
  <rcc rId="8167" sId="1" quotePrefix="1">
    <nc r="R505" t="inlineStr">
      <is>
        <t>-</t>
      </is>
    </nc>
  </rcc>
  <rcc rId="8168" sId="1" quotePrefix="1">
    <nc r="R506" t="inlineStr">
      <is>
        <t>-</t>
      </is>
    </nc>
  </rcc>
  <rcc rId="8169" sId="1" quotePrefix="1">
    <nc r="R507" t="inlineStr">
      <is>
        <t>-</t>
      </is>
    </nc>
  </rcc>
  <rcc rId="8170" sId="1" quotePrefix="1">
    <nc r="R508" t="inlineStr">
      <is>
        <t>-</t>
      </is>
    </nc>
  </rcc>
  <rcc rId="8171" sId="1" quotePrefix="1">
    <nc r="R509" t="inlineStr">
      <is>
        <t>-</t>
      </is>
    </nc>
  </rcc>
  <rcc rId="8172" sId="1" quotePrefix="1">
    <nc r="R510" t="inlineStr">
      <is>
        <t>-</t>
      </is>
    </nc>
  </rcc>
  <rcc rId="8173" sId="1" quotePrefix="1">
    <nc r="R511" t="inlineStr">
      <is>
        <t>-</t>
      </is>
    </nc>
  </rcc>
  <rcc rId="8174" sId="1" quotePrefix="1">
    <nc r="R512" t="inlineStr">
      <is>
        <t>-</t>
      </is>
    </nc>
  </rcc>
  <rcc rId="8175" sId="1" quotePrefix="1">
    <nc r="R513" t="inlineStr">
      <is>
        <t>-</t>
      </is>
    </nc>
  </rcc>
  <rcc rId="8176" sId="1" quotePrefix="1">
    <nc r="R514" t="inlineStr">
      <is>
        <t>-</t>
      </is>
    </nc>
  </rcc>
  <rcc rId="8177" sId="1" quotePrefix="1">
    <nc r="R515" t="inlineStr">
      <is>
        <t>-</t>
      </is>
    </nc>
  </rcc>
  <rcc rId="8178" sId="1" quotePrefix="1">
    <nc r="R516" t="inlineStr">
      <is>
        <t>-</t>
      </is>
    </nc>
  </rcc>
  <rcc rId="8179" sId="1" quotePrefix="1">
    <nc r="R517" t="inlineStr">
      <is>
        <t>-</t>
      </is>
    </nc>
  </rcc>
  <rcc rId="8180" sId="1" quotePrefix="1">
    <nc r="R518" t="inlineStr">
      <is>
        <t>-</t>
      </is>
    </nc>
  </rcc>
  <rcc rId="8181" sId="1" quotePrefix="1">
    <nc r="R519" t="inlineStr">
      <is>
        <t>-</t>
      </is>
    </nc>
  </rcc>
  <rcc rId="8182" sId="1" quotePrefix="1">
    <nc r="R520" t="inlineStr">
      <is>
        <t>-</t>
      </is>
    </nc>
  </rcc>
  <rcc rId="8183" sId="1" quotePrefix="1">
    <nc r="R521" t="inlineStr">
      <is>
        <t>-</t>
      </is>
    </nc>
  </rcc>
  <rcc rId="8184" sId="1" quotePrefix="1">
    <nc r="R522" t="inlineStr">
      <is>
        <t>-</t>
      </is>
    </nc>
  </rcc>
  <rcc rId="8185" sId="1" quotePrefix="1">
    <nc r="R523" t="inlineStr">
      <is>
        <t>-</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188" sId="1">
    <nc r="Y474">
      <f>ROUNDDOWN(W474/HLOOKUP(D474,Table!$C$3:$D$4,2,0)*8,2)</f>
    </nc>
  </rcc>
  <rcc rId="8189" sId="1">
    <nc r="Y475">
      <f>ROUNDDOWN(W475/HLOOKUP(D475,Table!$C$3:$D$4,2,0)*8,2)</f>
    </nc>
  </rcc>
  <rcc rId="8190" sId="1">
    <nc r="Y476">
      <f>ROUNDDOWN(W476/HLOOKUP(D476,Table!$C$3:$D$4,2,0)*8,2)</f>
    </nc>
  </rcc>
  <rcc rId="8191" sId="1">
    <nc r="Y477">
      <f>ROUNDDOWN(W477/HLOOKUP(D477,Table!$C$3:$D$4,2,0)*8,2)</f>
    </nc>
  </rcc>
  <rcc rId="8192" sId="1">
    <nc r="Y478">
      <f>ROUNDDOWN(W478/HLOOKUP(D478,Table!$C$3:$D$4,2,0)*8,2)</f>
    </nc>
  </rcc>
  <rcc rId="8193" sId="1">
    <nc r="Y479">
      <f>ROUNDDOWN(W479/HLOOKUP(D479,Table!$C$3:$D$4,2,0)*8,2)</f>
    </nc>
  </rcc>
  <rcc rId="8194" sId="1">
    <nc r="Y480">
      <f>ROUNDDOWN(W480/HLOOKUP(D480,Table!$C$3:$D$4,2,0)*8,2)</f>
    </nc>
  </rcc>
  <rcc rId="8195" sId="1">
    <nc r="Y481">
      <f>ROUNDDOWN(W481/HLOOKUP(D481,Table!$C$3:$D$4,2,0)*8,2)</f>
    </nc>
  </rcc>
  <rcc rId="8196" sId="1">
    <nc r="Y482">
      <f>ROUNDDOWN(W482/HLOOKUP(D482,Table!$C$3:$D$4,2,0)*8,2)</f>
    </nc>
  </rcc>
  <rcc rId="8197" sId="1">
    <nc r="Y483">
      <f>ROUNDDOWN(W483/HLOOKUP(D483,Table!$C$3:$D$4,2,0)*8,2)</f>
    </nc>
  </rcc>
  <rcc rId="8198" sId="1">
    <nc r="Y484">
      <f>ROUNDDOWN(W484/HLOOKUP(D484,Table!$C$3:$D$4,2,0)*8,2)</f>
    </nc>
  </rcc>
  <rcc rId="8199" sId="1">
    <nc r="Y485">
      <f>ROUNDDOWN(W485/HLOOKUP(D485,Table!$C$3:$D$4,2,0)*8,2)</f>
    </nc>
  </rcc>
  <rcc rId="8200" sId="1">
    <nc r="Y486">
      <f>ROUNDDOWN(W486/HLOOKUP(D486,Table!$C$3:$D$4,2,0)*8,2)</f>
    </nc>
  </rcc>
  <rcc rId="8201" sId="1">
    <nc r="Y487">
      <f>ROUNDDOWN(W487/HLOOKUP(D487,Table!$C$3:$D$4,2,0)*8,2)</f>
    </nc>
  </rcc>
  <rcc rId="8202" sId="1">
    <nc r="Y488">
      <f>ROUNDDOWN(W488/HLOOKUP(D488,Table!$C$3:$D$4,2,0)*8,2)</f>
    </nc>
  </rcc>
  <rcc rId="8203" sId="1">
    <nc r="Y489">
      <f>ROUNDDOWN(W489/HLOOKUP(D489,Table!$C$3:$D$4,2,0)*8,2)</f>
    </nc>
  </rcc>
  <rcc rId="8204" sId="1">
    <nc r="Y490">
      <f>ROUNDDOWN(W490/HLOOKUP(D490,Table!$C$3:$D$4,2,0)*8,2)</f>
    </nc>
  </rcc>
  <rcc rId="8205" sId="1">
    <nc r="Y491">
      <f>ROUNDDOWN(W491/HLOOKUP(D491,Table!$C$3:$D$4,2,0)*8,2)</f>
    </nc>
  </rcc>
  <rcc rId="8206" sId="1">
    <nc r="Y492">
      <f>ROUNDDOWN(W492/HLOOKUP(D492,Table!$C$3:$D$4,2,0)*8,2)</f>
    </nc>
  </rcc>
  <rcc rId="8207" sId="1">
    <nc r="Y493">
      <f>ROUNDDOWN(W493/HLOOKUP(D493,Table!$C$3:$D$4,2,0)*8,2)</f>
    </nc>
  </rcc>
  <rcc rId="8208" sId="1">
    <nc r="Y494">
      <f>ROUNDDOWN(W494/HLOOKUP(D494,Table!$C$3:$D$4,2,0)*8,2)</f>
    </nc>
  </rcc>
  <rcc rId="8209" sId="1">
    <nc r="Y495">
      <f>ROUNDDOWN(W495/HLOOKUP(D495,Table!$C$3:$D$4,2,0)*8,2)</f>
    </nc>
  </rcc>
  <rcc rId="8210" sId="1">
    <nc r="Y496">
      <f>ROUNDDOWN(W496/HLOOKUP(D496,Table!$C$3:$D$4,2,0)*8,2)</f>
    </nc>
  </rcc>
  <rcc rId="8211" sId="1">
    <nc r="Y497">
      <f>ROUNDDOWN(W497/HLOOKUP(D497,Table!$C$3:$D$4,2,0)*8,2)</f>
    </nc>
  </rcc>
  <rcc rId="8212" sId="1">
    <oc r="D494" t="inlineStr">
      <is>
        <t>PSW</t>
      </is>
    </oc>
    <nc r="D494" t="inlineStr">
      <is>
        <t>ASW</t>
      </is>
    </nc>
  </rcc>
  <rcc rId="8213" sId="1">
    <oc r="D495" t="inlineStr">
      <is>
        <t>PSW</t>
      </is>
    </oc>
    <nc r="D495" t="inlineStr">
      <is>
        <t>ASW</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16" sId="1">
    <nc r="X451">
      <f>W451</f>
    </nc>
  </rcc>
  <rcc rId="8217" sId="1">
    <nc r="Z451">
      <f>Y451</f>
    </nc>
  </rcc>
  <rcc rId="8218" sId="1">
    <nc r="AA451" t="inlineStr">
      <is>
        <t>Ready for review</t>
      </is>
    </nc>
  </rcc>
  <rcc rId="8219" sId="1" numFmtId="19">
    <nc r="AE451">
      <v>43990</v>
    </nc>
  </rcc>
  <rcc rId="8220" sId="1" numFmtId="19">
    <nc r="AF451">
      <v>43990</v>
    </nc>
  </rcc>
  <rcc rId="8221" sId="1">
    <nc r="AG451" t="inlineStr">
      <is>
        <t>OK</t>
      </is>
    </nc>
  </rcc>
  <rcc rId="8222" sId="1" numFmtId="14">
    <nc r="AH451">
      <v>1</v>
    </nc>
  </rcc>
  <rcc rId="8223" sId="1" numFmtId="14">
    <nc r="AI451">
      <v>1</v>
    </nc>
  </rcc>
  <rcc rId="8224" sId="1" numFmtId="14">
    <nc r="AJ451">
      <v>1</v>
    </nc>
  </rcc>
  <rcc rId="8225" sId="1">
    <nc r="AK451" t="inlineStr">
      <is>
        <t>None</t>
      </is>
    </nc>
  </rcc>
  <rcv guid="{C94451EF-7A3E-4D72-B5A4-3D1B193192CC}" action="delete"/>
  <rdn rId="0" localSheetId="1" customView="1" name="Z_C94451EF_7A3E_4D72_B5A4_3D1B193192CC_.wvu.FilterData" hidden="1" oldHidden="1">
    <formula>Merged_COEM!$A$59:$AN$530</formula>
    <oldFormula>Merged_COEM!$A$59:$AN$530</oldFormula>
  </rdn>
  <rdn rId="0" localSheetId="2" customView="1" name="Z_C94451EF_7A3E_4D72_B5A4_3D1B193192CC_.wvu.FilterData" hidden="1" oldHidden="1">
    <formula>Merged_JOEM!$B$59:$AN$234</formula>
    <oldFormula>Merged_JOEM!$B$59:$AN$234</oldFormula>
  </rdn>
  <rcv guid="{C94451EF-7A3E-4D72-B5A4-3D1B193192CC}" action="add"/>
</revisions>
</file>

<file path=xl/revisions/revisionLog5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28" sId="1">
    <nc r="AA450" t="inlineStr">
      <is>
        <t>Ready for review</t>
      </is>
    </nc>
  </rcc>
  <rcv guid="{C94451EF-7A3E-4D72-B5A4-3D1B193192CC}" action="delete"/>
  <rdn rId="0" localSheetId="1" customView="1" name="Z_C94451EF_7A3E_4D72_B5A4_3D1B193192CC_.wvu.FilterData" hidden="1" oldHidden="1">
    <formula>Merged_COEM!$A$59:$AN$530</formula>
    <oldFormula>Merged_COEM!$A$59:$AN$530</oldFormula>
  </rdn>
  <rdn rId="0" localSheetId="2" customView="1" name="Z_C94451EF_7A3E_4D72_B5A4_3D1B193192CC_.wvu.FilterData" hidden="1" oldHidden="1">
    <formula>Merged_JOEM!$B$59:$AN$234</formula>
    <oldFormula>Merged_JOEM!$B$59:$AN$234</oldFormula>
  </rdn>
  <rcv guid="{C94451EF-7A3E-4D72-B5A4-3D1B193192CC}" action="add"/>
</revisions>
</file>

<file path=xl/revisions/revisionLog5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33" sId="1">
    <nc r="X454">
      <f>W454</f>
    </nc>
  </rcc>
  <rcc rId="8234" sId="1">
    <nc r="Z454">
      <v>3</v>
    </nc>
  </rcc>
  <rcc rId="8235" sId="1">
    <nc r="AA454" t="inlineStr">
      <is>
        <t>Ready for review</t>
      </is>
    </nc>
  </rcc>
  <rcc rId="8236" sId="1" numFmtId="19">
    <nc r="AE454">
      <v>43990</v>
    </nc>
  </rcc>
  <rcc rId="8237" sId="1" numFmtId="19">
    <nc r="AF454">
      <v>43990</v>
    </nc>
  </rcc>
  <rcc rId="8238" sId="1">
    <nc r="AG454" t="inlineStr">
      <is>
        <t>OK</t>
      </is>
    </nc>
  </rcc>
  <rcc rId="8239" sId="1" numFmtId="14">
    <nc r="AH454">
      <v>1</v>
    </nc>
  </rcc>
  <rcc rId="8240" sId="1" numFmtId="14">
    <nc r="AI454">
      <v>1</v>
    </nc>
  </rcc>
  <rcc rId="8241" sId="1" numFmtId="14">
    <nc r="AJ454">
      <v>1</v>
    </nc>
  </rcc>
  <rcc rId="8242" sId="1">
    <nc r="AK454" t="inlineStr">
      <is>
        <t>None</t>
      </is>
    </nc>
  </rcc>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45" sId="1">
    <nc r="X296">
      <f>W296</f>
    </nc>
  </rcc>
  <rcc rId="8246" sId="1">
    <nc r="Z296">
      <v>2</v>
    </nc>
  </rcc>
  <rcc rId="8247" sId="1">
    <nc r="AA296" t="inlineStr">
      <is>
        <t>Ready for review</t>
      </is>
    </nc>
  </rcc>
  <rcc rId="8248" sId="1" numFmtId="19">
    <nc r="AE296">
      <v>43990</v>
    </nc>
  </rcc>
  <rcc rId="8249" sId="1" numFmtId="19">
    <nc r="AF296">
      <v>43990</v>
    </nc>
  </rcc>
  <rcc rId="8250" sId="1">
    <nc r="AG296" t="inlineStr">
      <is>
        <t>OK</t>
      </is>
    </nc>
  </rcc>
  <rcc rId="8251" sId="1" numFmtId="14">
    <nc r="AH296">
      <v>1</v>
    </nc>
  </rcc>
  <rcc rId="8252" sId="1" numFmtId="14">
    <nc r="AI296">
      <v>1</v>
    </nc>
  </rcc>
  <rcc rId="8253" sId="1" numFmtId="14">
    <nc r="AJ296">
      <v>1</v>
    </nc>
  </rcc>
  <rcc rId="8254" sId="1">
    <nc r="AK296" t="inlineStr">
      <is>
        <t>None</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AL69" start="0" length="0">
    <dxf>
      <alignment wrapText="1" readingOrder="0"/>
    </dxf>
  </rfmt>
  <rcc rId="8261" sId="2">
    <oc r="Z47">
      <f>42/4</f>
    </oc>
    <nc r="Z47"/>
  </rcc>
  <rfmt sheetId="2" sqref="AL69">
    <dxf>
      <alignment wrapText="0" readingOrder="0"/>
    </dxf>
  </rfmt>
</revisions>
</file>

<file path=xl/revisions/revisionLog5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62" sId="2" numFmtId="19">
    <nc r="AE153">
      <v>43990</v>
    </nc>
  </rcc>
  <rcc rId="8263" sId="2" numFmtId="19">
    <nc r="AF153">
      <v>43990</v>
    </nc>
  </rcc>
  <rcc rId="8264" sId="2">
    <nc r="AG153" t="inlineStr">
      <is>
        <t>OK</t>
      </is>
    </nc>
  </rcc>
  <rcc rId="8265" sId="2" numFmtId="14">
    <nc r="AH153">
      <v>1</v>
    </nc>
  </rcc>
  <rcc rId="8266" sId="2" numFmtId="14">
    <nc r="AI153">
      <v>1</v>
    </nc>
  </rcc>
  <rcc rId="8267" sId="2" numFmtId="14">
    <nc r="AJ153">
      <v>1</v>
    </nc>
  </rcc>
  <rcc rId="8268" sId="2" quotePrefix="1">
    <nc r="AK153" t="inlineStr">
      <is>
        <t>None</t>
      </is>
    </nc>
  </rcc>
  <rcc rId="8269" sId="2" numFmtId="19">
    <nc r="AE154">
      <v>43990</v>
    </nc>
  </rcc>
  <rcc rId="8270" sId="2" numFmtId="19">
    <nc r="AF154">
      <v>43990</v>
    </nc>
  </rcc>
  <rcc rId="8271" sId="2">
    <nc r="AG154" t="inlineStr">
      <is>
        <t>NG</t>
      </is>
    </nc>
  </rcc>
  <rcc rId="8272" sId="2" numFmtId="14">
    <nc r="AH154">
      <v>1</v>
    </nc>
  </rcc>
  <rcc rId="8273" sId="2" numFmtId="14">
    <nc r="AI154">
      <v>1</v>
    </nc>
  </rcc>
  <rcc rId="8274" sId="2" numFmtId="14">
    <nc r="AJ154">
      <v>0.94099999999999995</v>
    </nc>
  </rcc>
  <rcc rId="8275" sId="2" quotePrefix="1">
    <nc r="AK154" t="inlineStr">
      <is>
        <t>None</t>
      </is>
    </nc>
  </rcc>
  <rcc rId="8276" sId="2" odxf="1" s="1" dxf="1">
    <nc r="AL154" t="inlineStr">
      <is>
        <t>Can't cover full MCDC at line #35 for case "FTTTTTTTTT=T". Because the condition "!crb_Prefill_B_K1" at line #35 conflicted with the condition "crb_Prefill_B_K1" at line #37.</t>
      </is>
    </nc>
    <o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auto="1"/>
        <name val="Arial"/>
        <scheme val="none"/>
      </font>
      <alignment wrapText="1" readingOrder="0"/>
    </ndxf>
  </rcc>
  <rfmt sheetId="2" sqref="AL154">
    <dxf>
      <alignment wrapText="0" readingOrder="0"/>
    </dxf>
  </rfmt>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5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79" sId="2">
    <nc r="X153">
      <f>W153</f>
    </nc>
  </rcc>
  <rcc rId="8280" sId="2">
    <nc r="X154">
      <f>W154</f>
    </nc>
  </rcc>
  <rcc rId="8281" sId="2" numFmtId="19">
    <nc r="AE161">
      <v>43990</v>
    </nc>
  </rcc>
  <rcc rId="8282" sId="2" numFmtId="19">
    <nc r="AF161">
      <v>43990</v>
    </nc>
  </rcc>
  <rcc rId="8283" sId="2">
    <nc r="AG161" t="inlineStr">
      <is>
        <t>OK</t>
      </is>
    </nc>
  </rcc>
  <rcc rId="8284" sId="2" numFmtId="14">
    <nc r="AH161">
      <v>1</v>
    </nc>
  </rcc>
  <rcc rId="8285" sId="2" numFmtId="14">
    <nc r="AI161">
      <v>1</v>
    </nc>
  </rcc>
  <rcc rId="8286" sId="2" numFmtId="14">
    <nc r="AJ161">
      <v>1</v>
    </nc>
  </rcc>
  <rcc rId="8287" sId="2" quotePrefix="1">
    <nc r="AK161" t="inlineStr">
      <is>
        <t>None</t>
      </is>
    </nc>
  </rcc>
  <rcc rId="8288" sId="2">
    <nc r="X161">
      <f>W161</f>
    </nc>
  </rcc>
  <rcc rId="8289" sId="2">
    <nc r="AA153" t="inlineStr">
      <is>
        <t>Ready for review</t>
      </is>
    </nc>
  </rcc>
  <rcc rId="8290" sId="2">
    <nc r="AA154" t="inlineStr">
      <is>
        <t>Ready for review</t>
      </is>
    </nc>
  </rcc>
  <rcc rId="8291" sId="2">
    <nc r="AA161" t="inlineStr">
      <is>
        <t>Ready for review</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5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94" sId="2">
    <nc r="Z153">
      <v>2</v>
    </nc>
  </rcc>
  <rcc rId="8295" sId="2">
    <nc r="Z154">
      <v>4</v>
    </nc>
  </rcc>
  <rcc rId="8296" sId="2">
    <nc r="Z161">
      <v>2</v>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5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181">
    <dxf>
      <fill>
        <patternFill patternType="none">
          <bgColor auto="1"/>
        </patternFill>
      </fill>
    </dxf>
  </rfmt>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15:AD422 AD426 AD448:AD460">
    <dxf>
      <fill>
        <patternFill patternType="solid">
          <bgColor rgb="FFFF0000"/>
        </patternFill>
      </fill>
    </dxf>
  </rfmt>
</revisions>
</file>

<file path=xl/revisions/revisionLog5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03" sId="1" numFmtId="19">
    <nc r="AD474">
      <v>43993</v>
    </nc>
  </rcc>
  <rcc rId="8304" sId="1" numFmtId="19">
    <nc r="AD490">
      <v>43993</v>
    </nc>
  </rcc>
  <rcc rId="8305" sId="1" numFmtId="19">
    <nc r="AD475">
      <v>43993</v>
    </nc>
  </rcc>
  <rcc rId="8306" sId="1" numFmtId="19">
    <nc r="AD476">
      <v>43993</v>
    </nc>
  </rcc>
  <rcc rId="8307" sId="1" numFmtId="19">
    <nc r="AD477">
      <v>43993</v>
    </nc>
  </rcc>
  <rcc rId="8308" sId="1" numFmtId="19">
    <nc r="AD478">
      <v>43993</v>
    </nc>
  </rcc>
  <rcc rId="8309" sId="1" numFmtId="19">
    <nc r="AD479">
      <v>43993</v>
    </nc>
  </rcc>
  <rcc rId="8310" sId="1" numFmtId="19">
    <nc r="AD480">
      <v>43993</v>
    </nc>
  </rcc>
  <rcc rId="8311" sId="1" numFmtId="19">
    <nc r="AD481">
      <v>43993</v>
    </nc>
  </rcc>
  <rcc rId="8312" sId="1" numFmtId="19">
    <nc r="AD482">
      <v>43993</v>
    </nc>
  </rcc>
  <rcc rId="8313" sId="1" numFmtId="19">
    <nc r="AD483">
      <v>43993</v>
    </nc>
  </rcc>
  <rcc rId="8314" sId="1" numFmtId="19">
    <nc r="AD484">
      <v>43993</v>
    </nc>
  </rcc>
  <rcc rId="8315" sId="1" numFmtId="19">
    <nc r="AD485">
      <v>43993</v>
    </nc>
  </rcc>
  <rcc rId="8316" sId="1" numFmtId="19">
    <nc r="AD486">
      <v>43993</v>
    </nc>
  </rcc>
  <rcc rId="8317" sId="1" numFmtId="19">
    <nc r="AD487">
      <v>43993</v>
    </nc>
  </rcc>
  <rcc rId="8318" sId="1" numFmtId="19">
    <nc r="AD488">
      <v>43993</v>
    </nc>
  </rcc>
  <rcc rId="8319" sId="1" numFmtId="19">
    <nc r="AD489">
      <v>43993</v>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22" sId="1" numFmtId="19">
    <nc r="AD491">
      <v>43997</v>
    </nc>
  </rcc>
  <rcc rId="8323" sId="1" numFmtId="19">
    <nc r="AD492">
      <v>43997</v>
    </nc>
  </rcc>
  <rcc rId="8324" sId="1" numFmtId="19">
    <nc r="AD493">
      <v>43997</v>
    </nc>
  </rcc>
  <rcc rId="8325" sId="1" numFmtId="19">
    <nc r="AD494">
      <v>43997</v>
    </nc>
  </rcc>
  <rcc rId="8326" sId="1" numFmtId="19">
    <nc r="AD495">
      <v>43993</v>
    </nc>
  </rcc>
  <rcc rId="8327" sId="1" numFmtId="19">
    <nc r="AD496">
      <v>43997</v>
    </nc>
  </rcc>
  <rcc rId="8328" sId="1" numFmtId="19">
    <nc r="AD497">
      <v>43997</v>
    </nc>
  </rcc>
</revisions>
</file>

<file path=xl/revisions/revisionLog5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29" sId="1" quotePrefix="1">
    <oc r="F461" t="inlineStr">
      <is>
        <t>rb/as/rbcn/core/app/net/net_OBD_Off/RBScl/src/</t>
      </is>
    </oc>
    <nc r="F461" t="inlineStr">
      <is>
        <t>rb\as\rbcn\core\app\net\net_OBD_Off\RBScl\src\</t>
      </is>
    </nc>
  </rcc>
  <rcc rId="8330" sId="1" quotePrefix="1">
    <oc r="F462" t="inlineStr">
      <is>
        <t>rb/as/rbcn/core/app/net/net_OBD_On/RBScl/src/</t>
      </is>
    </oc>
    <nc r="F462" t="inlineStr">
      <is>
        <t>rb\as\rbcn\core\app\net\net_OBD_On\RBScl\src\</t>
      </is>
    </nc>
  </rcc>
  <rcc rId="8331" sId="1" quotePrefix="1">
    <oc r="F463" t="inlineStr">
      <is>
        <t>rb/as/cnms_core/app/net/scl/src/Callout_Functions/</t>
      </is>
    </oc>
    <nc r="F463" t="inlineStr">
      <is>
        <t>rb\as\cnms_core\app\net\scl\src\Callout_Functions\</t>
      </is>
    </nc>
  </rcc>
  <rcc rId="8332" sId="1" quotePrefix="1">
    <oc r="F464" t="inlineStr">
      <is>
        <t>rb/as/cnms_core/app/net/scl/src/Callout_Functions/</t>
      </is>
    </oc>
    <nc r="F464" t="inlineStr">
      <is>
        <t>rb\as\cnms_core\app\net\scl\src\Callout_Functions\</t>
      </is>
    </nc>
  </rcc>
  <rcc rId="8333" sId="1" quotePrefix="1">
    <oc r="F465" t="inlineStr">
      <is>
        <t>rb/as/cnms_core/app/net/scl/src/Callout_Functions/</t>
      </is>
    </oc>
    <nc r="F465" t="inlineStr">
      <is>
        <t>rb\as\cnms_core\app\net\scl\src\Callout_Functions\</t>
      </is>
    </nc>
  </rcc>
  <rcc rId="8334" sId="1" quotePrefix="1">
    <oc r="F466" t="inlineStr">
      <is>
        <t>rb/as/cnms_core/app/net/scl/src/Callout_Functions/</t>
      </is>
    </oc>
    <nc r="F466" t="inlineStr">
      <is>
        <t>rb\as\cnms_core\app\net\scl\src\Callout_Functions\</t>
      </is>
    </nc>
  </rcc>
  <rcc rId="8335" sId="1" quotePrefix="1">
    <oc r="F467" t="inlineStr">
      <is>
        <t>rb/as/cnms_core/app/net/scl/src/Callout_Functions/</t>
      </is>
    </oc>
    <nc r="F467" t="inlineStr">
      <is>
        <t>rb\as\cnms_core\app\net\scl\src\Callout_Functions\</t>
      </is>
    </nc>
  </rcc>
  <rcc rId="8336" sId="1" quotePrefix="1">
    <oc r="F468" t="inlineStr">
      <is>
        <t>rb/as/cnms_core/app/net/scl/src/OBD/</t>
      </is>
    </oc>
    <nc r="F468" t="inlineStr">
      <is>
        <t>rb\as\cnms_core\app\net\scl\src\OBD\</t>
      </is>
    </nc>
  </rcc>
  <rcc rId="8337" sId="1" quotePrefix="1">
    <oc r="F469" t="inlineStr">
      <is>
        <t>rb/as/rbcn/core/app/net/RbNetPrj/RBNet_Can/src/</t>
      </is>
    </oc>
    <nc r="F469" t="inlineStr">
      <is>
        <t>rb\as\rbcn\core\app\net\RbNetPrj\RBNet_Can\src\</t>
      </is>
    </nc>
  </rcc>
  <rcc rId="8338" sId="1" quotePrefix="1">
    <oc r="F470" t="inlineStr">
      <is>
        <t>rb/as/rbcn/core/app/net/RBScl/src/</t>
      </is>
    </oc>
    <nc r="F470" t="inlineStr">
      <is>
        <t>rb\as\rbcn\core\app\net\RBScl\src\</t>
      </is>
    </nc>
  </rcc>
  <rcc rId="8339" sId="1" quotePrefix="1">
    <oc r="F471" t="inlineStr">
      <is>
        <t>rb/as/rbcn/core/app/net/RBScl/src/</t>
      </is>
    </oc>
    <nc r="F471" t="inlineStr">
      <is>
        <t>rb\as\rbcn\core\app\net\RBScl\src\</t>
      </is>
    </nc>
  </rcc>
  <rcc rId="8340" sId="1" quotePrefix="1">
    <oc r="F472" t="inlineStr">
      <is>
        <t>rb/as/cnms_core/app/net/scl/src/Steering/</t>
      </is>
    </oc>
    <nc r="F472" t="inlineStr">
      <is>
        <t>rb\as\cnms_core\app\net\scl\src\Steering\</t>
      </is>
    </nc>
  </rcc>
  <rcc rId="8341" sId="1" quotePrefix="1">
    <oc r="F473" t="inlineStr">
      <is>
        <t>rb/as/cnms_core/app/net/scl/src/Callout_Functions/</t>
      </is>
    </oc>
    <nc r="F473" t="inlineStr">
      <is>
        <t>rb\as\cnms_core\app\net\scl\src\Callout_Functions\</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74" start="0" length="0">
    <dxf>
      <fill>
        <patternFill patternType="solid">
          <bgColor rgb="FFFF0000"/>
        </patternFill>
      </fill>
    </dxf>
  </rfmt>
  <rfmt sheetId="1" sqref="AD475" start="0" length="0">
    <dxf>
      <fill>
        <patternFill patternType="solid">
          <bgColor rgb="FFFF0000"/>
        </patternFill>
      </fill>
    </dxf>
  </rfmt>
  <rfmt sheetId="1" sqref="AD476" start="0" length="0">
    <dxf>
      <fill>
        <patternFill patternType="solid">
          <bgColor rgb="FFFF0000"/>
        </patternFill>
      </fill>
    </dxf>
  </rfmt>
  <rfmt sheetId="1" sqref="AD477" start="0" length="0">
    <dxf>
      <fill>
        <patternFill patternType="solid">
          <bgColor rgb="FFFF0000"/>
        </patternFill>
      </fill>
    </dxf>
  </rfmt>
  <rfmt sheetId="1" sqref="AD478" start="0" length="0">
    <dxf>
      <fill>
        <patternFill patternType="solid">
          <bgColor rgb="FFFF0000"/>
        </patternFill>
      </fill>
    </dxf>
  </rfmt>
  <rfmt sheetId="1" sqref="AD479" start="0" length="0">
    <dxf>
      <fill>
        <patternFill patternType="solid">
          <bgColor rgb="FFFF0000"/>
        </patternFill>
      </fill>
    </dxf>
  </rfmt>
  <rfmt sheetId="1" sqref="AD480" start="0" length="0">
    <dxf>
      <fill>
        <patternFill patternType="solid">
          <bgColor rgb="FFFF0000"/>
        </patternFill>
      </fill>
    </dxf>
  </rfmt>
  <rfmt sheetId="1" sqref="AD481" start="0" length="0">
    <dxf>
      <fill>
        <patternFill patternType="solid">
          <bgColor rgb="FFFF0000"/>
        </patternFill>
      </fill>
    </dxf>
  </rfmt>
  <rfmt sheetId="1" sqref="AD482" start="0" length="0">
    <dxf>
      <fill>
        <patternFill patternType="solid">
          <bgColor rgb="FFFF0000"/>
        </patternFill>
      </fill>
    </dxf>
  </rfmt>
  <rfmt sheetId="1" sqref="AD483" start="0" length="0">
    <dxf>
      <fill>
        <patternFill patternType="solid">
          <bgColor rgb="FFFF0000"/>
        </patternFill>
      </fill>
    </dxf>
  </rfmt>
  <rfmt sheetId="1" sqref="AD484" start="0" length="0">
    <dxf>
      <fill>
        <patternFill patternType="solid">
          <bgColor rgb="FFFF0000"/>
        </patternFill>
      </fill>
    </dxf>
  </rfmt>
  <rfmt sheetId="1" sqref="AD485" start="0" length="0">
    <dxf>
      <fill>
        <patternFill patternType="solid">
          <bgColor rgb="FFFF0000"/>
        </patternFill>
      </fill>
    </dxf>
  </rfmt>
  <rfmt sheetId="1" sqref="AD486" start="0" length="0">
    <dxf>
      <fill>
        <patternFill patternType="solid">
          <bgColor rgb="FFFF0000"/>
        </patternFill>
      </fill>
    </dxf>
  </rfmt>
  <rfmt sheetId="1" sqref="AD487" start="0" length="0">
    <dxf>
      <fill>
        <patternFill patternType="solid">
          <bgColor rgb="FFFF0000"/>
        </patternFill>
      </fill>
    </dxf>
  </rfmt>
  <rfmt sheetId="1" sqref="AD488" start="0" length="0">
    <dxf>
      <fill>
        <patternFill patternType="solid">
          <bgColor rgb="FFFF0000"/>
        </patternFill>
      </fill>
    </dxf>
  </rfmt>
  <rfmt sheetId="1" sqref="AD489" start="0" length="0">
    <dxf>
      <fill>
        <patternFill patternType="solid">
          <bgColor rgb="FFFF0000"/>
        </patternFill>
      </fill>
    </dxf>
  </rfmt>
  <rfmt sheetId="1" sqref="AD490" start="0" length="0">
    <dxf>
      <fill>
        <patternFill patternType="solid">
          <bgColor rgb="FFFF0000"/>
        </patternFill>
      </fill>
    </dxf>
  </rfmt>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46" sId="1">
    <nc r="S474" t="inlineStr">
      <is>
        <t>duong.nguyen</t>
      </is>
    </nc>
  </rcc>
  <rcc rId="8347" sId="1">
    <nc r="S475" t="inlineStr">
      <is>
        <t>duong.nguyen</t>
      </is>
    </nc>
  </rcc>
  <rcc rId="8348" sId="1">
    <nc r="S476" t="inlineStr">
      <is>
        <t>duong.nguyen</t>
      </is>
    </nc>
  </rcc>
  <rcc rId="8349" sId="1">
    <nc r="S478" t="inlineStr">
      <is>
        <t>chung.ly</t>
      </is>
    </nc>
  </rcc>
  <rcc rId="8350" sId="1">
    <nc r="S477" t="inlineStr">
      <is>
        <t>chung.ly</t>
      </is>
    </nc>
  </rcc>
  <rcc rId="8351" sId="1">
    <nc r="S479" t="inlineStr">
      <is>
        <t>chung.ly</t>
      </is>
    </nc>
  </rcc>
  <rcc rId="8352" sId="1">
    <nc r="S480" t="inlineStr">
      <is>
        <t>chung.ly</t>
      </is>
    </nc>
  </rcc>
  <rcc rId="8353" sId="1">
    <nc r="S481" t="inlineStr">
      <is>
        <t>phuong.nguyen-thanh</t>
      </is>
    </nc>
  </rcc>
  <rcc rId="8354" sId="1">
    <nc r="S482" t="inlineStr">
      <is>
        <t>phuong.nguyen-thanh</t>
      </is>
    </nc>
  </rcc>
  <rcc rId="8355" sId="1">
    <nc r="S483" t="inlineStr">
      <is>
        <t>phuong.nguyen-thanh</t>
      </is>
    </nc>
  </rcc>
  <rcc rId="8356" sId="1">
    <nc r="S484" t="inlineStr">
      <is>
        <t>phuong.nguyen-thanh</t>
      </is>
    </nc>
  </rcc>
  <rcc rId="8357" sId="1">
    <nc r="S485" t="inlineStr">
      <is>
        <t>phuong.nguyen-thanh</t>
      </is>
    </nc>
  </rcc>
  <rcc rId="8358" sId="1">
    <nc r="S486" t="inlineStr">
      <is>
        <t>loc.do-phu</t>
      </is>
    </nc>
  </rcc>
  <rcc rId="8359" sId="1">
    <nc r="S487" t="inlineStr">
      <is>
        <t>loc.do-phu</t>
      </is>
    </nc>
  </rcc>
  <rcc rId="8360" sId="1">
    <nc r="S488" t="inlineStr">
      <is>
        <t>loc.do-phu</t>
      </is>
    </nc>
  </rcc>
  <rcc rId="8361" sId="1">
    <nc r="S489" t="inlineStr">
      <is>
        <t>thanh.nguyen-kim</t>
      </is>
    </nc>
  </rcc>
  <rcc rId="8362" sId="1">
    <nc r="S490" t="inlineStr">
      <is>
        <t>thanh.nguyen-kim</t>
      </is>
    </nc>
  </rcc>
  <rcc rId="8363" sId="1">
    <nc r="S496" t="inlineStr">
      <is>
        <t>hieu.nguyen-trung</t>
      </is>
    </nc>
  </rcc>
  <rcc rId="8364" sId="1">
    <nc r="S497" t="inlineStr">
      <is>
        <t>hieu.nguyen-trung</t>
      </is>
    </nc>
  </rcc>
  <rcc rId="8365" sId="1">
    <nc r="S491" t="inlineStr">
      <is>
        <t>nam.phan-the</t>
      </is>
    </nc>
  </rcc>
  <rcc rId="8366" sId="1">
    <nc r="S492" t="inlineStr">
      <is>
        <t>huy.nguyen-hoang</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69" sId="1">
    <nc r="S493" t="inlineStr">
      <is>
        <t>chuong.nguyen-minh</t>
      </is>
    </nc>
  </rcc>
  <rcc rId="8370" sId="1">
    <nc r="S494" t="inlineStr">
      <is>
        <t>duong.nguyen</t>
      </is>
    </nc>
  </rcc>
  <rcc rId="8371" sId="1">
    <nc r="S495" t="inlineStr">
      <is>
        <t>duong.nguyen</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74" sId="1">
    <oc r="S494" t="inlineStr">
      <is>
        <t>duong.nguyen</t>
      </is>
    </oc>
    <nc r="S494" t="inlineStr">
      <is>
        <t>chuong.nguyen-minh</t>
      </is>
    </nc>
  </rcc>
  <rcc rId="8375" sId="1">
    <oc r="S495" t="inlineStr">
      <is>
        <t>duong.nguyen</t>
      </is>
    </oc>
    <nc r="S495" t="inlineStr">
      <is>
        <t>chuong.nguyen-minh</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X468" start="0" length="0">
    <dxf>
      <fill>
        <patternFill patternType="solid">
          <bgColor rgb="FFFF0000"/>
        </patternFill>
      </fill>
    </dxf>
  </rfmt>
  <rfmt sheetId="1" sqref="X468" start="0" length="0">
    <dxf>
      <fill>
        <patternFill patternType="none">
          <bgColor indexed="65"/>
        </patternFill>
      </fill>
    </dxf>
  </rfmt>
  <rcc rId="8380" sId="1">
    <nc r="X468">
      <v>62</v>
    </nc>
  </rcc>
  <rcc rId="8381" sId="1">
    <nc r="Z468">
      <v>0.5</v>
    </nc>
  </rcc>
  <rcc rId="8382" sId="1">
    <nc r="AA468" t="inlineStr">
      <is>
        <t>Ready for review</t>
      </is>
    </nc>
  </rcc>
  <rcc rId="8383" sId="1" numFmtId="19">
    <nc r="AE468">
      <v>43991</v>
    </nc>
  </rcc>
  <rcc rId="8384" sId="1" numFmtId="19">
    <nc r="AF468">
      <v>43991</v>
    </nc>
  </rcc>
  <rcc rId="8385" sId="1">
    <nc r="AG468" t="inlineStr">
      <is>
        <t>OK</t>
      </is>
    </nc>
  </rcc>
  <rcc rId="8386" sId="1" numFmtId="14">
    <nc r="AH468">
      <v>1</v>
    </nc>
  </rcc>
  <rcc rId="8387" sId="1" numFmtId="14">
    <nc r="AI468">
      <v>1</v>
    </nc>
  </rcc>
  <rcc rId="8388" sId="1" numFmtId="14">
    <nc r="AJ468">
      <v>1</v>
    </nc>
  </rcc>
  <rcc rId="8389" sId="1">
    <nc r="AK468" t="inlineStr">
      <is>
        <t>None</t>
      </is>
    </nc>
  </rcc>
  <rcc rId="8390" sId="1" odxf="1" dxf="1" quotePrefix="1">
    <nc r="AL468" t="inlineStr">
      <is>
        <t>-</t>
      </is>
    </nc>
    <odxf/>
    <ndxf/>
  </rcc>
  <rcc rId="8391" sId="1" odxf="1" dxf="1" quotePrefix="1">
    <nc r="AM468" t="inlineStr">
      <is>
        <t>-</t>
      </is>
    </nc>
    <odxf/>
    <ndxf/>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94" sId="1">
    <nc r="X469">
      <v>102</v>
    </nc>
  </rcc>
  <rcc rId="8395" sId="1">
    <nc r="X470">
      <v>356</v>
    </nc>
  </rcc>
  <rcc rId="8396" sId="1">
    <nc r="X471">
      <v>102</v>
    </nc>
  </rcc>
  <rcc rId="8397" sId="1">
    <nc r="X472">
      <v>356</v>
    </nc>
  </rcc>
  <rcc rId="8398" sId="1">
    <nc r="Z469">
      <v>1</v>
    </nc>
  </rcc>
  <rcc rId="8399" sId="1">
    <nc r="Z472">
      <v>2</v>
    </nc>
  </rcc>
  <rcc rId="8400" sId="1">
    <nc r="AA469" t="inlineStr">
      <is>
        <t>Ready for review</t>
      </is>
    </nc>
  </rcc>
  <rcc rId="8401" sId="1">
    <nc r="AA472" t="inlineStr">
      <is>
        <t>Ready for review</t>
      </is>
    </nc>
  </rcc>
  <rcc rId="8402" sId="1" numFmtId="19">
    <nc r="AE469">
      <v>43991</v>
    </nc>
  </rcc>
  <rcc rId="8403" sId="1" numFmtId="19">
    <nc r="AF469">
      <v>43991</v>
    </nc>
  </rcc>
  <rcc rId="8404" sId="1">
    <nc r="AG469" t="inlineStr">
      <is>
        <t>OK</t>
      </is>
    </nc>
  </rcc>
  <rcc rId="8405" sId="1" numFmtId="14">
    <nc r="AH469">
      <v>1</v>
    </nc>
  </rcc>
  <rcc rId="8406" sId="1" numFmtId="14">
    <nc r="AI469">
      <v>1</v>
    </nc>
  </rcc>
  <rcc rId="8407" sId="1" numFmtId="14">
    <nc r="AJ469">
      <v>1</v>
    </nc>
  </rcc>
  <rcc rId="8408" sId="1">
    <nc r="AK469" t="inlineStr">
      <is>
        <t>None</t>
      </is>
    </nc>
  </rcc>
  <rcc rId="8409" sId="1" odxf="1" dxf="1" quotePrefix="1">
    <nc r="AL469" t="inlineStr">
      <is>
        <t>-</t>
      </is>
    </nc>
    <odxf/>
    <ndxf/>
  </rcc>
  <rcc rId="8410" sId="1" odxf="1" dxf="1" quotePrefix="1">
    <nc r="AM469" t="inlineStr">
      <is>
        <t>-</t>
      </is>
    </nc>
    <odxf/>
    <ndxf/>
  </rcc>
  <rcc rId="8411" sId="1" numFmtId="19">
    <nc r="AE472">
      <v>43991</v>
    </nc>
  </rcc>
  <rcc rId="8412" sId="1" numFmtId="19">
    <nc r="AF472">
      <v>43991</v>
    </nc>
  </rcc>
  <rcc rId="8413" sId="1">
    <nc r="AG472" t="inlineStr">
      <is>
        <t>OK</t>
      </is>
    </nc>
  </rcc>
  <rcc rId="8414" sId="1" numFmtId="14">
    <nc r="AH472">
      <v>1</v>
    </nc>
  </rcc>
  <rcc rId="8415" sId="1" numFmtId="14">
    <nc r="AI472">
      <v>1</v>
    </nc>
  </rcc>
  <rcc rId="8416" sId="1" numFmtId="14">
    <nc r="AJ472">
      <v>1</v>
    </nc>
  </rcc>
  <rcc rId="8417" sId="1">
    <nc r="AK472" t="inlineStr">
      <is>
        <t>None</t>
      </is>
    </nc>
  </rcc>
  <rcc rId="8418" sId="1" odxf="1" dxf="1" quotePrefix="1">
    <nc r="AL472" t="inlineStr">
      <is>
        <t>-</t>
      </is>
    </nc>
    <odxf/>
    <ndxf/>
  </rcc>
  <rcc rId="8419" sId="1" odxf="1" dxf="1" quotePrefix="1">
    <nc r="AM472" t="inlineStr">
      <is>
        <t>-</t>
      </is>
    </nc>
    <odxf/>
    <ndxf/>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22" sId="2">
    <oc r="N188" t="inlineStr">
      <is>
        <t>RN_CARBON_BB80081</t>
      </is>
    </oc>
    <nc r="N188" t="inlineStr">
      <is>
        <t>RN_CARBON_BB80081_BLDR</t>
      </is>
    </nc>
  </rcc>
  <rcc rId="8423" sId="2">
    <oc r="N189" t="inlineStr">
      <is>
        <t>RN_CARBON_BB80081</t>
      </is>
    </oc>
    <nc r="N189" t="inlineStr">
      <is>
        <t>RN_CARBON_BB80081_BLDR</t>
      </is>
    </nc>
  </rcc>
  <rcc rId="8424" sId="2">
    <oc r="N190" t="inlineStr">
      <is>
        <t>RN_CARBON_BB80081</t>
      </is>
    </oc>
    <nc r="N190" t="inlineStr">
      <is>
        <t>RN_CARBON_BB80081_BLDR</t>
      </is>
    </nc>
  </rcc>
  <rcc rId="8425" sId="2">
    <oc r="N191" t="inlineStr">
      <is>
        <t>RN_CARBON_BB80081</t>
      </is>
    </oc>
    <nc r="N191" t="inlineStr">
      <is>
        <t>RN_CARBON_BB80081_BLDR</t>
      </is>
    </nc>
  </rcc>
  <rcc rId="8426" sId="2">
    <oc r="N192" t="inlineStr">
      <is>
        <t>RN_CARBON_BB80081</t>
      </is>
    </oc>
    <nc r="N192" t="inlineStr">
      <is>
        <t>RN_CARBON_BB80081_BLDR</t>
      </is>
    </nc>
  </rcc>
  <rcc rId="8427" sId="2">
    <oc r="N193" t="inlineStr">
      <is>
        <t>RN_CARBON_BB80081</t>
      </is>
    </oc>
    <nc r="N193" t="inlineStr">
      <is>
        <t>RN_CARBON_BB80081_BLDR</t>
      </is>
    </nc>
  </rcc>
  <rcc rId="8428" sId="2">
    <oc r="N194" t="inlineStr">
      <is>
        <t>RN_CARBON_BB80081</t>
      </is>
    </oc>
    <nc r="N194" t="inlineStr">
      <is>
        <t>RN_CARBON_BB80081_BLDR</t>
      </is>
    </nc>
  </rcc>
  <rcc rId="8429" sId="2">
    <oc r="N195" t="inlineStr">
      <is>
        <t>RN_CARBON_BB80081</t>
      </is>
    </oc>
    <nc r="N195" t="inlineStr">
      <is>
        <t>RN_CARBON_BB80081_BLDR</t>
      </is>
    </nc>
  </rcc>
</revisions>
</file>

<file path=xl/revisions/revisionLog5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30" sId="6">
    <oc r="D125" t="inlineStr">
      <is>
        <t>Le Hong Phuc</t>
      </is>
    </oc>
    <nc r="D125" t="inlineStr">
      <is>
        <t>Duong Chi Khang</t>
      </is>
    </nc>
  </rcc>
  <rcc rId="8431" sId="6">
    <nc r="G115" t="inlineStr">
      <is>
        <t>28-June-&gt;5-June</t>
      </is>
    </nc>
  </rcc>
  <rcc rId="8432" sId="6">
    <nc r="F115" t="inlineStr">
      <is>
        <t>Now</t>
      </is>
    </nc>
  </rcc>
  <rcc rId="8433" sId="6" quotePrefix="1">
    <oc r="E116" t="inlineStr">
      <is>
        <t>21-May</t>
      </is>
    </oc>
    <nc r="E116" t="inlineStr">
      <is>
        <t>21-May-&gt;1-June</t>
      </is>
    </nc>
  </rcc>
  <rcc rId="8434" sId="6">
    <oc r="E117" t="inlineStr">
      <is>
        <t>21-May</t>
      </is>
    </oc>
    <nc r="E117" t="inlineStr">
      <is>
        <t>21-May-&gt;1-June</t>
      </is>
    </nc>
  </rcc>
  <rcc rId="8435" sId="6" quotePrefix="1">
    <oc r="G125" t="inlineStr">
      <is>
        <t>28-June-&gt;5-June</t>
      </is>
    </oc>
    <nc r="G125" t="inlineStr">
      <is>
        <t>NA</t>
      </is>
    </nc>
  </rcc>
  <rfmt sheetId="6" sqref="G126" start="0" length="0">
    <dxf>
      <numFmt numFmtId="21" formatCode="d\-mmm"/>
    </dxf>
  </rfmt>
  <rcc rId="8436" sId="6" quotePrefix="1">
    <nc r="G126" t="inlineStr">
      <is>
        <t>8-June</t>
      </is>
    </nc>
  </rcc>
  <rcc rId="8437" sId="6">
    <nc r="G127" t="inlineStr">
      <is>
        <t>8-June</t>
      </is>
    </nc>
  </rcc>
  <rcc rId="8438" sId="6">
    <nc r="G128" t="inlineStr">
      <is>
        <t>8-June</t>
      </is>
    </nc>
  </rcc>
  <rcc rId="8439" sId="6">
    <nc r="E125" t="inlineStr">
      <is>
        <t>NA</t>
      </is>
    </nc>
  </rcc>
  <rcc rId="8440" sId="6">
    <nc r="E126" t="inlineStr">
      <is>
        <t>NA</t>
      </is>
    </nc>
  </rcc>
  <rcc rId="8441" sId="6">
    <nc r="E127" t="inlineStr">
      <is>
        <t>NA</t>
      </is>
    </nc>
  </rcc>
  <rcc rId="8442" sId="6">
    <nc r="E128" t="inlineStr">
      <is>
        <t>NA</t>
      </is>
    </nc>
  </rcc>
  <rcc rId="8443" sId="6">
    <nc r="E118" t="inlineStr">
      <is>
        <t>NA</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46" sId="6">
    <nc r="G119" t="inlineStr">
      <is>
        <t>NA</t>
      </is>
    </nc>
  </rcc>
  <rcc rId="8447" sId="6">
    <nc r="G120" t="inlineStr">
      <is>
        <t>NA</t>
      </is>
    </nc>
  </rcc>
  <rcc rId="8448" sId="6">
    <nc r="G121" t="inlineStr">
      <is>
        <t>NA</t>
      </is>
    </nc>
  </rcc>
  <rcc rId="8449" sId="6">
    <nc r="G122" t="inlineStr">
      <is>
        <t>NA</t>
      </is>
    </nc>
  </rcc>
  <rcc rId="8450" sId="6">
    <nc r="G123" t="inlineStr">
      <is>
        <t>NA</t>
      </is>
    </nc>
  </rcc>
  <rcc rId="8451" sId="6">
    <nc r="G124" t="inlineStr">
      <is>
        <t>NA</t>
      </is>
    </nc>
  </rcc>
</revisions>
</file>

<file path=xl/revisions/revisionLog5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52" sId="6" quotePrefix="1">
    <oc r="E116" t="inlineStr">
      <is>
        <t>21-May-&gt;1-June</t>
      </is>
    </oc>
    <nc r="E116" t="inlineStr">
      <is>
        <t>21-May-&gt;1-Jun</t>
      </is>
    </nc>
  </rcc>
  <rcc rId="8453" sId="6">
    <oc r="G115" t="inlineStr">
      <is>
        <t>28-June-&gt;5-June</t>
      </is>
    </oc>
    <nc r="G115" t="inlineStr">
      <is>
        <t>28-Jun-&gt;5-Jun</t>
      </is>
    </nc>
  </rcc>
  <rcc rId="8454" sId="6" quotePrefix="1">
    <oc r="G126" t="inlineStr">
      <is>
        <t>8-June</t>
      </is>
    </oc>
    <nc r="G126" t="inlineStr">
      <is>
        <t>8-Jun</t>
      </is>
    </nc>
  </rcc>
  <rcc rId="8455" sId="6">
    <oc r="G127" t="inlineStr">
      <is>
        <t>8-June</t>
      </is>
    </oc>
    <nc r="G127" t="inlineStr">
      <is>
        <t>8-Jun</t>
      </is>
    </nc>
  </rcc>
  <rcc rId="8456" sId="6">
    <oc r="G128" t="inlineStr">
      <is>
        <t>8-June</t>
      </is>
    </oc>
    <nc r="G128" t="inlineStr">
      <is>
        <t>8-Jun</t>
      </is>
    </nc>
  </rcc>
</revisions>
</file>

<file path=xl/revisions/revisionLog5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57" sId="6" quotePrefix="1">
    <oc r="P84" t="inlineStr">
      <is>
        <t>May: 22; June: 8</t>
      </is>
    </oc>
    <nc r="P84" t="inlineStr">
      <is>
        <t>May: 22; Jun: 8</t>
      </is>
    </nc>
  </rcc>
  <rcc rId="8458" sId="6" quotePrefix="1">
    <oc r="P77" t="inlineStr">
      <is>
        <t>June: 2</t>
      </is>
    </oc>
    <nc r="P77" t="inlineStr">
      <is>
        <t>Jun: 2</t>
      </is>
    </nc>
  </rcc>
</revisions>
</file>

<file path=xl/revisions/revisionLog5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59" sId="6" numFmtId="19">
    <oc r="M107">
      <v>43979</v>
    </oc>
    <nc r="M107"/>
  </rcc>
  <rm rId="8460" sheetId="6" source="L105:L107" destination="L106:L108" sourceSheetId="6"/>
  <rfmt sheetId="6" sqref="L105" start="0" length="0">
    <dxf>
      <alignment horizontal="left" vertical="center" readingOrder="0"/>
      <border outline="0">
        <left style="thin">
          <color indexed="64"/>
        </left>
        <right style="thin">
          <color indexed="64"/>
        </right>
        <top style="thin">
          <color indexed="64"/>
        </top>
        <bottom style="thin">
          <color indexed="64"/>
        </bottom>
      </border>
    </dxf>
  </rfmt>
  <rcc rId="8461" sId="6">
    <nc r="L105" t="inlineStr">
      <is>
        <t>Nguyen Trung Hieu</t>
      </is>
    </nc>
  </rcc>
  <rcc rId="8462" sId="6" odxf="1" dxf="1">
    <oc r="L106" t="inlineStr">
      <is>
        <t>Luu Cong Dac</t>
      </is>
    </oc>
    <nc r="L106" t="inlineStr">
      <is>
        <t>Nguyen Tai Hau</t>
      </is>
    </nc>
    <odxf>
      <font/>
    </odxf>
    <ndxf>
      <font>
        <sz val="11"/>
        <color theme="1"/>
        <name val="Calibri"/>
        <scheme val="minor"/>
      </font>
    </ndxf>
  </rcc>
  <rcc rId="8463" sId="6">
    <oc r="L107" t="inlineStr">
      <is>
        <t>Do Anh Huy</t>
      </is>
    </oc>
    <nc r="L107" t="inlineStr">
      <is>
        <t>Nguyen Duy Bang</t>
      </is>
    </nc>
  </rcc>
  <rcc rId="8464" sId="6">
    <oc r="L108" t="inlineStr">
      <is>
        <t>Le Hong Phuc</t>
      </is>
    </oc>
    <nc r="L108" t="inlineStr">
      <is>
        <t>Luu Cong Dac</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67" sId="6">
    <oc r="S45" t="inlineStr">
      <is>
        <t>Join project JOEM since 28-May-2020</t>
      </is>
    </oc>
    <nc r="S45"/>
  </rcc>
  <rcc rId="8468" sId="6">
    <oc r="D69" t="inlineStr">
      <is>
        <t>Le Hong Phuc</t>
      </is>
    </oc>
    <nc r="D69" t="inlineStr">
      <is>
        <t>Duong Chi Khang</t>
      </is>
    </nc>
  </rcc>
  <rcc rId="8469" sId="6">
    <oc r="N69" t="inlineStr">
      <is>
        <t>Le Hong Phuc</t>
      </is>
    </oc>
    <nc r="N69" t="inlineStr">
      <is>
        <t>Duong Chi Khang</t>
      </is>
    </nc>
  </rcc>
  <rcc rId="8470" sId="6">
    <oc r="N86" t="inlineStr">
      <is>
        <t>Le Hong Phuc</t>
      </is>
    </oc>
    <nc r="N86" t="inlineStr">
      <is>
        <t>Duong Chi Khang</t>
      </is>
    </nc>
  </rcc>
  <rcc rId="8471" sId="6">
    <oc r="D86" t="inlineStr">
      <is>
        <t>Le Hong Phuc</t>
      </is>
    </oc>
    <nc r="D86" t="inlineStr">
      <is>
        <t>Duong Chi Khang</t>
      </is>
    </nc>
  </rcc>
  <rcc rId="8472" sId="6">
    <oc r="E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3" sId="6">
    <oc r="E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4" sId="6">
    <oc r="E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5" sId="6">
    <oc r="E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6" sId="6">
    <oc r="E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7" sId="6">
    <oc r="E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8" sId="6">
    <oc r="E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9" sId="6">
    <oc r="E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0" sId="6">
    <oc r="E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1" sId="6">
    <oc r="E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2" sId="6">
    <oc r="E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3" sId="6">
    <oc r="E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4" sId="6">
    <oc r="E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5" sId="6">
    <oc r="E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6" sId="6">
    <oc r="F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87" sId="6">
    <oc r="F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88" sId="6">
    <oc r="F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89" sId="6">
    <oc r="F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0" sId="6">
    <oc r="F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1" sId="6">
    <oc r="F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2" sId="6">
    <oc r="F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3" sId="6">
    <oc r="F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4" sId="6">
    <oc r="F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5" sId="6">
    <oc r="F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6" sId="6">
    <oc r="F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7" sId="6">
    <oc r="F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8" sId="6">
    <oc r="F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9" sId="6">
    <oc r="F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500" sId="6">
    <oc r="O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1" sId="6">
    <oc r="P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02" sId="6">
    <oc r="O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3" sId="6">
    <oc r="O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4" sId="6">
    <oc r="O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5" sId="6">
    <oc r="O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6" sId="6">
    <oc r="O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7" sId="6">
    <oc r="O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8" sId="6">
    <oc r="O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9" sId="6">
    <oc r="O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10" sId="6">
    <oc r="O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11" sId="6">
    <oc r="O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12" sId="6">
    <oc r="O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13" sId="6">
    <oc r="O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14" sId="6">
    <oc r="O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15" sId="6">
    <oc r="P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16" sId="6">
    <oc r="P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17" sId="6">
    <oc r="P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18" sId="6">
    <oc r="P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19" sId="6">
    <oc r="P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0" sId="6">
    <oc r="P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1" sId="6">
    <oc r="P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2" sId="6">
    <oc r="P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3" sId="6">
    <oc r="P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4" sId="6">
    <oc r="P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5" sId="6">
    <oc r="P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6" sId="6">
    <oc r="P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7" sId="6">
    <oc r="P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8" sId="6">
    <oc r="N45" t="inlineStr">
      <is>
        <t>Le Hong Phuc</t>
      </is>
    </oc>
    <nc r="N45" t="inlineStr">
      <is>
        <t>Duong Chi Khang</t>
      </is>
    </nc>
  </rcc>
  <rcc rId="8529" sId="6">
    <oc r="D45" t="inlineStr">
      <is>
        <t>Le Hong Phuc</t>
      </is>
    </oc>
    <nc r="D45" t="inlineStr">
      <is>
        <t>Duong Chi Khang</t>
      </is>
    </nc>
  </rcc>
  <rcc rId="8530" sId="6">
    <oc r="E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1" sId="6">
    <oc r="F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32" sId="6">
    <oc r="E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3" sId="6">
    <oc r="E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4" sId="6">
    <oc r="E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5" sId="6">
    <oc r="E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6" sId="6">
    <oc r="E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7" sId="6">
    <oc r="E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8" sId="6">
    <oc r="E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9" sId="6">
    <oc r="E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40" sId="6">
    <oc r="E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41" sId="6">
    <oc r="E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42" sId="6">
    <oc r="E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43" sId="6">
    <oc r="E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44" sId="6">
    <oc r="E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45" sId="6">
    <oc r="F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46" sId="6">
    <oc r="F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47" sId="6">
    <oc r="F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48" sId="6">
    <oc r="F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49" sId="6">
    <oc r="F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0" sId="6">
    <oc r="F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1" sId="6">
    <oc r="F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2" sId="6">
    <oc r="F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3" sId="6">
    <oc r="F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4" sId="6">
    <oc r="F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5" sId="6">
    <oc r="F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6" sId="6">
    <oc r="F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7" sId="6">
    <oc r="F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8" sId="6">
    <oc r="O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59" sId="6">
    <oc r="P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0" sId="6">
    <oc r="P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1" sId="6">
    <oc r="P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2" sId="6">
    <oc r="P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3" sId="6">
    <oc r="P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4" sId="6">
    <oc r="P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5" sId="6">
    <oc r="P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6" sId="6">
    <oc r="P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7" sId="6">
    <oc r="P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8" sId="6">
    <oc r="P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9" sId="6">
    <oc r="P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70" sId="6">
    <oc r="P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71" sId="6">
    <oc r="P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72" sId="6">
    <oc r="P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73" sId="6">
    <oc r="O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74" sId="6">
    <oc r="O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75" sId="6">
    <oc r="O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76" sId="6">
    <oc r="O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77" sId="6">
    <oc r="O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78" sId="6">
    <oc r="O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79" sId="6">
    <oc r="O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80" sId="6">
    <oc r="O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81" sId="6">
    <oc r="O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82" sId="6">
    <oc r="O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83" sId="6">
    <oc r="O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84" sId="6">
    <oc r="O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85" sId="6">
    <oc r="O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evisions>
</file>

<file path=xl/revisions/revisionLog5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86" sId="6">
    <nc r="S45" t="inlineStr">
      <is>
        <t>Not join project</t>
      </is>
    </nc>
  </rcc>
</revisions>
</file>

<file path=xl/revisions/revisionLog5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87" sId="7">
    <oc r="C23" t="inlineStr">
      <is>
        <t>phuc.le-hong</t>
      </is>
    </oc>
    <nc r="C23" t="inlineStr">
      <is>
        <t>duong.khang-chi</t>
      </is>
    </nc>
  </rcc>
</revisions>
</file>

<file path=xl/revisions/revisionLog5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88" sId="1">
    <nc r="A396" t="inlineStr">
      <is>
        <t>s</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91" sId="2">
    <oc r="S60" t="inlineStr">
      <is>
        <t>huy.do-anh</t>
      </is>
    </oc>
    <nc r="S60" t="inlineStr">
      <is>
        <t>duong.khang-chi</t>
      </is>
    </nc>
  </rcc>
  <rcc rId="8592" sId="7">
    <oc r="C23" t="inlineStr">
      <is>
        <t>duong.khang-chi</t>
      </is>
    </oc>
    <nc r="C23" t="inlineStr">
      <is>
        <t>khang.duong-chi</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95" sId="1">
    <oc r="C14" t="inlineStr">
      <is>
        <t>phuc.le-hong</t>
      </is>
    </oc>
    <nc r="C14" t="inlineStr">
      <is>
        <t>khang.duong-chi</t>
      </is>
    </nc>
  </rcc>
  <rcc rId="8596" sId="2">
    <oc r="C14" t="inlineStr">
      <is>
        <t>phuc.le-hong</t>
      </is>
    </oc>
    <nc r="C14" t="inlineStr">
      <is>
        <t>khang.duong-chi</t>
      </is>
    </nc>
  </rcc>
  <rfmt sheetId="2" sqref="C14" start="0" length="2147483647">
    <dxf>
      <font>
        <b val="0"/>
      </font>
    </dxf>
  </rfmt>
  <rcc rId="8597" sId="6">
    <oc r="C14" t="inlineStr">
      <is>
        <t>phuc.le-hong</t>
      </is>
    </oc>
    <nc r="C14" t="inlineStr">
      <is>
        <t>khang.duong-chi</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00" sId="2">
    <oc r="S60" t="inlineStr">
      <is>
        <t>duong.khang-chi</t>
      </is>
    </oc>
    <nc r="S60" t="inlineStr">
      <is>
        <t>huy.do-anh</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03" sId="1">
    <oc r="C33" t="inlineStr">
      <is>
        <t>phuc.le-hong</t>
      </is>
    </oc>
    <nc r="C33" t="inlineStr">
      <is>
        <t>khang.duong-chi</t>
      </is>
    </nc>
  </rcc>
  <rcc rId="8604" sId="1">
    <oc r="C52" t="inlineStr">
      <is>
        <t>phuc.le-hong</t>
      </is>
    </oc>
    <nc r="C52" t="inlineStr">
      <is>
        <t>khang.duong-chi</t>
      </is>
    </nc>
  </rcc>
  <rcc rId="8605" sId="2">
    <oc r="C33" t="inlineStr">
      <is>
        <t>phuc.le-hong</t>
      </is>
    </oc>
    <nc r="C33" t="inlineStr">
      <is>
        <t>khang.duong-chi</t>
      </is>
    </nc>
  </rcc>
  <rcc rId="8606" sId="2">
    <oc r="C52" t="inlineStr">
      <is>
        <t>phuc.le-hong</t>
      </is>
    </oc>
    <nc r="C52" t="inlineStr">
      <is>
        <t>khang.duong-chi</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S16" start="0" length="0"/>
</revisions>
</file>

<file path=xl/revisions/revisionLog5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13" sId="1">
    <oc r="Z60">
      <f>Y60</f>
    </oc>
    <nc r="Z60">
      <v>2</v>
    </nc>
  </rcc>
  <rcc rId="8614" sId="1">
    <oc r="Z61">
      <f>Y61</f>
    </oc>
    <nc r="Z61">
      <v>1</v>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17" sId="1">
    <oc r="X470">
      <v>356</v>
    </oc>
    <nc r="X470"/>
  </rcc>
  <rcc rId="8618" sId="1">
    <oc r="X471">
      <v>102</v>
    </oc>
    <nc r="X471"/>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21" sId="1">
    <nc r="AA356" t="inlineStr">
      <is>
        <t>Ready for review</t>
      </is>
    </nc>
  </rcc>
  <rcc rId="8622" sId="1">
    <nc r="AA357" t="inlineStr">
      <is>
        <t>Ready for review</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27" sId="1">
    <oc r="W372">
      <f>V372</f>
    </oc>
    <nc r="W372">
      <f>V372-V372+54</f>
    </nc>
  </rcc>
  <rfmt sheetId="1" sqref="W372">
    <dxf>
      <fill>
        <patternFill patternType="solid">
          <bgColor rgb="FFFF0000"/>
        </patternFill>
      </fill>
    </dxf>
  </rfmt>
  <rcc rId="8628" sId="1">
    <nc r="X372">
      <f>W372</f>
    </nc>
  </rcc>
  <rcc rId="8629" sId="1">
    <nc r="Z372">
      <v>2</v>
    </nc>
  </rcc>
  <rcc rId="8630" sId="1">
    <nc r="AA372" t="inlineStr">
      <is>
        <t>Ready for review</t>
      </is>
    </nc>
  </rcc>
  <rcc rId="8631" sId="1" numFmtId="19">
    <nc r="AE372">
      <v>43991</v>
    </nc>
  </rcc>
  <rcc rId="8632" sId="1" numFmtId="19">
    <nc r="AF372">
      <v>43991</v>
    </nc>
  </rcc>
  <rcc rId="8633" sId="1">
    <nc r="AG372" t="inlineStr">
      <is>
        <t>OK</t>
      </is>
    </nc>
  </rcc>
  <rcc rId="8634" sId="1" numFmtId="14">
    <nc r="AH372">
      <v>1</v>
    </nc>
  </rcc>
  <rcc rId="8635" sId="1" numFmtId="14">
    <nc r="AI372">
      <v>1</v>
    </nc>
  </rcc>
  <rcc rId="8636" sId="1" numFmtId="14">
    <nc r="AJ372">
      <v>1</v>
    </nc>
  </rcc>
  <rcc rId="8637" sId="1">
    <nc r="AK372" t="inlineStr">
      <is>
        <t>None</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G537" start="0" length="0">
    <dxf>
      <alignment horizontal="left" readingOrder="0"/>
      <border outline="0">
        <left style="thin">
          <color indexed="64"/>
        </left>
        <right style="thin">
          <color indexed="64"/>
        </right>
        <top style="thin">
          <color indexed="64"/>
        </top>
        <bottom style="thin">
          <color indexed="64"/>
        </bottom>
      </border>
    </dxf>
  </rfmt>
  <rfmt sheetId="1" sqref="G538" start="0" length="0">
    <dxf>
      <alignment horizontal="left" readingOrder="0"/>
      <border outline="0">
        <left style="thin">
          <color indexed="64"/>
        </left>
        <right style="thin">
          <color indexed="64"/>
        </right>
        <top style="thin">
          <color indexed="64"/>
        </top>
        <bottom style="thin">
          <color indexed="64"/>
        </bottom>
      </border>
    </dxf>
  </rfmt>
  <rfmt sheetId="1" sqref="G539" start="0" length="0">
    <dxf>
      <alignment horizontal="left" readingOrder="0"/>
      <border outline="0">
        <left style="thin">
          <color indexed="64"/>
        </left>
        <right style="thin">
          <color indexed="64"/>
        </right>
        <top style="thin">
          <color indexed="64"/>
        </top>
        <bottom style="thin">
          <color indexed="64"/>
        </bottom>
      </border>
    </dxf>
  </rfmt>
  <rfmt sheetId="1" sqref="G540" start="0" length="0">
    <dxf>
      <alignment horizontal="left" vertical="top" readingOrder="0"/>
      <border outline="0">
        <left style="thin">
          <color indexed="64"/>
        </left>
        <right style="thin">
          <color indexed="64"/>
        </right>
        <top style="thin">
          <color indexed="64"/>
        </top>
        <bottom style="thin">
          <color indexed="64"/>
        </bottom>
      </border>
    </dxf>
  </rfmt>
  <rfmt sheetId="1" sqref="G541" start="0" length="0">
    <dxf>
      <alignment horizontal="left" readingOrder="0"/>
      <border outline="0">
        <left style="thin">
          <color indexed="64"/>
        </left>
        <right style="thin">
          <color indexed="64"/>
        </right>
        <top style="thin">
          <color indexed="64"/>
        </top>
        <bottom style="thin">
          <color indexed="64"/>
        </bottom>
      </border>
    </dxf>
  </rfmt>
  <rfmt sheetId="1" sqref="E537" start="0" length="0">
    <dxf>
      <alignment horizontal="left" readingOrder="0"/>
      <border outline="0">
        <left style="thin">
          <color indexed="64"/>
        </left>
        <right style="thin">
          <color indexed="64"/>
        </right>
        <top style="thin">
          <color indexed="64"/>
        </top>
        <bottom style="thin">
          <color indexed="64"/>
        </bottom>
      </border>
    </dxf>
  </rfmt>
  <rfmt sheetId="1" sqref="E538" start="0" length="0">
    <dxf>
      <alignment horizontal="left" readingOrder="0"/>
      <border outline="0">
        <left style="thin">
          <color indexed="64"/>
        </left>
        <right style="thin">
          <color indexed="64"/>
        </right>
        <top style="thin">
          <color indexed="64"/>
        </top>
        <bottom style="thin">
          <color indexed="64"/>
        </bottom>
      </border>
    </dxf>
  </rfmt>
  <rfmt sheetId="1" sqref="E539" start="0" length="0">
    <dxf>
      <alignment horizontal="left" readingOrder="0"/>
      <border outline="0">
        <left style="thin">
          <color indexed="64"/>
        </left>
        <right style="thin">
          <color indexed="64"/>
        </right>
        <top style="thin">
          <color indexed="64"/>
        </top>
        <bottom style="thin">
          <color indexed="64"/>
        </bottom>
      </border>
    </dxf>
  </rfmt>
  <rfmt sheetId="1" sqref="E540" start="0" length="0">
    <dxf>
      <alignment horizontal="left" vertical="top" readingOrder="0"/>
      <border outline="0">
        <left style="thin">
          <color indexed="64"/>
        </left>
        <right style="thin">
          <color indexed="64"/>
        </right>
        <top style="thin">
          <color indexed="64"/>
        </top>
        <bottom style="thin">
          <color indexed="64"/>
        </bottom>
      </border>
    </dxf>
  </rfmt>
  <rfmt sheetId="1" sqref="E541" start="0" length="0">
    <dxf>
      <alignment horizontal="left" vertical="top" readingOrder="0"/>
      <border outline="0">
        <left style="thin">
          <color indexed="64"/>
        </left>
        <right style="thin">
          <color indexed="64"/>
        </right>
        <top style="thin">
          <color indexed="64"/>
        </top>
        <bottom style="thin">
          <color indexed="64"/>
        </bottom>
      </border>
    </dxf>
  </rfmt>
  <rfmt sheetId="1" sqref="F537" start="0" length="0">
    <dxf>
      <alignment horizontal="left" readingOrder="0"/>
      <border outline="0">
        <left style="thin">
          <color indexed="64"/>
        </left>
        <right style="thin">
          <color indexed="64"/>
        </right>
        <top style="thin">
          <color indexed="64"/>
        </top>
        <bottom style="thin">
          <color indexed="64"/>
        </bottom>
      </border>
    </dxf>
  </rfmt>
  <rfmt sheetId="1" sqref="F538" start="0" length="0">
    <dxf>
      <alignment horizontal="left" readingOrder="0"/>
      <border outline="0">
        <left style="thin">
          <color indexed="64"/>
        </left>
        <right style="thin">
          <color indexed="64"/>
        </right>
        <top style="thin">
          <color indexed="64"/>
        </top>
        <bottom style="thin">
          <color indexed="64"/>
        </bottom>
      </border>
    </dxf>
  </rfmt>
  <rfmt sheetId="1" sqref="F539" start="0" length="0">
    <dxf>
      <alignment horizontal="left" readingOrder="0"/>
      <border outline="0">
        <left style="thin">
          <color indexed="64"/>
        </left>
        <right style="thin">
          <color indexed="64"/>
        </right>
        <top style="thin">
          <color indexed="64"/>
        </top>
        <bottom style="thin">
          <color indexed="64"/>
        </bottom>
      </border>
    </dxf>
  </rfmt>
  <rfmt sheetId="1" sqref="F540" start="0" length="0">
    <dxf>
      <alignment horizontal="left" vertical="top" readingOrder="0"/>
      <border outline="0">
        <left style="thin">
          <color indexed="64"/>
        </left>
        <right style="thin">
          <color indexed="64"/>
        </right>
        <top style="thin">
          <color indexed="64"/>
        </top>
        <bottom style="thin">
          <color indexed="64"/>
        </bottom>
      </border>
    </dxf>
  </rfmt>
  <rfmt sheetId="1" sqref="F541" start="0" length="0">
    <dxf>
      <alignment horizontal="left" vertical="top" readingOrder="0"/>
      <border outline="0">
        <left style="thin">
          <color indexed="64"/>
        </left>
        <right style="thin">
          <color indexed="64"/>
        </right>
        <top style="thin">
          <color indexed="64"/>
        </top>
        <bottom style="thin">
          <color indexed="64"/>
        </bottom>
      </border>
    </dxf>
  </rfmt>
  <rfmt sheetId="1" sqref="D534" start="0" length="0">
    <dxf/>
  </rfmt>
  <rfmt sheetId="1" sqref="E534" start="0" length="0">
    <dxf/>
  </rfmt>
  <rfmt sheetId="1" sqref="F534" start="0" length="0">
    <dxf/>
  </rfmt>
  <rfmt sheetId="1" sqref="G534" start="0" length="0">
    <dxf/>
  </rfmt>
  <rfmt sheetId="1" sqref="H534" start="0" length="0">
    <dxf/>
  </rfmt>
  <rfmt sheetId="1" sqref="I534" start="0" length="0">
    <dxf/>
  </rfmt>
  <rfmt sheetId="1" sqref="D535" start="0" length="0">
    <dxf/>
  </rfmt>
  <rfmt sheetId="1" sqref="E535" start="0" length="0">
    <dxf/>
  </rfmt>
  <rfmt sheetId="1" sqref="F535" start="0" length="0">
    <dxf/>
  </rfmt>
  <rfmt sheetId="1" sqref="G535" start="0" length="0">
    <dxf/>
  </rfmt>
  <rfmt sheetId="1" sqref="H535" start="0" length="0">
    <dxf/>
  </rfmt>
  <rfmt sheetId="1" sqref="I535" start="0" length="0">
    <dxf/>
  </rfmt>
  <rfmt sheetId="1" sqref="D536" start="0" length="0">
    <dxf/>
  </rfmt>
  <rfmt sheetId="1" sqref="E536" start="0" length="0">
    <dxf/>
  </rfmt>
  <rfmt sheetId="1" sqref="F536" start="0" length="0">
    <dxf/>
  </rfmt>
  <rfmt sheetId="1" sqref="G536" start="0" length="0">
    <dxf/>
  </rfmt>
  <rfmt sheetId="1" sqref="H536" start="0" length="0">
    <dxf/>
  </rfmt>
  <rfmt sheetId="1" sqref="I536" start="0" length="0">
    <dxf/>
  </rfmt>
  <rfmt sheetId="1" sqref="D537" start="0" length="0">
    <dxf/>
  </rfmt>
  <rfmt sheetId="1" sqref="E537" start="0" length="0">
    <dxf>
      <alignment horizontal="general" readingOrder="0"/>
      <border outline="0">
        <left/>
        <right/>
        <top/>
        <bottom/>
      </border>
    </dxf>
  </rfmt>
  <rfmt sheetId="1" sqref="F537" start="0" length="0">
    <dxf>
      <alignment horizontal="general" readingOrder="0"/>
      <border outline="0">
        <left/>
        <right/>
        <top/>
        <bottom/>
      </border>
    </dxf>
  </rfmt>
  <rfmt sheetId="1" sqref="G537" start="0" length="0">
    <dxf>
      <alignment horizontal="general" readingOrder="0"/>
      <border outline="0">
        <left/>
        <right/>
        <top/>
        <bottom/>
      </border>
    </dxf>
  </rfmt>
  <rfmt sheetId="1" sqref="H537" start="0" length="0">
    <dxf/>
  </rfmt>
  <rfmt sheetId="1" sqref="I537" start="0" length="0">
    <dxf/>
  </rfmt>
  <rfmt sheetId="1" sqref="D538" start="0" length="0">
    <dxf/>
  </rfmt>
  <rfmt sheetId="1" sqref="E538" start="0" length="0">
    <dxf>
      <alignment horizontal="general" readingOrder="0"/>
      <border outline="0">
        <left/>
        <right/>
        <top/>
        <bottom/>
      </border>
    </dxf>
  </rfmt>
  <rfmt sheetId="1" sqref="F538" start="0" length="0">
    <dxf>
      <alignment horizontal="general" readingOrder="0"/>
      <border outline="0">
        <left/>
        <right/>
        <top/>
        <bottom/>
      </border>
    </dxf>
  </rfmt>
  <rfmt sheetId="1" sqref="G538" start="0" length="0">
    <dxf>
      <alignment horizontal="general" readingOrder="0"/>
      <border outline="0">
        <left/>
        <right/>
        <top/>
        <bottom/>
      </border>
    </dxf>
  </rfmt>
  <rfmt sheetId="1" sqref="H538" start="0" length="0">
    <dxf/>
  </rfmt>
  <rfmt sheetId="1" sqref="I538" start="0" length="0">
    <dxf/>
  </rfmt>
  <rfmt sheetId="1" sqref="D539" start="0" length="0">
    <dxf/>
  </rfmt>
  <rfmt sheetId="1" sqref="E539" start="0" length="0">
    <dxf>
      <alignment horizontal="general" readingOrder="0"/>
      <border outline="0">
        <left/>
        <right/>
        <top/>
        <bottom/>
      </border>
    </dxf>
  </rfmt>
  <rfmt sheetId="1" sqref="F539" start="0" length="0">
    <dxf>
      <alignment horizontal="general" readingOrder="0"/>
      <border outline="0">
        <left/>
        <right/>
        <top/>
        <bottom/>
      </border>
    </dxf>
  </rfmt>
  <rfmt sheetId="1" sqref="G539" start="0" length="0">
    <dxf>
      <alignment horizontal="general" readingOrder="0"/>
      <border outline="0">
        <left/>
        <right/>
        <top/>
        <bottom/>
      </border>
    </dxf>
  </rfmt>
  <rfmt sheetId="1" sqref="H539" start="0" length="0">
    <dxf/>
  </rfmt>
  <rfmt sheetId="1" sqref="I539" start="0" length="0">
    <dxf/>
  </rfmt>
  <rfmt sheetId="1" sqref="D540" start="0" length="0">
    <dxf/>
  </rfmt>
  <rfmt sheetId="1" sqref="E540" start="0" length="0">
    <dxf>
      <alignment horizontal="general" readingOrder="0"/>
      <border outline="0">
        <left/>
        <right/>
        <top/>
        <bottom/>
      </border>
    </dxf>
  </rfmt>
  <rfmt sheetId="1" sqref="F540" start="0" length="0">
    <dxf>
      <alignment horizontal="general" readingOrder="0"/>
      <border outline="0">
        <left/>
        <right/>
        <top/>
        <bottom/>
      </border>
    </dxf>
  </rfmt>
  <rfmt sheetId="1" sqref="G540" start="0" length="0">
    <dxf>
      <alignment horizontal="general" readingOrder="0"/>
      <border outline="0">
        <left/>
        <right/>
        <top/>
        <bottom/>
      </border>
    </dxf>
  </rfmt>
  <rfmt sheetId="1" sqref="H540" start="0" length="0">
    <dxf/>
  </rfmt>
  <rfmt sheetId="1" sqref="I540" start="0" length="0">
    <dxf/>
  </rfmt>
  <rfmt sheetId="1" sqref="D541" start="0" length="0">
    <dxf/>
  </rfmt>
  <rfmt sheetId="1" sqref="E541" start="0" length="0">
    <dxf>
      <alignment horizontal="general" readingOrder="0"/>
      <border outline="0">
        <left/>
        <right/>
        <top/>
        <bottom/>
      </border>
    </dxf>
  </rfmt>
  <rfmt sheetId="1" sqref="F541" start="0" length="0">
    <dxf>
      <alignment horizontal="general" readingOrder="0"/>
      <border outline="0">
        <left/>
        <right/>
        <top/>
        <bottom/>
      </border>
    </dxf>
  </rfmt>
  <rfmt sheetId="1" sqref="G541" start="0" length="0">
    <dxf>
      <alignment horizontal="general" readingOrder="0"/>
      <border outline="0">
        <left/>
        <right/>
        <top/>
        <bottom/>
      </border>
    </dxf>
  </rfmt>
  <rfmt sheetId="1" sqref="H541" start="0" length="0">
    <dxf/>
  </rfmt>
  <rfmt sheetId="1" sqref="I541" start="0" length="0">
    <dxf/>
  </rfmt>
  <rfmt sheetId="1" sqref="D542" start="0" length="0">
    <dxf/>
  </rfmt>
  <rfmt sheetId="1" sqref="E542" start="0" length="0">
    <dxf/>
  </rfmt>
  <rfmt sheetId="1" sqref="F542" start="0" length="0">
    <dxf/>
  </rfmt>
  <rfmt sheetId="1" sqref="G542" start="0" length="0">
    <dxf/>
  </rfmt>
  <rfmt sheetId="1" sqref="H542" start="0" length="0">
    <dxf/>
  </rfmt>
  <rfmt sheetId="1" sqref="D543" start="0" length="0">
    <dxf/>
  </rfmt>
  <rfmt sheetId="1" sqref="E543" start="0" length="0">
    <dxf/>
  </rfmt>
  <rfmt sheetId="1" sqref="F543" start="0" length="0">
    <dxf/>
  </rfmt>
  <rfmt sheetId="1" sqref="G543" start="0" length="0">
    <dxf/>
  </rfmt>
  <rfmt sheetId="1" sqref="H543" start="0" length="0">
    <dxf/>
  </rfmt>
  <rfmt sheetId="1" sqref="I543" start="0" length="0">
    <dxf/>
  </rfmt>
  <rfmt sheetId="1" sqref="D544" start="0" length="0">
    <dxf/>
  </rfmt>
  <rfmt sheetId="1" sqref="E544" start="0" length="0">
    <dxf/>
  </rfmt>
  <rfmt sheetId="1" sqref="F544" start="0" length="0">
    <dxf/>
  </rfmt>
  <rfmt sheetId="1" sqref="G544" start="0" length="0">
    <dxf/>
  </rfmt>
  <rfmt sheetId="1" sqref="H544" start="0" length="0">
    <dxf/>
  </rfmt>
  <rfmt sheetId="1" sqref="I544" start="0" length="0">
    <dxf/>
  </rfmt>
  <rfmt sheetId="1" sqref="D545" start="0" length="0">
    <dxf/>
  </rfmt>
  <rfmt sheetId="1" sqref="E545" start="0" length="0">
    <dxf/>
  </rfmt>
  <rfmt sheetId="1" sqref="F545" start="0" length="0">
    <dxf/>
  </rfmt>
  <rfmt sheetId="1" sqref="G545" start="0" length="0">
    <dxf/>
  </rfmt>
  <rfmt sheetId="1" sqref="H545" start="0" length="0">
    <dxf/>
  </rfmt>
  <rfmt sheetId="1" sqref="I545" start="0" length="0">
    <dxf/>
  </rfmt>
  <rm rId="8642" sheetId="1" source="I538" destination="H538" sourceSheetId="1">
    <rfmt sheetId="1" sqref="H538" start="0" length="0">
      <dxf/>
    </rfmt>
  </rm>
  <rcc rId="8643" sId="1">
    <nc r="AA355" t="inlineStr">
      <is>
        <t>Ready for review</t>
      </is>
    </nc>
  </rcc>
  <rcc rId="8644" sId="1" numFmtId="19">
    <nc r="AE355">
      <v>43991</v>
    </nc>
  </rcc>
  <rcc rId="8645" sId="1" numFmtId="19">
    <nc r="AF355">
      <v>43991</v>
    </nc>
  </rcc>
  <rcc rId="8646" sId="1">
    <nc r="AG355" t="inlineStr">
      <is>
        <t>OK</t>
      </is>
    </nc>
  </rcc>
  <rcc rId="8647" sId="1" numFmtId="14">
    <nc r="AH355">
      <v>1</v>
    </nc>
  </rcc>
  <rcc rId="8648" sId="1" numFmtId="14">
    <nc r="AI355">
      <v>1</v>
    </nc>
  </rcc>
  <rcc rId="8649" sId="1" numFmtId="14">
    <nc r="AJ355">
      <v>1</v>
    </nc>
  </rcc>
  <rcc rId="8650" sId="1">
    <nc r="AK355" t="inlineStr">
      <is>
        <t>None</t>
      </is>
    </nc>
  </rcc>
  <rcc rId="8651" sId="1" odxf="1" dxf="1" quotePrefix="1">
    <nc r="AL355" t="inlineStr">
      <is>
        <t>-</t>
      </is>
    </nc>
    <odxf/>
    <ndxf/>
  </rcc>
  <rcc rId="8652" sId="1" odxf="1" dxf="1" quotePrefix="1">
    <nc r="AM355" t="inlineStr">
      <is>
        <t>-</t>
      </is>
    </nc>
    <odxf/>
    <ndxf/>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55" sId="2">
    <nc r="AG162" t="inlineStr">
      <is>
        <t>OK</t>
      </is>
    </nc>
  </rcc>
  <rcc rId="8656" sId="2" numFmtId="14">
    <nc r="AH162">
      <v>1</v>
    </nc>
  </rcc>
  <rcc rId="8657" sId="2" numFmtId="14">
    <nc r="AI162">
      <v>1</v>
    </nc>
  </rcc>
  <rcc rId="8658" sId="2" numFmtId="14">
    <nc r="AJ162">
      <v>1</v>
    </nc>
  </rcc>
  <rcc rId="8659" sId="2" quotePrefix="1">
    <nc r="AK162" t="inlineStr">
      <is>
        <t>None</t>
      </is>
    </nc>
  </rcc>
  <rcc rId="8660" sId="2" numFmtId="19">
    <nc r="AE162">
      <v>43991</v>
    </nc>
  </rcc>
  <rcc rId="8661" sId="2" numFmtId="19">
    <nc r="AF162">
      <v>43991</v>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64" sId="2" quotePrefix="1">
    <nc r="AL178" t="inlineStr">
      <is>
        <t>File name:  RBND4_Nvm.h  error ât line 134</t>
      </is>
    </nc>
  </rcc>
</revisions>
</file>

<file path=xl/revisions/revisionLog6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65" sId="1">
    <nc r="X400">
      <f>W400</f>
    </nc>
  </rcc>
  <rcc rId="8666" sId="1">
    <nc r="Z400">
      <v>1</v>
    </nc>
  </rcc>
  <rcc rId="8667" sId="1">
    <nc r="AA400" t="inlineStr">
      <is>
        <t>Ready for review</t>
      </is>
    </nc>
  </rcc>
  <rcc rId="8668" sId="1" numFmtId="19">
    <nc r="AE400">
      <v>43991</v>
    </nc>
  </rcc>
  <rcc rId="8669" sId="1" numFmtId="19">
    <nc r="AF400">
      <v>43991</v>
    </nc>
  </rcc>
  <rcc rId="8670" sId="1">
    <nc r="AG400" t="inlineStr">
      <is>
        <t>OK</t>
      </is>
    </nc>
  </rcc>
  <rcc rId="8671" sId="1" numFmtId="14">
    <nc r="AH400">
      <v>1</v>
    </nc>
  </rcc>
  <rcc rId="8672" sId="1" numFmtId="14">
    <nc r="AI400">
      <v>1</v>
    </nc>
  </rcc>
  <rcc rId="8673" sId="1" numFmtId="14">
    <nc r="AJ400">
      <v>1</v>
    </nc>
  </rcc>
  <rcc rId="8674" sId="1">
    <nc r="AK400" t="inlineStr">
      <is>
        <t>None</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79" sId="1">
    <nc r="X455">
      <f>W455</f>
    </nc>
  </rcc>
  <rcc rId="8680" sId="1">
    <nc r="Z455">
      <v>1</v>
    </nc>
  </rcc>
  <rcc rId="8681" sId="1">
    <nc r="AA455" t="inlineStr">
      <is>
        <t>Ready for review</t>
      </is>
    </nc>
  </rcc>
  <rcc rId="8682" sId="1" numFmtId="19">
    <nc r="AE455">
      <v>43990</v>
    </nc>
  </rcc>
  <rcc rId="8683" sId="1" numFmtId="19">
    <nc r="AF455">
      <v>43990</v>
    </nc>
  </rcc>
  <rcc rId="8684" sId="1">
    <nc r="AG455" t="inlineStr">
      <is>
        <t>OK</t>
      </is>
    </nc>
  </rcc>
  <rcc rId="8685" sId="1" numFmtId="14">
    <nc r="AH455">
      <v>1</v>
    </nc>
  </rcc>
  <rcc rId="8686" sId="1" numFmtId="14">
    <nc r="AI455">
      <v>1</v>
    </nc>
  </rcc>
  <rcc rId="8687" sId="1" numFmtId="14">
    <nc r="AJ455">
      <v>1</v>
    </nc>
  </rcc>
  <rcc rId="8688" sId="1">
    <nc r="AK455" t="inlineStr">
      <is>
        <t>None</t>
      </is>
    </nc>
  </rcc>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6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91" sId="1">
    <nc r="X461">
      <f>W461</f>
    </nc>
  </rcc>
  <rcc rId="8692" sId="1">
    <nc r="Z461">
      <v>2</v>
    </nc>
  </rcc>
  <rcc rId="8693" sId="1">
    <nc r="AA461" t="inlineStr">
      <is>
        <t>Ready for review</t>
      </is>
    </nc>
  </rcc>
  <rcc rId="8694" sId="1" numFmtId="19">
    <nc r="AE461">
      <v>43991</v>
    </nc>
  </rcc>
  <rcc rId="8695" sId="1" numFmtId="19">
    <nc r="AF461">
      <v>43991</v>
    </nc>
  </rcc>
  <rcc rId="8696" sId="1">
    <nc r="AG461" t="inlineStr">
      <is>
        <t>OK</t>
      </is>
    </nc>
  </rcc>
  <rcc rId="8697" sId="1" numFmtId="14">
    <nc r="AH461">
      <v>1</v>
    </nc>
  </rcc>
  <rcc rId="8698" sId="1" numFmtId="14">
    <nc r="AI461">
      <v>1</v>
    </nc>
  </rcc>
  <rcc rId="8699" sId="1" numFmtId="14">
    <nc r="AJ461">
      <v>1</v>
    </nc>
  </rcc>
  <rcc rId="8700" sId="1">
    <nc r="AK461" t="inlineStr">
      <is>
        <t>None</t>
      </is>
    </nc>
  </rcc>
  <rcc rId="8701" sId="1">
    <nc r="AL461" t="inlineStr">
      <is>
        <t>-</t>
      </is>
    </nc>
  </rcc>
  <rcc rId="8702" sId="1">
    <nc r="AM461" t="inlineStr">
      <is>
        <t>-</t>
      </is>
    </nc>
  </rcc>
  <rcv guid="{60D2C030-4E31-4E07-8E1C-44D2EE84B177}" action="delete"/>
  <rdn rId="0" localSheetId="1" customView="1" name="Z_60D2C030_4E31_4E07_8E1C_44D2EE84B177_.wvu.FilterData" hidden="1" oldHidden="1">
    <formula>Merged_COEM!$A$59:$AN$530</formula>
    <oldFormula>Merged_COEM!$A$59:$AN$530</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6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05" sId="1">
    <nc r="X462">
      <f>W462</f>
    </nc>
  </rcc>
  <rcc rId="8706" sId="1">
    <nc r="Z462">
      <v>1</v>
    </nc>
  </rcc>
  <rcc rId="8707" sId="1">
    <nc r="AA462" t="inlineStr">
      <is>
        <t>Ready for review</t>
      </is>
    </nc>
  </rcc>
  <rcc rId="8708" sId="1" numFmtId="19">
    <nc r="AE462">
      <v>43991</v>
    </nc>
  </rcc>
  <rcc rId="8709" sId="1" numFmtId="19">
    <nc r="AF462">
      <v>43991</v>
    </nc>
  </rcc>
  <rcc rId="8710" sId="1">
    <nc r="AG462" t="inlineStr">
      <is>
        <t>OK</t>
      </is>
    </nc>
  </rcc>
  <rcc rId="8711" sId="1" numFmtId="14">
    <nc r="AH462">
      <v>1</v>
    </nc>
  </rcc>
  <rcc rId="8712" sId="1" numFmtId="14">
    <nc r="AI462">
      <v>1</v>
    </nc>
  </rcc>
  <rcc rId="8713" sId="1" numFmtId="14">
    <nc r="AJ462">
      <v>1</v>
    </nc>
  </rcc>
  <rcc rId="8714" sId="1">
    <nc r="AK462" t="inlineStr">
      <is>
        <t>None</t>
      </is>
    </nc>
  </rcc>
  <rcc rId="8715" sId="1">
    <nc r="AL462" t="inlineStr">
      <is>
        <t>-</t>
      </is>
    </nc>
  </rcc>
  <rcc rId="8716" sId="1">
    <nc r="AM462" t="inlineStr">
      <is>
        <t>-</t>
      </is>
    </nc>
  </rcc>
  <rcv guid="{60D2C030-4E31-4E07-8E1C-44D2EE84B177}" action="delete"/>
  <rdn rId="0" localSheetId="1" customView="1" name="Z_60D2C030_4E31_4E07_8E1C_44D2EE84B177_.wvu.FilterData" hidden="1" oldHidden="1">
    <formula>Merged_COEM!$A$59:$AN$530</formula>
    <oldFormula>Merged_COEM!$A$59:$AN$530</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6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19" sId="2" numFmtId="19">
    <nc r="AE163">
      <v>43991</v>
    </nc>
  </rcc>
  <rcc rId="8720" sId="2" numFmtId="19">
    <nc r="AF163">
      <v>43991</v>
    </nc>
  </rcc>
  <rcc rId="8721" sId="2">
    <nc r="AG163" t="inlineStr">
      <is>
        <t>OK</t>
      </is>
    </nc>
  </rcc>
  <rcc rId="8722" sId="2" numFmtId="14">
    <nc r="AH163">
      <v>1</v>
    </nc>
  </rcc>
  <rcc rId="8723" sId="2" numFmtId="14">
    <nc r="AI163">
      <v>1</v>
    </nc>
  </rcc>
  <rcc rId="8724" sId="2" numFmtId="14">
    <nc r="AJ163">
      <v>1</v>
    </nc>
  </rcc>
  <rcc rId="8725" sId="2" quotePrefix="1">
    <nc r="AK163" t="inlineStr">
      <is>
        <t>None</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28" sId="1">
    <nc r="X456">
      <f>W456</f>
    </nc>
  </rcc>
  <rcc rId="8729" sId="1">
    <nc r="Z456">
      <v>1</v>
    </nc>
  </rcc>
  <rcc rId="8730" sId="1">
    <nc r="AA456" t="inlineStr">
      <is>
        <t>Ready for review</t>
      </is>
    </nc>
  </rcc>
  <rcc rId="8731" sId="1" numFmtId="19">
    <oc r="AE455">
      <v>43990</v>
    </oc>
    <nc r="AE455">
      <v>43991</v>
    </nc>
  </rcc>
  <rcc rId="8732" sId="1" numFmtId="19">
    <oc r="AF455">
      <v>43990</v>
    </oc>
    <nc r="AF455">
      <v>43991</v>
    </nc>
  </rcc>
  <rcc rId="8733" sId="1" numFmtId="19">
    <nc r="AE456">
      <v>43991</v>
    </nc>
  </rcc>
  <rcc rId="8734" sId="1" numFmtId="19">
    <nc r="AF456">
      <v>43991</v>
    </nc>
  </rcc>
  <rcc rId="8735" sId="1">
    <nc r="AG456" t="inlineStr">
      <is>
        <t>OK</t>
      </is>
    </nc>
  </rcc>
  <rcc rId="8736" sId="1" numFmtId="14">
    <nc r="AH456">
      <v>1</v>
    </nc>
  </rcc>
  <rcc rId="8737" sId="1" numFmtId="14">
    <nc r="AI456">
      <v>1</v>
    </nc>
  </rcc>
  <rcc rId="8738" sId="1" numFmtId="14">
    <nc r="AJ456">
      <v>1</v>
    </nc>
  </rcc>
  <rcc rId="8739" sId="1">
    <nc r="AK456" t="inlineStr">
      <is>
        <t>None</t>
      </is>
    </nc>
  </rcc>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6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42" sId="1">
    <nc r="X410">
      <f>W410</f>
    </nc>
  </rcc>
  <rcc rId="8743" sId="1">
    <nc r="Z410">
      <v>1</v>
    </nc>
  </rcc>
  <rcc rId="8744" sId="1">
    <nc r="AA410" t="inlineStr">
      <is>
        <t>Ready for review</t>
      </is>
    </nc>
  </rcc>
  <rcc rId="8745" sId="1" numFmtId="19">
    <nc r="AE410">
      <v>43991</v>
    </nc>
  </rcc>
  <rcc rId="8746" sId="1" numFmtId="19">
    <nc r="AF410">
      <v>43991</v>
    </nc>
  </rcc>
  <rcc rId="8747" sId="1">
    <nc r="AG410" t="inlineStr">
      <is>
        <t>OK</t>
      </is>
    </nc>
  </rcc>
  <rcc rId="8748" sId="1" numFmtId="14">
    <nc r="AH410">
      <v>1</v>
    </nc>
  </rcc>
  <rcc rId="8749" sId="1" numFmtId="14">
    <nc r="AI410">
      <v>1</v>
    </nc>
  </rcc>
  <rcc rId="8750" sId="1" numFmtId="14">
    <nc r="AJ410">
      <v>1</v>
    </nc>
  </rcc>
  <rcc rId="8751" sId="1">
    <nc r="AK410" t="inlineStr">
      <is>
        <t>None</t>
      </is>
    </nc>
  </rcc>
  <rfmt sheetId="1" sqref="AN410" start="0" length="0">
    <dxf>
      <alignment wrapText="1" readingOrder="0"/>
    </dxf>
  </rfmt>
  <rcc rId="8752" sId="1">
    <nc r="AN410" t="inlineStr">
      <is>
        <t>Missing element in this database:
+ uint32 ActualAddr_u32;
+ uint32 ActualLength_u32;
+ uint8 CRClength_u8;
+ uint8 *crc_calc_pu8;
+ uint8 BlockType;
+ uint32 Crc_CalculateCRC32(const uint8* Crc_DataPtr, uint32 Crc_Length, uint32 Crc_StartValue32, boolean firstTime_b);</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57" sId="1">
    <nc r="X483">
      <f>W483</f>
    </nc>
  </rcc>
  <rcc rId="8758" sId="1">
    <nc r="Z483">
      <v>0.75</v>
    </nc>
  </rcc>
  <rcc rId="8759" sId="1">
    <nc r="Z485">
      <v>1</v>
    </nc>
  </rcc>
  <rcc rId="8760" sId="1" numFmtId="19">
    <nc r="AE483">
      <v>43991</v>
    </nc>
  </rcc>
  <rcc rId="8761" sId="1" numFmtId="19">
    <nc r="AF483">
      <v>43991</v>
    </nc>
  </rcc>
  <rcc rId="8762" sId="1">
    <nc r="AG483" t="inlineStr">
      <is>
        <t>OK</t>
      </is>
    </nc>
  </rcc>
  <rcc rId="8763" sId="1" numFmtId="14">
    <nc r="AH483">
      <v>1</v>
    </nc>
  </rcc>
  <rcc rId="8764" sId="1" numFmtId="14">
    <nc r="AI483">
      <v>1</v>
    </nc>
  </rcc>
  <rcc rId="8765" sId="1" numFmtId="14">
    <nc r="AJ483">
      <v>1</v>
    </nc>
  </rcc>
  <rcc rId="8766" sId="1">
    <nc r="AK483" t="inlineStr">
      <is>
        <t>None</t>
      </is>
    </nc>
  </rcc>
  <rcc rId="8767" sId="1" odxf="1" dxf="1" quotePrefix="1">
    <nc r="AL483" t="inlineStr">
      <is>
        <t>-</t>
      </is>
    </nc>
    <odxf/>
    <ndxf/>
  </rcc>
  <rcc rId="8768" sId="1" odxf="1" dxf="1" quotePrefix="1">
    <nc r="AM483" t="inlineStr">
      <is>
        <t>-</t>
      </is>
    </nc>
    <odxf/>
    <ndxf/>
  </rcc>
  <rcc rId="8769" sId="1" numFmtId="19">
    <nc r="AE485">
      <v>43991</v>
    </nc>
  </rcc>
  <rcc rId="8770" sId="1" numFmtId="19">
    <nc r="AF485">
      <v>43991</v>
    </nc>
  </rcc>
  <rcc rId="8771" sId="1">
    <nc r="AG485" t="inlineStr">
      <is>
        <t>OK</t>
      </is>
    </nc>
  </rcc>
  <rcc rId="8772" sId="1" numFmtId="14">
    <nc r="AH485">
      <v>1</v>
    </nc>
  </rcc>
  <rcc rId="8773" sId="1" numFmtId="14">
    <nc r="AI485">
      <v>1</v>
    </nc>
  </rcc>
  <rcc rId="8774" sId="1" numFmtId="14">
    <nc r="AJ485">
      <v>1</v>
    </nc>
  </rcc>
  <rcc rId="8775" sId="1">
    <nc r="AK485" t="inlineStr">
      <is>
        <t>None</t>
      </is>
    </nc>
  </rcc>
  <rcc rId="8776" sId="1" odxf="1" dxf="1" quotePrefix="1">
    <nc r="AL485" t="inlineStr">
      <is>
        <t>-</t>
      </is>
    </nc>
    <odxf/>
    <ndxf/>
  </rcc>
  <rcc rId="8777" sId="1" odxf="1" dxf="1" quotePrefix="1">
    <nc r="AM485" t="inlineStr">
      <is>
        <t>-</t>
      </is>
    </nc>
    <odxf/>
    <ndxf/>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80" sId="1">
    <nc r="X485">
      <f>W485</f>
    </nc>
  </rcc>
</revisions>
</file>

<file path=xl/revisions/revisionLog6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81" sId="1" odxf="1" dxf="1" quotePrefix="1">
    <nc r="AN483" t="inlineStr">
      <is>
        <t>-</t>
      </is>
    </nc>
    <odxf/>
    <ndxf/>
  </rcc>
  <rcc rId="8782" sId="1" odxf="1" dxf="1" quotePrefix="1">
    <nc r="AN485" t="inlineStr">
      <is>
        <t>-</t>
      </is>
    </nc>
    <odxf/>
    <ndxf/>
  </rcc>
</revisions>
</file>

<file path=xl/revisions/revisionLog6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85" sId="1">
    <nc r="X411">
      <f>W411</f>
    </nc>
  </rcc>
  <rcc rId="8786" sId="1">
    <nc r="X412">
      <f>W412</f>
    </nc>
  </rcc>
  <rcc rId="8787" sId="1">
    <nc r="Z411">
      <v>1</v>
    </nc>
  </rcc>
  <rcc rId="8788" sId="1">
    <nc r="Z412">
      <v>1</v>
    </nc>
  </rcc>
  <rcc rId="8789" sId="1">
    <nc r="AA411" t="inlineStr">
      <is>
        <t>Ready for review</t>
      </is>
    </nc>
  </rcc>
  <rcc rId="8790" sId="1">
    <nc r="AA412" t="inlineStr">
      <is>
        <t>Ready for review</t>
      </is>
    </nc>
  </rcc>
  <rcc rId="8791" sId="1" numFmtId="19">
    <nc r="AE411">
      <v>43991</v>
    </nc>
  </rcc>
  <rcc rId="8792" sId="1" numFmtId="19">
    <nc r="AF411">
      <v>43991</v>
    </nc>
  </rcc>
  <rcc rId="8793" sId="1">
    <nc r="AG411" t="inlineStr">
      <is>
        <t>OK</t>
      </is>
    </nc>
  </rcc>
  <rcc rId="8794" sId="1" numFmtId="14">
    <nc r="AH411">
      <v>1</v>
    </nc>
  </rcc>
  <rcc rId="8795" sId="1" numFmtId="14">
    <nc r="AI411">
      <v>1</v>
    </nc>
  </rcc>
  <rcc rId="8796" sId="1" numFmtId="14">
    <nc r="AJ411">
      <v>1</v>
    </nc>
  </rcc>
  <rcc rId="8797" sId="1">
    <nc r="AK411" t="inlineStr">
      <is>
        <t>None</t>
      </is>
    </nc>
  </rcc>
  <rcc rId="8798" sId="1" numFmtId="19">
    <nc r="AE412">
      <v>43991</v>
    </nc>
  </rcc>
  <rcc rId="8799" sId="1" numFmtId="19">
    <nc r="AF412">
      <v>43991</v>
    </nc>
  </rcc>
  <rcc rId="8800" sId="1">
    <nc r="AG412" t="inlineStr">
      <is>
        <t>OK</t>
      </is>
    </nc>
  </rcc>
  <rcc rId="8801" sId="1" numFmtId="14">
    <nc r="AH412">
      <v>1</v>
    </nc>
  </rcc>
  <rcc rId="8802" sId="1" numFmtId="14">
    <nc r="AI412">
      <v>1</v>
    </nc>
  </rcc>
  <rcc rId="8803" sId="1" numFmtId="14">
    <nc r="AJ412">
      <v>1</v>
    </nc>
  </rcc>
  <rcc rId="8804" sId="1">
    <nc r="AK412" t="inlineStr">
      <is>
        <t>None</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09" sId="1" xfDxf="1" dxf="1" quotePrefix="1">
    <oc r="F489" t="inlineStr">
      <is>
        <t>rb\as\baic\prj\cswpr\src\</t>
      </is>
    </oc>
    <nc r="F489" t="inlineStr">
      <is>
        <t>GWM_AB30_CP_Int\MainstreamF30\rb\as\gwm\cp\cswpr\src</t>
      </is>
    </nc>
    <ndxf>
      <alignment horizontal="left" vertical="top" readingOrder="0"/>
      <border outline="0">
        <left style="thin">
          <color indexed="64"/>
        </left>
        <right style="thin">
          <color indexed="64"/>
        </right>
        <top style="thin">
          <color indexed="64"/>
        </top>
        <bottom style="thin">
          <color indexed="64"/>
        </bottom>
      </border>
    </ndxf>
  </rcc>
  <rfmt sheetId="1" sqref="F489" start="0" length="2147483647">
    <dxf>
      <font>
        <b/>
      </font>
    </dxf>
  </rfmt>
  <rcc rId="8810" sId="1">
    <oc r="F490" t="inlineStr">
      <is>
        <t>rba\FBL\AS\SW\rba_Bmgr\src\</t>
      </is>
    </oc>
    <nc r="F490"/>
  </rcc>
</revisions>
</file>

<file path=xl/revisions/revisionLog6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11" sId="1">
    <nc r="X489">
      <f>W489</f>
    </nc>
  </rcc>
  <rcc rId="8812" sId="1">
    <nc r="Z489">
      <v>1</v>
    </nc>
  </rcc>
  <rcc rId="8813" sId="1">
    <nc r="AA489" t="inlineStr">
      <is>
        <t>Ready for review</t>
      </is>
    </nc>
  </rcc>
  <rcc rId="8814" sId="1" numFmtId="19">
    <nc r="AE489">
      <v>43991</v>
    </nc>
  </rcc>
  <rcc rId="8815" sId="1" numFmtId="19">
    <nc r="AF489">
      <v>43991</v>
    </nc>
  </rcc>
  <rcc rId="8816" sId="1">
    <nc r="AG489" t="inlineStr">
      <is>
        <t>OK</t>
      </is>
    </nc>
  </rcc>
  <rcc rId="8817" sId="1">
    <nc r="AK489" t="inlineStr">
      <is>
        <t>None</t>
      </is>
    </nc>
  </rcc>
  <rcc rId="8818" sId="1" numFmtId="14">
    <nc r="AH489" t="inlineStr">
      <is>
        <t>-</t>
      </is>
    </nc>
  </rcc>
  <rcc rId="8819" sId="1" numFmtId="14">
    <nc r="AI489" t="inlineStr">
      <is>
        <t>-</t>
      </is>
    </nc>
  </rcc>
  <rcc rId="8820" sId="1" numFmtId="14">
    <nc r="AJ489" t="inlineStr">
      <is>
        <t>-</t>
      </is>
    </nc>
  </rcc>
  <rcc rId="8821" sId="1" odxf="1" dxf="1" quotePrefix="1">
    <nc r="AL489" t="inlineStr">
      <is>
        <t>- No have function to test</t>
      </is>
    </nc>
    <odxf/>
    <ndxf/>
  </rcc>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6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24" sId="1" xfDxf="1" dxf="1" quotePrefix="1">
    <nc r="F490" t="inlineStr">
      <is>
        <t>GWM_AB30_CP_Int\MainstreamF30\rba\FBL\AS\SW\rba_Bmgr\src</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6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90" start="0" length="2147483647">
    <dxf>
      <font>
        <b/>
      </font>
    </dxf>
  </rfmt>
</revisions>
</file>

<file path=xl/revisions/revisionLog6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27" sId="1">
    <nc r="X481">
      <f>W481</f>
    </nc>
  </rcc>
  <rcc rId="8828" sId="1">
    <nc r="Z481">
      <v>1</v>
    </nc>
  </rcc>
  <rcc rId="8829" sId="1">
    <nc r="AA481" t="inlineStr">
      <is>
        <t>Ready for review</t>
      </is>
    </nc>
  </rcc>
  <rcc rId="8830" sId="1">
    <nc r="AA483" t="inlineStr">
      <is>
        <t>Ready for review</t>
      </is>
    </nc>
  </rcc>
  <rcc rId="8831" sId="1">
    <nc r="AA485" t="inlineStr">
      <is>
        <t>Ready for review</t>
      </is>
    </nc>
  </rcc>
  <rcc rId="8832" sId="1" numFmtId="19">
    <nc r="AE481">
      <v>43991</v>
    </nc>
  </rcc>
  <rcc rId="8833" sId="1" numFmtId="19">
    <nc r="AF481">
      <v>43991</v>
    </nc>
  </rcc>
  <rcc rId="8834" sId="1">
    <nc r="AG481" t="inlineStr">
      <is>
        <t>OK</t>
      </is>
    </nc>
  </rcc>
  <rcc rId="8835" sId="1" numFmtId="14">
    <nc r="AH481">
      <v>1</v>
    </nc>
  </rcc>
  <rcc rId="8836" sId="1" numFmtId="14">
    <nc r="AI481">
      <v>1</v>
    </nc>
  </rcc>
  <rcc rId="8837" sId="1" numFmtId="14">
    <nc r="AJ481">
      <v>1</v>
    </nc>
  </rcc>
  <rcc rId="8838" sId="1">
    <nc r="AK481" t="inlineStr">
      <is>
        <t>None</t>
      </is>
    </nc>
  </rcc>
  <rcc rId="8839" sId="1" odxf="1" dxf="1" quotePrefix="1">
    <nc r="AL481" t="inlineStr">
      <is>
        <t>-</t>
      </is>
    </nc>
    <odxf/>
    <ndxf/>
  </rcc>
  <rcc rId="8840" sId="1" odxf="1" dxf="1" quotePrefix="1">
    <nc r="AM481" t="inlineStr">
      <is>
        <t>-</t>
      </is>
    </nc>
    <odxf/>
    <ndxf/>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43" sId="1" numFmtId="14">
    <oc r="AH411">
      <v>1</v>
    </oc>
    <nc r="AH411">
      <v>0.93</v>
    </nc>
  </rcc>
  <rcc rId="8844" sId="1" numFmtId="14">
    <oc r="AI411">
      <v>1</v>
    </oc>
    <nc r="AI411">
      <v>0.8</v>
    </nc>
  </rcc>
  <rcc rId="8845" sId="1">
    <oc r="AK411" t="inlineStr">
      <is>
        <t>None</t>
      </is>
    </oc>
    <nc r="AK411" t="inlineStr">
      <is>
        <t>OPL</t>
      </is>
    </nc>
  </rcc>
  <rcc rId="8846" sId="1" odxf="1" dxf="1">
    <nc r="AL411" t="inlineStr">
      <is>
        <t>[No1]: Line 266: if (retValue == E_OK)
Detail: can not cover false condition because retValue always set “E_OK” at line 260.
[No2]: Line 118: if (*length_pu16 &gt; maxLength_u16)
Detail: can not cover true condition because:
+ Line 101
+ Line 114: length_pu16 is always set 0x00</t>
      </is>
    </nc>
    <odxf>
      <alignment wrapText="0" readingOrder="0"/>
    </odxf>
    <ndxf>
      <alignment wrapText="1" readingOrder="0"/>
    </ndxf>
  </rcc>
  <rcc rId="8847" sId="1">
    <nc r="AN411" t="inlineStr">
      <is>
        <t>Waiting Owner confirm</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50" sId="1">
    <oc r="AN410" t="inlineStr">
      <is>
        <t>Missing element in this database:
+ uint32 ActualAddr_u32;
+ uint32 ActualLength_u32;
+ uint8 CRClength_u8;
+ uint8 *crc_calc_pu8;
+ uint8 BlockType;
+ uint32 Crc_CalculateCRC32(const uint8* Crc_DataPtr, uint32 Crc_Length, uint32 Crc_StartValue32, boolean firstTime_b);</t>
      </is>
    </oc>
    <nc r="AN410" t="inlineStr">
      <is>
        <t>Missing some elements in this database:
+ uint32 ActualAddr_u32;
+ uint32 ActualLength_u32;
+ uint8 CRClength_u8;
+ uint8 *crc_calc_pu8;
+ uint8 BlockType;
+ uint32 Crc_CalculateCRC32(const uint8* Crc_DataPtr, uint32 Crc_Length, uint32 Crc_StartValue32, boolean firstTime_b);</t>
      </is>
    </nc>
  </rcc>
</revisions>
</file>

<file path=xl/revisions/revisionLog6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57" sId="6">
    <oc r="L14" t="inlineStr">
      <is>
        <t>Join project JOEM since 28-May-2020</t>
      </is>
    </oc>
    <nc r="L14" t="inlineStr">
      <is>
        <t>Not join project</t>
      </is>
    </nc>
  </rcc>
</revisions>
</file>

<file path=xl/revisions/revisionLog6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58" sId="2" numFmtId="19">
    <nc r="AE164">
      <v>43991</v>
    </nc>
  </rcc>
  <rcc rId="8859" sId="2" numFmtId="19">
    <nc r="AF164">
      <v>43991</v>
    </nc>
  </rcc>
  <rcc rId="8860" sId="2">
    <nc r="AG164" t="inlineStr">
      <is>
        <t>OK</t>
      </is>
    </nc>
  </rcc>
  <rcc rId="8861" sId="2" numFmtId="14">
    <nc r="AH164">
      <v>1</v>
    </nc>
  </rcc>
  <rcc rId="8862" sId="2" numFmtId="14">
    <nc r="AI164">
      <v>1</v>
    </nc>
  </rcc>
  <rcc rId="8863" sId="2" numFmtId="14">
    <nc r="AJ164">
      <v>1</v>
    </nc>
  </rcc>
  <rcc rId="8864" sId="2" quotePrefix="1">
    <nc r="AK164" t="inlineStr">
      <is>
        <t>None</t>
      </is>
    </nc>
  </rcc>
  <rcc rId="8865" sId="2" numFmtId="19">
    <nc r="AE165">
      <v>43991</v>
    </nc>
  </rcc>
  <rcc rId="8866" sId="2" numFmtId="19">
    <nc r="AF165">
      <v>43991</v>
    </nc>
  </rcc>
  <rcc rId="8867" sId="2">
    <nc r="AG165" t="inlineStr">
      <is>
        <t>OK</t>
      </is>
    </nc>
  </rcc>
  <rcc rId="8868" sId="2" numFmtId="14">
    <nc r="AH165">
      <v>1</v>
    </nc>
  </rcc>
  <rcc rId="8869" sId="2" numFmtId="14">
    <nc r="AI165">
      <v>1</v>
    </nc>
  </rcc>
  <rcc rId="8870" sId="2" numFmtId="14">
    <nc r="AJ165">
      <v>1</v>
    </nc>
  </rcc>
  <rcc rId="8871" sId="2" quotePrefix="1">
    <nc r="AK165" t="inlineStr">
      <is>
        <t>None</t>
      </is>
    </nc>
  </rcc>
  <rcc rId="8872" sId="2" quotePrefix="1">
    <nc r="AL166" t="inlineStr">
      <is>
        <t>Line #62: Can't cover false case. Because the input value is not within the defined ranges: should not happen</t>
      </is>
    </nc>
  </rcc>
  <rcc rId="8873" sId="2" numFmtId="19">
    <nc r="AE166">
      <v>43991</v>
    </nc>
  </rcc>
  <rcc rId="8874" sId="2" numFmtId="19">
    <nc r="AF166">
      <v>43991</v>
    </nc>
  </rcc>
  <rcc rId="8875" sId="2">
    <nc r="AG166" t="inlineStr">
      <is>
        <t>OK</t>
      </is>
    </nc>
  </rcc>
  <rcc rId="8876" sId="2" numFmtId="14">
    <nc r="AH166">
      <v>0.85</v>
    </nc>
  </rcc>
  <rcc rId="8877" sId="2" numFmtId="14">
    <nc r="AI166">
      <v>0.83</v>
    </nc>
  </rcc>
  <rcc rId="8878" sId="2" numFmtId="14">
    <nc r="AJ166">
      <v>1</v>
    </nc>
  </rcc>
  <rcc rId="8879" sId="2" quotePrefix="1">
    <nc r="AK166" t="inlineStr">
      <is>
        <t>None</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82" sId="1">
    <nc r="X484">
      <f>W484</f>
    </nc>
  </rcc>
  <rcc rId="8883" sId="1">
    <nc r="Z484">
      <v>1</v>
    </nc>
  </rcc>
  <rcc rId="8884" sId="1">
    <nc r="AA484" t="inlineStr">
      <is>
        <t>Ready for review</t>
      </is>
    </nc>
  </rcc>
  <rcc rId="8885" sId="1" numFmtId="19">
    <nc r="AE484">
      <v>43991</v>
    </nc>
  </rcc>
  <rcc rId="8886" sId="1" numFmtId="19">
    <nc r="AF484">
      <v>43991</v>
    </nc>
  </rcc>
  <rcc rId="8887" sId="1">
    <nc r="AG484" t="inlineStr">
      <is>
        <t>OK</t>
      </is>
    </nc>
  </rcc>
  <rcc rId="8888" sId="1" numFmtId="14">
    <nc r="AH484">
      <v>1</v>
    </nc>
  </rcc>
  <rcc rId="8889" sId="1" numFmtId="14">
    <nc r="AI484">
      <v>1</v>
    </nc>
  </rcc>
  <rcc rId="8890" sId="1" numFmtId="14">
    <nc r="AJ484">
      <v>1</v>
    </nc>
  </rcc>
  <rcc rId="8891" sId="1">
    <nc r="AK484" t="inlineStr">
      <is>
        <t>None</t>
      </is>
    </nc>
  </rcc>
  <rcc rId="8892" sId="1" odxf="1" dxf="1" quotePrefix="1">
    <nc r="AL484" t="inlineStr">
      <is>
        <t>-</t>
      </is>
    </nc>
    <odxf/>
    <ndxf/>
  </rcc>
  <rcc rId="8893" sId="1" odxf="1" dxf="1" quotePrefix="1">
    <nc r="AM484" t="inlineStr">
      <is>
        <t>-</t>
      </is>
    </nc>
    <odxf/>
    <ndxf/>
  </rcc>
  <rcc rId="8894" sId="1" odxf="1" dxf="1" quotePrefix="1">
    <nc r="AN484" t="inlineStr">
      <is>
        <t>-</t>
      </is>
    </nc>
    <odxf/>
    <ndxf/>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97" sId="1" odxf="1" dxf="1">
    <oc r="W450">
      <f>V450</f>
    </oc>
    <nc r="W450">
      <v>62</v>
    </nc>
    <ndxf>
      <fill>
        <patternFill patternType="solid">
          <bgColor rgb="FFFF0000"/>
        </patternFill>
      </fill>
    </ndxf>
  </rcc>
  <rcc rId="8898" sId="1" odxf="1" dxf="1">
    <oc r="W451">
      <f>V451</f>
    </oc>
    <nc r="W451">
      <v>362</v>
    </nc>
    <ndxf>
      <fill>
        <patternFill patternType="solid">
          <bgColor rgb="FFFF0000"/>
        </patternFill>
      </fill>
    </ndxf>
  </rcc>
  <rcc rId="8899" sId="1" odxf="1" dxf="1">
    <oc r="W452">
      <f>V452</f>
    </oc>
    <nc r="W452">
      <v>238</v>
    </nc>
    <ndxf>
      <fill>
        <patternFill patternType="solid">
          <bgColor rgb="FFFF0000"/>
        </patternFill>
      </fill>
    </ndxf>
  </rcc>
  <rcc rId="8900" sId="1" odxf="1" dxf="1">
    <oc r="W453">
      <f>V453*2</f>
    </oc>
    <nc r="W453">
      <f>V453*2</f>
    </nc>
    <odxf>
      <fill>
        <patternFill patternType="none">
          <bgColor indexed="65"/>
        </patternFill>
      </fill>
    </odxf>
    <ndxf>
      <fill>
        <patternFill patternType="solid">
          <bgColor rgb="FFFF0000"/>
        </patternFill>
      </fill>
    </ndxf>
  </rcc>
  <rcc rId="8901" sId="1" odxf="1" dxf="1">
    <oc r="W454">
      <f>V454*2</f>
    </oc>
    <nc r="W454">
      <f>V454*2</f>
    </nc>
    <odxf>
      <fill>
        <patternFill patternType="none">
          <bgColor indexed="65"/>
        </patternFill>
      </fill>
    </odxf>
    <ndxf>
      <fill>
        <patternFill patternType="solid">
          <bgColor rgb="FFFF0000"/>
        </patternFill>
      </fill>
    </ndxf>
  </rcc>
  <rcc rId="8902" sId="1" odxf="1" dxf="1">
    <oc r="W455">
      <f>V455*2</f>
    </oc>
    <nc r="W455">
      <f>V455*2</f>
    </nc>
    <odxf>
      <fill>
        <patternFill patternType="none">
          <bgColor indexed="65"/>
        </patternFill>
      </fill>
    </odxf>
    <ndxf>
      <fill>
        <patternFill patternType="solid">
          <bgColor rgb="FFFF0000"/>
        </patternFill>
      </fill>
    </ndxf>
  </rcc>
  <rcc rId="8903" sId="1" odxf="1" dxf="1">
    <oc r="W456">
      <f>V456*2</f>
    </oc>
    <nc r="W456">
      <f>V456*2</f>
    </nc>
    <odxf>
      <fill>
        <patternFill patternType="none">
          <bgColor indexed="65"/>
        </patternFill>
      </fill>
    </odxf>
    <ndxf>
      <fill>
        <patternFill patternType="solid">
          <bgColor rgb="FFFF0000"/>
        </patternFill>
      </fill>
    </ndxf>
  </rcc>
  <rcc rId="8904" sId="1">
    <oc r="V450">
      <f>31*2</f>
    </oc>
    <nc r="V450">
      <v>31</v>
    </nc>
  </rcc>
  <rcc rId="8905" sId="1">
    <oc r="V451">
      <f>181*2</f>
    </oc>
    <nc r="V451">
      <v>181</v>
    </nc>
  </rcc>
  <rcc rId="8906" sId="1">
    <oc r="V452">
      <f>119*2</f>
    </oc>
    <nc r="V452">
      <v>119</v>
    </nc>
  </rcc>
  <rfmt sheetId="1" sqref="V453" start="0" length="0">
    <dxf>
      <fill>
        <patternFill patternType="solid">
          <bgColor rgb="FFFFFF00"/>
        </patternFill>
      </fill>
    </dxf>
  </rfmt>
  <rfmt sheetId="1" sqref="V454" start="0" length="0">
    <dxf>
      <fill>
        <patternFill patternType="solid">
          <bgColor rgb="FFFFFF00"/>
        </patternFill>
      </fill>
    </dxf>
  </rfmt>
  <rfmt sheetId="1" sqref="V455" start="0" length="0">
    <dxf>
      <fill>
        <patternFill patternType="solid">
          <bgColor rgb="FFFFFF00"/>
        </patternFill>
      </fill>
    </dxf>
  </rfmt>
  <rfmt sheetId="1" sqref="V456" start="0" length="0">
    <dxf>
      <fill>
        <patternFill patternType="solid">
          <bgColor rgb="FFFFFF00"/>
        </patternFill>
      </fill>
    </dxf>
  </rfmt>
  <rfmt sheetId="1" sqref="V457" start="0" length="0">
    <dxf>
      <fill>
        <patternFill patternType="solid">
          <bgColor rgb="FFFFFF00"/>
        </patternFill>
      </fill>
    </dxf>
  </rfmt>
  <rfmt sheetId="1" sqref="V458" start="0" length="0">
    <dxf>
      <fill>
        <patternFill patternType="solid">
          <bgColor rgb="FFFFFF00"/>
        </patternFill>
      </fill>
    </dxf>
  </rfmt>
  <rfmt sheetId="1" sqref="V459" start="0" length="0">
    <dxf>
      <fill>
        <patternFill patternType="solid">
          <bgColor rgb="FFFFFF00"/>
        </patternFill>
      </fill>
    </dxf>
  </rfmt>
  <rfmt sheetId="1" sqref="V460" start="0" length="0">
    <dxf>
      <fill>
        <patternFill patternType="solid">
          <bgColor rgb="FFFFFF00"/>
        </patternFill>
      </fill>
    </dxf>
  </rfmt>
  <rfmt sheetId="1" sqref="V461" start="0" length="0">
    <dxf>
      <fill>
        <patternFill patternType="solid">
          <bgColor rgb="FFFFFF00"/>
        </patternFill>
      </fill>
    </dxf>
  </rfmt>
  <rfmt sheetId="1" sqref="V462" start="0" length="0">
    <dxf>
      <fill>
        <patternFill patternType="solid">
          <bgColor rgb="FFFFFF00"/>
        </patternFill>
      </fill>
    </dxf>
  </rfmt>
  <rfmt sheetId="1" sqref="V463" start="0" length="0">
    <dxf>
      <fill>
        <patternFill patternType="solid">
          <bgColor rgb="FFFFFF00"/>
        </patternFill>
      </fill>
    </dxf>
  </rfmt>
  <rfmt sheetId="1" sqref="V464" start="0" length="0">
    <dxf>
      <fill>
        <patternFill patternType="solid">
          <bgColor rgb="FFFFFF00"/>
        </patternFill>
      </fill>
    </dxf>
  </rfmt>
  <rfmt sheetId="1" sqref="V465" start="0" length="0">
    <dxf>
      <fill>
        <patternFill patternType="solid">
          <bgColor rgb="FFFFFF00"/>
        </patternFill>
      </fill>
    </dxf>
  </rfmt>
  <rfmt sheetId="1" sqref="V466" start="0" length="0">
    <dxf>
      <fill>
        <patternFill patternType="solid">
          <bgColor rgb="FFFFFF00"/>
        </patternFill>
      </fill>
    </dxf>
  </rfmt>
  <rfmt sheetId="1" sqref="V467" start="0" length="0">
    <dxf>
      <fill>
        <patternFill patternType="solid">
          <bgColor rgb="FFFFFF00"/>
        </patternFill>
      </fill>
    </dxf>
  </rfmt>
  <rfmt sheetId="1" sqref="V468" start="0" length="0">
    <dxf>
      <fill>
        <patternFill patternType="solid">
          <bgColor rgb="FFFFFF00"/>
        </patternFill>
      </fill>
    </dxf>
  </rfmt>
  <rfmt sheetId="1" sqref="V469" start="0" length="0">
    <dxf>
      <fill>
        <patternFill patternType="solid">
          <bgColor rgb="FFFFFF00"/>
        </patternFill>
      </fill>
    </dxf>
  </rfmt>
  <rfmt sheetId="1" sqref="V470" start="0" length="0">
    <dxf>
      <fill>
        <patternFill patternType="solid">
          <bgColor rgb="FFFFFF00"/>
        </patternFill>
      </fill>
    </dxf>
  </rfmt>
  <rfmt sheetId="1" sqref="V471" start="0" length="0">
    <dxf>
      <fill>
        <patternFill patternType="solid">
          <bgColor rgb="FFFFFF00"/>
        </patternFill>
      </fill>
    </dxf>
  </rfmt>
  <rfmt sheetId="1" sqref="V472" start="0" length="0">
    <dxf>
      <fill>
        <patternFill patternType="solid">
          <bgColor rgb="FFFFFF00"/>
        </patternFill>
      </fill>
    </dxf>
  </rfmt>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909" sId="1">
    <oc r="AN453" t="inlineStr">
      <is>
        <t xml:space="preserve">Please comment follow ASPICE Standard </t>
      </is>
    </oc>
    <nc r="AN453" t="inlineStr">
      <is>
        <t xml:space="preserve">Double effort 
Please comment follow ASPICE Standard </t>
      </is>
    </nc>
  </rcc>
  <rcc rId="8910" sId="1">
    <oc r="AN454" t="inlineStr">
      <is>
        <t xml:space="preserve">Please comment follow ASPICE Standard </t>
      </is>
    </oc>
    <nc r="AN454" t="inlineStr">
      <is>
        <t xml:space="preserve">Double effort 
Please comment follow ASPICE Standard </t>
      </is>
    </nc>
  </rcc>
  <rcc rId="8911" sId="1">
    <oc r="AN455" t="inlineStr">
      <is>
        <t xml:space="preserve">Please comment follow ASPICE Standard </t>
      </is>
    </oc>
    <nc r="AN455" t="inlineStr">
      <is>
        <t xml:space="preserve">Double effort 
Please comment follow ASPICE Standard </t>
      </is>
    </nc>
  </rcc>
  <rcc rId="8912" sId="1">
    <oc r="AN456" t="inlineStr">
      <is>
        <t xml:space="preserve">Please comment follow ASPICE Standard </t>
      </is>
    </oc>
    <nc r="AN456" t="inlineStr">
      <is>
        <t xml:space="preserve">Double effort 
Please comment follow ASPICE Standard </t>
      </is>
    </nc>
  </rcc>
  <rcc rId="8913" sId="1">
    <oc r="AN457" t="inlineStr">
      <is>
        <t xml:space="preserve">Please comment follow ASPICE Standard </t>
      </is>
    </oc>
    <nc r="AN457" t="inlineStr">
      <is>
        <t xml:space="preserve">Double effort 
Please comment follow ASPICE Standard </t>
      </is>
    </nc>
  </rcc>
  <rcc rId="8914" sId="1">
    <oc r="AN458" t="inlineStr">
      <is>
        <t>Please comment follow ASPICE Standard 
No function to test</t>
      </is>
    </oc>
    <nc r="AN458" t="inlineStr">
      <is>
        <t xml:space="preserve">Double effort 
Please comment follow ASPICE Standard </t>
      </is>
    </nc>
  </rcc>
  <rcc rId="8915" sId="1">
    <oc r="AN459" t="inlineStr">
      <is>
        <t xml:space="preserve">Please comment follow ASPICE Standard </t>
      </is>
    </oc>
    <nc r="AN459" t="inlineStr">
      <is>
        <t xml:space="preserve">Double effort 
Please comment follow ASPICE Standard </t>
      </is>
    </nc>
  </rcc>
  <rcc rId="8916" sId="1">
    <oc r="AN460" t="inlineStr">
      <is>
        <t xml:space="preserve">Please comment follow ASPICE Standard </t>
      </is>
    </oc>
    <nc r="AN460" t="inlineStr">
      <is>
        <t xml:space="preserve">Double effort 
Please comment follow ASPICE Standard </t>
      </is>
    </nc>
  </rcc>
  <rcc rId="8917" sId="1">
    <oc r="AN461" t="inlineStr">
      <is>
        <t xml:space="preserve">Please comment follow ASPICE Standard </t>
      </is>
    </oc>
    <nc r="AN461" t="inlineStr">
      <is>
        <t xml:space="preserve">Double effort 
Please comment follow ASPICE Standard </t>
      </is>
    </nc>
  </rcc>
  <rcc rId="8918" sId="1">
    <oc r="AN462" t="inlineStr">
      <is>
        <t xml:space="preserve">Please comment follow ASPICE Standard </t>
      </is>
    </oc>
    <nc r="AN462" t="inlineStr">
      <is>
        <t xml:space="preserve">Double effort 
Please comment follow ASPICE Standard </t>
      </is>
    </nc>
  </rcc>
  <rcc rId="8919" sId="1">
    <oc r="AN463" t="inlineStr">
      <is>
        <t xml:space="preserve">Please comment follow ASPICE Standard </t>
      </is>
    </oc>
    <nc r="AN463" t="inlineStr">
      <is>
        <t xml:space="preserve">Double effort 
Please comment follow ASPICE Standard </t>
      </is>
    </nc>
  </rcc>
  <rcc rId="8920" sId="1">
    <oc r="AN464" t="inlineStr">
      <is>
        <t xml:space="preserve">Please comment follow ASPICE Standard </t>
      </is>
    </oc>
    <nc r="AN464" t="inlineStr">
      <is>
        <t xml:space="preserve">Double effort 
Please comment follow ASPICE Standard </t>
      </is>
    </nc>
  </rcc>
  <rcc rId="8921" sId="1">
    <oc r="AN465" t="inlineStr">
      <is>
        <t xml:space="preserve">Please comment follow ASPICE Standard </t>
      </is>
    </oc>
    <nc r="AN465" t="inlineStr">
      <is>
        <t xml:space="preserve">Double effort 
Please comment follow ASPICE Standard </t>
      </is>
    </nc>
  </rcc>
  <rcc rId="8922" sId="1">
    <oc r="AN466" t="inlineStr">
      <is>
        <t xml:space="preserve">Please comment follow ASPICE Standard </t>
      </is>
    </oc>
    <nc r="AN466" t="inlineStr">
      <is>
        <t xml:space="preserve">Double effort 
Please comment follow ASPICE Standard </t>
      </is>
    </nc>
  </rcc>
  <rcc rId="8923" sId="1">
    <oc r="AN467" t="inlineStr">
      <is>
        <t xml:space="preserve">Please comment follow ASPICE Standard </t>
      </is>
    </oc>
    <nc r="AN467" t="inlineStr">
      <is>
        <t xml:space="preserve">Double effort 
Please comment follow ASPICE Standard </t>
      </is>
    </nc>
  </rcc>
  <rcc rId="8924" sId="1">
    <oc r="AN468" t="inlineStr">
      <is>
        <t xml:space="preserve">Please comment follow ASPICE Standard </t>
      </is>
    </oc>
    <nc r="AN468" t="inlineStr">
      <is>
        <t xml:space="preserve">Double effort 
Please comment follow ASPICE Standard </t>
      </is>
    </nc>
  </rcc>
  <rcc rId="8925" sId="1">
    <oc r="AN469" t="inlineStr">
      <is>
        <t xml:space="preserve">Please comment follow ASPICE Standard </t>
      </is>
    </oc>
    <nc r="AN469" t="inlineStr">
      <is>
        <t xml:space="preserve">Double effort 
Please comment follow ASPICE Standard </t>
      </is>
    </nc>
  </rcc>
  <rcc rId="8926" sId="1">
    <oc r="AN470" t="inlineStr">
      <is>
        <t xml:space="preserve">Please comment follow ASPICE Standard </t>
      </is>
    </oc>
    <nc r="AN470" t="inlineStr">
      <is>
        <t xml:space="preserve">Double effort 
Please comment follow ASPICE Standard </t>
      </is>
    </nc>
  </rcc>
  <rcc rId="8927" sId="1">
    <oc r="AN471" t="inlineStr">
      <is>
        <t xml:space="preserve">Please comment follow ASPICE Standard </t>
      </is>
    </oc>
    <nc r="AN471" t="inlineStr">
      <is>
        <t xml:space="preserve">Double effort 
Please comment follow ASPICE Standard </t>
      </is>
    </nc>
  </rcc>
  <rcc rId="8928" sId="1">
    <oc r="AN472" t="inlineStr">
      <is>
        <t xml:space="preserve">Please comment follow ASPICE Standard </t>
      </is>
    </oc>
    <nc r="AN472" t="inlineStr">
      <is>
        <t xml:space="preserve">Double effort 
Please comment follow ASPICE Standard </t>
      </is>
    </nc>
  </rcc>
  <rcc rId="8929" sId="1">
    <oc r="AN473" t="inlineStr">
      <is>
        <t xml:space="preserve">Please comment follow ASPICE Standard </t>
      </is>
    </oc>
    <nc r="AN473" t="inlineStr">
      <is>
        <t xml:space="preserve">Double effort 
Please comment follow ASPICE Standard </t>
      </is>
    </nc>
  </rcc>
</revisions>
</file>

<file path=xl/revisions/revisionLog6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930" sId="2" numFmtId="14">
    <nc r="AH167">
      <v>0.95</v>
    </nc>
  </rcc>
  <rcc rId="8931" sId="2" numFmtId="14">
    <nc r="AI167">
      <v>0.95</v>
    </nc>
  </rcc>
  <rcc rId="8932" sId="2" numFmtId="14">
    <nc r="AJ167">
      <v>1</v>
    </nc>
  </rcc>
  <rcc rId="8933" sId="2" quotePrefix="1">
    <nc r="AK167" t="inlineStr">
      <is>
        <t>None</t>
      </is>
    </nc>
  </rcc>
  <rcc rId="8934" sId="2" numFmtId="19">
    <nc r="AE167">
      <v>43991</v>
    </nc>
  </rcc>
  <rcc rId="8935" sId="2" numFmtId="19">
    <nc r="AF167">
      <v>43991</v>
    </nc>
  </rcc>
  <rcc rId="8936" sId="2">
    <nc r="AG167" t="inlineStr">
      <is>
        <t>OK</t>
      </is>
    </nc>
  </rcc>
  <rcc rId="8937" sId="2" quotePrefix="1">
    <nc r="AL167" t="inlineStr">
      <is>
        <t>Line #129: Can't cover false case. Because the input value is not within the defined ranges: should not happen</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158" start="0" length="0">
    <dxf>
      <font>
        <b/>
        <sz val="11"/>
        <color theme="1"/>
        <name val="Calibri"/>
        <scheme val="minor"/>
      </font>
    </dxf>
  </rfmt>
  <rcc rId="8940" sId="4" odxf="1" dxf="1">
    <nc r="B158" t="inlineStr">
      <is>
        <t>Project</t>
      </is>
    </nc>
    <odxf>
      <font>
        <b val="0"/>
        <sz val="11"/>
        <color theme="1"/>
        <name val="Calibri"/>
        <scheme val="minor"/>
      </font>
    </odxf>
    <ndxf>
      <font>
        <b/>
        <sz val="11"/>
        <color theme="1"/>
        <name val="Calibri"/>
        <scheme val="minor"/>
      </font>
    </ndxf>
  </rcc>
  <rfmt sheetId="4" sqref="C158" start="0" length="0">
    <dxf>
      <font>
        <b/>
        <sz val="11"/>
        <color theme="1"/>
        <name val="Calibri"/>
        <scheme val="minor"/>
      </font>
    </dxf>
  </rfmt>
  <rcc rId="8941" sId="4" odxf="1" dxf="1">
    <nc r="B159" t="inlineStr">
      <is>
        <t>Time</t>
      </is>
    </nc>
    <odxf>
      <font>
        <b val="0"/>
        <sz val="11"/>
        <color theme="1"/>
        <name val="Calibri"/>
        <scheme val="minor"/>
      </font>
    </odxf>
    <ndxf>
      <font>
        <b/>
        <sz val="11"/>
        <color theme="1"/>
        <name val="Calibri"/>
        <scheme val="minor"/>
      </font>
    </ndxf>
  </rcc>
  <rcc rId="8942" sId="4">
    <nc r="C159">
      <f>SUM(G165:G166)</f>
    </nc>
  </rcc>
  <rcc rId="8943" sId="4">
    <nc r="D159" t="inlineStr">
      <is>
        <t>days</t>
      </is>
    </nc>
  </rcc>
  <rcc rId="8944" sId="4" odxf="1" dxf="1">
    <nc r="B160" t="inlineStr">
      <is>
        <t>Duration (Plan)</t>
      </is>
    </nc>
    <odxf>
      <font>
        <b val="0"/>
        <sz val="11"/>
        <color theme="1"/>
        <name val="Calibri"/>
        <scheme val="minor"/>
      </font>
    </odxf>
    <ndxf>
      <font>
        <b/>
        <sz val="11"/>
        <color theme="1"/>
        <name val="Calibri"/>
        <scheme val="minor"/>
      </font>
    </ndxf>
  </rcc>
  <rcc rId="8945" sId="4">
    <nc r="C160">
      <f>SUM(INT((WEEKDAY(F160-{2,3,4,5,6})+H160-F160)/7))</f>
    </nc>
  </rcc>
  <rcc rId="8946" sId="4">
    <nc r="D160" t="inlineStr">
      <is>
        <t>days</t>
      </is>
    </nc>
  </rcc>
  <rcc rId="8947" sId="4">
    <nc r="E160" t="inlineStr">
      <is>
        <t>10h00</t>
      </is>
    </nc>
  </rcc>
  <rfmt sheetId="4" sqref="F160" start="0" length="0">
    <dxf>
      <numFmt numFmtId="19" formatCode="m/d/yyyy"/>
    </dxf>
  </rfmt>
  <rcc rId="8948" sId="4" odxf="1" dxf="1">
    <nc r="G160" t="inlineStr">
      <is>
        <t>17h00</t>
      </is>
    </nc>
    <odxf>
      <numFmt numFmtId="0" formatCode="General"/>
    </odxf>
    <ndxf>
      <numFmt numFmtId="19" formatCode="m/d/yyyy"/>
    </ndxf>
  </rcc>
  <rfmt sheetId="4" sqref="H160" start="0" length="0">
    <dxf>
      <numFmt numFmtId="19" formatCode="m/d/yyyy"/>
    </dxf>
  </rfmt>
  <rcc rId="8949" sId="4" odxf="1" dxf="1">
    <nc r="B161" t="inlineStr">
      <is>
        <t>Duration (Actual)</t>
      </is>
    </nc>
    <odxf>
      <font>
        <b val="0"/>
        <sz val="11"/>
        <color theme="1"/>
        <name val="Calibri"/>
        <scheme val="minor"/>
      </font>
    </odxf>
    <ndxf>
      <font>
        <b/>
        <sz val="11"/>
        <color theme="1"/>
        <name val="Calibri"/>
        <scheme val="minor"/>
      </font>
    </ndxf>
  </rcc>
  <rcc rId="8950" sId="4">
    <nc r="C161">
      <f>SUM(INT((WEEKDAY(F161-{2,3,4,5,6})+H161-F161)/7))</f>
    </nc>
  </rcc>
  <rcc rId="8951" sId="4">
    <nc r="D161" t="inlineStr">
      <is>
        <t>days</t>
      </is>
    </nc>
  </rcc>
  <rcc rId="8952" sId="4">
    <nc r="E161" t="inlineStr">
      <is>
        <t>10h00</t>
      </is>
    </nc>
  </rcc>
  <rfmt sheetId="4" sqref="F161" start="0" length="0">
    <dxf>
      <numFmt numFmtId="19" formatCode="m/d/yyyy"/>
    </dxf>
  </rfmt>
  <rcc rId="8953" sId="4" odxf="1" dxf="1">
    <nc r="G161" t="inlineStr">
      <is>
        <t>17h00</t>
      </is>
    </nc>
    <odxf>
      <numFmt numFmtId="0" formatCode="General"/>
    </odxf>
    <ndxf>
      <numFmt numFmtId="19" formatCode="m/d/yyyy"/>
    </ndxf>
  </rcc>
  <rfmt sheetId="4" sqref="H161" start="0" length="0">
    <dxf>
      <numFmt numFmtId="19" formatCode="m/d/yyyy"/>
    </dxf>
  </rfmt>
  <rcc rId="8954" sId="4" odxf="1" dxf="1">
    <nc r="B162" t="inlineStr">
      <is>
        <t>Status</t>
      </is>
    </nc>
    <odxf>
      <font>
        <b val="0"/>
        <sz val="11"/>
        <color theme="1"/>
        <name val="Calibri"/>
        <scheme val="minor"/>
      </font>
    </odxf>
    <ndxf>
      <font>
        <b/>
        <sz val="11"/>
        <color theme="1"/>
        <name val="Calibri"/>
        <scheme val="minor"/>
      </font>
    </ndxf>
  </rcc>
  <rcc rId="8955" sId="4">
    <nc r="C162">
      <f>IF(AND(F165=E165,F166=E166),IF(SUM(H165:H166)&gt;SUM(G165:G166),"Delayed",IF(SUM(H165:H166)&lt;SUM(G165:G166),"InAdvanced","Ontime")),"N/A")</f>
    </nc>
  </rcc>
  <rfmt sheetId="4" sqref="F162" start="0" length="0">
    <dxf>
      <numFmt numFmtId="19" formatCode="m/d/yyyy"/>
    </dxf>
  </rfmt>
  <rfmt sheetId="4" sqref="G162" start="0" length="0">
    <dxf>
      <numFmt numFmtId="19" formatCode="m/d/yyyy"/>
    </dxf>
  </rfmt>
  <rfmt sheetId="4" sqref="H162" start="0" length="0">
    <dxf>
      <numFmt numFmtId="19" formatCode="m/d/yyyy"/>
    </dxf>
  </rfmt>
  <rcc rId="8956" sId="4" odxf="1" dxf="1">
    <nc r="C164"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8957" sId="4" odxf="1" dxf="1">
    <nc r="D164"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8958" sId="4" odxf="1" dxf="1">
    <nc r="E164"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59" sId="4" odxf="1" dxf="1">
    <nc r="F164"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60" sId="4" odxf="1" dxf="1">
    <nc r="G164"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61" sId="4" odxf="1" dxf="1">
    <nc r="H164"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62" sId="4" odxf="1" dxf="1">
    <nc r="I164"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63" sId="4" odxf="1" dxf="1">
    <nc r="J164">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64" sId="4" odxf="1" dxf="1">
    <nc r="K164">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65" sId="4" odxf="1" dxf="1">
    <nc r="C165">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966" sId="4" odxf="1" dxf="1">
    <nc r="D165">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67" sId="4" odxf="1" dxf="1">
    <nc r="E165">
      <f>SUMIFS(Merged_COEM!$W$60:$W$530,Merged_COEM!$D$60:$D$530,D165, 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68" sId="4" odxf="1" dxf="1">
    <nc r="F165">
      <f>SUMIFS(Merged_COEM!$X$60:$X$530,Merged_COEM!$D$60:$D$530,D165, Merged_COEM!$C$60:$C$530,C158)-SUM(SUMIFS(Merged_COEM!$X$60:$X$530,Merged_COEM!$D$60:$D$530,Table!$D$3,Merged_COEM!$AA$60:$AA$530,{"Ongoing","N/A",""},Merged_COEM!$C$60:$C$530,C158))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69" sId="4" odxf="1" dxf="1">
    <nc r="G165">
      <f>1/8*(SUMIFS(Merged_COEM!$Y$60:$Y$530,Merged_COEM!$D$60:$D$530,D165, 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0" sId="4" odxf="1" dxf="1">
    <nc r="H165">
      <f>1/8*(SUMIFS(Merged_COEM!$Z$60:$Z$530,Merged_COEM!$D$60:$D$530,D165, Merged_COEM!$C$60:$C$530,C158)-SUM(SUMIFS(Merged_COEM!$Z$60:$Z$530,Merged_COEM!$D$60:$D$530,D165,Merged_COEM!$AA$60:$AA$530,{"Ongoing","N/A",""},Merged_COEM!$C$60:$C$530,C158)))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1" sId="4" odxf="1" dxf="1">
    <nc r="I165">
      <f>IFERROR(F165/E165,"N/A")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8972" sId="4" odxf="1" dxf="1">
    <nc r="J165">
      <f>COUNTIFS(Merged_COEM!$AK$60:$AK$530,J164,Merged_COEM!$D$60:$D$530,D165,Merged_COEM!$C$60:$C$530,C158)</f>
    </nc>
    <odxf>
      <border outline="0">
        <left/>
        <right/>
        <top/>
        <bottom/>
      </border>
    </odxf>
    <ndxf>
      <border outline="0">
        <left style="thin">
          <color indexed="64"/>
        </left>
        <right style="thin">
          <color indexed="64"/>
        </right>
        <top style="thin">
          <color indexed="64"/>
        </top>
        <bottom style="thin">
          <color indexed="64"/>
        </bottom>
      </border>
    </ndxf>
  </rcc>
  <rcc rId="8973" sId="4" odxf="1" dxf="1">
    <nc r="K165">
      <f>COUNTIFS(Merged_COEM!$AK$60:$AK$530,K164,Merged_COEM!$D$60:$D$530,D165,Merged_COEM!$C$60:$C$530,C158)</f>
    </nc>
    <odxf>
      <border outline="0">
        <left/>
        <right/>
        <top/>
        <bottom/>
      </border>
    </odxf>
    <ndxf>
      <border outline="0">
        <left style="thin">
          <color indexed="64"/>
        </left>
        <right style="thin">
          <color indexed="64"/>
        </right>
        <top style="thin">
          <color indexed="64"/>
        </top>
        <bottom style="thin">
          <color indexed="64"/>
        </bottom>
      </border>
    </ndxf>
  </rcc>
  <rcc rId="8974" sId="4" odxf="1" dxf="1">
    <nc r="C166">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975" sId="4" odxf="1" dxf="1">
    <nc r="D166">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6" sId="4" odxf="1" dxf="1">
    <nc r="E166">
      <f>SUMIFS(Merged_COEM!$W$60:$W$530,Merged_COEM!$D$60:$D$530,D166, 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7" sId="4" odxf="1" dxf="1">
    <nc r="F166">
      <f>SUMIFS(Merged_COEM!$X$60:$X$530,Merged_COEM!$D$60:$D$530,D166, Merged_COEM!$C$60:$C$530,C158)-SUM(SUMIFS(Merged_COEM!$X$60:$X$530,Merged_COEM!$D$60:$D$530,D166,Merged_COEM!$AA$60:$AA$530,{"Ongoing","N/A",""},Merged_COEM!$C$60:$C$530,C158))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8" sId="4" odxf="1" dxf="1">
    <nc r="G166">
      <f>1/8*(SUMIFS(Merged_COEM!$Y$60:$Y$530,Merged_COEM!$D$60:$D$530,D166, 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9" sId="4" odxf="1" dxf="1">
    <nc r="H166">
      <f>1/8*(SUMIFS(Merged_COEM!$Z$60:$Z$530,Merged_COEM!$D$60:$D$530,D166, Merged_COEM!$C$60:$C$530,C158)-SUM(SUMIFS(Merged_COEM!$Z$60:$Z$530,Merged_COEM!$D$60:$D$530,D166,Merged_COEM!$AA$60:$AA$530,{"Ongoing","N/A",""},Merged_COEM!$C$60:$C$530,C158)))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80" sId="4" odxf="1" dxf="1">
    <nc r="I166">
      <f>IFERROR(F166/E166,"N/A")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8981" sId="4" odxf="1" dxf="1">
    <nc r="J166">
      <f>COUNTIFS(Merged_COEM!$AK$60:$AK$530,J164,Merged_COEM!$D$60:$D$530,D166,Merged_COEM!$C$60:$C$530,C158)</f>
    </nc>
    <odxf>
      <border outline="0">
        <left/>
        <right/>
        <top/>
        <bottom/>
      </border>
    </odxf>
    <ndxf>
      <border outline="0">
        <left style="thin">
          <color indexed="64"/>
        </left>
        <right style="thin">
          <color indexed="64"/>
        </right>
        <top style="thin">
          <color indexed="64"/>
        </top>
        <bottom style="thin">
          <color indexed="64"/>
        </bottom>
      </border>
    </ndxf>
  </rcc>
  <rcc rId="8982" sId="4" odxf="1" dxf="1">
    <nc r="K166">
      <f>COUNTIFS(Merged_COEM!$AK$60:$AK$530,K164,Merged_COEM!$D$60:$D$530,D166,Merged_COEM!$C$60:$C$530,C158)</f>
    </nc>
    <odxf>
      <border outline="0">
        <left/>
        <right/>
        <top/>
        <bottom/>
      </border>
    </odxf>
    <ndxf>
      <border outline="0">
        <left style="thin">
          <color indexed="64"/>
        </left>
        <right style="thin">
          <color indexed="64"/>
        </right>
        <top style="thin">
          <color indexed="64"/>
        </top>
        <bottom style="thin">
          <color indexed="64"/>
        </bottom>
      </border>
    </ndxf>
  </rcc>
  <rcc rId="8983" sId="4">
    <nc r="C168" t="inlineStr">
      <is>
        <t>Brief Description:</t>
      </is>
    </nc>
  </rcc>
  <rcc rId="8984" sId="4" odxf="1" dxf="1" quotePrefix="1">
    <nc r="D169" t="inlineStr">
      <is>
        <t>- No comment</t>
      </is>
    </nc>
    <odxf>
      <font>
        <sz val="11"/>
        <color theme="1"/>
        <name val="Calibri"/>
        <scheme val="minor"/>
      </font>
    </odxf>
    <ndxf>
      <font>
        <sz val="11"/>
        <color auto="1"/>
        <name val="Calibri"/>
        <scheme val="minor"/>
      </font>
    </ndxf>
  </rcc>
  <rcc rId="8985" sId="4">
    <nc r="C158">
      <v>20200604</v>
    </nc>
  </rcc>
  <rcc rId="8986" sId="4">
    <nc r="A158">
      <v>13</v>
    </nc>
  </rcc>
  <rfmt sheetId="4" sqref="A171" start="0" length="0">
    <dxf>
      <font>
        <b/>
        <sz val="11"/>
        <color theme="1"/>
        <name val="Calibri"/>
        <scheme val="minor"/>
      </font>
    </dxf>
  </rfmt>
  <rcc rId="8987" sId="4" odxf="1" dxf="1">
    <nc r="B171" t="inlineStr">
      <is>
        <t>Project</t>
      </is>
    </nc>
    <odxf>
      <font>
        <b val="0"/>
        <sz val="11"/>
        <color theme="1"/>
        <name val="Calibri"/>
        <scheme val="minor"/>
      </font>
    </odxf>
    <ndxf>
      <font>
        <b/>
        <sz val="11"/>
        <color theme="1"/>
        <name val="Calibri"/>
        <scheme val="minor"/>
      </font>
    </ndxf>
  </rcc>
  <rfmt sheetId="4" sqref="C171" start="0" length="0">
    <dxf>
      <font>
        <b/>
        <sz val="11"/>
        <color theme="1"/>
        <name val="Calibri"/>
        <scheme val="minor"/>
      </font>
    </dxf>
  </rfmt>
  <rcc rId="8988" sId="4" odxf="1" dxf="1">
    <nc r="B172" t="inlineStr">
      <is>
        <t>Time</t>
      </is>
    </nc>
    <odxf>
      <font>
        <b val="0"/>
        <sz val="11"/>
        <color theme="1"/>
        <name val="Calibri"/>
        <scheme val="minor"/>
      </font>
    </odxf>
    <ndxf>
      <font>
        <b/>
        <sz val="11"/>
        <color theme="1"/>
        <name val="Calibri"/>
        <scheme val="minor"/>
      </font>
    </ndxf>
  </rcc>
  <rcc rId="8989" sId="4">
    <nc r="C172">
      <f>SUM(G178:G179)</f>
    </nc>
  </rcc>
  <rcc rId="8990" sId="4">
    <nc r="D172" t="inlineStr">
      <is>
        <t>days</t>
      </is>
    </nc>
  </rcc>
  <rcc rId="8991" sId="4" odxf="1" dxf="1">
    <nc r="B173" t="inlineStr">
      <is>
        <t>Duration (Plan)</t>
      </is>
    </nc>
    <odxf>
      <font>
        <b val="0"/>
        <sz val="11"/>
        <color theme="1"/>
        <name val="Calibri"/>
        <scheme val="minor"/>
      </font>
    </odxf>
    <ndxf>
      <font>
        <b/>
        <sz val="11"/>
        <color theme="1"/>
        <name val="Calibri"/>
        <scheme val="minor"/>
      </font>
    </ndxf>
  </rcc>
  <rcc rId="8992" sId="4">
    <nc r="C173">
      <f>SUM(INT((WEEKDAY(F173-{2,3,4,5,6})+H173-F173)/7))</f>
    </nc>
  </rcc>
  <rcc rId="8993" sId="4">
    <nc r="D173" t="inlineStr">
      <is>
        <t>days</t>
      </is>
    </nc>
  </rcc>
  <rcc rId="8994" sId="4">
    <nc r="E173" t="inlineStr">
      <is>
        <t>10h00</t>
      </is>
    </nc>
  </rcc>
  <rfmt sheetId="4" sqref="F173" start="0" length="0">
    <dxf>
      <numFmt numFmtId="19" formatCode="m/d/yyyy"/>
    </dxf>
  </rfmt>
  <rcc rId="8995" sId="4" odxf="1" dxf="1">
    <nc r="G173" t="inlineStr">
      <is>
        <t>17h00</t>
      </is>
    </nc>
    <odxf>
      <numFmt numFmtId="0" formatCode="General"/>
    </odxf>
    <ndxf>
      <numFmt numFmtId="19" formatCode="m/d/yyyy"/>
    </ndxf>
  </rcc>
  <rfmt sheetId="4" sqref="H173" start="0" length="0">
    <dxf>
      <numFmt numFmtId="19" formatCode="m/d/yyyy"/>
    </dxf>
  </rfmt>
  <rcc rId="8996" sId="4" odxf="1" dxf="1">
    <nc r="B174" t="inlineStr">
      <is>
        <t>Duration (Actual)</t>
      </is>
    </nc>
    <odxf>
      <font>
        <b val="0"/>
        <sz val="11"/>
        <color theme="1"/>
        <name val="Calibri"/>
        <scheme val="minor"/>
      </font>
    </odxf>
    <ndxf>
      <font>
        <b/>
        <sz val="11"/>
        <color theme="1"/>
        <name val="Calibri"/>
        <scheme val="minor"/>
      </font>
    </ndxf>
  </rcc>
  <rcc rId="8997" sId="4">
    <nc r="C174">
      <f>SUM(INT((WEEKDAY(F174-{2,3,4,5,6})+H174-F174)/7))</f>
    </nc>
  </rcc>
  <rcc rId="8998" sId="4">
    <nc r="D174" t="inlineStr">
      <is>
        <t>days</t>
      </is>
    </nc>
  </rcc>
  <rcc rId="8999" sId="4">
    <nc r="E174" t="inlineStr">
      <is>
        <t>10h00</t>
      </is>
    </nc>
  </rcc>
  <rfmt sheetId="4" sqref="F174" start="0" length="0">
    <dxf>
      <numFmt numFmtId="19" formatCode="m/d/yyyy"/>
    </dxf>
  </rfmt>
  <rcc rId="9000" sId="4" odxf="1" dxf="1">
    <nc r="G174" t="inlineStr">
      <is>
        <t>17h00</t>
      </is>
    </nc>
    <odxf>
      <numFmt numFmtId="0" formatCode="General"/>
    </odxf>
    <ndxf>
      <numFmt numFmtId="19" formatCode="m/d/yyyy"/>
    </ndxf>
  </rcc>
  <rfmt sheetId="4" sqref="H174" start="0" length="0">
    <dxf>
      <numFmt numFmtId="19" formatCode="m/d/yyyy"/>
    </dxf>
  </rfmt>
  <rcc rId="9001" sId="4" odxf="1" dxf="1">
    <nc r="B175" t="inlineStr">
      <is>
        <t>Status</t>
      </is>
    </nc>
    <odxf>
      <font>
        <b val="0"/>
        <sz val="11"/>
        <color theme="1"/>
        <name val="Calibri"/>
        <scheme val="minor"/>
      </font>
    </odxf>
    <ndxf>
      <font>
        <b/>
        <sz val="11"/>
        <color theme="1"/>
        <name val="Calibri"/>
        <scheme val="minor"/>
      </font>
    </ndxf>
  </rcc>
  <rcc rId="9002" sId="4">
    <nc r="C175">
      <f>IF(AND(F178=E178,F179=E179),IF(SUM(H178:H179)&gt;SUM(G178:G179),"Delayed",IF(SUM(H178:H179)&lt;SUM(G178:G179),"InAdvanced","Ontime")),"N/A")</f>
    </nc>
  </rcc>
  <rfmt sheetId="4" sqref="F175" start="0" length="0">
    <dxf>
      <numFmt numFmtId="19" formatCode="m/d/yyyy"/>
    </dxf>
  </rfmt>
  <rfmt sheetId="4" sqref="G175" start="0" length="0">
    <dxf>
      <numFmt numFmtId="19" formatCode="m/d/yyyy"/>
    </dxf>
  </rfmt>
  <rfmt sheetId="4" sqref="H175" start="0" length="0">
    <dxf>
      <numFmt numFmtId="19" formatCode="m/d/yyyy"/>
    </dxf>
  </rfmt>
  <rcc rId="9003" sId="4" odxf="1" dxf="1">
    <nc r="C177"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9004" sId="4" odxf="1" dxf="1">
    <nc r="D177"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9005" sId="4" odxf="1" dxf="1">
    <nc r="E177"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06" sId="4" odxf="1" dxf="1">
    <nc r="F177"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07" sId="4" odxf="1" dxf="1">
    <nc r="G177"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08" sId="4" odxf="1" dxf="1">
    <nc r="H177"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09" sId="4" odxf="1" dxf="1">
    <nc r="I177"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10" sId="4" odxf="1" dxf="1">
    <nc r="J177">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11" sId="4" odxf="1" dxf="1">
    <nc r="K177">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12" sId="4" odxf="1" dxf="1">
    <nc r="C178">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9013" sId="4" odxf="1" dxf="1">
    <nc r="D178">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14" sId="4" odxf="1" dxf="1">
    <nc r="E178">
      <f>SUMIFS(Merged_COEM!$W$60:$W$530,Merged_COEM!$D$60:$D$530,D178, 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15" sId="4" odxf="1" dxf="1">
    <nc r="F178">
      <f>SUMIFS(Merged_COEM!$X$60:$X$530,Merged_COEM!$D$60:$D$530,D178, Merged_COEM!$C$60:$C$530,C171)-SUM(SUMIFS(Merged_COEM!$X$60:$X$530,Merged_COEM!$D$60:$D$530,Table!$D$3,Merged_COEM!$AA$60:$AA$530,{"Ongoing","N/A",""},Merged_COEM!$C$60:$C$530,C171))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16" sId="4" odxf="1" dxf="1">
    <nc r="G178">
      <f>1/8*(SUMIFS(Merged_COEM!$Y$60:$Y$530,Merged_COEM!$D$60:$D$530,D178, 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17" sId="4" odxf="1" dxf="1">
    <nc r="H178">
      <f>1/8*(SUMIFS(Merged_COEM!$Z$60:$Z$530,Merged_COEM!$D$60:$D$530,D178, Merged_COEM!$C$60:$C$530,C171)-SUM(SUMIFS(Merged_COEM!$Z$60:$Z$530,Merged_COEM!$D$60:$D$530,D178,Merged_COEM!$AA$60:$AA$530,{"Ongoing","N/A",""},Merged_COEM!$C$60:$C$530,C171)))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18" sId="4" odxf="1" dxf="1">
    <nc r="I178">
      <f>IFERROR(F178/E178,"N/A")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019" sId="4" odxf="1" dxf="1">
    <nc r="J178">
      <f>COUNTIFS(Merged_COEM!$AK$60:$AK$530,J177,Merged_COEM!$D$60:$D$530,D178,Merged_COEM!$C$60:$C$530,C171)</f>
    </nc>
    <odxf>
      <border outline="0">
        <left/>
        <right/>
        <top/>
        <bottom/>
      </border>
    </odxf>
    <ndxf>
      <border outline="0">
        <left style="thin">
          <color indexed="64"/>
        </left>
        <right style="thin">
          <color indexed="64"/>
        </right>
        <top style="thin">
          <color indexed="64"/>
        </top>
        <bottom style="thin">
          <color indexed="64"/>
        </bottom>
      </border>
    </ndxf>
  </rcc>
  <rcc rId="9020" sId="4" odxf="1" dxf="1">
    <nc r="K178">
      <f>COUNTIFS(Merged_COEM!$AK$60:$AK$530,K177,Merged_COEM!$D$60:$D$530,D178,Merged_COEM!$C$60:$C$530,C171)</f>
    </nc>
    <odxf>
      <border outline="0">
        <left/>
        <right/>
        <top/>
        <bottom/>
      </border>
    </odxf>
    <ndxf>
      <border outline="0">
        <left style="thin">
          <color indexed="64"/>
        </left>
        <right style="thin">
          <color indexed="64"/>
        </right>
        <top style="thin">
          <color indexed="64"/>
        </top>
        <bottom style="thin">
          <color indexed="64"/>
        </bottom>
      </border>
    </ndxf>
  </rcc>
  <rcc rId="9021" sId="4" odxf="1" dxf="1">
    <nc r="C179">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9022" sId="4" odxf="1" dxf="1">
    <nc r="D179">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23" sId="4" odxf="1" dxf="1">
    <nc r="E179">
      <f>SUMIFS(Merged_COEM!$W$60:$W$530,Merged_COEM!$D$60:$D$530,D179, 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24" sId="4" odxf="1" dxf="1">
    <nc r="F179">
      <f>SUMIFS(Merged_COEM!$X$60:$X$530,Merged_COEM!$D$60:$D$530,D179, Merged_COEM!$C$60:$C$530,C171)-SUM(SUMIFS(Merged_COEM!$X$60:$X$530,Merged_COEM!$D$60:$D$530,D179,Merged_COEM!$AA$60:$AA$530,{"Ongoing","N/A",""},Merged_COEM!$C$60:$C$530,C171))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25" sId="4" odxf="1" dxf="1">
    <nc r="G179">
      <f>1/8*(SUMIFS(Merged_COEM!$Y$60:$Y$530,Merged_COEM!$D$60:$D$530,D179, 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26" sId="4" odxf="1" dxf="1">
    <nc r="H179">
      <f>1/8*(SUMIFS(Merged_COEM!$Z$60:$Z$530,Merged_COEM!$D$60:$D$530,D179, Merged_COEM!$C$60:$C$530,C171)-SUM(SUMIFS(Merged_COEM!$Z$60:$Z$530,Merged_COEM!$D$60:$D$530,D179,Merged_COEM!$AA$60:$AA$530,{"Ongoing","N/A",""},Merged_COEM!$C$60:$C$530,C171)))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27" sId="4" odxf="1" dxf="1">
    <nc r="I179">
      <f>IFERROR(F179/E179,"N/A")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028" sId="4" odxf="1" dxf="1">
    <nc r="J179">
      <f>COUNTIFS(Merged_COEM!$AK$60:$AK$530,J177,Merged_COEM!$D$60:$D$530,D179,Merged_COEM!$C$60:$C$530,C171)</f>
    </nc>
    <odxf>
      <border outline="0">
        <left/>
        <right/>
        <top/>
        <bottom/>
      </border>
    </odxf>
    <ndxf>
      <border outline="0">
        <left style="thin">
          <color indexed="64"/>
        </left>
        <right style="thin">
          <color indexed="64"/>
        </right>
        <top style="thin">
          <color indexed="64"/>
        </top>
        <bottom style="thin">
          <color indexed="64"/>
        </bottom>
      </border>
    </ndxf>
  </rcc>
  <rcc rId="9029" sId="4" odxf="1" dxf="1">
    <nc r="K179">
      <f>COUNTIFS(Merged_COEM!$AK$60:$AK$530,K177,Merged_COEM!$D$60:$D$530,D179,Merged_COEM!$C$60:$C$530,C171)</f>
    </nc>
    <odxf>
      <border outline="0">
        <left/>
        <right/>
        <top/>
        <bottom/>
      </border>
    </odxf>
    <ndxf>
      <border outline="0">
        <left style="thin">
          <color indexed="64"/>
        </left>
        <right style="thin">
          <color indexed="64"/>
        </right>
        <top style="thin">
          <color indexed="64"/>
        </top>
        <bottom style="thin">
          <color indexed="64"/>
        </bottom>
      </border>
    </ndxf>
  </rcc>
  <rcc rId="9030" sId="4">
    <nc r="C181" t="inlineStr">
      <is>
        <t>Brief Description:</t>
      </is>
    </nc>
  </rcc>
  <rcc rId="9031" sId="4" odxf="1" dxf="1" quotePrefix="1">
    <nc r="D182" t="inlineStr">
      <is>
        <t>- No comment</t>
      </is>
    </nc>
    <odxf>
      <font>
        <sz val="11"/>
        <color theme="1"/>
        <name val="Calibri"/>
        <scheme val="minor"/>
      </font>
    </odxf>
    <ndxf>
      <font>
        <sz val="11"/>
        <color auto="1"/>
        <name val="Calibri"/>
        <scheme val="minor"/>
      </font>
    </ndxf>
  </rcc>
  <rcc rId="9032" sId="4">
    <nc r="A171">
      <v>14</v>
    </nc>
  </rcc>
  <rcc rId="9033" sId="4">
    <nc r="C171">
      <v>20200605</v>
    </nc>
  </rcc>
  <rfmt sheetId="4" sqref="A184" start="0" length="0">
    <dxf>
      <font>
        <b/>
        <sz val="11"/>
        <color theme="1"/>
        <name val="Calibri"/>
        <scheme val="minor"/>
      </font>
    </dxf>
  </rfmt>
  <rcc rId="9034" sId="4" odxf="1" dxf="1">
    <nc r="B184" t="inlineStr">
      <is>
        <t>Project</t>
      </is>
    </nc>
    <odxf>
      <font>
        <b val="0"/>
        <sz val="11"/>
        <color theme="1"/>
        <name val="Calibri"/>
        <scheme val="minor"/>
      </font>
    </odxf>
    <ndxf>
      <font>
        <b/>
        <sz val="11"/>
        <color theme="1"/>
        <name val="Calibri"/>
        <scheme val="minor"/>
      </font>
    </ndxf>
  </rcc>
  <rfmt sheetId="4" sqref="C184" start="0" length="0">
    <dxf>
      <font>
        <b/>
        <sz val="11"/>
        <color theme="1"/>
        <name val="Calibri"/>
        <scheme val="minor"/>
      </font>
    </dxf>
  </rfmt>
  <rcc rId="9035" sId="4" odxf="1" dxf="1">
    <nc r="B185" t="inlineStr">
      <is>
        <t>Time</t>
      </is>
    </nc>
    <odxf>
      <font>
        <b val="0"/>
        <sz val="11"/>
        <color theme="1"/>
        <name val="Calibri"/>
        <scheme val="minor"/>
      </font>
    </odxf>
    <ndxf>
      <font>
        <b/>
        <sz val="11"/>
        <color theme="1"/>
        <name val="Calibri"/>
        <scheme val="minor"/>
      </font>
    </ndxf>
  </rcc>
  <rcc rId="9036" sId="4">
    <nc r="C185">
      <f>SUM(G191:G192)</f>
    </nc>
  </rcc>
  <rcc rId="9037" sId="4">
    <nc r="D185" t="inlineStr">
      <is>
        <t>days</t>
      </is>
    </nc>
  </rcc>
  <rcc rId="9038" sId="4" odxf="1" dxf="1">
    <nc r="B186" t="inlineStr">
      <is>
        <t>Duration (Plan)</t>
      </is>
    </nc>
    <odxf>
      <font>
        <b val="0"/>
        <sz val="11"/>
        <color theme="1"/>
        <name val="Calibri"/>
        <scheme val="minor"/>
      </font>
    </odxf>
    <ndxf>
      <font>
        <b/>
        <sz val="11"/>
        <color theme="1"/>
        <name val="Calibri"/>
        <scheme val="minor"/>
      </font>
    </ndxf>
  </rcc>
  <rcc rId="9039" sId="4">
    <nc r="C186">
      <f>SUM(INT((WEEKDAY(F186-{2,3,4,5,6})+H186-F186)/7))</f>
    </nc>
  </rcc>
  <rcc rId="9040" sId="4">
    <nc r="D186" t="inlineStr">
      <is>
        <t>days</t>
      </is>
    </nc>
  </rcc>
  <rcc rId="9041" sId="4">
    <nc r="E186" t="inlineStr">
      <is>
        <t>10h00</t>
      </is>
    </nc>
  </rcc>
  <rfmt sheetId="4" sqref="F186" start="0" length="0">
    <dxf>
      <numFmt numFmtId="19" formatCode="m/d/yyyy"/>
    </dxf>
  </rfmt>
  <rcc rId="9042" sId="4" odxf="1" dxf="1">
    <nc r="G186" t="inlineStr">
      <is>
        <t>17h00</t>
      </is>
    </nc>
    <odxf>
      <numFmt numFmtId="0" formatCode="General"/>
    </odxf>
    <ndxf>
      <numFmt numFmtId="19" formatCode="m/d/yyyy"/>
    </ndxf>
  </rcc>
  <rfmt sheetId="4" sqref="H186" start="0" length="0">
    <dxf>
      <numFmt numFmtId="19" formatCode="m/d/yyyy"/>
    </dxf>
  </rfmt>
  <rcc rId="9043" sId="4" odxf="1" dxf="1">
    <nc r="B187" t="inlineStr">
      <is>
        <t>Duration (Actual)</t>
      </is>
    </nc>
    <odxf>
      <font>
        <b val="0"/>
        <sz val="11"/>
        <color theme="1"/>
        <name val="Calibri"/>
        <scheme val="minor"/>
      </font>
    </odxf>
    <ndxf>
      <font>
        <b/>
        <sz val="11"/>
        <color theme="1"/>
        <name val="Calibri"/>
        <scheme val="minor"/>
      </font>
    </ndxf>
  </rcc>
  <rcc rId="9044" sId="4">
    <nc r="C187">
      <f>SUM(INT((WEEKDAY(F187-{2,3,4,5,6})+H187-F187)/7))</f>
    </nc>
  </rcc>
  <rcc rId="9045" sId="4">
    <nc r="D187" t="inlineStr">
      <is>
        <t>days</t>
      </is>
    </nc>
  </rcc>
  <rcc rId="9046" sId="4">
    <nc r="E187" t="inlineStr">
      <is>
        <t>10h00</t>
      </is>
    </nc>
  </rcc>
  <rfmt sheetId="4" sqref="F187" start="0" length="0">
    <dxf>
      <numFmt numFmtId="19" formatCode="m/d/yyyy"/>
    </dxf>
  </rfmt>
  <rcc rId="9047" sId="4" odxf="1" dxf="1">
    <nc r="G187" t="inlineStr">
      <is>
        <t>17h00</t>
      </is>
    </nc>
    <odxf>
      <numFmt numFmtId="0" formatCode="General"/>
    </odxf>
    <ndxf>
      <numFmt numFmtId="19" formatCode="m/d/yyyy"/>
    </ndxf>
  </rcc>
  <rfmt sheetId="4" sqref="H187" start="0" length="0">
    <dxf>
      <numFmt numFmtId="19" formatCode="m/d/yyyy"/>
    </dxf>
  </rfmt>
  <rcc rId="9048" sId="4" odxf="1" dxf="1">
    <nc r="B188" t="inlineStr">
      <is>
        <t>Status</t>
      </is>
    </nc>
    <odxf>
      <font>
        <b val="0"/>
        <sz val="11"/>
        <color theme="1"/>
        <name val="Calibri"/>
        <scheme val="minor"/>
      </font>
    </odxf>
    <ndxf>
      <font>
        <b/>
        <sz val="11"/>
        <color theme="1"/>
        <name val="Calibri"/>
        <scheme val="minor"/>
      </font>
    </ndxf>
  </rcc>
  <rcc rId="9049" sId="4">
    <nc r="C188">
      <f>IF(AND(F191=E191,F192=E192),IF(SUM(H191:H192)&gt;SUM(G191:G192),"Delayed",IF(SUM(H191:H192)&lt;SUM(G191:G192),"InAdvanced","Ontime")),"N/A")</f>
    </nc>
  </rcc>
  <rfmt sheetId="4" sqref="F188" start="0" length="0">
    <dxf>
      <numFmt numFmtId="19" formatCode="m/d/yyyy"/>
    </dxf>
  </rfmt>
  <rfmt sheetId="4" sqref="G188" start="0" length="0">
    <dxf>
      <numFmt numFmtId="19" formatCode="m/d/yyyy"/>
    </dxf>
  </rfmt>
  <rfmt sheetId="4" sqref="H188" start="0" length="0">
    <dxf>
      <numFmt numFmtId="19" formatCode="m/d/yyyy"/>
    </dxf>
  </rfmt>
  <rcc rId="9050" sId="4" odxf="1" dxf="1">
    <nc r="C190"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9051" sId="4" odxf="1" dxf="1">
    <nc r="D190"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9052" sId="4" odxf="1" dxf="1">
    <nc r="E190"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3" sId="4" odxf="1" dxf="1">
    <nc r="F190"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4" sId="4" odxf="1" dxf="1">
    <nc r="G190"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5" sId="4" odxf="1" dxf="1">
    <nc r="H190"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6" sId="4" odxf="1" dxf="1">
    <nc r="I190"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7" sId="4" odxf="1" dxf="1">
    <nc r="J190">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8" sId="4" odxf="1" dxf="1">
    <nc r="K190">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9" sId="4" odxf="1" dxf="1">
    <nc r="C191">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9060" sId="4" odxf="1" dxf="1">
    <nc r="D191">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61" sId="4" odxf="1" dxf="1">
    <nc r="E191">
      <f>SUMIFS(Merged_COEM!$W$60:$W$530,Merged_COEM!$D$60:$D$530,D191, 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62" sId="4" odxf="1" dxf="1">
    <nc r="F191">
      <f>SUMIFS(Merged_COEM!$X$60:$X$530,Merged_COEM!$D$60:$D$530,D191, Merged_COEM!$C$60:$C$530,C184)-SUM(SUMIFS(Merged_COEM!$X$60:$X$530,Merged_COEM!$D$60:$D$530,Table!$D$3,Merged_COEM!$AA$60:$AA$530,{"Ongoing","N/A",""},Merged_COEM!$C$60:$C$530,C184))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63" sId="4" odxf="1" dxf="1">
    <nc r="G191">
      <f>1/8*(SUMIFS(Merged_COEM!$Y$60:$Y$530,Merged_COEM!$D$60:$D$530,D191, 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64" sId="4" odxf="1" dxf="1">
    <nc r="H191">
      <f>1/8*(SUMIFS(Merged_COEM!$Z$60:$Z$530,Merged_COEM!$D$60:$D$530,D191, Merged_COEM!$C$60:$C$530,C184)-SUM(SUMIFS(Merged_COEM!$Z$60:$Z$530,Merged_COEM!$D$60:$D$530,D191,Merged_COEM!$AA$60:$AA$530,{"Ongoing","N/A",""},Merged_COEM!$C$60:$C$530,C184)))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65" sId="4" odxf="1" dxf="1">
    <nc r="I191">
      <f>IFERROR(F191/E191,"N/A")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066" sId="4" odxf="1" dxf="1">
    <nc r="J191">
      <f>COUNTIFS(Merged_COEM!$AK$60:$AK$530,J190,Merged_COEM!$D$60:$D$530,D191,Merged_COEM!$C$60:$C$530,C184)</f>
    </nc>
    <odxf>
      <border outline="0">
        <left/>
        <right/>
        <top/>
        <bottom/>
      </border>
    </odxf>
    <ndxf>
      <border outline="0">
        <left style="thin">
          <color indexed="64"/>
        </left>
        <right style="thin">
          <color indexed="64"/>
        </right>
        <top style="thin">
          <color indexed="64"/>
        </top>
        <bottom style="thin">
          <color indexed="64"/>
        </bottom>
      </border>
    </ndxf>
  </rcc>
  <rcc rId="9067" sId="4" odxf="1" dxf="1">
    <nc r="K191">
      <f>COUNTIFS(Merged_COEM!$AK$60:$AK$530,K190,Merged_COEM!$D$60:$D$530,D191,Merged_COEM!$C$60:$C$530,C184)</f>
    </nc>
    <odxf>
      <border outline="0">
        <left/>
        <right/>
        <top/>
        <bottom/>
      </border>
    </odxf>
    <ndxf>
      <border outline="0">
        <left style="thin">
          <color indexed="64"/>
        </left>
        <right style="thin">
          <color indexed="64"/>
        </right>
        <top style="thin">
          <color indexed="64"/>
        </top>
        <bottom style="thin">
          <color indexed="64"/>
        </bottom>
      </border>
    </ndxf>
  </rcc>
  <rcc rId="9068" sId="4" odxf="1" dxf="1">
    <nc r="C192">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9069" sId="4" odxf="1" dxf="1">
    <nc r="D192">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70" sId="4" odxf="1" dxf="1">
    <nc r="E192">
      <f>SUMIFS(Merged_COEM!$W$60:$W$530,Merged_COEM!$D$60:$D$530,D192, 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71" sId="4" odxf="1" dxf="1">
    <nc r="F192">
      <f>SUMIFS(Merged_COEM!$X$60:$X$530,Merged_COEM!$D$60:$D$530,D192, Merged_COEM!$C$60:$C$530,C184)-SUM(SUMIFS(Merged_COEM!$X$60:$X$530,Merged_COEM!$D$60:$D$530,D192,Merged_COEM!$AA$60:$AA$530,{"Ongoing","N/A",""},Merged_COEM!$C$60:$C$530,C184))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72" sId="4" odxf="1" dxf="1">
    <nc r="G192">
      <f>1/8*(SUMIFS(Merged_COEM!$Y$60:$Y$530,Merged_COEM!$D$60:$D$530,D192, 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73" sId="4" odxf="1" dxf="1">
    <nc r="H192">
      <f>1/8*(SUMIFS(Merged_COEM!$Z$60:$Z$530,Merged_COEM!$D$60:$D$530,D192, Merged_COEM!$C$60:$C$530,C184)-SUM(SUMIFS(Merged_COEM!$Z$60:$Z$530,Merged_COEM!$D$60:$D$530,D192,Merged_COEM!$AA$60:$AA$530,{"Ongoing","N/A",""},Merged_COEM!$C$60:$C$530,C184)))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74" sId="4" odxf="1" dxf="1">
    <nc r="I192">
      <f>IFERROR(F192/E192,"N/A")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075" sId="4" odxf="1" dxf="1">
    <nc r="J192">
      <f>COUNTIFS(Merged_COEM!$AK$60:$AK$530,J190,Merged_COEM!$D$60:$D$530,D192,Merged_COEM!$C$60:$C$530,C184)</f>
    </nc>
    <odxf>
      <border outline="0">
        <left/>
        <right/>
        <top/>
        <bottom/>
      </border>
    </odxf>
    <ndxf>
      <border outline="0">
        <left style="thin">
          <color indexed="64"/>
        </left>
        <right style="thin">
          <color indexed="64"/>
        </right>
        <top style="thin">
          <color indexed="64"/>
        </top>
        <bottom style="thin">
          <color indexed="64"/>
        </bottom>
      </border>
    </ndxf>
  </rcc>
  <rcc rId="9076" sId="4" odxf="1" dxf="1">
    <nc r="K192">
      <f>COUNTIFS(Merged_COEM!$AK$60:$AK$530,K190,Merged_COEM!$D$60:$D$530,D192,Merged_COEM!$C$60:$C$530,C184)</f>
    </nc>
    <odxf>
      <border outline="0">
        <left/>
        <right/>
        <top/>
        <bottom/>
      </border>
    </odxf>
    <ndxf>
      <border outline="0">
        <left style="thin">
          <color indexed="64"/>
        </left>
        <right style="thin">
          <color indexed="64"/>
        </right>
        <top style="thin">
          <color indexed="64"/>
        </top>
        <bottom style="thin">
          <color indexed="64"/>
        </bottom>
      </border>
    </ndxf>
  </rcc>
  <rcc rId="9077" sId="4">
    <nc r="C194" t="inlineStr">
      <is>
        <t>Brief Description:</t>
      </is>
    </nc>
  </rcc>
  <rcc rId="9078" sId="4" odxf="1" dxf="1" quotePrefix="1">
    <nc r="D195" t="inlineStr">
      <is>
        <t>- No comment</t>
      </is>
    </nc>
    <odxf>
      <font>
        <sz val="11"/>
        <color theme="1"/>
        <name val="Calibri"/>
        <scheme val="minor"/>
      </font>
    </odxf>
    <ndxf>
      <font>
        <sz val="11"/>
        <color auto="1"/>
        <name val="Calibri"/>
        <scheme val="minor"/>
      </font>
    </ndxf>
  </rcc>
  <rcc rId="9079" sId="4">
    <nc r="A184">
      <v>15</v>
    </nc>
  </rcc>
  <rcc rId="9080" sId="4">
    <nc r="C184">
      <v>20200608</v>
    </nc>
  </rcc>
</revisions>
</file>

<file path=xl/revisions/revisionLog6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081" sId="1">
    <oc r="W450">
      <v>62</v>
    </oc>
    <nc r="W450">
      <f>V450*2</f>
    </nc>
  </rcc>
  <rcc rId="9082" sId="1">
    <oc r="W451">
      <v>362</v>
    </oc>
    <nc r="W451">
      <f>V451*2</f>
    </nc>
  </rcc>
  <rcc rId="9083" sId="1">
    <oc r="W452">
      <v>238</v>
    </oc>
    <nc r="W452">
      <f>V452*2</f>
    </nc>
  </rcc>
  <rcc rId="9084" sId="1">
    <oc r="W453">
      <f>V453*2</f>
    </oc>
    <nc r="W453">
      <f>V453*2</f>
    </nc>
  </rcc>
  <rcc rId="9085" sId="1">
    <oc r="W454">
      <f>V454*2</f>
    </oc>
    <nc r="W454">
      <f>V454*2</f>
    </nc>
  </rcc>
  <rcc rId="9086" sId="1">
    <oc r="W455">
      <f>V455*2</f>
    </oc>
    <nc r="W455">
      <f>V455*2</f>
    </nc>
  </rcc>
  <rcc rId="9087" sId="1">
    <oc r="W456">
      <f>V456*2</f>
    </oc>
    <nc r="W456">
      <f>V456*2</f>
    </nc>
  </rcc>
  <rcc rId="9088" sId="1">
    <oc r="W457">
      <f>V457*2</f>
    </oc>
    <nc r="W457">
      <f>V457*2</f>
    </nc>
  </rcc>
  <rcc rId="9089" sId="1">
    <oc r="W458">
      <f>V458*2</f>
    </oc>
    <nc r="W458">
      <f>V458*2</f>
    </nc>
  </rcc>
  <rcc rId="9090" sId="1">
    <oc r="W459">
      <f>V459*2</f>
    </oc>
    <nc r="W459">
      <f>V459*2</f>
    </nc>
  </rcc>
  <rcc rId="9091" sId="1">
    <oc r="W460">
      <f>V460*2</f>
    </oc>
    <nc r="W460">
      <f>V460*2</f>
    </nc>
  </rcc>
  <rcc rId="9092" sId="1">
    <oc r="W461">
      <f>V461*2</f>
    </oc>
    <nc r="W461">
      <f>V461*2</f>
    </nc>
  </rcc>
  <rcc rId="9093" sId="1">
    <oc r="W462">
      <f>V462*2</f>
    </oc>
    <nc r="W462">
      <f>V462*2</f>
    </nc>
  </rcc>
  <rcc rId="9094" sId="1">
    <oc r="W463">
      <f>V463*2</f>
    </oc>
    <nc r="W463">
      <f>V463*2</f>
    </nc>
  </rcc>
  <rcc rId="9095" sId="1">
    <oc r="W464">
      <f>V464*2</f>
    </oc>
    <nc r="W464">
      <f>V464*2</f>
    </nc>
  </rcc>
  <rcc rId="9096" sId="1">
    <oc r="W465">
      <f>V465*2</f>
    </oc>
    <nc r="W465">
      <f>V465*2</f>
    </nc>
  </rcc>
  <rcc rId="9097" sId="1">
    <oc r="W466">
      <f>V466*2</f>
    </oc>
    <nc r="W466">
      <f>V466*2</f>
    </nc>
  </rcc>
  <rcc rId="9098" sId="1">
    <oc r="W467">
      <f>V467*2</f>
    </oc>
    <nc r="W467">
      <f>V467*2</f>
    </nc>
  </rcc>
  <rcc rId="9099" sId="1">
    <oc r="W468">
      <f>V468*2</f>
    </oc>
    <nc r="W468">
      <f>V468*2</f>
    </nc>
  </rcc>
  <rcc rId="9100" sId="1">
    <oc r="W469">
      <f>V469*2</f>
    </oc>
    <nc r="W469">
      <f>V469*2</f>
    </nc>
  </rcc>
  <rcc rId="9101" sId="1">
    <oc r="W470">
      <f>V470*2</f>
    </oc>
    <nc r="W470">
      <f>V470*2</f>
    </nc>
  </rcc>
  <rcc rId="9102" sId="1">
    <oc r="W471">
      <f>V471*2</f>
    </oc>
    <nc r="W471">
      <f>V471*2</f>
    </nc>
  </rcc>
  <rcc rId="9103" sId="1">
    <oc r="W472">
      <f>V472*2</f>
    </oc>
    <nc r="W472">
      <f>V472*2</f>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08" sId="1">
    <oc r="AN411" t="inlineStr">
      <is>
        <t>Waiting Owner confirm</t>
      </is>
    </oc>
    <nc r="AN411" t="inlineStr">
      <is>
        <t>Owner confirm no impact.</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11" sId="1">
    <nc r="X482">
      <f>W482</f>
    </nc>
  </rcc>
  <rcc rId="9112" sId="1">
    <nc r="Z482">
      <v>0.5</v>
    </nc>
  </rcc>
  <rcc rId="9113" sId="1">
    <nc r="AA482" t="inlineStr">
      <is>
        <t>Ready for review</t>
      </is>
    </nc>
  </rcc>
  <rcc rId="9114" sId="1" numFmtId="19">
    <nc r="AE482">
      <v>43991</v>
    </nc>
  </rcc>
  <rcc rId="9115" sId="1" numFmtId="19">
    <nc r="AF482">
      <v>43991</v>
    </nc>
  </rcc>
  <rcc rId="9116" sId="1" numFmtId="14">
    <nc r="AI482">
      <v>1</v>
    </nc>
  </rcc>
  <rcc rId="9117" sId="1" numFmtId="14">
    <nc r="AJ482">
      <v>1</v>
    </nc>
  </rcc>
  <rcc rId="9118" sId="1">
    <nc r="AK482" t="inlineStr">
      <is>
        <t>None</t>
      </is>
    </nc>
  </rcc>
  <rcc rId="9119" sId="1" odxf="1" dxf="1" quotePrefix="1">
    <nc r="AL482" t="inlineStr">
      <is>
        <t>-</t>
      </is>
    </nc>
    <odxf/>
    <ndxf/>
  </rcc>
  <rcc rId="9120" sId="1" odxf="1" dxf="1" quotePrefix="1">
    <nc r="AM482" t="inlineStr">
      <is>
        <t>-</t>
      </is>
    </nc>
    <odxf/>
    <ndxf/>
  </rcc>
  <rcc rId="9121" sId="1">
    <nc r="AG482" t="inlineStr">
      <is>
        <t>NG</t>
      </is>
    </nc>
  </rcc>
  <rcc rId="9122" sId="1" numFmtId="14">
    <nc r="AH482">
      <v>0.68</v>
    </nc>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K535" start="0" length="0">
    <dxf>
      <font>
        <sz val="10"/>
        <color theme="1"/>
        <name val="Arial"/>
        <scheme val="none"/>
      </font>
    </dxf>
  </rfmt>
  <rfmt sheetId="1" xfDxf="1" sqref="AK535" start="0" length="0">
    <dxf>
      <font>
        <sz val="10"/>
        <name val="Arial"/>
        <scheme val="none"/>
      </font>
    </dxf>
  </rfmt>
  <rcc rId="9129" sId="1" xfDxf="1" dxf="1" quotePrefix="1">
    <oc r="AL482" t="inlineStr">
      <is>
        <t>-</t>
      </is>
    </oc>
    <nc r="AL482" t="inlineStr">
      <is>
        <t>Can’t cover function rba_BldrFlsDrv_Cfg_Write because canCore_pvst pointer is assigned by fixed address, then the assignment canCore_pvst-&gt;TXBAR = ((uint32)1 &lt;&lt; txBufferNumber_u8) failed</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6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30" sId="1" quotePrefix="1">
    <oc r="AL482" t="inlineStr">
      <is>
        <t>Can’t cover function rba_BldrFlsDrv_Cfg_Write because canCore_pvst pointer is assigned by fixed address, then the assignment canCore_pvst-&gt;TXBAR = ((uint32)1 &lt;&lt; txBufferNumber_u8) failed</t>
      </is>
    </oc>
    <nc r="AL482" t="inlineStr">
      <is>
        <t>- Can’t cover function rba_BldrFlsDrv_Cfg_Write because canCore_pvst pointer is assigned by fixed address, then the assignment canCore_pvst-&gt;TXBAR = ((uint32)1 &lt;&lt; txBufferNumber_u8) failed</t>
      </is>
    </nc>
  </rcc>
</revisions>
</file>

<file path=xl/revisions/revisionLog6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31" sId="1" odxf="1" dxf="1" quotePrefix="1">
    <nc r="AN482" t="inlineStr">
      <is>
        <t>- Waiting owner confirm</t>
      </is>
    </nc>
    <odxf/>
    <ndxf/>
  </rcc>
</revisions>
</file>

<file path=xl/revisions/revisionLog6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11">
    <dxf>
      <alignment wrapText="0" readingOrder="0"/>
    </dxf>
  </rfmt>
</revisions>
</file>

<file path=xl/revisions/revisionLog6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36" sId="1">
    <oc r="W371">
      <f>V371</f>
    </oc>
    <nc r="W371">
      <f>V371-V371+91</f>
    </nc>
  </rcc>
  <rcc rId="9137" sId="1">
    <nc r="X371">
      <f>W371</f>
    </nc>
  </rcc>
  <rfmt sheetId="1" sqref="W371">
    <dxf>
      <fill>
        <patternFill patternType="solid">
          <bgColor rgb="FFFF0000"/>
        </patternFill>
      </fill>
    </dxf>
  </rfmt>
  <rcc rId="9138" sId="1">
    <nc r="Z371">
      <v>4</v>
    </nc>
  </rcc>
  <rcc rId="9139" sId="1">
    <nc r="AA371" t="inlineStr">
      <is>
        <t>Ready for review</t>
      </is>
    </nc>
  </rcc>
  <rcc rId="9140" sId="1" numFmtId="19">
    <nc r="AE371">
      <v>43991</v>
    </nc>
  </rcc>
  <rcc rId="9141" sId="1" numFmtId="19">
    <nc r="AF371">
      <v>43991</v>
    </nc>
  </rcc>
  <rcc rId="9142" sId="1">
    <nc r="AG371" t="inlineStr">
      <is>
        <t>OK</t>
      </is>
    </nc>
  </rcc>
  <rcc rId="9143" sId="1" numFmtId="14">
    <nc r="AH371">
      <v>1</v>
    </nc>
  </rcc>
  <rcc rId="9144" sId="1" numFmtId="14">
    <nc r="AI371">
      <v>1</v>
    </nc>
  </rcc>
  <rcc rId="9145" sId="1" numFmtId="14">
    <nc r="AJ371">
      <v>1</v>
    </nc>
  </rcc>
  <rcc rId="9146" sId="1">
    <nc r="AK371" t="inlineStr">
      <is>
        <t>None</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49" sId="1">
    <oc r="S495" t="inlineStr">
      <is>
        <t>chuong.nguyen-minh</t>
      </is>
    </oc>
    <nc r="S495" t="inlineStr">
      <is>
        <t>hieu.nguyen-trung</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54" sId="2" numFmtId="14">
    <nc r="AH168">
      <v>0.96</v>
    </nc>
  </rcc>
  <rcc rId="9155" sId="2" numFmtId="14">
    <nc r="AI168">
      <v>0.93</v>
    </nc>
  </rcc>
  <rcc rId="9156" sId="2" numFmtId="14">
    <nc r="AJ168">
      <v>1</v>
    </nc>
  </rcc>
  <rcc rId="9157" sId="2" quotePrefix="1">
    <nc r="AK168" t="inlineStr">
      <is>
        <t>None</t>
      </is>
    </nc>
  </rcc>
  <rcc rId="9158" sId="2" quotePrefix="1">
    <nc r="AL168" t="inlineStr">
      <is>
        <t>Line #121: Can't cover false case. Because the input value is not within the defined ranges: should not happen</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61" sId="1">
    <oc r="X355">
      <f>W355</f>
    </oc>
    <nc r="X355"/>
  </rcc>
  <rcc rId="9162" sId="1">
    <oc r="Z355">
      <v>4</v>
    </oc>
    <nc r="Z355"/>
  </rcc>
  <rcc rId="9163" sId="1">
    <oc r="AA355" t="inlineStr">
      <is>
        <t>Ready for review</t>
      </is>
    </oc>
    <nc r="AA355"/>
  </rcc>
  <rcc rId="9164" sId="1" numFmtId="19">
    <oc r="AC355">
      <v>43983</v>
    </oc>
    <nc r="AC355"/>
  </rcc>
  <rcc rId="9165" sId="1" numFmtId="19">
    <oc r="AD355">
      <v>44001</v>
    </oc>
    <nc r="AD355"/>
  </rcc>
  <rcc rId="9166" sId="1" numFmtId="19">
    <oc r="AE355">
      <v>43991</v>
    </oc>
    <nc r="AE355"/>
  </rcc>
  <rcc rId="9167" sId="1" numFmtId="19">
    <oc r="AF355">
      <v>43991</v>
    </oc>
    <nc r="AF355"/>
  </rcc>
  <rcc rId="9168" sId="1">
    <oc r="AG355" t="inlineStr">
      <is>
        <t>OK</t>
      </is>
    </oc>
    <nc r="AG355"/>
  </rcc>
  <rcc rId="9169" sId="1" numFmtId="14">
    <oc r="AH355">
      <v>1</v>
    </oc>
    <nc r="AH355"/>
  </rcc>
  <rcc rId="9170" sId="1" numFmtId="14">
    <oc r="AI355">
      <v>1</v>
    </oc>
    <nc r="AI355"/>
  </rcc>
  <rcc rId="9171" sId="1" numFmtId="14">
    <oc r="AJ355">
      <v>1</v>
    </oc>
    <nc r="AJ355"/>
  </rcc>
  <rcc rId="9172" sId="1">
    <oc r="AK355" t="inlineStr">
      <is>
        <t>None</t>
      </is>
    </oc>
    <nc r="AK355"/>
  </rcc>
  <rcc rId="9173" sId="1">
    <oc r="AL355" t="inlineStr">
      <is>
        <t>-</t>
      </is>
    </oc>
    <nc r="AL355"/>
  </rcc>
  <rcc rId="9174" sId="1">
    <oc r="AM355" t="inlineStr">
      <is>
        <t>-</t>
      </is>
    </oc>
    <nc r="AM355"/>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77" sId="1" numFmtId="19">
    <nc r="AC355">
      <v>43983</v>
    </nc>
  </rcc>
  <rcc rId="9178" sId="1" numFmtId="19">
    <nc r="AD355">
      <v>44001</v>
    </nc>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95">
    <dxf>
      <fill>
        <patternFill patternType="solid">
          <bgColor rgb="FFFF0000"/>
        </patternFill>
      </fill>
    </dxf>
  </rfmt>
  <rcc rId="9181" sId="1" quotePrefix="1">
    <oc r="AL299" t="inlineStr">
      <is>
        <t>-Can't cover for minimun of variable</t>
      </is>
    </oc>
    <nc r="AL299" t="inlineStr">
      <is>
        <t>-Can't cover for minimun of variable ApbCtrlMinDICCounter_Message1</t>
      </is>
    </nc>
  </rcc>
  <rcc rId="9182" sId="1" quotePrefix="1">
    <oc r="AN299" t="inlineStr">
      <is>
        <t>- Not impact</t>
      </is>
    </oc>
    <nc r="AN299" t="inlineStr">
      <is>
        <t>- Owner confirm no impact</t>
      </is>
    </nc>
  </rcc>
  <rcc rId="9183" sId="1">
    <oc r="AA296" t="inlineStr">
      <is>
        <t>Ready for review</t>
      </is>
    </oc>
    <nc r="AA296" t="inlineStr">
      <is>
        <t>Ready for PLC</t>
      </is>
    </nc>
  </rcc>
  <rcc rId="9184" sId="1">
    <oc r="AA297" t="inlineStr">
      <is>
        <t>Ready for review</t>
      </is>
    </oc>
    <nc r="AA297" t="inlineStr">
      <is>
        <t>Ready for PLC</t>
      </is>
    </nc>
  </rcc>
  <rcc rId="9185" sId="1">
    <oc r="AA298" t="inlineStr">
      <is>
        <t>Ready for review</t>
      </is>
    </oc>
    <nc r="AA298" t="inlineStr">
      <is>
        <t>Ready for PLC</t>
      </is>
    </nc>
  </rcc>
  <rcc rId="9186" sId="1">
    <oc r="AA299" t="inlineStr">
      <is>
        <t>Ready for review</t>
      </is>
    </oc>
    <nc r="AA299" t="inlineStr">
      <is>
        <t>Ready for PLC</t>
      </is>
    </nc>
  </rcc>
  <rcc rId="9187" sId="1" numFmtId="19">
    <nc r="AB296">
      <v>43991</v>
    </nc>
  </rcc>
  <rcc rId="9188" sId="1" numFmtId="19">
    <nc r="AB297">
      <v>43991</v>
    </nc>
  </rcc>
  <rcc rId="9189" sId="1" numFmtId="19">
    <nc r="AB298">
      <v>43991</v>
    </nc>
  </rcc>
  <rcc rId="9190" sId="1" numFmtId="19">
    <nc r="AB299">
      <v>43991</v>
    </nc>
  </rcc>
  <rcc rId="9191" sId="1">
    <nc r="AN296" t="inlineStr">
      <is>
        <t>Actual ELOCs is 260</t>
      </is>
    </nc>
  </rcc>
  <rcc rId="9192" sId="1">
    <oc r="AA371" t="inlineStr">
      <is>
        <t>Ready for review</t>
      </is>
    </oc>
    <nc r="AA371" t="inlineStr">
      <is>
        <t>Ready for PLC</t>
      </is>
    </nc>
  </rcc>
  <rcc rId="9193" sId="1">
    <oc r="AA372" t="inlineStr">
      <is>
        <t>Ready for review</t>
      </is>
    </oc>
    <nc r="AA372" t="inlineStr">
      <is>
        <t>Ready for PLC</t>
      </is>
    </nc>
  </rcc>
  <rcc rId="9194" sId="1" numFmtId="19">
    <nc r="AB371">
      <v>43991</v>
    </nc>
  </rcc>
  <rcc rId="9195" sId="1" numFmtId="19">
    <nc r="AB372">
      <v>43991</v>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98" sId="1" odxf="1" dxf="1" quotePrefix="1">
    <nc r="AN481" t="inlineStr">
      <is>
        <t>-</t>
      </is>
    </nc>
    <odxf/>
    <ndxf/>
  </rcc>
</revisions>
</file>

<file path=xl/revisions/revisionLog6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201" sId="1" numFmtId="19">
    <nc r="AB393">
      <v>43991</v>
    </nc>
  </rcc>
  <rcc rId="9202" sId="1" numFmtId="19">
    <nc r="AB394">
      <v>43991</v>
    </nc>
  </rcc>
  <rcc rId="9203" sId="1" numFmtId="19">
    <nc r="AB395">
      <v>43991</v>
    </nc>
  </rcc>
  <rcc rId="9204" sId="1">
    <oc r="AA393" t="inlineStr">
      <is>
        <t>Ready for review</t>
      </is>
    </oc>
    <nc r="AA393" t="inlineStr">
      <is>
        <t>Ready for PLC</t>
      </is>
    </nc>
  </rcc>
  <rcc rId="9205" sId="1">
    <oc r="AA394" t="inlineStr">
      <is>
        <t>Ready for review</t>
      </is>
    </oc>
    <nc r="AA394" t="inlineStr">
      <is>
        <t>Ready for PLC</t>
      </is>
    </nc>
  </rcc>
  <rcc rId="9206" sId="1">
    <oc r="AA395" t="inlineStr">
      <is>
        <t>Ready for review</t>
      </is>
    </oc>
    <nc r="AA395" t="inlineStr">
      <is>
        <t>Ready for PLC</t>
      </is>
    </nc>
  </rcc>
  <rfmt sheetId="1" sqref="AD296:AD299 AD371:AD372 AD393:AD395">
    <dxf>
      <fill>
        <patternFill patternType="none">
          <bgColor auto="1"/>
        </patternFill>
      </fill>
    </dxf>
  </rfmt>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209" sId="2" numFmtId="19">
    <nc r="AE168">
      <v>43991</v>
    </nc>
  </rcc>
  <rcc rId="9210" sId="2" numFmtId="19">
    <nc r="AF168">
      <v>43991</v>
    </nc>
  </rcc>
  <rcc rId="9211" sId="2">
    <nc r="AG168" t="inlineStr">
      <is>
        <t>OK</t>
      </is>
    </nc>
  </rcc>
  <rcc rId="9212" sId="2" numFmtId="14">
    <nc r="AH169">
      <v>0.96</v>
    </nc>
  </rcc>
  <rcc rId="9213" sId="2" numFmtId="14">
    <nc r="AI169">
      <v>0.95</v>
    </nc>
  </rcc>
  <rcc rId="9214" sId="2" numFmtId="14">
    <nc r="AJ169">
      <v>1</v>
    </nc>
  </rcc>
  <rcc rId="9215" sId="2" quotePrefix="1">
    <nc r="AK169" t="inlineStr">
      <is>
        <t>None</t>
      </is>
    </nc>
  </rcc>
  <rcc rId="9216" sId="2" numFmtId="19">
    <nc r="AE169">
      <v>43991</v>
    </nc>
  </rcc>
  <rcc rId="9217" sId="2" numFmtId="19">
    <nc r="AF169">
      <v>43991</v>
    </nc>
  </rcc>
  <rcc rId="9218" sId="2">
    <nc r="AG169" t="inlineStr">
      <is>
        <t>OK</t>
      </is>
    </nc>
  </rcc>
  <rcc rId="9219" sId="2" quotePrefix="1">
    <nc r="AL169" t="inlineStr">
      <is>
        <t>Line #131: Can't cover false case. Because the input value is not within the defined ranges: should not happen</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222" sId="2">
    <nc r="AA148" t="inlineStr">
      <is>
        <t>Ready for review</t>
      </is>
    </nc>
  </rcc>
  <rcc rId="9223" sId="2">
    <nc r="AA149" t="inlineStr">
      <is>
        <t>Ready for review</t>
      </is>
    </nc>
  </rcc>
  <rcc rId="9224" sId="2">
    <nc r="AA150" t="inlineStr">
      <is>
        <t>Ready for review</t>
      </is>
    </nc>
  </rcc>
  <rcc rId="9225" sId="2">
    <nc r="AA151" t="inlineStr">
      <is>
        <t>Ready for review</t>
      </is>
    </nc>
  </rcc>
  <rcc rId="9226" sId="2">
    <nc r="AA152" t="inlineStr">
      <is>
        <t>Ready for review</t>
      </is>
    </nc>
  </rcc>
  <rcc rId="9227" sId="2">
    <nc r="Z148">
      <v>2</v>
    </nc>
  </rcc>
  <rcc rId="9228" sId="2">
    <nc r="Z149">
      <v>2</v>
    </nc>
  </rcc>
  <rcc rId="9229" sId="2">
    <nc r="Z150">
      <v>2</v>
    </nc>
  </rcc>
  <rcc rId="9230" sId="2">
    <nc r="Z151">
      <v>2</v>
    </nc>
  </rcc>
  <rcc rId="9231" sId="2">
    <nc r="Z152">
      <v>2</v>
    </nc>
  </rcc>
  <rcc rId="9232" sId="2">
    <nc r="X148">
      <f>W148</f>
    </nc>
  </rcc>
  <rcc rId="9233" sId="2">
    <nc r="X149">
      <f>W149</f>
    </nc>
  </rcc>
  <rcc rId="9234" sId="2">
    <nc r="X150">
      <f>W150</f>
    </nc>
  </rcc>
  <rcc rId="9235" sId="2">
    <nc r="X151">
      <f>W151</f>
    </nc>
  </rcc>
  <rcc rId="9236" sId="2">
    <nc r="X152">
      <f>W152</f>
    </nc>
  </rcc>
  <rcc rId="9237" sId="2" numFmtId="19">
    <nc r="AE115">
      <v>43991</v>
    </nc>
  </rcc>
  <rcc rId="9238" sId="2" numFmtId="19">
    <nc r="AF115">
      <v>43991</v>
    </nc>
  </rcc>
  <rcc rId="9239" sId="2" numFmtId="19">
    <nc r="AE116">
      <v>43991</v>
    </nc>
  </rcc>
  <rcc rId="9240" sId="2" numFmtId="19">
    <nc r="AF116">
      <v>43991</v>
    </nc>
  </rcc>
  <rcc rId="9241" sId="2" numFmtId="19">
    <nc r="AE117">
      <v>43991</v>
    </nc>
  </rcc>
  <rcc rId="9242" sId="2" numFmtId="19">
    <nc r="AF117">
      <v>43991</v>
    </nc>
  </rcc>
  <rcc rId="9243" sId="2" numFmtId="19">
    <nc r="AE118">
      <v>43991</v>
    </nc>
  </rcc>
  <rcc rId="9244" sId="2" numFmtId="19">
    <nc r="AF118">
      <v>43991</v>
    </nc>
  </rcc>
  <rcc rId="9245" sId="2" numFmtId="19">
    <nc r="AE119">
      <v>43991</v>
    </nc>
  </rcc>
  <rcc rId="9246" sId="2" numFmtId="19">
    <nc r="AF119">
      <v>43991</v>
    </nc>
  </rcc>
  <rcc rId="9247" sId="2" numFmtId="19">
    <nc r="AE120">
      <v>43991</v>
    </nc>
  </rcc>
  <rcc rId="9248" sId="2" numFmtId="19">
    <nc r="AF120">
      <v>43991</v>
    </nc>
  </rcc>
  <rcc rId="9249" sId="2" numFmtId="19">
    <nc r="AE121">
      <v>43991</v>
    </nc>
  </rcc>
  <rcc rId="9250" sId="2" numFmtId="19">
    <nc r="AF121">
      <v>43991</v>
    </nc>
  </rcc>
  <rcc rId="9251" sId="2" numFmtId="19">
    <nc r="AE122">
      <v>43991</v>
    </nc>
  </rcc>
  <rcc rId="9252" sId="2" numFmtId="19">
    <nc r="AF122">
      <v>43991</v>
    </nc>
  </rcc>
  <rcc rId="9253" sId="2" numFmtId="19">
    <nc r="AE123">
      <v>43991</v>
    </nc>
  </rcc>
  <rcc rId="9254" sId="2" numFmtId="19">
    <nc r="AF123">
      <v>43991</v>
    </nc>
  </rcc>
  <rcc rId="9255" sId="2" numFmtId="19">
    <nc r="AE124">
      <v>43991</v>
    </nc>
  </rcc>
  <rcc rId="9256" sId="2" numFmtId="19">
    <nc r="AF124">
      <v>43991</v>
    </nc>
  </rcc>
  <rcc rId="9257" sId="2" numFmtId="19">
    <nc r="AE145">
      <v>43991</v>
    </nc>
  </rcc>
  <rcc rId="9258" sId="2" numFmtId="19">
    <nc r="AF145">
      <v>43991</v>
    </nc>
  </rcc>
  <rcc rId="9259" sId="2" numFmtId="19">
    <nc r="AE146">
      <v>43991</v>
    </nc>
  </rcc>
  <rcc rId="9260" sId="2" numFmtId="19">
    <nc r="AF146">
      <v>43991</v>
    </nc>
  </rcc>
  <rcc rId="9261" sId="2" numFmtId="19">
    <nc r="AE147">
      <v>43991</v>
    </nc>
  </rcc>
  <rcc rId="9262" sId="2" numFmtId="19">
    <nc r="AF147">
      <v>43991</v>
    </nc>
  </rcc>
  <rcc rId="9263" sId="2" numFmtId="19">
    <nc r="AE148">
      <v>43991</v>
    </nc>
  </rcc>
  <rcc rId="9264" sId="2" numFmtId="19">
    <nc r="AF148">
      <v>43991</v>
    </nc>
  </rcc>
  <rcc rId="9265" sId="2" numFmtId="19">
    <nc r="AE149">
      <v>43991</v>
    </nc>
  </rcc>
  <rcc rId="9266" sId="2" numFmtId="19">
    <nc r="AF149">
      <v>43991</v>
    </nc>
  </rcc>
  <rcc rId="9267" sId="2" numFmtId="19">
    <nc r="AE150">
      <v>43991</v>
    </nc>
  </rcc>
  <rcc rId="9268" sId="2" numFmtId="19">
    <nc r="AF150">
      <v>43991</v>
    </nc>
  </rcc>
  <rcc rId="9269" sId="2" numFmtId="19">
    <nc r="AE151">
      <v>43991</v>
    </nc>
  </rcc>
  <rcc rId="9270" sId="2" numFmtId="19">
    <nc r="AF151">
      <v>43991</v>
    </nc>
  </rcc>
  <rcc rId="9271" sId="2" numFmtId="19">
    <nc r="AE152">
      <v>43991</v>
    </nc>
  </rcc>
  <rcc rId="9272" sId="2" numFmtId="19">
    <nc r="AF152">
      <v>43991</v>
    </nc>
  </rcc>
  <rcc rId="9273" sId="2">
    <nc r="AG148" t="inlineStr">
      <is>
        <t>OK</t>
      </is>
    </nc>
  </rcc>
  <rcc rId="9274" sId="2">
    <nc r="AG149" t="inlineStr">
      <is>
        <t>OK</t>
      </is>
    </nc>
  </rcc>
  <rcc rId="9275" sId="2">
    <nc r="AG150" t="inlineStr">
      <is>
        <t>OK</t>
      </is>
    </nc>
  </rcc>
  <rcc rId="9276" sId="2">
    <nc r="AG151" t="inlineStr">
      <is>
        <t>OK</t>
      </is>
    </nc>
  </rcc>
  <rcc rId="9277" sId="2">
    <nc r="AG152" t="inlineStr">
      <is>
        <t>OK</t>
      </is>
    </nc>
  </rcc>
  <rcc rId="9278" sId="2" xfDxf="1" dxf="1" numFmtId="14">
    <nc r="AH115">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79" sId="2" xfDxf="1" dxf="1" numFmtId="14">
    <nc r="AI115">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0" sId="2" xfDxf="1" dxf="1" numFmtId="14">
    <nc r="AJ115">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15" start="0" length="0">
    <dxf>
      <border outline="0">
        <left style="thin">
          <color indexed="64"/>
        </left>
        <right style="thin">
          <color indexed="64"/>
        </right>
        <top style="thin">
          <color indexed="64"/>
        </top>
        <bottom style="thin">
          <color indexed="64"/>
        </bottom>
      </border>
    </dxf>
  </rfmt>
  <rcc rId="9281" sId="2" xfDxf="1" dxf="1" numFmtId="14">
    <nc r="AH11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2" sId="2" xfDxf="1" dxf="1" numFmtId="14">
    <nc r="AI11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3" sId="2" xfDxf="1" dxf="1" numFmtId="14">
    <nc r="AJ116">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16" start="0" length="0">
    <dxf>
      <border outline="0">
        <left style="thin">
          <color indexed="64"/>
        </left>
        <right style="thin">
          <color indexed="64"/>
        </right>
        <top style="thin">
          <color indexed="64"/>
        </top>
        <bottom style="thin">
          <color indexed="64"/>
        </bottom>
      </border>
    </dxf>
  </rfmt>
  <rcc rId="9284" sId="2" xfDxf="1" dxf="1" numFmtId="14">
    <nc r="AH11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5" sId="2" xfDxf="1" dxf="1" numFmtId="14">
    <nc r="AI11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6" sId="2" xfDxf="1" dxf="1" numFmtId="14">
    <nc r="AJ117">
      <v>0.16</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17" start="0" length="0">
    <dxf>
      <border outline="0">
        <left style="thin">
          <color indexed="64"/>
        </left>
        <right style="thin">
          <color indexed="64"/>
        </right>
        <top style="thin">
          <color indexed="64"/>
        </top>
        <bottom style="thin">
          <color indexed="64"/>
        </bottom>
      </border>
    </dxf>
  </rfmt>
  <rcc rId="9287" sId="2" xfDxf="1" dxf="1" numFmtId="14">
    <nc r="AH11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8" sId="2" xfDxf="1" dxf="1" numFmtId="14">
    <nc r="AI11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9" sId="2" xfDxf="1" dxf="1" numFmtId="14">
    <nc r="AJ118">
      <v>0</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18" start="0" length="0">
    <dxf>
      <border outline="0">
        <left style="thin">
          <color indexed="64"/>
        </left>
        <right style="thin">
          <color indexed="64"/>
        </right>
        <top style="thin">
          <color indexed="64"/>
        </top>
        <bottom style="thin">
          <color indexed="64"/>
        </bottom>
      </border>
    </dxf>
  </rfmt>
  <rcc rId="9290" sId="2" xfDxf="1" dxf="1" numFmtId="14">
    <nc r="AH11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91" sId="2" xfDxf="1" dxf="1" numFmtId="14">
    <nc r="AI11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92" sId="2" xfDxf="1" dxf="1" numFmtId="14">
    <nc r="AJ119">
      <v>0.5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19" start="0" length="0">
    <dxf>
      <border outline="0">
        <left style="thin">
          <color indexed="64"/>
        </left>
        <right style="thin">
          <color indexed="64"/>
        </right>
        <top style="thin">
          <color indexed="64"/>
        </top>
        <bottom style="thin">
          <color indexed="64"/>
        </bottom>
      </border>
    </dxf>
  </rfmt>
  <rcc rId="9293" sId="2" xfDxf="1" dxf="1" numFmtId="14">
    <nc r="AH120">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94" sId="2" xfDxf="1" dxf="1" numFmtId="14">
    <nc r="AI120">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95" sId="2" xfDxf="1" dxf="1" numFmtId="14">
    <nc r="AJ120">
      <v>0.45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20" start="0" length="0">
    <dxf>
      <border outline="0">
        <left style="thin">
          <color indexed="64"/>
        </left>
        <right style="thin">
          <color indexed="64"/>
        </right>
        <top style="thin">
          <color indexed="64"/>
        </top>
        <bottom style="thin">
          <color indexed="64"/>
        </bottom>
      </border>
    </dxf>
  </rfmt>
  <rcc rId="9296" sId="2" xfDxf="1" dxf="1" numFmtId="14">
    <nc r="AH121">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97" sId="2" xfDxf="1" dxf="1" numFmtId="14">
    <nc r="AI121">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98" sId="2" xfDxf="1" dxf="1" numFmtId="14">
    <nc r="AJ121">
      <v>0.5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21" start="0" length="0">
    <dxf>
      <border outline="0">
        <left style="thin">
          <color indexed="64"/>
        </left>
        <right style="thin">
          <color indexed="64"/>
        </right>
        <top style="thin">
          <color indexed="64"/>
        </top>
        <bottom style="thin">
          <color indexed="64"/>
        </bottom>
      </border>
    </dxf>
  </rfmt>
  <rcc rId="9299" sId="2" xfDxf="1" dxf="1" numFmtId="14">
    <nc r="AH122">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0" sId="2" xfDxf="1" dxf="1" numFmtId="14">
    <nc r="AI122">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1" sId="2" xfDxf="1" dxf="1" numFmtId="14">
    <nc r="AJ122">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22" start="0" length="0">
    <dxf>
      <border outline="0">
        <left style="thin">
          <color indexed="64"/>
        </left>
        <right style="thin">
          <color indexed="64"/>
        </right>
        <top style="thin">
          <color indexed="64"/>
        </top>
        <bottom style="thin">
          <color indexed="64"/>
        </bottom>
      </border>
    </dxf>
  </rfmt>
  <rcc rId="9302" sId="2" xfDxf="1" dxf="1" numFmtId="14">
    <nc r="AH123">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3" sId="2" xfDxf="1" dxf="1" numFmtId="14">
    <nc r="AI123">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4" sId="2" xfDxf="1" dxf="1" numFmtId="14">
    <nc r="AJ123">
      <v>0.5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23" start="0" length="0">
    <dxf>
      <border outline="0">
        <left style="thin">
          <color indexed="64"/>
        </left>
        <right style="thin">
          <color indexed="64"/>
        </right>
        <top style="thin">
          <color indexed="64"/>
        </top>
        <bottom style="thin">
          <color indexed="64"/>
        </bottom>
      </border>
    </dxf>
  </rfmt>
  <rcc rId="9305" sId="2" xfDxf="1" dxf="1" numFmtId="14">
    <nc r="AH124">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6" sId="2" xfDxf="1" dxf="1" numFmtId="14">
    <nc r="AI124">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7" sId="2" xfDxf="1" dxf="1" numFmtId="14">
    <nc r="AJ124">
      <v>0.4</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24" start="0" length="0">
    <dxf>
      <border outline="0">
        <left style="thin">
          <color indexed="64"/>
        </left>
        <right style="thin">
          <color indexed="64"/>
        </right>
        <top style="thin">
          <color indexed="64"/>
        </top>
        <bottom style="thin">
          <color indexed="64"/>
        </bottom>
      </border>
    </dxf>
  </rfmt>
  <rfmt sheetId="2" xfDxf="1" sqref="AH125"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25"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9308" sId="2" xfDxf="1" dxf="1" numFmtId="14">
    <oc r="AJ125">
      <v>0.5</v>
    </oc>
    <nc r="AJ125">
      <v>0.83</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9" sId="2" xfDxf="1" dxf="1">
    <oc r="AK125" t="inlineStr">
      <is>
        <t>None</t>
      </is>
    </oc>
    <nc r="AK125"/>
    <ndxf>
      <border outline="0">
        <left style="thin">
          <color indexed="64"/>
        </left>
        <right style="thin">
          <color indexed="64"/>
        </right>
        <top style="thin">
          <color indexed="64"/>
        </top>
        <bottom style="thin">
          <color indexed="64"/>
        </bottom>
      </border>
    </ndxf>
  </rcc>
  <rcc rId="9310" sId="2" xfDxf="1" dxf="1" numFmtId="14">
    <oc r="AH126">
      <v>0.98</v>
    </oc>
    <nc r="AH12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1" sId="2" xfDxf="1" dxf="1" numFmtId="14">
    <oc r="AI126">
      <v>0.97</v>
    </oc>
    <nc r="AI12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2" sId="2" xfDxf="1" dxf="1" numFmtId="14">
    <oc r="AJ126">
      <v>0.56999999999999995</v>
    </oc>
    <nc r="AJ12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3" sId="2" xfDxf="1" dxf="1">
    <oc r="AK126" t="inlineStr">
      <is>
        <t>None</t>
      </is>
    </oc>
    <nc r="AK126"/>
    <ndxf>
      <border outline="0">
        <left style="thin">
          <color indexed="64"/>
        </left>
        <right style="thin">
          <color indexed="64"/>
        </right>
        <top style="thin">
          <color indexed="64"/>
        </top>
        <bottom style="thin">
          <color indexed="64"/>
        </bottom>
      </border>
    </ndxf>
  </rcc>
  <rfmt sheetId="2" xfDxf="1" sqref="AH12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2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9314" sId="2" xfDxf="1" dxf="1" numFmtId="14">
    <oc r="AJ127">
      <v>0.6</v>
    </oc>
    <nc r="AJ12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5" sId="2" xfDxf="1" dxf="1">
    <oc r="AK127" t="inlineStr">
      <is>
        <t>None</t>
      </is>
    </oc>
    <nc r="AK127"/>
    <ndxf>
      <border outline="0">
        <left style="thin">
          <color indexed="64"/>
        </left>
        <right style="thin">
          <color indexed="64"/>
        </right>
        <top style="thin">
          <color indexed="64"/>
        </top>
        <bottom style="thin">
          <color indexed="64"/>
        </bottom>
      </border>
    </ndxf>
  </rcc>
  <rcc rId="9316" sId="2" xfDxf="1" dxf="1" numFmtId="14">
    <oc r="AH128">
      <v>0.97</v>
    </oc>
    <nc r="AH12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7" sId="2" xfDxf="1" dxf="1" numFmtId="14">
    <oc r="AI128">
      <v>0.94</v>
    </oc>
    <nc r="AI12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8" sId="2" xfDxf="1" dxf="1" numFmtId="14">
    <oc r="AJ128">
      <v>0.68</v>
    </oc>
    <nc r="AJ12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9" sId="2" xfDxf="1" dxf="1">
    <oc r="AK128" t="inlineStr">
      <is>
        <t>None</t>
      </is>
    </oc>
    <nc r="AK128"/>
    <ndxf>
      <border outline="0">
        <left style="thin">
          <color indexed="64"/>
        </left>
        <right style="thin">
          <color indexed="64"/>
        </right>
        <top style="thin">
          <color indexed="64"/>
        </top>
        <bottom style="thin">
          <color indexed="64"/>
        </bottom>
      </border>
    </ndxf>
  </rcc>
  <rfmt sheetId="2" xfDxf="1" sqref="AH129"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29"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J129"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9320" sId="2" xfDxf="1" dxf="1">
    <oc r="AK129" t="inlineStr">
      <is>
        <t>None</t>
      </is>
    </oc>
    <nc r="AK129"/>
    <ndxf>
      <border outline="0">
        <left style="thin">
          <color indexed="64"/>
        </left>
        <right style="thin">
          <color indexed="64"/>
        </right>
        <top style="thin">
          <color indexed="64"/>
        </top>
        <bottom style="thin">
          <color indexed="64"/>
        </bottom>
      </border>
    </ndxf>
  </rcc>
  <rfmt sheetId="2" xfDxf="1" sqref="AH1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J1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9321" sId="2" xfDxf="1" dxf="1">
    <oc r="AK130" t="inlineStr">
      <is>
        <t>None</t>
      </is>
    </oc>
    <nc r="AK130"/>
    <ndxf>
      <border outline="0">
        <left style="thin">
          <color indexed="64"/>
        </left>
        <right style="thin">
          <color indexed="64"/>
        </right>
        <top style="thin">
          <color indexed="64"/>
        </top>
        <bottom style="thin">
          <color indexed="64"/>
        </bottom>
      </border>
    </ndxf>
  </rcc>
  <rfmt sheetId="2" xfDxf="1" sqref="AH13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3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9322" sId="2" xfDxf="1" dxf="1" numFmtId="14">
    <oc r="AJ131">
      <v>0.3</v>
    </oc>
    <nc r="AJ131">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23" sId="2" xfDxf="1" dxf="1">
    <oc r="AK131" t="inlineStr">
      <is>
        <t>None</t>
      </is>
    </oc>
    <nc r="AK131"/>
    <ndxf>
      <border outline="0">
        <left style="thin">
          <color indexed="64"/>
        </left>
        <right style="thin">
          <color indexed="64"/>
        </right>
        <top style="thin">
          <color indexed="64"/>
        </top>
        <bottom style="thin">
          <color indexed="64"/>
        </bottom>
      </border>
    </ndxf>
  </rcc>
  <rcc rId="9324" sId="2" xfDxf="1" dxf="1" numFmtId="14">
    <oc r="AH132">
      <v>1</v>
    </oc>
    <nc r="AH132">
      <v>0.98</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25" sId="2" xfDxf="1" dxf="1" numFmtId="14">
    <oc r="AI132">
      <v>1</v>
    </oc>
    <nc r="AI132">
      <v>0.96</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26" sId="2" xfDxf="1" dxf="1" numFmtId="14">
    <oc r="AJ132">
      <v>0.33</v>
    </oc>
    <nc r="AJ132">
      <v>0.89</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27" sId="2" xfDxf="1" dxf="1">
    <oc r="AK132" t="inlineStr">
      <is>
        <t>None</t>
      </is>
    </oc>
    <nc r="AK132"/>
    <ndxf>
      <border outline="0">
        <left style="thin">
          <color indexed="64"/>
        </left>
        <right style="thin">
          <color indexed="64"/>
        </right>
        <top style="thin">
          <color indexed="64"/>
        </top>
        <bottom style="thin">
          <color indexed="64"/>
        </bottom>
      </border>
    </ndxf>
  </rcc>
  <rcc rId="9328" sId="2" xfDxf="1" dxf="1" numFmtId="14">
    <nc r="AH145">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29" sId="2" xfDxf="1" dxf="1" numFmtId="14">
    <nc r="AI145">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0" sId="2" xfDxf="1" dxf="1" numFmtId="14">
    <nc r="AJ145">
      <v>0.83</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45" start="0" length="0">
    <dxf>
      <border outline="0">
        <left style="thin">
          <color indexed="64"/>
        </left>
        <right style="thin">
          <color indexed="64"/>
        </right>
        <top style="thin">
          <color indexed="64"/>
        </top>
        <bottom style="thin">
          <color indexed="64"/>
        </bottom>
      </border>
    </dxf>
  </rfmt>
  <rcc rId="9331" sId="2" xfDxf="1" dxf="1" numFmtId="14">
    <nc r="AH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2" sId="2" xfDxf="1" dxf="1" numFmtId="14">
    <nc r="AI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3" sId="2" xfDxf="1" dxf="1" numFmtId="14">
    <nc r="AJ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46" start="0" length="0">
    <dxf>
      <border outline="0">
        <left style="thin">
          <color indexed="64"/>
        </left>
        <right style="thin">
          <color indexed="64"/>
        </right>
        <top style="thin">
          <color indexed="64"/>
        </top>
        <bottom style="thin">
          <color indexed="64"/>
        </bottom>
      </border>
    </dxf>
  </rfmt>
  <rcc rId="9334" sId="2" xfDxf="1" dxf="1" numFmtId="14">
    <nc r="AH14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5" sId="2" xfDxf="1" dxf="1" numFmtId="14">
    <nc r="AI14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6" sId="2" xfDxf="1" dxf="1" numFmtId="14">
    <nc r="AJ147">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47" start="0" length="0">
    <dxf>
      <border outline="0">
        <left style="thin">
          <color indexed="64"/>
        </left>
        <right style="thin">
          <color indexed="64"/>
        </right>
        <top style="thin">
          <color indexed="64"/>
        </top>
        <bottom style="thin">
          <color indexed="64"/>
        </bottom>
      </border>
    </dxf>
  </rfmt>
  <rcc rId="9337" sId="2" xfDxf="1" dxf="1" numFmtId="14">
    <nc r="AH14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8" sId="2" xfDxf="1" dxf="1" numFmtId="14">
    <nc r="AI14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9" sId="2" xfDxf="1" dxf="1" numFmtId="14">
    <nc r="AJ148">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48" start="0" length="0">
    <dxf>
      <border outline="0">
        <left style="thin">
          <color indexed="64"/>
        </left>
        <right style="thin">
          <color indexed="64"/>
        </right>
        <top style="thin">
          <color indexed="64"/>
        </top>
        <bottom style="thin">
          <color indexed="64"/>
        </bottom>
      </border>
    </dxf>
  </rfmt>
  <rcc rId="9340" sId="2" xfDxf="1" dxf="1" numFmtId="14">
    <nc r="AH1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41" sId="2" xfDxf="1" dxf="1" numFmtId="14">
    <nc r="AI1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42" sId="2" xfDxf="1" dxf="1" numFmtId="14">
    <nc r="AJ149">
      <v>0.5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49" start="0" length="0">
    <dxf>
      <border outline="0">
        <left style="thin">
          <color indexed="64"/>
        </left>
        <right style="thin">
          <color indexed="64"/>
        </right>
        <top style="thin">
          <color indexed="64"/>
        </top>
        <bottom style="thin">
          <color indexed="64"/>
        </bottom>
      </border>
    </dxf>
  </rfmt>
  <rcc rId="9343" sId="2" xfDxf="1" dxf="1" numFmtId="14">
    <nc r="AH150">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44" sId="2" xfDxf="1" dxf="1" numFmtId="14">
    <nc r="AI150">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45" sId="2" xfDxf="1" dxf="1" numFmtId="14">
    <nc r="AJ150">
      <v>0.5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50" start="0" length="0">
    <dxf>
      <border outline="0">
        <left style="thin">
          <color indexed="64"/>
        </left>
        <right style="thin">
          <color indexed="64"/>
        </right>
        <top style="thin">
          <color indexed="64"/>
        </top>
        <bottom style="thin">
          <color indexed="64"/>
        </bottom>
      </border>
    </dxf>
  </rfmt>
  <rcc rId="9346" sId="2" xfDxf="1" dxf="1" numFmtId="14">
    <nc r="AH151">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47" sId="2" xfDxf="1" dxf="1" numFmtId="14">
    <nc r="AI151">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48" sId="2" xfDxf="1" dxf="1" numFmtId="14">
    <nc r="AJ151">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51" start="0" length="0">
    <dxf>
      <border outline="0">
        <left style="thin">
          <color indexed="64"/>
        </left>
        <right style="thin">
          <color indexed="64"/>
        </right>
        <top style="thin">
          <color indexed="64"/>
        </top>
        <bottom style="thin">
          <color indexed="64"/>
        </bottom>
      </border>
    </dxf>
  </rfmt>
  <rcc rId="9349" sId="2" xfDxf="1" dxf="1" numFmtId="14">
    <nc r="AH152">
      <v>0.98</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50" sId="2" xfDxf="1" dxf="1" numFmtId="14">
    <nc r="AI152">
      <v>0.96</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51" sId="2" xfDxf="1" dxf="1" numFmtId="14">
    <nc r="AJ152">
      <v>0.89</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52" start="0" length="0">
    <dxf>
      <border outline="0">
        <left style="thin">
          <color indexed="64"/>
        </left>
        <right style="thin">
          <color indexed="64"/>
        </right>
        <top style="thin">
          <color indexed="64"/>
        </top>
        <bottom style="thin">
          <color indexed="64"/>
        </bottom>
      </border>
    </dxf>
  </rfmt>
  <rcc rId="9352" sId="2" odxf="1" dxf="1" quotePrefix="1">
    <nc r="AL152" t="inlineStr">
      <is>
        <t>cannot cover false case at line 492 because l_BLAFailureMonPresent_B alwasy equal to 1 at line 374
cannot cover false case at line 384 because l_BLAFailureMonPresent_B alwasy equal to 1 at line 374
cannot cover true case at line 542 because l_MESG_BlaAct_B is a boolean value and only have two value 0 or 1</t>
      </is>
    </nc>
    <odxf>
      <alignment wrapText="0" readingOrder="0"/>
    </odxf>
    <ndxf>
      <alignment wrapText="1" readingOrder="0"/>
    </ndxf>
  </rcc>
  <rfmt sheetId="2" sqref="AL152">
    <dxf>
      <alignment wrapText="0" readingOrder="0"/>
    </dxf>
  </rfmt>
  <rcc rId="9353" sId="2" quotePrefix="1">
    <nc r="AK115" t="inlineStr">
      <is>
        <t>None</t>
      </is>
    </nc>
  </rcc>
  <rcc rId="9354" sId="2" quotePrefix="1">
    <nc r="AK116" t="inlineStr">
      <is>
        <t>None</t>
      </is>
    </nc>
  </rcc>
  <rcc rId="9355" sId="2" quotePrefix="1">
    <nc r="AK117" t="inlineStr">
      <is>
        <t>None</t>
      </is>
    </nc>
  </rcc>
  <rcc rId="9356" sId="2" quotePrefix="1">
    <nc r="AK118" t="inlineStr">
      <is>
        <t>None</t>
      </is>
    </nc>
  </rcc>
  <rcc rId="9357" sId="2" quotePrefix="1">
    <nc r="AK119" t="inlineStr">
      <is>
        <t>None</t>
      </is>
    </nc>
  </rcc>
  <rcc rId="9358" sId="2" quotePrefix="1">
    <nc r="AK120" t="inlineStr">
      <is>
        <t>None</t>
      </is>
    </nc>
  </rcc>
  <rcc rId="9359" sId="2" quotePrefix="1">
    <nc r="AK121" t="inlineStr">
      <is>
        <t>None</t>
      </is>
    </nc>
  </rcc>
  <rcc rId="9360" sId="2" quotePrefix="1">
    <nc r="AK122" t="inlineStr">
      <is>
        <t>None</t>
      </is>
    </nc>
  </rcc>
  <rcc rId="9361" sId="2" quotePrefix="1">
    <nc r="AK123" t="inlineStr">
      <is>
        <t>None</t>
      </is>
    </nc>
  </rcc>
  <rcc rId="9362" sId="2" quotePrefix="1">
    <nc r="AK124" t="inlineStr">
      <is>
        <t>None</t>
      </is>
    </nc>
  </rcc>
  <rcc rId="9363" sId="2" quotePrefix="1">
    <nc r="AK145" t="inlineStr">
      <is>
        <t>None</t>
      </is>
    </nc>
  </rcc>
  <rcc rId="9364" sId="2" quotePrefix="1">
    <nc r="AK146" t="inlineStr">
      <is>
        <t>None</t>
      </is>
    </nc>
  </rcc>
  <rcc rId="9365" sId="2" quotePrefix="1">
    <nc r="AK147" t="inlineStr">
      <is>
        <t>None</t>
      </is>
    </nc>
  </rcc>
  <rcc rId="9366" sId="2" quotePrefix="1">
    <nc r="AK148" t="inlineStr">
      <is>
        <t>None</t>
      </is>
    </nc>
  </rcc>
  <rcc rId="9367" sId="2" quotePrefix="1">
    <nc r="AK149" t="inlineStr">
      <is>
        <t>None</t>
      </is>
    </nc>
  </rcc>
  <rcc rId="9368" sId="2" quotePrefix="1">
    <nc r="AK150" t="inlineStr">
      <is>
        <t>None</t>
      </is>
    </nc>
  </rcc>
  <rcc rId="9369" sId="2" quotePrefix="1">
    <nc r="AK151" t="inlineStr">
      <is>
        <t>None</t>
      </is>
    </nc>
  </rcc>
  <rcc rId="9370" sId="2" quotePrefix="1">
    <nc r="AK152" t="inlineStr">
      <is>
        <t>None</t>
      </is>
    </nc>
  </rcc>
  <rcv guid="{336B6883-2145-4B58-921E-CEC7185A847E}" action="delete"/>
  <rdn rId="0" localSheetId="1" customView="1" name="Z_336B6883_2145_4B58_921E_CEC7185A847E_.wvu.FilterData" hidden="1" oldHidden="1">
    <formula>Merged_COEM!$P$59:$P$531</formula>
    <oldFormula>Merged_COEM!$P$59:$P$531</oldFormula>
  </rdn>
  <rdn rId="0" localSheetId="2" customView="1" name="Z_336B6883_2145_4B58_921E_CEC7185A847E_.wvu.FilterData" hidden="1" oldHidden="1">
    <formula>Merged_JOEM!$S$60:$S$234</formula>
    <oldFormula>Merged_JOEM!$S$60:$S$152</oldFormula>
  </rdn>
  <rcv guid="{336B6883-2145-4B58-921E-CEC7185A847E}" action="add"/>
</revisions>
</file>

<file path=xl/revisions/revisionLog6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36B6883-2145-4B58-921E-CEC7185A847E}" action="delete"/>
  <rdn rId="0" localSheetId="1" customView="1" name="Z_336B6883_2145_4B58_921E_CEC7185A847E_.wvu.FilterData" hidden="1" oldHidden="1">
    <formula>Merged_COEM!$P$59:$P$531</formula>
    <oldFormula>Merged_COEM!$P$59:$P$531</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6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375" sId="2">
    <nc r="AA162" t="inlineStr">
      <is>
        <t>Ready for review</t>
      </is>
    </nc>
  </rcc>
  <rcc rId="9376" sId="2">
    <nc r="AA163" t="inlineStr">
      <is>
        <t>Ready for review</t>
      </is>
    </nc>
  </rcc>
  <rcc rId="9377" sId="2">
    <nc r="AA164" t="inlineStr">
      <is>
        <t>Ready for review</t>
      </is>
    </nc>
  </rcc>
  <rcc rId="9378" sId="2">
    <nc r="AA165" t="inlineStr">
      <is>
        <t>Ready for review</t>
      </is>
    </nc>
  </rcc>
  <rcc rId="9379" sId="2">
    <nc r="AA166" t="inlineStr">
      <is>
        <t>Ready for review</t>
      </is>
    </nc>
  </rcc>
  <rcc rId="9380" sId="2">
    <nc r="AA167" t="inlineStr">
      <is>
        <t>Ready for review</t>
      </is>
    </nc>
  </rcc>
  <rcc rId="9381" sId="2">
    <nc r="AA168" t="inlineStr">
      <is>
        <t>Ready for review</t>
      </is>
    </nc>
  </rcc>
  <rcc rId="9382" sId="2">
    <nc r="AA169" t="inlineStr">
      <is>
        <t>Ready for review</t>
      </is>
    </nc>
  </rcc>
  <rcc rId="9383" sId="2">
    <nc r="X162">
      <f>W162</f>
    </nc>
  </rcc>
  <rcc rId="9384" sId="2">
    <nc r="X163">
      <f>W163</f>
    </nc>
  </rcc>
  <rcc rId="9385" sId="2">
    <nc r="X164">
      <f>W164</f>
    </nc>
  </rcc>
  <rcc rId="9386" sId="2">
    <nc r="X165">
      <f>W165</f>
    </nc>
  </rcc>
  <rcc rId="9387" sId="2">
    <nc r="X166">
      <f>W166</f>
    </nc>
  </rcc>
  <rcc rId="9388" sId="2">
    <nc r="X167">
      <f>W167</f>
    </nc>
  </rcc>
  <rcc rId="9389" sId="2">
    <nc r="X168">
      <f>W168</f>
    </nc>
  </rcc>
  <rcc rId="9390" sId="2">
    <nc r="X169">
      <f>W169</f>
    </nc>
  </rcc>
  <rcc rId="9391" sId="2">
    <nc r="Z162">
      <v>1</v>
    </nc>
  </rcc>
  <rcc rId="9392" sId="2">
    <nc r="Z163">
      <v>1</v>
    </nc>
  </rcc>
  <rcc rId="9393" sId="2">
    <nc r="Z164">
      <v>1</v>
    </nc>
  </rcc>
  <rcc rId="9394" sId="2">
    <nc r="Z165">
      <v>1</v>
    </nc>
  </rcc>
  <rcc rId="9395" sId="2">
    <nc r="Z166">
      <v>1</v>
    </nc>
  </rcc>
  <rcc rId="9396" sId="2">
    <nc r="Z167">
      <v>1</v>
    </nc>
  </rcc>
  <rcc rId="9397" sId="2">
    <nc r="Z168">
      <v>1</v>
    </nc>
  </rcc>
  <rcc rId="9398" sId="2">
    <nc r="Z169">
      <v>1</v>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01" sId="2">
    <nc r="X156">
      <f>W156</f>
    </nc>
  </rcc>
  <rcc rId="9402" sId="2">
    <nc r="X157">
      <f>W157</f>
    </nc>
  </rcc>
  <rcc rId="9403" sId="2">
    <nc r="Z156">
      <v>2</v>
    </nc>
  </rcc>
  <rcc rId="9404" sId="2">
    <nc r="Z157">
      <v>2</v>
    </nc>
  </rcc>
  <rcc rId="9405" sId="2">
    <nc r="AA156" t="inlineStr">
      <is>
        <t>Ready for review</t>
      </is>
    </nc>
  </rcc>
  <rcc rId="9406" sId="2">
    <nc r="AA157" t="inlineStr">
      <is>
        <t>Ready for review</t>
      </is>
    </nc>
  </rcc>
  <rcc rId="9407" sId="2" numFmtId="19">
    <nc r="AE156">
      <v>43991</v>
    </nc>
  </rcc>
  <rcc rId="9408" sId="2" numFmtId="19">
    <nc r="AF156">
      <v>43991</v>
    </nc>
  </rcc>
  <rcc rId="9409" sId="2">
    <nc r="AG156" t="inlineStr">
      <is>
        <t>OK</t>
      </is>
    </nc>
  </rcc>
  <rcc rId="9410" sId="2" numFmtId="19">
    <nc r="AE157">
      <v>43991</v>
    </nc>
  </rcc>
  <rcc rId="9411" sId="2" numFmtId="19">
    <nc r="AF157">
      <v>43991</v>
    </nc>
  </rcc>
  <rcc rId="9412" sId="2">
    <nc r="AG157" t="inlineStr">
      <is>
        <t>OK</t>
      </is>
    </nc>
  </rcc>
  <rcc rId="9413" sId="2" numFmtId="14">
    <nc r="AH156">
      <v>1</v>
    </nc>
  </rcc>
  <rcc rId="9414" sId="2" numFmtId="14">
    <nc r="AI156">
      <v>1</v>
    </nc>
  </rcc>
  <rcc rId="9415" sId="2" numFmtId="14">
    <nc r="AJ156">
      <v>1</v>
    </nc>
  </rcc>
  <rcc rId="9416" sId="2" quotePrefix="1">
    <nc r="AK156" t="inlineStr">
      <is>
        <t>None</t>
      </is>
    </nc>
  </rcc>
  <rcc rId="9417" sId="2" quotePrefix="1">
    <nc r="AK157" t="inlineStr">
      <is>
        <t>None</t>
      </is>
    </nc>
  </rcc>
  <rcc rId="9418" sId="2" numFmtId="14">
    <nc r="AH157">
      <v>0.11</v>
    </nc>
  </rcc>
  <rcc rId="9419" sId="2" numFmtId="14">
    <nc r="AI157">
      <v>0.11</v>
    </nc>
  </rcc>
  <rcc rId="9420" sId="2" numFmtId="14">
    <nc r="AJ157">
      <v>0.11</v>
    </nc>
  </rcc>
  <rcv guid="{336B6883-2145-4B58-921E-CEC7185A847E}" action="delete"/>
  <rdn rId="0" localSheetId="1" customView="1" name="Z_336B6883_2145_4B58_921E_CEC7185A847E_.wvu.FilterData" hidden="1" oldHidden="1">
    <formula>Merged_COEM!$P$59:$P$531</formula>
    <oldFormula>Merged_COEM!$P$59:$P$531</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6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25" sId="1" numFmtId="14">
    <nc r="AH490">
      <v>0.67</v>
    </nc>
  </rcc>
  <rcc rId="9426" sId="1" numFmtId="14">
    <nc r="AI490">
      <v>0.72</v>
    </nc>
  </rcc>
  <rcc rId="9427" sId="1" numFmtId="14">
    <nc r="AJ490">
      <v>0.75</v>
    </nc>
  </rcc>
  <rcc rId="9428" sId="1">
    <nc r="AK490" t="inlineStr">
      <is>
        <t>OPL</t>
      </is>
    </nc>
  </rcc>
  <rcc rId="9429" sId="1">
    <nc r="AG490" t="inlineStr">
      <is>
        <t>NG</t>
      </is>
    </nc>
  </rcc>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6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32" sId="2">
    <oc r="R158" t="inlineStr">
      <is>
        <t>T5xx</t>
      </is>
    </oc>
    <nc r="R158" t="inlineStr">
      <is>
        <t>T505</t>
      </is>
    </nc>
  </rcc>
  <rcc rId="9433" sId="2">
    <oc r="R187" t="inlineStr">
      <is>
        <t>T5xx</t>
      </is>
    </oc>
    <nc r="R187" t="inlineStr">
      <is>
        <t>T505</t>
      </is>
    </nc>
  </rcc>
  <rcc rId="9434" sId="2">
    <oc r="R188" t="inlineStr">
      <is>
        <t>T5xx</t>
      </is>
    </oc>
    <nc r="R188" t="inlineStr">
      <is>
        <t>T505</t>
      </is>
    </nc>
  </rcc>
  <rcc rId="9435" sId="2">
    <oc r="R189" t="inlineStr">
      <is>
        <t>T5xx</t>
      </is>
    </oc>
    <nc r="R189" t="inlineStr">
      <is>
        <t>T505</t>
      </is>
    </nc>
  </rcc>
  <rcc rId="9436" sId="2">
    <oc r="R190" t="inlineStr">
      <is>
        <t>T5xx</t>
      </is>
    </oc>
    <nc r="R190" t="inlineStr">
      <is>
        <t>T505</t>
      </is>
    </nc>
  </rcc>
  <rcc rId="9437" sId="2">
    <oc r="R191" t="inlineStr">
      <is>
        <t>T5xx</t>
      </is>
    </oc>
    <nc r="R191" t="inlineStr">
      <is>
        <t>T505</t>
      </is>
    </nc>
  </rcc>
  <rcc rId="9438" sId="2">
    <oc r="R192" t="inlineStr">
      <is>
        <t>T5xx</t>
      </is>
    </oc>
    <nc r="R192" t="inlineStr">
      <is>
        <t>T505</t>
      </is>
    </nc>
  </rcc>
  <rcc rId="9439" sId="2">
    <oc r="R193" t="inlineStr">
      <is>
        <t>T5xx</t>
      </is>
    </oc>
    <nc r="R193" t="inlineStr">
      <is>
        <t>T505</t>
      </is>
    </nc>
  </rcc>
  <rcc rId="9440" sId="2">
    <oc r="R194" t="inlineStr">
      <is>
        <t>T5xx</t>
      </is>
    </oc>
    <nc r="R194" t="inlineStr">
      <is>
        <t>T505</t>
      </is>
    </nc>
  </rcc>
  <rcc rId="9441" sId="2">
    <oc r="R195" t="inlineStr">
      <is>
        <t>T5xx</t>
      </is>
    </oc>
    <nc r="R195" t="inlineStr">
      <is>
        <t>T505</t>
      </is>
    </nc>
  </rcc>
  <rcc rId="9442" sId="2">
    <oc r="R156" t="inlineStr">
      <is>
        <t>T5xx</t>
      </is>
    </oc>
    <nc r="R156" t="inlineStr">
      <is>
        <t>T506</t>
      </is>
    </nc>
  </rcc>
  <rcc rId="9443" sId="2">
    <oc r="R157" t="inlineStr">
      <is>
        <t>T5xx</t>
      </is>
    </oc>
    <nc r="R157" t="inlineStr">
      <is>
        <t>T506</t>
      </is>
    </nc>
  </rcc>
  <rcc rId="9444" sId="2">
    <oc r="R170" t="inlineStr">
      <is>
        <t>T5xx</t>
      </is>
    </oc>
    <nc r="R170" t="inlineStr">
      <is>
        <t>T506</t>
      </is>
    </nc>
  </rcc>
  <rcc rId="9445" sId="2">
    <oc r="R171" t="inlineStr">
      <is>
        <t>T5xx</t>
      </is>
    </oc>
    <nc r="R171" t="inlineStr">
      <is>
        <t>T506</t>
      </is>
    </nc>
  </rcc>
  <rcc rId="9446" sId="2">
    <oc r="R172" t="inlineStr">
      <is>
        <t>T5xx</t>
      </is>
    </oc>
    <nc r="R172" t="inlineStr">
      <is>
        <t>T506</t>
      </is>
    </nc>
  </rcc>
  <rcc rId="9447" sId="2">
    <oc r="R173" t="inlineStr">
      <is>
        <t>T5xx</t>
      </is>
    </oc>
    <nc r="R173" t="inlineStr">
      <is>
        <t>T506</t>
      </is>
    </nc>
  </rcc>
  <rcc rId="9448" sId="2">
    <oc r="R174" t="inlineStr">
      <is>
        <t>T5xx</t>
      </is>
    </oc>
    <nc r="R174" t="inlineStr">
      <is>
        <t>T506</t>
      </is>
    </nc>
  </rcc>
  <rcc rId="9449" sId="2">
    <oc r="R175" t="inlineStr">
      <is>
        <t>T5xx</t>
      </is>
    </oc>
    <nc r="R175" t="inlineStr">
      <is>
        <t>T506</t>
      </is>
    </nc>
  </rcc>
  <rcc rId="9450" sId="2">
    <oc r="R176" t="inlineStr">
      <is>
        <t>T5xx</t>
      </is>
    </oc>
    <nc r="R176" t="inlineStr">
      <is>
        <t>T506</t>
      </is>
    </nc>
  </rcc>
  <rcc rId="9451" sId="2">
    <oc r="R177" t="inlineStr">
      <is>
        <t>T5xx</t>
      </is>
    </oc>
    <nc r="R177" t="inlineStr">
      <is>
        <t>T506</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54" sId="1">
    <oc r="W490">
      <f>V490</f>
    </oc>
    <nc r="W490">
      <f>V490-96+206</f>
    </nc>
  </rcc>
  <rfmt sheetId="1" sqref="W490">
    <dxf>
      <fill>
        <patternFill patternType="solid">
          <bgColor rgb="FFFF0000"/>
        </patternFill>
      </fill>
    </dxf>
  </rfmt>
  <rcc rId="9455" sId="1">
    <nc r="X490">
      <f>W490</f>
    </nc>
  </rcc>
  <rcc rId="9456" sId="1">
    <nc r="Z490">
      <v>3</v>
    </nc>
  </rcc>
  <rcc rId="9457" sId="1">
    <nc r="AA490" t="inlineStr">
      <is>
        <t>Ready for review</t>
      </is>
    </nc>
  </rcc>
  <rcc rId="9458" sId="1" numFmtId="19">
    <nc r="AE490">
      <v>43991</v>
    </nc>
  </rcc>
  <rcc rId="9459" sId="1" numFmtId="19">
    <nc r="AF490">
      <v>43991</v>
    </nc>
  </rcc>
  <rcc rId="9460" sId="1" odxf="1" dxf="1">
    <nc r="AL490" t="inlineStr">
      <is>
        <t xml:space="preserve">Can't cover for function rba_Bmgr_main at line#65 because it have a forever loop at line#80
Can’t cover for function rba_Bmgr_bldrJump at line#258 because PBL_ADDRESS is fixed address (limit of cantata can’t set fixed address).
</t>
      </is>
    </nc>
    <odxf>
      <alignment wrapText="0" readingOrder="0"/>
    </odxf>
    <ndxf>
      <alignment wrapText="1" readingOrder="0"/>
    </ndxf>
  </rcc>
  <rfmt sheetId="1" sqref="AL490">
    <dxf>
      <alignment wrapText="0" readingOrder="0"/>
    </dxf>
  </rfmt>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6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6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67" sId="2">
    <nc r="X144">
      <f>W144</f>
    </nc>
  </rcc>
  <rcc rId="9468" sId="2">
    <nc r="X155">
      <f>W155</f>
    </nc>
  </rcc>
  <rcc rId="9469" sId="2">
    <nc r="X159">
      <f>W159</f>
    </nc>
  </rcc>
  <rcc rId="9470" sId="2">
    <nc r="X160">
      <f>W160</f>
    </nc>
  </rcc>
  <rcc rId="9471" sId="2">
    <nc r="X178">
      <f>W178</f>
    </nc>
  </rcc>
  <rcc rId="9472" sId="2">
    <nc r="X179">
      <f>W179</f>
    </nc>
  </rcc>
  <rcc rId="9473" sId="2">
    <nc r="X180">
      <f>W180</f>
    </nc>
  </rcc>
  <rcc rId="9474" sId="2">
    <nc r="X181">
      <f>W181</f>
    </nc>
  </rcc>
  <rcc rId="9475" sId="2">
    <nc r="X182">
      <f>W182</f>
    </nc>
  </rcc>
  <rcc rId="9476" sId="2">
    <nc r="X183">
      <f>W183</f>
    </nc>
  </rcc>
  <rcc rId="9477" sId="2">
    <nc r="X184">
      <f>W184</f>
    </nc>
  </rcc>
  <rcc rId="9478" sId="2">
    <nc r="X185">
      <f>W185</f>
    </nc>
  </rcc>
  <rcc rId="9479" sId="2">
    <nc r="X186">
      <f>W186</f>
    </nc>
  </rcc>
  <rcc rId="9480" sId="2">
    <nc r="AA144" t="inlineStr">
      <is>
        <t>Ready for review</t>
      </is>
    </nc>
  </rcc>
  <rcc rId="9481" sId="2">
    <nc r="AA155" t="inlineStr">
      <is>
        <t>Ready for review</t>
      </is>
    </nc>
  </rcc>
  <rcc rId="9482" sId="2">
    <nc r="AA159" t="inlineStr">
      <is>
        <t>Ready for review</t>
      </is>
    </nc>
  </rcc>
  <rcc rId="9483" sId="2">
    <nc r="AA160" t="inlineStr">
      <is>
        <t>Ready for review</t>
      </is>
    </nc>
  </rcc>
  <rcc rId="9484" sId="2">
    <nc r="AA178" t="inlineStr">
      <is>
        <t>Ready for review</t>
      </is>
    </nc>
  </rcc>
  <rcc rId="9485" sId="2">
    <nc r="AA179" t="inlineStr">
      <is>
        <t>Ready for review</t>
      </is>
    </nc>
  </rcc>
  <rcc rId="9486" sId="2">
    <nc r="AA180" t="inlineStr">
      <is>
        <t>Ready for review</t>
      </is>
    </nc>
  </rcc>
  <rcc rId="9487" sId="2">
    <nc r="AA181" t="inlineStr">
      <is>
        <t>Ready for review</t>
      </is>
    </nc>
  </rcc>
  <rcc rId="9488" sId="2">
    <nc r="AA182" t="inlineStr">
      <is>
        <t>Ready for review</t>
      </is>
    </nc>
  </rcc>
  <rcc rId="9489" sId="2">
    <nc r="AA183" t="inlineStr">
      <is>
        <t>Ready for review</t>
      </is>
    </nc>
  </rcc>
  <rcc rId="9490" sId="2">
    <nc r="AA184" t="inlineStr">
      <is>
        <t>Ready for review</t>
      </is>
    </nc>
  </rcc>
  <rcc rId="9491" sId="2">
    <nc r="AA185" t="inlineStr">
      <is>
        <t>Ready for review</t>
      </is>
    </nc>
  </rcc>
  <rcc rId="9492" sId="2">
    <nc r="AA186" t="inlineStr">
      <is>
        <t>Ready for review</t>
      </is>
    </nc>
  </rcc>
  <rcc rId="9493" sId="2">
    <nc r="X139">
      <f>W139</f>
    </nc>
  </rcc>
  <rcc rId="9494" sId="2">
    <nc r="AA139" t="inlineStr">
      <is>
        <t>Ready for review</t>
      </is>
    </nc>
  </rcc>
  <rcc rId="9495" sId="2" numFmtId="19">
    <nc r="AE144">
      <v>43990</v>
    </nc>
  </rcc>
  <rcc rId="9496" sId="2" numFmtId="19">
    <nc r="AF144">
      <v>43990</v>
    </nc>
  </rcc>
  <rcc rId="9497" sId="2">
    <nc r="AG144" t="inlineStr">
      <is>
        <t>OK</t>
      </is>
    </nc>
  </rcc>
  <rcc rId="9498" sId="2" numFmtId="14">
    <nc r="AH144">
      <v>1</v>
    </nc>
  </rcc>
  <rcc rId="9499" sId="2" numFmtId="14">
    <nc r="AI144">
      <v>1</v>
    </nc>
  </rcc>
  <rcc rId="9500" sId="2" quotePrefix="1">
    <nc r="AK144" t="inlineStr">
      <is>
        <t>None</t>
      </is>
    </nc>
  </rcc>
  <rcc rId="9501" sId="2" numFmtId="19">
    <nc r="AE155">
      <v>43990</v>
    </nc>
  </rcc>
  <rcc rId="9502" sId="2" numFmtId="19">
    <nc r="AF155">
      <v>43990</v>
    </nc>
  </rcc>
  <rcc rId="9503" sId="2">
    <nc r="AG155" t="inlineStr">
      <is>
        <t>OK</t>
      </is>
    </nc>
  </rcc>
  <rcc rId="9504" sId="2" numFmtId="14">
    <nc r="AH155">
      <v>1</v>
    </nc>
  </rcc>
  <rcc rId="9505" sId="2" numFmtId="14">
    <nc r="AI155">
      <v>1</v>
    </nc>
  </rcc>
  <rcc rId="9506" sId="2" quotePrefix="1">
    <nc r="AK155" t="inlineStr">
      <is>
        <t>None</t>
      </is>
    </nc>
  </rcc>
  <rcc rId="9507" sId="2" numFmtId="19">
    <nc r="AE159">
      <v>43990</v>
    </nc>
  </rcc>
  <rcc rId="9508" sId="2" numFmtId="19">
    <nc r="AF159">
      <v>43990</v>
    </nc>
  </rcc>
  <rcc rId="9509" sId="2">
    <nc r="AG159" t="inlineStr">
      <is>
        <t>OK</t>
      </is>
    </nc>
  </rcc>
  <rcc rId="9510" sId="2" numFmtId="14">
    <nc r="AH159">
      <v>1</v>
    </nc>
  </rcc>
  <rcc rId="9511" sId="2" numFmtId="14">
    <nc r="AI159">
      <v>1</v>
    </nc>
  </rcc>
  <rcc rId="9512" sId="2" quotePrefix="1">
    <nc r="AK159" t="inlineStr">
      <is>
        <t>None</t>
      </is>
    </nc>
  </rcc>
  <rcc rId="9513" sId="2" numFmtId="19">
    <nc r="AE160">
      <v>43990</v>
    </nc>
  </rcc>
  <rcc rId="9514" sId="2" numFmtId="19">
    <nc r="AF160">
      <v>43990</v>
    </nc>
  </rcc>
  <rcc rId="9515" sId="2">
    <nc r="AG160" t="inlineStr">
      <is>
        <t>OK</t>
      </is>
    </nc>
  </rcc>
  <rcc rId="9516" sId="2" numFmtId="14">
    <nc r="AH160">
      <v>1</v>
    </nc>
  </rcc>
  <rcc rId="9517" sId="2" numFmtId="14">
    <nc r="AI160">
      <v>1</v>
    </nc>
  </rcc>
  <rcc rId="9518" sId="2" quotePrefix="1">
    <nc r="AK160" t="inlineStr">
      <is>
        <t>None</t>
      </is>
    </nc>
  </rcc>
  <rcc rId="9519" sId="2" numFmtId="19">
    <nc r="AE178">
      <v>43990</v>
    </nc>
  </rcc>
  <rcc rId="9520" sId="2" numFmtId="19">
    <nc r="AF178">
      <v>43990</v>
    </nc>
  </rcc>
  <rcc rId="9521" sId="2">
    <nc r="AG178" t="inlineStr">
      <is>
        <t>OK</t>
      </is>
    </nc>
  </rcc>
  <rcc rId="9522" sId="2" numFmtId="14">
    <nc r="AH178">
      <v>1</v>
    </nc>
  </rcc>
  <rcc rId="9523" sId="2" numFmtId="14">
    <nc r="AI178">
      <v>1</v>
    </nc>
  </rcc>
  <rcc rId="9524" sId="2" quotePrefix="1">
    <nc r="AK178" t="inlineStr">
      <is>
        <t>None</t>
      </is>
    </nc>
  </rcc>
  <rcc rId="9525" sId="2" numFmtId="19">
    <nc r="AE179">
      <v>43990</v>
    </nc>
  </rcc>
  <rcc rId="9526" sId="2" numFmtId="19">
    <nc r="AF179">
      <v>43990</v>
    </nc>
  </rcc>
  <rcc rId="9527" sId="2">
    <nc r="AG179" t="inlineStr">
      <is>
        <t>OK</t>
      </is>
    </nc>
  </rcc>
  <rcc rId="9528" sId="2" numFmtId="14">
    <nc r="AH179">
      <v>1</v>
    </nc>
  </rcc>
  <rcc rId="9529" sId="2" numFmtId="14">
    <nc r="AI179">
      <v>1</v>
    </nc>
  </rcc>
  <rcc rId="9530" sId="2" quotePrefix="1">
    <nc r="AK179" t="inlineStr">
      <is>
        <t>None</t>
      </is>
    </nc>
  </rcc>
  <rcc rId="9531" sId="2" numFmtId="19">
    <nc r="AE180">
      <v>43990</v>
    </nc>
  </rcc>
  <rcc rId="9532" sId="2" numFmtId="19">
    <nc r="AF180">
      <v>43990</v>
    </nc>
  </rcc>
  <rcc rId="9533" sId="2">
    <nc r="AG180" t="inlineStr">
      <is>
        <t>OK</t>
      </is>
    </nc>
  </rcc>
  <rcc rId="9534" sId="2" numFmtId="14">
    <nc r="AH180">
      <v>1</v>
    </nc>
  </rcc>
  <rcc rId="9535" sId="2" numFmtId="14">
    <nc r="AI180">
      <v>1</v>
    </nc>
  </rcc>
  <rcc rId="9536" sId="2" quotePrefix="1">
    <nc r="AK180" t="inlineStr">
      <is>
        <t>None</t>
      </is>
    </nc>
  </rcc>
  <rcc rId="9537" sId="2" numFmtId="19">
    <nc r="AE181">
      <v>43990</v>
    </nc>
  </rcc>
  <rcc rId="9538" sId="2" numFmtId="19">
    <nc r="AF181">
      <v>43990</v>
    </nc>
  </rcc>
  <rcc rId="9539" sId="2">
    <nc r="AG181" t="inlineStr">
      <is>
        <t>OK</t>
      </is>
    </nc>
  </rcc>
  <rcc rId="9540" sId="2" numFmtId="14">
    <nc r="AH181">
      <v>1</v>
    </nc>
  </rcc>
  <rcc rId="9541" sId="2" numFmtId="14">
    <nc r="AI181">
      <v>1</v>
    </nc>
  </rcc>
  <rcc rId="9542" sId="2" quotePrefix="1">
    <nc r="AK181" t="inlineStr">
      <is>
        <t>None</t>
      </is>
    </nc>
  </rcc>
  <rcc rId="9543" sId="2" numFmtId="19">
    <nc r="AE182">
      <v>43990</v>
    </nc>
  </rcc>
  <rcc rId="9544" sId="2" numFmtId="19">
    <nc r="AF182">
      <v>43990</v>
    </nc>
  </rcc>
  <rcc rId="9545" sId="2">
    <nc r="AG182" t="inlineStr">
      <is>
        <t>OK</t>
      </is>
    </nc>
  </rcc>
  <rcc rId="9546" sId="2" numFmtId="14">
    <nc r="AH182">
      <v>1</v>
    </nc>
  </rcc>
  <rcc rId="9547" sId="2" numFmtId="14">
    <nc r="AI182">
      <v>1</v>
    </nc>
  </rcc>
  <rcc rId="9548" sId="2" quotePrefix="1">
    <nc r="AK182" t="inlineStr">
      <is>
        <t>None</t>
      </is>
    </nc>
  </rcc>
  <rcc rId="9549" sId="2" numFmtId="19">
    <nc r="AE183">
      <v>43990</v>
    </nc>
  </rcc>
  <rcc rId="9550" sId="2" numFmtId="19">
    <nc r="AF183">
      <v>43990</v>
    </nc>
  </rcc>
  <rcc rId="9551" sId="2">
    <nc r="AG183" t="inlineStr">
      <is>
        <t>OK</t>
      </is>
    </nc>
  </rcc>
  <rcc rId="9552" sId="2" numFmtId="14">
    <nc r="AH183">
      <v>1</v>
    </nc>
  </rcc>
  <rcc rId="9553" sId="2" numFmtId="14">
    <nc r="AI183">
      <v>1</v>
    </nc>
  </rcc>
  <rcc rId="9554" sId="2" quotePrefix="1">
    <nc r="AK183" t="inlineStr">
      <is>
        <t>None</t>
      </is>
    </nc>
  </rcc>
  <rcc rId="9555" sId="2" numFmtId="19">
    <nc r="AE184">
      <v>43990</v>
    </nc>
  </rcc>
  <rcc rId="9556" sId="2" numFmtId="19">
    <nc r="AF184">
      <v>43990</v>
    </nc>
  </rcc>
  <rcc rId="9557" sId="2">
    <nc r="AG184" t="inlineStr">
      <is>
        <t>OK</t>
      </is>
    </nc>
  </rcc>
  <rcc rId="9558" sId="2" numFmtId="14">
    <nc r="AH184">
      <v>1</v>
    </nc>
  </rcc>
  <rcc rId="9559" sId="2" numFmtId="14">
    <nc r="AI184">
      <v>1</v>
    </nc>
  </rcc>
  <rcc rId="9560" sId="2" quotePrefix="1">
    <nc r="AK184" t="inlineStr">
      <is>
        <t>None</t>
      </is>
    </nc>
  </rcc>
  <rcc rId="9561" sId="2" numFmtId="19">
    <nc r="AE185">
      <v>43990</v>
    </nc>
  </rcc>
  <rcc rId="9562" sId="2" numFmtId="19">
    <nc r="AF185">
      <v>43990</v>
    </nc>
  </rcc>
  <rcc rId="9563" sId="2">
    <nc r="AG185" t="inlineStr">
      <is>
        <t>OK</t>
      </is>
    </nc>
  </rcc>
  <rcc rId="9564" sId="2" numFmtId="14">
    <nc r="AH185">
      <v>1</v>
    </nc>
  </rcc>
  <rcc rId="9565" sId="2" numFmtId="14">
    <nc r="AI185">
      <v>1</v>
    </nc>
  </rcc>
  <rcc rId="9566" sId="2" quotePrefix="1">
    <nc r="AK185" t="inlineStr">
      <is>
        <t>None</t>
      </is>
    </nc>
  </rcc>
  <rcc rId="9567" sId="2" numFmtId="19">
    <nc r="AE186">
      <v>43990</v>
    </nc>
  </rcc>
  <rcc rId="9568" sId="2" numFmtId="19">
    <nc r="AF186">
      <v>43990</v>
    </nc>
  </rcc>
  <rcc rId="9569" sId="2">
    <nc r="AG186" t="inlineStr">
      <is>
        <t>OK</t>
      </is>
    </nc>
  </rcc>
  <rcc rId="9570" sId="2" numFmtId="14">
    <nc r="AH186">
      <v>1</v>
    </nc>
  </rcc>
  <rcc rId="9571" sId="2" numFmtId="14">
    <nc r="AI186">
      <v>1</v>
    </nc>
  </rcc>
  <rcc rId="9572" sId="2" quotePrefix="1">
    <nc r="AK186" t="inlineStr">
      <is>
        <t>None</t>
      </is>
    </nc>
  </rcc>
  <rcc rId="9573" sId="2" numFmtId="14">
    <nc r="AJ144">
      <v>1</v>
    </nc>
  </rcc>
  <rcc rId="9574" sId="2" numFmtId="14">
    <nc r="AJ155">
      <v>1</v>
    </nc>
  </rcc>
  <rcc rId="9575" sId="2" numFmtId="14">
    <nc r="AJ159">
      <v>1</v>
    </nc>
  </rcc>
  <rcc rId="9576" sId="2" numFmtId="14">
    <nc r="AJ160">
      <v>1</v>
    </nc>
  </rcc>
  <rcc rId="9577" sId="2" numFmtId="14">
    <nc r="AJ178">
      <v>1</v>
    </nc>
  </rcc>
  <rcc rId="9578" sId="2" numFmtId="14">
    <nc r="AJ179">
      <v>1</v>
    </nc>
  </rcc>
  <rcc rId="9579" sId="2" numFmtId="14">
    <nc r="AJ180">
      <v>1</v>
    </nc>
  </rcc>
  <rcc rId="9580" sId="2" numFmtId="14">
    <nc r="AJ181">
      <v>1</v>
    </nc>
  </rcc>
  <rcc rId="9581" sId="2" numFmtId="14">
    <nc r="AJ182">
      <v>1</v>
    </nc>
  </rcc>
  <rcc rId="9582" sId="2" numFmtId="14">
    <nc r="AJ183">
      <v>1</v>
    </nc>
  </rcc>
  <rcc rId="9583" sId="2" numFmtId="14">
    <nc r="AJ184">
      <v>1</v>
    </nc>
  </rcc>
  <rcc rId="9584" sId="2" numFmtId="14">
    <nc r="AJ185">
      <v>1</v>
    </nc>
  </rcc>
  <rcc rId="9585" sId="2" numFmtId="14">
    <nc r="AJ186">
      <v>1</v>
    </nc>
  </rcc>
  <rcv guid="{A2C66332-A809-458E-971B-FDB6D62C74C3}" action="delete"/>
  <rdn rId="0" localSheetId="1" customView="1" name="Z_A2C66332_A809_458E_971B_FDB6D62C74C3_.wvu.FilterData" hidden="1" oldHidden="1">
    <formula>Merged_COEM!$B$59:$AN$530</formula>
    <oldFormula>Merged_COEM!$B$59:$AN$530</oldFormula>
  </rdn>
  <rdn rId="0" localSheetId="2" customView="1" name="Z_A2C66332_A809_458E_971B_FDB6D62C74C3_.wvu.FilterData" hidden="1" oldHidden="1">
    <formula>Merged_JOEM!$B$59:$AN$234</formula>
    <oldFormula>Merged_JOEM!$B$59:$AN$199</oldFormula>
  </rdn>
  <rcv guid="{A2C66332-A809-458E-971B-FDB6D62C74C3}" action="add"/>
</revisions>
</file>

<file path=xl/revisions/revisionLog6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588" sId="1">
    <nc r="X426">
      <f>W426</f>
    </nc>
  </rcc>
  <rcc rId="9589" sId="1">
    <nc r="Z426">
      <v>1</v>
    </nc>
  </rcc>
  <rcc rId="9590" sId="1">
    <nc r="AA426" t="inlineStr">
      <is>
        <t>Ready for review</t>
      </is>
    </nc>
  </rcc>
  <rcc rId="9591" sId="1" numFmtId="19">
    <nc r="AE426">
      <v>43992</v>
    </nc>
  </rcc>
  <rcc rId="9592" sId="1" numFmtId="19">
    <nc r="AF426">
      <v>43992</v>
    </nc>
  </rcc>
  <rcc rId="9593" sId="1">
    <nc r="AG426" t="inlineStr">
      <is>
        <t>OK</t>
      </is>
    </nc>
  </rcc>
  <rcc rId="9594" sId="1" numFmtId="14">
    <nc r="AH426">
      <v>1</v>
    </nc>
  </rcc>
  <rcc rId="9595" sId="1" numFmtId="14">
    <nc r="AI426">
      <v>1</v>
    </nc>
  </rcc>
  <rcc rId="9596" sId="1" numFmtId="14">
    <nc r="AJ426">
      <v>1</v>
    </nc>
  </rcc>
  <rcc rId="9597" sId="1">
    <nc r="AK426" t="inlineStr">
      <is>
        <t>None</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600" sId="2" numFmtId="19">
    <oc r="AC155">
      <v>43990</v>
    </oc>
    <nc r="AC155"/>
  </rcc>
  <rcc rId="9601" sId="2" numFmtId="19">
    <oc r="AD155">
      <v>43994</v>
    </oc>
    <nc r="AD155"/>
  </rcc>
  <rcc rId="9602" sId="2" numFmtId="19">
    <oc r="AE155">
      <v>43990</v>
    </oc>
    <nc r="AE155"/>
  </rcc>
  <rcc rId="9603" sId="2" numFmtId="19">
    <oc r="AF155">
      <v>43990</v>
    </oc>
    <nc r="AF155"/>
  </rcc>
  <rcc rId="9604" sId="2">
    <oc r="AG155" t="inlineStr">
      <is>
        <t>OK</t>
      </is>
    </oc>
    <nc r="AG155"/>
  </rcc>
  <rcc rId="9605" sId="2" numFmtId="14">
    <oc r="AH155">
      <v>1</v>
    </oc>
    <nc r="AH155"/>
  </rcc>
  <rcc rId="9606" sId="2" numFmtId="14">
    <oc r="AI155">
      <v>1</v>
    </oc>
    <nc r="AI155"/>
  </rcc>
  <rcc rId="9607" sId="2" numFmtId="14">
    <oc r="AJ155">
      <v>1</v>
    </oc>
    <nc r="AJ155"/>
  </rcc>
  <rcc rId="9608" sId="2">
    <oc r="AK155" t="inlineStr">
      <is>
        <t>None</t>
      </is>
    </oc>
    <nc r="AK155"/>
  </rcc>
  <rcc rId="9609" sId="2" numFmtId="19">
    <oc r="AC159">
      <v>43990</v>
    </oc>
    <nc r="AC159"/>
  </rcc>
  <rcc rId="9610" sId="2" numFmtId="19">
    <oc r="AD159">
      <v>43994</v>
    </oc>
    <nc r="AD159"/>
  </rcc>
  <rcc rId="9611" sId="2" numFmtId="19">
    <oc r="AE159">
      <v>43990</v>
    </oc>
    <nc r="AE159"/>
  </rcc>
  <rcc rId="9612" sId="2" numFmtId="19">
    <oc r="AF159">
      <v>43990</v>
    </oc>
    <nc r="AF159"/>
  </rcc>
  <rcc rId="9613" sId="2">
    <oc r="AG159" t="inlineStr">
      <is>
        <t>OK</t>
      </is>
    </oc>
    <nc r="AG159"/>
  </rcc>
  <rcc rId="9614" sId="2" numFmtId="14">
    <oc r="AH159">
      <v>1</v>
    </oc>
    <nc r="AH159"/>
  </rcc>
  <rcc rId="9615" sId="2" numFmtId="14">
    <oc r="AI159">
      <v>1</v>
    </oc>
    <nc r="AI159"/>
  </rcc>
  <rcc rId="9616" sId="2" numFmtId="14">
    <oc r="AJ159">
      <v>1</v>
    </oc>
    <nc r="AJ159"/>
  </rcc>
  <rcc rId="9617" sId="2">
    <oc r="AK159" t="inlineStr">
      <is>
        <t>None</t>
      </is>
    </oc>
    <nc r="AK159"/>
  </rcc>
  <rcc rId="9618" sId="2" numFmtId="19">
    <oc r="AC160">
      <v>43990</v>
    </oc>
    <nc r="AC160"/>
  </rcc>
  <rcc rId="9619" sId="2" numFmtId="19">
    <oc r="AD160">
      <v>43994</v>
    </oc>
    <nc r="AD160"/>
  </rcc>
  <rcc rId="9620" sId="2" numFmtId="19">
    <oc r="AE160">
      <v>43990</v>
    </oc>
    <nc r="AE160"/>
  </rcc>
  <rcc rId="9621" sId="2" numFmtId="19">
    <oc r="AF160">
      <v>43990</v>
    </oc>
    <nc r="AF160"/>
  </rcc>
  <rcc rId="9622" sId="2">
    <oc r="AG160" t="inlineStr">
      <is>
        <t>OK</t>
      </is>
    </oc>
    <nc r="AG160"/>
  </rcc>
  <rcc rId="9623" sId="2" numFmtId="14">
    <oc r="AH160">
      <v>1</v>
    </oc>
    <nc r="AH160"/>
  </rcc>
  <rcc rId="9624" sId="2" numFmtId="14">
    <oc r="AI160">
      <v>1</v>
    </oc>
    <nc r="AI160"/>
  </rcc>
  <rcc rId="9625" sId="2" numFmtId="14">
    <oc r="AJ160">
      <v>1</v>
    </oc>
    <nc r="AJ160"/>
  </rcc>
  <rcc rId="9626" sId="2">
    <oc r="AK160" t="inlineStr">
      <is>
        <t>None</t>
      </is>
    </oc>
    <nc r="AK160"/>
  </rcc>
</revisions>
</file>

<file path=xl/revisions/revisionLog6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9627" sId="1" ref="A505:XFD530" action="insertRow"/>
  <rcc rId="9628" sId="1" xfDxf="1" dxf="1">
    <nc r="E498"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29" sId="1" xfDxf="1" dxf="1">
    <nc r="E499"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0" sId="1" xfDxf="1" dxf="1">
    <nc r="E500"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1" sId="1" xfDxf="1" dxf="1">
    <nc r="E501"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2" sId="1" xfDxf="1" dxf="1">
    <nc r="E502"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3" sId="1" xfDxf="1" dxf="1">
    <nc r="E503"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4" sId="1" xfDxf="1" dxf="1">
    <nc r="E504"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5" sId="1" xfDxf="1" dxf="1">
    <nc r="E505"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6" sId="1" xfDxf="1" dxf="1">
    <nc r="E506"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7" sId="1" xfDxf="1" dxf="1">
    <nc r="E507"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8" sId="1" xfDxf="1" dxf="1">
    <nc r="E508"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9" sId="1" xfDxf="1" dxf="1">
    <nc r="E509"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0" sId="1" xfDxf="1" dxf="1">
    <nc r="E510"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1" sId="1" xfDxf="1" dxf="1">
    <nc r="E511"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2" sId="1" xfDxf="1" dxf="1">
    <nc r="E512"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3" sId="1" xfDxf="1" dxf="1">
    <nc r="E513"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4" sId="1" xfDxf="1" dxf="1">
    <nc r="E514"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5" sId="1" xfDxf="1" dxf="1">
    <nc r="E515"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6" sId="1" xfDxf="1" dxf="1">
    <nc r="E516"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7" sId="1" xfDxf="1" dxf="1">
    <nc r="E517"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8" sId="1" xfDxf="1" dxf="1">
    <nc r="E518"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9" sId="1" xfDxf="1" dxf="1">
    <nc r="E519"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0" sId="1" xfDxf="1" dxf="1">
    <nc r="E520"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1" sId="1" xfDxf="1" dxf="1">
    <nc r="E521"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2" sId="1" xfDxf="1" dxf="1">
    <nc r="E522"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3" sId="1" xfDxf="1" dxf="1">
    <nc r="E523"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4" sId="1" xfDxf="1" dxf="1">
    <nc r="E524"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5" sId="1" xfDxf="1" dxf="1">
    <nc r="E525"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6" sId="1" xfDxf="1" dxf="1">
    <nc r="E526"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7" sId="1" xfDxf="1" dxf="1">
    <nc r="E527"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8" sId="1" xfDxf="1" dxf="1">
    <nc r="E528"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9" sId="1" xfDxf="1" dxf="1">
    <nc r="E529"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60" sId="1" xfDxf="1" dxf="1">
    <nc r="E530"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61" sId="1" xfDxf="1" dxf="1">
    <nc r="E531"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62" sId="1" xfDxf="1" dxf="1">
    <nc r="E532"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63" sId="1" xfDxf="1" dxf="1">
    <nc r="E533"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64" sId="1" xfDxf="1" dxf="1">
    <nc r="E534"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65" sId="1" xfDxf="1" dxf="1">
    <nc r="E535" t="inlineStr">
      <is>
        <t>FAW_C100_IPB1.1 Bss02</t>
      </is>
    </nc>
    <ndxf>
      <alignment horizontal="left" vertical="top" readingOrder="0"/>
      <border outline="0">
        <left style="thin">
          <color indexed="64"/>
        </left>
        <right style="thin">
          <color indexed="64"/>
        </right>
        <top style="thin">
          <color indexed="64"/>
        </top>
        <bottom style="thin">
          <color indexed="64"/>
        </bottom>
      </border>
    </ndxf>
  </rcc>
  <rcc rId="9666" sId="1" xfDxf="1" dxf="1">
    <nc r="E536" t="inlineStr">
      <is>
        <t>FAW_C100_IPB1.1 Bss02</t>
      </is>
    </nc>
    <ndxf>
      <alignment horizontal="left" vertical="top" readingOrder="0"/>
      <border outline="0">
        <left style="thin">
          <color indexed="64"/>
        </left>
        <right style="thin">
          <color indexed="64"/>
        </right>
        <top style="thin">
          <color indexed="64"/>
        </top>
        <bottom style="thin">
          <color indexed="64"/>
        </bottom>
      </border>
    </ndxf>
  </rcc>
  <rcc rId="9667" sId="1" xfDxf="1" dxf="1">
    <nc r="E537" t="inlineStr">
      <is>
        <t>FAW_C100_IPB1.1 Bss02</t>
      </is>
    </nc>
    <ndxf>
      <alignment horizontal="left" vertical="top" readingOrder="0"/>
      <border outline="0">
        <left style="thin">
          <color indexed="64"/>
        </left>
        <right style="thin">
          <color indexed="64"/>
        </right>
        <top style="thin">
          <color indexed="64"/>
        </top>
        <bottom style="thin">
          <color indexed="64"/>
        </bottom>
      </border>
    </ndxf>
  </rcc>
  <rcc rId="9668" sId="1" xfDxf="1" dxf="1">
    <nc r="E538" t="inlineStr">
      <is>
        <t>FAW_X40FL_1.2TD BL03</t>
      </is>
    </nc>
    <ndxf>
      <alignment horizontal="left" vertical="top" readingOrder="0"/>
      <border outline="0">
        <left style="thin">
          <color indexed="64"/>
        </left>
        <right style="thin">
          <color indexed="64"/>
        </right>
        <top style="thin">
          <color indexed="64"/>
        </top>
        <bottom style="thin">
          <color indexed="64"/>
        </bottom>
      </border>
    </ndxf>
  </rcc>
  <rcc rId="9669" sId="1" xfDxf="1" dxf="1">
    <nc r="E539" t="inlineStr">
      <is>
        <t>FAW_X40FL_1.2TD BL03</t>
      </is>
    </nc>
    <ndxf>
      <alignment horizontal="left" vertical="top" readingOrder="0"/>
      <border outline="0">
        <left style="thin">
          <color indexed="64"/>
        </left>
        <right style="thin">
          <color indexed="64"/>
        </right>
        <top style="thin">
          <color indexed="64"/>
        </top>
        <bottom style="thin">
          <color indexed="64"/>
        </bottom>
      </border>
    </ndxf>
  </rcc>
  <rcc rId="9670" sId="1" xfDxf="1" dxf="1">
    <nc r="E540" t="inlineStr">
      <is>
        <t>FAW_X40FL_1.2TD BL03</t>
      </is>
    </nc>
    <ndxf>
      <alignment horizontal="left" vertical="top" readingOrder="0"/>
      <border outline="0">
        <left style="thin">
          <color indexed="64"/>
        </left>
        <right style="thin">
          <color indexed="64"/>
        </right>
        <top style="thin">
          <color indexed="64"/>
        </top>
        <bottom style="thin">
          <color indexed="64"/>
        </bottom>
      </border>
    </ndxf>
  </rcc>
  <rcc rId="9671" sId="1" xfDxf="1" dxf="1">
    <nc r="E541" t="inlineStr">
      <is>
        <t>FAW_X40FL_1.2TD BL03</t>
      </is>
    </nc>
    <ndxf>
      <alignment horizontal="left" vertical="top" readingOrder="0"/>
      <border outline="0">
        <left style="thin">
          <color indexed="64"/>
        </left>
        <right style="thin">
          <color indexed="64"/>
        </right>
        <top style="thin">
          <color indexed="64"/>
        </top>
        <bottom style="thin">
          <color indexed="64"/>
        </bottom>
      </border>
    </ndxf>
  </rcc>
  <rcc rId="9672" sId="1" xfDxf="1" dxf="1">
    <nc r="E542" t="inlineStr">
      <is>
        <t>FAW_X40FL_1.2TD BL03</t>
      </is>
    </nc>
    <ndxf>
      <alignment horizontal="left" vertical="top" readingOrder="0"/>
      <border outline="0">
        <left style="thin">
          <color indexed="64"/>
        </left>
        <right style="thin">
          <color indexed="64"/>
        </right>
        <top style="thin">
          <color indexed="64"/>
        </top>
        <bottom style="thin">
          <color indexed="64"/>
        </bottom>
      </border>
    </ndxf>
  </rcc>
  <rcc rId="9673" sId="1" xfDxf="1" dxf="1">
    <nc r="E543" t="inlineStr">
      <is>
        <t>FAW_X40FL_1.2TD BL03</t>
      </is>
    </nc>
    <ndxf>
      <alignment horizontal="left" vertical="top" readingOrder="0"/>
      <border outline="0">
        <left style="thin">
          <color indexed="64"/>
        </left>
        <right style="thin">
          <color indexed="64"/>
        </right>
        <top style="thin">
          <color indexed="64"/>
        </top>
        <bottom style="thin">
          <color indexed="64"/>
        </bottom>
      </border>
    </ndxf>
  </rcc>
  <rcc rId="9674" sId="1" xfDxf="1" dxf="1">
    <nc r="E544" t="inlineStr">
      <is>
        <t>238688_Chery_IPB_T1DPHev_BL01</t>
      </is>
    </nc>
    <ndxf>
      <alignment horizontal="left" vertical="top" readingOrder="0"/>
      <border outline="0">
        <left style="thin">
          <color indexed="64"/>
        </left>
        <right style="thin">
          <color indexed="64"/>
        </right>
        <top style="thin">
          <color indexed="64"/>
        </top>
        <bottom style="thin">
          <color indexed="64"/>
        </bottom>
      </border>
    </ndxf>
  </rcc>
  <rcc rId="9675" sId="1" xfDxf="1" dxf="1">
    <nc r="E545" t="inlineStr">
      <is>
        <t>BYD_IPB_SW_Mainstream_BL05_SP15</t>
      </is>
    </nc>
    <ndxf>
      <alignment horizontal="left" vertical="top" readingOrder="0"/>
      <border outline="0">
        <left style="thin">
          <color indexed="64"/>
        </left>
        <right style="thin">
          <color indexed="64"/>
        </right>
        <top style="thin">
          <color indexed="64"/>
        </top>
        <bottom style="thin">
          <color indexed="64"/>
        </bottom>
      </border>
    </ndxf>
  </rcc>
  <rcc rId="9676" sId="1" xfDxf="1" dxf="1">
    <nc r="E546" t="inlineStr">
      <is>
        <t>GWM_B30_CP_BSS08</t>
      </is>
    </nc>
    <ndxf>
      <alignment horizontal="left" vertical="top" readingOrder="0"/>
      <border outline="0">
        <left style="thin">
          <color indexed="64"/>
        </left>
        <right style="thin">
          <color indexed="64"/>
        </right>
        <top style="thin">
          <color indexed="64"/>
        </top>
        <bottom style="thin">
          <color indexed="64"/>
        </bottom>
      </border>
    </ndxf>
  </rcc>
  <rcc rId="9677" sId="1" xfDxf="1" dxf="1">
    <nc r="E547" t="inlineStr">
      <is>
        <t>Aiways_MAS861_ESPHevX_BL08_ECR</t>
      </is>
    </nc>
    <ndxf>
      <alignment horizontal="left" vertical="top" readingOrder="0"/>
      <border outline="0">
        <left style="thin">
          <color indexed="64"/>
        </left>
        <right style="thin">
          <color indexed="64"/>
        </right>
        <top style="thin">
          <color indexed="64"/>
        </top>
        <bottom style="thin">
          <color indexed="64"/>
        </bottom>
      </border>
    </ndxf>
  </rcc>
  <rcc rId="9678" sId="1" xfDxf="1" dxf="1">
    <nc r="E548" t="inlineStr">
      <is>
        <t>Aiways_MAS861_ESPHevX_BL08_ECR</t>
      </is>
    </nc>
    <ndxf>
      <alignment horizontal="left" vertical="top" readingOrder="0"/>
      <border outline="0">
        <left style="thin">
          <color indexed="64"/>
        </left>
        <right style="thin">
          <color indexed="64"/>
        </right>
        <top style="thin">
          <color indexed="64"/>
        </top>
        <bottom style="thin">
          <color indexed="64"/>
        </bottom>
      </border>
    </ndxf>
  </rcc>
  <rcc rId="9679" sId="1" xfDxf="1" dxf="1">
    <nc r="E549" t="inlineStr">
      <is>
        <t>Aiways_MAS861_ESPHevX_BL08_ECR</t>
      </is>
    </nc>
    <ndxf>
      <alignment horizontal="left" vertical="top" readingOrder="0"/>
      <border outline="0">
        <left style="thin">
          <color indexed="64"/>
        </left>
        <right style="thin">
          <color indexed="64"/>
        </right>
        <top style="thin">
          <color indexed="64"/>
        </top>
        <bottom style="thin">
          <color indexed="64"/>
        </bottom>
      </border>
    </ndxf>
  </rcc>
  <rcc rId="9680" sId="1">
    <nc r="D498" t="inlineStr">
      <is>
        <t>PSW</t>
      </is>
    </nc>
  </rcc>
  <rcc rId="9681" sId="1">
    <nc r="D499" t="inlineStr">
      <is>
        <t>PSW</t>
      </is>
    </nc>
  </rcc>
  <rcc rId="9682" sId="1">
    <nc r="D500" t="inlineStr">
      <is>
        <t>PSW</t>
      </is>
    </nc>
  </rcc>
  <rcc rId="9683" sId="1">
    <nc r="D501" t="inlineStr">
      <is>
        <t>PSW</t>
      </is>
    </nc>
  </rcc>
  <rcc rId="9684" sId="1">
    <nc r="D502" t="inlineStr">
      <is>
        <t>PSW</t>
      </is>
    </nc>
  </rcc>
  <rcc rId="9685" sId="1">
    <nc r="D503" t="inlineStr">
      <is>
        <t>PSW</t>
      </is>
    </nc>
  </rcc>
  <rcc rId="9686" sId="1">
    <nc r="D504" t="inlineStr">
      <is>
        <t>PSW</t>
      </is>
    </nc>
  </rcc>
  <rcc rId="9687" sId="1">
    <nc r="D505" t="inlineStr">
      <is>
        <t>PSW</t>
      </is>
    </nc>
  </rcc>
  <rcc rId="9688" sId="1">
    <nc r="D506" t="inlineStr">
      <is>
        <t>PSW</t>
      </is>
    </nc>
  </rcc>
  <rcc rId="9689" sId="1">
    <nc r="D507" t="inlineStr">
      <is>
        <t>PSW</t>
      </is>
    </nc>
  </rcc>
  <rcc rId="9690" sId="1">
    <nc r="D508" t="inlineStr">
      <is>
        <t>PSW</t>
      </is>
    </nc>
  </rcc>
  <rcc rId="9691" sId="1">
    <nc r="D509" t="inlineStr">
      <is>
        <t>PSW</t>
      </is>
    </nc>
  </rcc>
  <rcc rId="9692" sId="1">
    <nc r="D510" t="inlineStr">
      <is>
        <t>PSW</t>
      </is>
    </nc>
  </rcc>
  <rcc rId="9693" sId="1">
    <nc r="D511" t="inlineStr">
      <is>
        <t>PSW</t>
      </is>
    </nc>
  </rcc>
  <rcc rId="9694" sId="1">
    <nc r="D512" t="inlineStr">
      <is>
        <t>PSW</t>
      </is>
    </nc>
  </rcc>
  <rcc rId="9695" sId="1">
    <nc r="D513" t="inlineStr">
      <is>
        <t>PSW</t>
      </is>
    </nc>
  </rcc>
  <rcc rId="9696" sId="1">
    <nc r="D514" t="inlineStr">
      <is>
        <t>PSW</t>
      </is>
    </nc>
  </rcc>
  <rcc rId="9697" sId="1">
    <nc r="D515" t="inlineStr">
      <is>
        <t>PSW</t>
      </is>
    </nc>
  </rcc>
  <rcc rId="9698" sId="1">
    <nc r="D516" t="inlineStr">
      <is>
        <t>PSW</t>
      </is>
    </nc>
  </rcc>
  <rcc rId="9699" sId="1">
    <nc r="D517" t="inlineStr">
      <is>
        <t>PSW</t>
      </is>
    </nc>
  </rcc>
  <rcc rId="9700" sId="1">
    <nc r="D518" t="inlineStr">
      <is>
        <t>PSW</t>
      </is>
    </nc>
  </rcc>
  <rcc rId="9701" sId="1">
    <nc r="D526" t="inlineStr">
      <is>
        <t>PSW</t>
      </is>
    </nc>
  </rcc>
  <rcc rId="9702" sId="1">
    <nc r="D527" t="inlineStr">
      <is>
        <t>PSW</t>
      </is>
    </nc>
  </rcc>
  <rcc rId="9703" sId="1">
    <nc r="D528" t="inlineStr">
      <is>
        <t>PSW</t>
      </is>
    </nc>
  </rcc>
  <rcc rId="9704" sId="1">
    <nc r="D529" t="inlineStr">
      <is>
        <t>PSW</t>
      </is>
    </nc>
  </rcc>
  <rcc rId="9705" sId="1">
    <nc r="D530" t="inlineStr">
      <is>
        <t>PSW</t>
      </is>
    </nc>
  </rcc>
  <rcc rId="9706" sId="1">
    <nc r="D531" t="inlineStr">
      <is>
        <t>PSW</t>
      </is>
    </nc>
  </rcc>
  <rcc rId="9707" sId="1">
    <nc r="D532" t="inlineStr">
      <is>
        <t>PSW</t>
      </is>
    </nc>
  </rcc>
  <rcc rId="9708" sId="1">
    <nc r="D533" t="inlineStr">
      <is>
        <t>PSW</t>
      </is>
    </nc>
  </rcc>
  <rcc rId="9709" sId="1">
    <nc r="D534" t="inlineStr">
      <is>
        <t>PSW</t>
      </is>
    </nc>
  </rcc>
  <rcc rId="9710" sId="1">
    <nc r="D535" t="inlineStr">
      <is>
        <t>PSW</t>
      </is>
    </nc>
  </rcc>
  <rcc rId="9711" sId="1">
    <nc r="D536" t="inlineStr">
      <is>
        <t>PSW</t>
      </is>
    </nc>
  </rcc>
  <rcc rId="9712" sId="1">
    <nc r="D537" t="inlineStr">
      <is>
        <t>PSW</t>
      </is>
    </nc>
  </rcc>
  <rcc rId="9713" sId="1">
    <nc r="D538" t="inlineStr">
      <is>
        <t>PSW</t>
      </is>
    </nc>
  </rcc>
  <rcc rId="9714" sId="1">
    <nc r="D539" t="inlineStr">
      <is>
        <t>PSW</t>
      </is>
    </nc>
  </rcc>
  <rcc rId="9715" sId="1">
    <nc r="D540" t="inlineStr">
      <is>
        <t>PSW</t>
      </is>
    </nc>
  </rcc>
  <rcc rId="9716" sId="1">
    <nc r="D541" t="inlineStr">
      <is>
        <t>PSW</t>
      </is>
    </nc>
  </rcc>
  <rcc rId="9717" sId="1">
    <nc r="D542" t="inlineStr">
      <is>
        <t>PSW</t>
      </is>
    </nc>
  </rcc>
  <rcc rId="9718" sId="1">
    <nc r="D543" t="inlineStr">
      <is>
        <t>PSW</t>
      </is>
    </nc>
  </rcc>
  <rcc rId="9719" sId="1">
    <nc r="D544" t="inlineStr">
      <is>
        <t>PSW</t>
      </is>
    </nc>
  </rcc>
  <rcc rId="9720" sId="1">
    <nc r="D545" t="inlineStr">
      <is>
        <t>PSW</t>
      </is>
    </nc>
  </rcc>
  <rcc rId="9721" sId="1">
    <nc r="D546" t="inlineStr">
      <is>
        <t>PSW</t>
      </is>
    </nc>
  </rcc>
  <rcc rId="9722" sId="1">
    <nc r="D547" t="inlineStr">
      <is>
        <t>PSW</t>
      </is>
    </nc>
  </rcc>
  <rcc rId="9723" sId="1">
    <nc r="D548" t="inlineStr">
      <is>
        <t>PSW</t>
      </is>
    </nc>
  </rcc>
  <rcc rId="9724" sId="1">
    <nc r="D549" t="inlineStr">
      <is>
        <t>PSW</t>
      </is>
    </nc>
  </rcc>
  <rcc rId="9725" sId="1">
    <nc r="C498">
      <v>20200609</v>
    </nc>
  </rcc>
  <rcc rId="9726" sId="1">
    <nc r="C499">
      <v>20200609</v>
    </nc>
  </rcc>
  <rcc rId="9727" sId="1">
    <nc r="C500">
      <v>20200609</v>
    </nc>
  </rcc>
  <rcc rId="9728" sId="1">
    <nc r="C501">
      <v>20200609</v>
    </nc>
  </rcc>
  <rcc rId="9729" sId="1">
    <nc r="C502">
      <v>20200609</v>
    </nc>
  </rcc>
  <rcc rId="9730" sId="1">
    <nc r="C503">
      <v>20200609</v>
    </nc>
  </rcc>
  <rcc rId="9731" sId="1">
    <nc r="C504">
      <v>20200609</v>
    </nc>
  </rcc>
  <rcc rId="9732" sId="1">
    <nc r="C505">
      <v>20200609</v>
    </nc>
  </rcc>
  <rcc rId="9733" sId="1">
    <nc r="C506">
      <v>20200609</v>
    </nc>
  </rcc>
  <rcc rId="9734" sId="1">
    <nc r="C507">
      <v>20200609</v>
    </nc>
  </rcc>
  <rcc rId="9735" sId="1">
    <nc r="C508">
      <v>20200609</v>
    </nc>
  </rcc>
  <rcc rId="9736" sId="1">
    <nc r="C509">
      <v>20200609</v>
    </nc>
  </rcc>
  <rcc rId="9737" sId="1">
    <nc r="C510">
      <v>20200609</v>
    </nc>
  </rcc>
  <rcc rId="9738" sId="1">
    <nc r="C511">
      <v>20200609</v>
    </nc>
  </rcc>
  <rcc rId="9739" sId="1">
    <nc r="C512">
      <v>20200609</v>
    </nc>
  </rcc>
  <rcc rId="9740" sId="1">
    <nc r="C513">
      <v>20200609</v>
    </nc>
  </rcc>
  <rcc rId="9741" sId="1">
    <nc r="C514">
      <v>20200609</v>
    </nc>
  </rcc>
  <rcc rId="9742" sId="1">
    <nc r="C515">
      <v>20200609</v>
    </nc>
  </rcc>
  <rcc rId="9743" sId="1">
    <nc r="C516">
      <v>20200609</v>
    </nc>
  </rcc>
  <rcc rId="9744" sId="1">
    <nc r="C517">
      <v>20200609</v>
    </nc>
  </rcc>
  <rcc rId="9745" sId="1">
    <nc r="C518">
      <v>20200609</v>
    </nc>
  </rcc>
  <rcc rId="9746" sId="1">
    <nc r="C519">
      <v>20200609</v>
    </nc>
  </rcc>
  <rcc rId="9747" sId="1">
    <nc r="C520">
      <v>20200609</v>
    </nc>
  </rcc>
  <rcc rId="9748" sId="1">
    <nc r="C521">
      <v>20200609</v>
    </nc>
  </rcc>
  <rcc rId="9749" sId="1">
    <nc r="C522">
      <v>20200609</v>
    </nc>
  </rcc>
  <rcc rId="9750" sId="1">
    <nc r="C523">
      <v>20200609</v>
    </nc>
  </rcc>
  <rcc rId="9751" sId="1">
    <nc r="C524">
      <v>20200609</v>
    </nc>
  </rcc>
  <rcc rId="9752" sId="1">
    <nc r="C525">
      <v>20200609</v>
    </nc>
  </rcc>
  <rcc rId="9753" sId="1">
    <nc r="C526">
      <v>20200609</v>
    </nc>
  </rcc>
  <rcc rId="9754" sId="1">
    <nc r="C527">
      <v>20200609</v>
    </nc>
  </rcc>
  <rcc rId="9755" sId="1">
    <nc r="C528">
      <v>20200609</v>
    </nc>
  </rcc>
  <rcc rId="9756" sId="1">
    <nc r="C529">
      <v>20200609</v>
    </nc>
  </rcc>
  <rcc rId="9757" sId="1">
    <nc r="C530">
      <v>20200609</v>
    </nc>
  </rcc>
  <rcc rId="9758" sId="1">
    <nc r="C531">
      <v>20200609</v>
    </nc>
  </rcc>
  <rcc rId="9759" sId="1">
    <nc r="C532">
      <v>20200609</v>
    </nc>
  </rcc>
  <rcc rId="9760" sId="1">
    <nc r="C533">
      <v>20200609</v>
    </nc>
  </rcc>
  <rcc rId="9761" sId="1">
    <nc r="C534">
      <v>20200609</v>
    </nc>
  </rcc>
  <rcc rId="9762" sId="1">
    <nc r="C535">
      <v>20200609</v>
    </nc>
  </rcc>
  <rcc rId="9763" sId="1">
    <nc r="C536">
      <v>20200609</v>
    </nc>
  </rcc>
  <rcc rId="9764" sId="1">
    <nc r="C537">
      <v>20200609</v>
    </nc>
  </rcc>
  <rcc rId="9765" sId="1">
    <nc r="C538">
      <v>20200609</v>
    </nc>
  </rcc>
  <rcc rId="9766" sId="1">
    <nc r="C539">
      <v>20200609</v>
    </nc>
  </rcc>
  <rcc rId="9767" sId="1">
    <nc r="C540">
      <v>20200609</v>
    </nc>
  </rcc>
  <rcc rId="9768" sId="1">
    <nc r="C541">
      <v>20200609</v>
    </nc>
  </rcc>
  <rcc rId="9769" sId="1">
    <nc r="C542">
      <v>20200609</v>
    </nc>
  </rcc>
  <rcc rId="9770" sId="1">
    <nc r="C543">
      <v>20200609</v>
    </nc>
  </rcc>
  <rcc rId="9771" sId="1">
    <nc r="C544">
      <v>20200609</v>
    </nc>
  </rcc>
  <rcc rId="9772" sId="1">
    <nc r="C545">
      <v>20200609</v>
    </nc>
  </rcc>
  <rcc rId="9773" sId="1">
    <nc r="C546">
      <v>20200609</v>
    </nc>
  </rcc>
  <rcc rId="9774" sId="1">
    <nc r="C547">
      <v>20200609</v>
    </nc>
  </rcc>
  <rcc rId="9775" sId="1">
    <nc r="C548">
      <v>20200609</v>
    </nc>
  </rcc>
  <rcc rId="9776" sId="1">
    <nc r="C549">
      <v>20200609</v>
    </nc>
  </rcc>
  <rcc rId="9777" sId="1">
    <nc r="B498">
      <f>B497+1</f>
    </nc>
  </rcc>
  <rcc rId="9778" sId="1">
    <nc r="B499">
      <f>B498+1</f>
    </nc>
  </rcc>
  <rcc rId="9779" sId="1">
    <nc r="B500">
      <f>B499+1</f>
    </nc>
  </rcc>
  <rcc rId="9780" sId="1">
    <nc r="B501">
      <f>B500+1</f>
    </nc>
  </rcc>
  <rcc rId="9781" sId="1">
    <nc r="B502">
      <f>B501+1</f>
    </nc>
  </rcc>
  <rcc rId="9782" sId="1">
    <nc r="B503">
      <f>B502+1</f>
    </nc>
  </rcc>
  <rcc rId="9783" sId="1">
    <nc r="B504">
      <f>B503+1</f>
    </nc>
  </rcc>
  <rcc rId="9784" sId="1">
    <nc r="B505">
      <f>B504+1</f>
    </nc>
  </rcc>
  <rcc rId="9785" sId="1">
    <nc r="B506">
      <f>B505+1</f>
    </nc>
  </rcc>
  <rcc rId="9786" sId="1">
    <nc r="B507">
      <f>B506+1</f>
    </nc>
  </rcc>
  <rcc rId="9787" sId="1">
    <nc r="B508">
      <f>B507+1</f>
    </nc>
  </rcc>
  <rcc rId="9788" sId="1">
    <nc r="B509">
      <f>B508+1</f>
    </nc>
  </rcc>
  <rcc rId="9789" sId="1">
    <nc r="B510">
      <f>B509+1</f>
    </nc>
  </rcc>
  <rcc rId="9790" sId="1">
    <nc r="B511">
      <f>B510+1</f>
    </nc>
  </rcc>
  <rcc rId="9791" sId="1">
    <nc r="B512">
      <f>B511+1</f>
    </nc>
  </rcc>
  <rcc rId="9792" sId="1">
    <nc r="B513">
      <f>B512+1</f>
    </nc>
  </rcc>
  <rcc rId="9793" sId="1">
    <nc r="B514">
      <f>B513+1</f>
    </nc>
  </rcc>
  <rcc rId="9794" sId="1">
    <nc r="B515">
      <f>B514+1</f>
    </nc>
  </rcc>
  <rcc rId="9795" sId="1">
    <nc r="B516">
      <f>B515+1</f>
    </nc>
  </rcc>
  <rcc rId="9796" sId="1">
    <nc r="B517">
      <f>B516+1</f>
    </nc>
  </rcc>
  <rcc rId="9797" sId="1">
    <nc r="B518">
      <f>B517+1</f>
    </nc>
  </rcc>
  <rcc rId="9798" sId="1">
    <nc r="B519">
      <f>B518+1</f>
    </nc>
  </rcc>
  <rcc rId="9799" sId="1">
    <nc r="B520">
      <f>B519+1</f>
    </nc>
  </rcc>
  <rcc rId="9800" sId="1">
    <nc r="B521">
      <f>B520+1</f>
    </nc>
  </rcc>
  <rcc rId="9801" sId="1">
    <nc r="B522">
      <f>B521+1</f>
    </nc>
  </rcc>
  <rcc rId="9802" sId="1">
    <nc r="B523">
      <f>B522+1</f>
    </nc>
  </rcc>
  <rcc rId="9803" sId="1">
    <nc r="B524">
      <f>B523+1</f>
    </nc>
  </rcc>
  <rcc rId="9804" sId="1">
    <nc r="B525">
      <f>B524+1</f>
    </nc>
  </rcc>
  <rcc rId="9805" sId="1">
    <nc r="B526">
      <f>B525+1</f>
    </nc>
  </rcc>
  <rcc rId="9806" sId="1">
    <nc r="B527">
      <f>B526+1</f>
    </nc>
  </rcc>
  <rcc rId="9807" sId="1">
    <nc r="B528">
      <f>B527+1</f>
    </nc>
  </rcc>
  <rcc rId="9808" sId="1">
    <nc r="B529">
      <f>B528+1</f>
    </nc>
  </rcc>
  <rcc rId="9809" sId="1">
    <nc r="B530">
      <f>B529+1</f>
    </nc>
  </rcc>
  <rcc rId="9810" sId="1">
    <nc r="B531">
      <f>B530+1</f>
    </nc>
  </rcc>
  <rcc rId="9811" sId="1">
    <nc r="B532">
      <f>B531+1</f>
    </nc>
  </rcc>
  <rcc rId="9812" sId="1">
    <nc r="B533">
      <f>B532+1</f>
    </nc>
  </rcc>
  <rcc rId="9813" sId="1">
    <nc r="B534">
      <f>B533+1</f>
    </nc>
  </rcc>
  <rcc rId="9814" sId="1">
    <nc r="B535">
      <f>B534+1</f>
    </nc>
  </rcc>
  <rcc rId="9815" sId="1">
    <nc r="B536">
      <f>B535+1</f>
    </nc>
  </rcc>
  <rcc rId="9816" sId="1">
    <nc r="B537">
      <f>B536+1</f>
    </nc>
  </rcc>
  <rcc rId="9817" sId="1">
    <nc r="B538">
      <f>B537+1</f>
    </nc>
  </rcc>
  <rcc rId="9818" sId="1">
    <nc r="B539">
      <f>B538+1</f>
    </nc>
  </rcc>
  <rcc rId="9819" sId="1">
    <nc r="B540">
      <f>B539+1</f>
    </nc>
  </rcc>
  <rcc rId="9820" sId="1">
    <nc r="B541">
      <f>B540+1</f>
    </nc>
  </rcc>
  <rcc rId="9821" sId="1">
    <nc r="B542">
      <f>B541+1</f>
    </nc>
  </rcc>
  <rcc rId="9822" sId="1">
    <nc r="B543">
      <f>B542+1</f>
    </nc>
  </rcc>
  <rcc rId="9823" sId="1">
    <nc r="B544">
      <f>B543+1</f>
    </nc>
  </rcc>
  <rcc rId="9824" sId="1">
    <nc r="B545">
      <f>B544+1</f>
    </nc>
  </rcc>
  <rcc rId="9825" sId="1">
    <nc r="B546">
      <f>B545+1</f>
    </nc>
  </rcc>
  <rcc rId="9826" sId="1">
    <nc r="B547">
      <f>B546+1</f>
    </nc>
  </rcc>
  <rcc rId="9827" sId="1">
    <nc r="B548">
      <f>B547+1</f>
    </nc>
  </rcc>
  <rcc rId="9828" sId="1">
    <nc r="B549">
      <f>B548+1</f>
    </nc>
  </rcc>
  <rfmt sheetId="1" sqref="B498:B549">
    <dxf>
      <fill>
        <patternFill patternType="solid">
          <bgColor theme="4"/>
        </patternFill>
      </fill>
    </dxf>
  </rfmt>
  <rcc rId="9829" sId="1" xfDxf="1" dxf="1" quotePrefix="1">
    <nc r="F498" t="inlineStr">
      <is>
        <t>rb\as\baic\core\app\dcom\RBAPLCust\src\</t>
      </is>
    </nc>
    <ndxf>
      <alignment horizontal="left" vertical="top" readingOrder="0"/>
      <border outline="0">
        <left style="thin">
          <color indexed="64"/>
        </left>
        <right style="thin">
          <color indexed="64"/>
        </right>
        <top style="thin">
          <color indexed="64"/>
        </top>
        <bottom style="thin">
          <color indexed="64"/>
        </bottom>
      </border>
    </ndxf>
  </rcc>
  <rcc rId="9830" sId="1" xfDxf="1" dxf="1" quotePrefix="1">
    <nc r="F499" t="inlineStr">
      <is>
        <t>rb\as\baic\core\app\dcom\RBAPLCust\src\</t>
      </is>
    </nc>
    <ndxf>
      <alignment horizontal="left" vertical="top" readingOrder="0"/>
      <border outline="0">
        <left style="thin">
          <color indexed="64"/>
        </left>
        <right style="thin">
          <color indexed="64"/>
        </right>
        <top style="thin">
          <color indexed="64"/>
        </top>
        <bottom style="thin">
          <color indexed="64"/>
        </bottom>
      </border>
    </ndxf>
  </rcc>
  <rcc rId="9831" sId="1" xfDxf="1" dxf="1" quotePrefix="1">
    <nc r="F500" t="inlineStr">
      <is>
        <t>rb\as\baic\CpiwAPB\app\dsm\RBVAR\src\</t>
      </is>
    </nc>
    <ndxf>
      <alignment horizontal="left" vertical="top" readingOrder="0"/>
      <border outline="0">
        <left style="thin">
          <color indexed="64"/>
        </left>
        <right style="thin">
          <color indexed="64"/>
        </right>
        <top style="thin">
          <color indexed="64"/>
        </top>
        <bottom style="thin">
          <color indexed="64"/>
        </bottom>
      </border>
    </ndxf>
  </rcc>
  <rcc rId="9832" sId="1" xfDxf="1" dxf="1" quotePrefix="1">
    <nc r="F501"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33" sId="1" xfDxf="1" dxf="1" quotePrefix="1">
    <nc r="F502"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34" sId="1" xfDxf="1" dxf="1" quotePrefix="1">
    <nc r="F503"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35" sId="1" xfDxf="1" dxf="1" quotePrefix="1">
    <nc r="F504"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36" sId="1" xfDxf="1" dxf="1" quotePrefix="1">
    <nc r="F505"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37" sId="1" xfDxf="1" dxf="1" quotePrefix="1">
    <nc r="F506"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38" sId="1" xfDxf="1" dxf="1" quotePrefix="1">
    <nc r="F507" t="inlineStr">
      <is>
        <t>rba\Bldr\sbl\src\</t>
      </is>
    </nc>
    <ndxf>
      <alignment horizontal="left" vertical="top" readingOrder="0"/>
      <border outline="0">
        <left style="thin">
          <color indexed="64"/>
        </left>
        <right style="thin">
          <color indexed="64"/>
        </right>
        <top style="thin">
          <color indexed="64"/>
        </top>
        <bottom style="thin">
          <color indexed="64"/>
        </bottom>
      </border>
    </ndxf>
  </rcc>
  <rcc rId="9839" sId="1" xfDxf="1" dxf="1" quotePrefix="1">
    <nc r="F508"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0" sId="1" xfDxf="1" dxf="1" quotePrefix="1">
    <nc r="F509"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1" sId="1" xfDxf="1" dxf="1" quotePrefix="1">
    <nc r="F510"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2" sId="1" xfDxf="1" dxf="1" quotePrefix="1">
    <nc r="F511"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3" sId="1" xfDxf="1" dxf="1" quotePrefix="1">
    <nc r="F512"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4" sId="1" xfDxf="1" dxf="1" quotePrefix="1">
    <nc r="F513"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5" sId="1" xfDxf="1" dxf="1" quotePrefix="1">
    <nc r="F514"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6" sId="1" xfDxf="1" dxf="1" quotePrefix="1">
    <nc r="F515"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7" sId="1" xfDxf="1" dxf="1" quotePrefix="1">
    <nc r="F516"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8" sId="1" xfDxf="1" dxf="1" quotePrefix="1">
    <nc r="F517"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9" sId="1" xfDxf="1" dxf="1" quotePrefix="1">
    <nc r="F518"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50" sId="1" xfDxf="1" dxf="1" quotePrefix="1">
    <nc r="F519" t="inlineStr">
      <is>
        <t>rb\as\gwm\cp\app\asw\custtarball</t>
      </is>
    </nc>
    <ndxf>
      <alignment horizontal="left" vertical="top" readingOrder="0"/>
      <border outline="0">
        <left style="thin">
          <color indexed="64"/>
        </left>
        <right style="thin">
          <color indexed="64"/>
        </right>
        <top style="thin">
          <color indexed="64"/>
        </top>
        <bottom style="thin">
          <color indexed="64"/>
        </bottom>
      </border>
    </ndxf>
  </rcc>
  <rcc rId="9851" sId="1" xfDxf="1" dxf="1" quotePrefix="1">
    <nc r="F520" t="inlineStr">
      <is>
        <t>rb\as\core\app\asw\atm</t>
      </is>
    </nc>
    <ndxf>
      <alignment horizontal="left" vertical="top" readingOrder="0"/>
      <border outline="0">
        <left style="thin">
          <color indexed="64"/>
        </left>
        <right style="thin">
          <color indexed="64"/>
        </right>
        <top style="thin">
          <color indexed="64"/>
        </top>
        <bottom style="thin">
          <color indexed="64"/>
        </bottom>
      </border>
    </ndxf>
  </rcc>
  <rcc rId="9852" sId="1" xfDxf="1" dxf="1" quotePrefix="1">
    <nc r="F521" t="inlineStr">
      <is>
        <t>rb\as\core\app\asw\atm</t>
      </is>
    </nc>
    <ndxf>
      <alignment horizontal="left" vertical="top" readingOrder="0"/>
      <border outline="0">
        <left style="thin">
          <color indexed="64"/>
        </left>
        <right style="thin">
          <color indexed="64"/>
        </right>
        <top style="thin">
          <color indexed="64"/>
        </top>
        <bottom style="thin">
          <color indexed="64"/>
        </bottom>
      </border>
    </ndxf>
  </rcc>
  <rcc rId="9853" sId="1" xfDxf="1" dxf="1" quotePrefix="1">
    <nc r="F522" t="inlineStr">
      <is>
        <t>rb\as\core\app\asw\atm</t>
      </is>
    </nc>
    <ndxf>
      <alignment horizontal="left" vertical="top" readingOrder="0"/>
      <border outline="0">
        <left style="thin">
          <color indexed="64"/>
        </left>
        <right style="thin">
          <color indexed="64"/>
        </right>
        <top style="thin">
          <color indexed="64"/>
        </top>
        <bottom style="thin">
          <color indexed="64"/>
        </bottom>
      </border>
    </ndxf>
  </rcc>
  <rcc rId="9854" sId="1" xfDxf="1" dxf="1" quotePrefix="1">
    <nc r="F523" t="inlineStr">
      <is>
        <t>rb\as\core\app\asw\atm</t>
      </is>
    </nc>
    <ndxf>
      <alignment horizontal="left" vertical="top" readingOrder="0"/>
      <border outline="0">
        <left style="thin">
          <color indexed="64"/>
        </left>
        <right style="thin">
          <color indexed="64"/>
        </right>
        <top style="thin">
          <color indexed="64"/>
        </top>
        <bottom style="thin">
          <color indexed="64"/>
        </bottom>
      </border>
    </ndxf>
  </rcc>
  <rcc rId="9855" sId="1" xfDxf="1" dxf="1" quotePrefix="1">
    <nc r="F524" t="inlineStr">
      <is>
        <t>rb\as\cnms_core\app\asw\vdm</t>
      </is>
    </nc>
    <ndxf>
      <alignment horizontal="left" vertical="top" readingOrder="0"/>
      <border outline="0">
        <left style="thin">
          <color indexed="64"/>
        </left>
        <right style="thin">
          <color indexed="64"/>
        </right>
        <top style="thin">
          <color indexed="64"/>
        </top>
        <bottom style="thin">
          <color indexed="64"/>
        </bottom>
      </border>
    </ndxf>
  </rcc>
  <rcc rId="9856" sId="1" xfDxf="1" dxf="1" quotePrefix="1">
    <nc r="F525" t="inlineStr">
      <is>
        <t>rb\as\gwm\cp\app\asw\apbmi</t>
      </is>
    </nc>
    <ndxf>
      <alignment horizontal="left" vertical="top" readingOrder="0"/>
      <border outline="0">
        <left style="thin">
          <color indexed="64"/>
        </left>
        <right style="thin">
          <color indexed="64"/>
        </right>
        <top style="thin">
          <color indexed="64"/>
        </top>
        <bottom style="thin">
          <color indexed="64"/>
        </bottom>
      </border>
    </ndxf>
  </rcc>
  <rcc rId="9857" sId="1" xfDxf="1" dxf="1" quotePrefix="1">
    <nc r="F526" t="inlineStr">
      <is>
        <t>rb\as\gwm\cp\app\dsm\RBVoltageHandler\src\</t>
      </is>
    </nc>
    <ndxf>
      <alignment horizontal="left" vertical="top" readingOrder="0"/>
      <border outline="0">
        <left style="thin">
          <color indexed="64"/>
        </left>
        <right style="thin">
          <color indexed="64"/>
        </right>
        <top style="thin">
          <color indexed="64"/>
        </top>
        <bottom style="thin">
          <color indexed="64"/>
        </bottom>
      </border>
    </ndxf>
  </rcc>
  <rcc rId="9858" sId="1" xfDxf="1" dxf="1" quotePrefix="1">
    <nc r="F527" t="inlineStr">
      <is>
        <t>rb\as\gwm\cp\app\dsm\RBHMI\src\</t>
      </is>
    </nc>
    <ndxf>
      <alignment horizontal="left" vertical="top" readingOrder="0"/>
      <border outline="0">
        <left style="thin">
          <color indexed="64"/>
        </left>
        <right style="thin">
          <color indexed="64"/>
        </right>
        <top style="thin">
          <color indexed="64"/>
        </top>
        <bottom style="thin">
          <color indexed="64"/>
        </bottom>
      </border>
    </ndxf>
  </rcc>
  <rcc rId="9859" sId="1" xfDxf="1" dxf="1" quotePrefix="1">
    <nc r="F528" t="inlineStr">
      <is>
        <t>rb\as\gwm\cp\app\dsm\RBHMI\src\</t>
      </is>
    </nc>
    <ndxf>
      <alignment horizontal="left" vertical="top" readingOrder="0"/>
      <border outline="0">
        <left style="thin">
          <color indexed="64"/>
        </left>
        <right style="thin">
          <color indexed="64"/>
        </right>
        <top style="thin">
          <color indexed="64"/>
        </top>
        <bottom style="thin">
          <color indexed="64"/>
        </bottom>
      </border>
    </ndxf>
  </rcc>
  <rcc rId="9860" sId="1" xfDxf="1" dxf="1" quotePrefix="1">
    <nc r="F529" t="inlineStr">
      <is>
        <t>rb\as\gwm\cp\app\dsm\RBHMI\src\</t>
      </is>
    </nc>
    <ndxf>
      <alignment horizontal="left" vertical="top" readingOrder="0"/>
      <border outline="0">
        <left style="thin">
          <color indexed="64"/>
        </left>
        <right style="thin">
          <color indexed="64"/>
        </right>
        <top style="thin">
          <color indexed="64"/>
        </top>
        <bottom style="thin">
          <color indexed="64"/>
        </bottom>
      </border>
    </ndxf>
  </rcc>
  <rcc rId="9861" sId="1" xfDxf="1" dxf="1" quotePrefix="1">
    <nc r="F530" t="inlineStr">
      <is>
        <t>rb\as\gwm\cp\app\dsm\RBHMI\src\</t>
      </is>
    </nc>
    <ndxf>
      <alignment horizontal="left" vertical="top" readingOrder="0"/>
      <border outline="0">
        <left style="thin">
          <color indexed="64"/>
        </left>
        <right style="thin">
          <color indexed="64"/>
        </right>
        <top style="thin">
          <color indexed="64"/>
        </top>
        <bottom style="thin">
          <color indexed="64"/>
        </bottom>
      </border>
    </ndxf>
  </rcc>
  <rcc rId="9862" sId="1" xfDxf="1" dxf="1" quotePrefix="1">
    <nc r="F531" t="inlineStr">
      <is>
        <t>rb\as\gwm\cp\app\dsm\RBHMI\src\</t>
      </is>
    </nc>
    <ndxf>
      <alignment horizontal="left" vertical="top" readingOrder="0"/>
      <border outline="0">
        <left style="thin">
          <color indexed="64"/>
        </left>
        <right style="thin">
          <color indexed="64"/>
        </right>
        <top style="thin">
          <color indexed="64"/>
        </top>
        <bottom style="thin">
          <color indexed="64"/>
        </bottom>
      </border>
    </ndxf>
  </rcc>
  <rcc rId="9863" sId="1" xfDxf="1" dxf="1" quotePrefix="1">
    <nc r="F532" t="inlineStr">
      <is>
        <t>rb\as\gwm\cp\dsmpr\src\RBEMM\</t>
      </is>
    </nc>
    <ndxf>
      <alignment horizontal="left" vertical="top" readingOrder="0"/>
      <border outline="0">
        <left style="thin">
          <color indexed="64"/>
        </left>
        <right style="thin">
          <color indexed="64"/>
        </right>
        <top style="thin">
          <color indexed="64"/>
        </top>
        <bottom style="thin">
          <color indexed="64"/>
        </bottom>
      </border>
    </ndxf>
  </rcc>
  <rcc rId="9864" sId="1" xfDxf="1" dxf="1" quotePrefix="1">
    <nc r="F533" t="inlineStr">
      <is>
        <t>rb\as\gwm\cp\app\net</t>
      </is>
    </nc>
    <ndxf>
      <alignment horizontal="left" vertical="top" readingOrder="0"/>
      <border outline="0">
        <left style="thin">
          <color indexed="64"/>
        </left>
        <right style="thin">
          <color indexed="64"/>
        </right>
        <top style="thin">
          <color indexed="64"/>
        </top>
        <bottom style="thin">
          <color indexed="64"/>
        </bottom>
      </border>
    </ndxf>
  </rcc>
  <rcc rId="9865" sId="1" xfDxf="1" dxf="1" quotePrefix="1">
    <nc r="F534" t="inlineStr">
      <is>
        <t>rb\as\gwm\cp\app\net</t>
      </is>
    </nc>
    <ndxf>
      <alignment horizontal="left" vertical="top" readingOrder="0"/>
      <border outline="0">
        <left style="thin">
          <color indexed="64"/>
        </left>
        <right style="thin">
          <color indexed="64"/>
        </right>
        <top style="thin">
          <color indexed="64"/>
        </top>
        <bottom style="thin">
          <color indexed="64"/>
        </bottom>
      </border>
    </ndxf>
  </rcc>
  <rcc rId="9866" sId="1" xfDxf="1" dxf="1" quotePrefix="1">
    <nc r="F535" t="inlineStr">
      <is>
        <t>rb\as\fawIPB\core\app\dcom\RBAPLCust\src\common</t>
      </is>
    </nc>
    <ndxf>
      <alignment horizontal="left" vertical="top" readingOrder="0"/>
      <border outline="0">
        <left style="thin">
          <color indexed="64"/>
        </left>
        <right style="thin">
          <color indexed="64"/>
        </right>
        <top style="thin">
          <color indexed="64"/>
        </top>
        <bottom style="thin">
          <color indexed="64"/>
        </bottom>
      </border>
    </ndxf>
  </rcc>
  <rcc rId="9867" sId="1" xfDxf="1" dxf="1" quotePrefix="1">
    <nc r="F536" t="inlineStr">
      <is>
        <t>rb\as\fawIPB\core\app\dcom\RBAPLCust\src\IPB\</t>
      </is>
    </nc>
    <ndxf>
      <alignment horizontal="left" vertical="top" readingOrder="0"/>
      <border outline="0">
        <left style="thin">
          <color indexed="64"/>
        </left>
        <right style="thin">
          <color indexed="64"/>
        </right>
        <top style="thin">
          <color indexed="64"/>
        </top>
        <bottom style="thin">
          <color indexed="64"/>
        </bottom>
      </border>
    </ndxf>
  </rcc>
  <rcc rId="9868" sId="1" xfDxf="1" dxf="1" quotePrefix="1">
    <nc r="F537" t="inlineStr">
      <is>
        <t>rb\as\fawIPB\core\app\dcom\RBAPLCust\src\IPB\</t>
      </is>
    </nc>
    <ndxf>
      <alignment horizontal="left" vertical="top" readingOrder="0"/>
      <border outline="0">
        <left style="thin">
          <color indexed="64"/>
        </left>
        <right style="thin">
          <color indexed="64"/>
        </right>
        <top style="thin">
          <color indexed="64"/>
        </top>
        <bottom style="thin">
          <color indexed="64"/>
        </bottom>
      </border>
    </ndxf>
  </rcc>
  <rcc rId="9869" sId="1" xfDxf="1" dxf="1" quotePrefix="1">
    <nc r="F538" t="inlineStr">
      <is>
        <t>rba\Bldr_FAW\comps\ApplicationLayer\rba_BldrCmp\src\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70" sId="1" xfDxf="1" dxf="1" quotePrefix="1">
    <nc r="F539" t="inlineStr">
      <is>
        <t>rba\Bldr_FAW\config\ApplicationLayer\rba_BldrCmp\src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71" sId="1" xfDxf="1" dxf="1" quotePrefix="1">
    <nc r="F540" t="inlineStr">
      <is>
        <t>rba\Bldr_FAW\config\ApplicationLayer\rba_BldrCmp\src\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72" sId="1" xfDxf="1" dxf="1" quotePrefix="1">
    <nc r="F541" t="inlineStr">
      <is>
        <t>rba\Bldr_FAW\config\Infrastruct\TestEnv\src\</t>
      </is>
    </nc>
    <ndxf>
      <alignment horizontal="left" vertical="top" readingOrder="0"/>
      <border outline="0">
        <left style="thin">
          <color indexed="64"/>
        </left>
        <right style="thin">
          <color indexed="64"/>
        </right>
        <top style="thin">
          <color indexed="64"/>
        </top>
        <bottom style="thin">
          <color indexed="64"/>
        </bottom>
      </border>
    </ndxf>
  </rcc>
  <rcc rId="9873" sId="1" xfDxf="1" dxf="1" quotePrefix="1">
    <nc r="F542" t="inlineStr">
      <is>
        <t>rba\Bldr_FAW\comps\ApplicationLayer\rba_BldrCmp\src\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74" sId="1" xfDxf="1" dxf="1" quotePrefix="1">
    <nc r="F543" t="inlineStr">
      <is>
        <t>rb\as\fawMainPath\fawcore\app\dcom</t>
      </is>
    </nc>
    <ndxf>
      <alignment horizontal="left" vertical="top" readingOrder="0"/>
      <border outline="0">
        <left style="thin">
          <color indexed="64"/>
        </left>
        <right style="thin">
          <color indexed="64"/>
        </right>
        <top style="thin">
          <color indexed="64"/>
        </top>
        <bottom style="thin">
          <color indexed="64"/>
        </bottom>
      </border>
    </ndxf>
  </rcc>
  <rcc rId="9875" sId="1" xfDxf="1" dxf="1" quotePrefix="1">
    <nc r="F544" t="inlineStr">
      <is>
        <t>rb\as\cheryIPB\core\app\net\RBNetPrj\RBNet_Can\src</t>
      </is>
    </nc>
    <ndxf>
      <alignment horizontal="left" vertical="top" readingOrder="0"/>
      <border outline="0">
        <left style="thin">
          <color indexed="64"/>
        </left>
        <right style="thin">
          <color indexed="64"/>
        </right>
        <top style="thin">
          <color indexed="64"/>
        </top>
        <bottom style="thin">
          <color indexed="64"/>
        </bottom>
      </border>
    </ndxf>
  </rcc>
  <rcc rId="9876" sId="1" xfDxf="1" dxf="1" quotePrefix="1">
    <nc r="F545"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9877" sId="1" xfDxf="1" dxf="1" quotePrefix="1">
    <nc r="F546" t="inlineStr">
      <is>
        <t>rb\as\gwm\core\app\dcom</t>
      </is>
    </nc>
    <ndxf>
      <alignment horizontal="left" vertical="top" readingOrder="0"/>
      <border outline="0">
        <left style="thin">
          <color indexed="64"/>
        </left>
        <right style="thin">
          <color indexed="64"/>
        </right>
        <top style="thin">
          <color indexed="64"/>
        </top>
        <bottom style="thin">
          <color indexed="64"/>
        </bottom>
      </border>
    </ndxf>
  </rcc>
  <rcc rId="9878" sId="1" xfDxf="1" dxf="1" quotePrefix="1">
    <nc r="F547" t="inlineStr">
      <is>
        <t xml:space="preserve">rb\as\AiwaysESPhevX\MAS861\netpr\gen\Cubas\CANxCAN_iBooster                   </t>
      </is>
    </nc>
    <ndxf>
      <alignment horizontal="left" vertical="top" readingOrder="0"/>
      <border outline="0">
        <left style="thin">
          <color indexed="64"/>
        </left>
        <right style="thin">
          <color indexed="64"/>
        </right>
        <top style="thin">
          <color indexed="64"/>
        </top>
        <bottom style="thin">
          <color indexed="64"/>
        </bottom>
      </border>
    </ndxf>
  </rcc>
  <rcc rId="9879" sId="1" xfDxf="1" dxf="1" quotePrefix="1">
    <nc r="F548" t="inlineStr">
      <is>
        <t xml:space="preserve">rb\as\AiwaysESPhevX\MAS861\netpr\gen\Cubas\CANxCAN_iBooster                   </t>
      </is>
    </nc>
    <ndxf>
      <alignment horizontal="left" vertical="top" readingOrder="0"/>
      <border outline="0">
        <left style="thin">
          <color indexed="64"/>
        </left>
        <right style="thin">
          <color indexed="64"/>
        </right>
        <top style="thin">
          <color indexed="64"/>
        </top>
        <bottom style="thin">
          <color indexed="64"/>
        </bottom>
      </border>
    </ndxf>
  </rcc>
  <rcc rId="9880" sId="1" xfDxf="1" dxf="1" quotePrefix="1">
    <nc r="F549" t="inlineStr">
      <is>
        <t xml:space="preserve">rb\as\AiwaysESPhevX\MAS861\netpr\gen\Cubas\CANxCAN_iBooster </t>
      </is>
    </nc>
    <ndxf>
      <alignment horizontal="left" vertical="top" readingOrder="0"/>
      <border outline="0">
        <left style="thin">
          <color indexed="64"/>
        </left>
        <right style="thin">
          <color indexed="64"/>
        </right>
        <top style="thin">
          <color indexed="64"/>
        </top>
        <bottom style="thin">
          <color indexed="64"/>
        </bottom>
      </border>
    </ndxf>
  </rcc>
  <rcc rId="9881" sId="1" xfDxf="1" dxf="1">
    <nc r="G498">
      <v>1504017</v>
    </nc>
    <ndxf>
      <alignment horizontal="left" vertical="top" readingOrder="0"/>
      <border outline="0">
        <left style="thin">
          <color indexed="64"/>
        </left>
        <right style="thin">
          <color indexed="64"/>
        </right>
        <top style="thin">
          <color indexed="64"/>
        </top>
        <bottom style="thin">
          <color indexed="64"/>
        </bottom>
      </border>
    </ndxf>
  </rcc>
  <rcc rId="9882" sId="1" xfDxf="1" dxf="1">
    <nc r="G499">
      <v>1504017</v>
    </nc>
    <ndxf>
      <alignment horizontal="left" vertical="top" readingOrder="0"/>
      <border outline="0">
        <left style="thin">
          <color indexed="64"/>
        </left>
        <right style="thin">
          <color indexed="64"/>
        </right>
        <top style="thin">
          <color indexed="64"/>
        </top>
        <bottom style="thin">
          <color indexed="64"/>
        </bottom>
      </border>
    </ndxf>
  </rcc>
  <rcc rId="9883" sId="1" xfDxf="1" dxf="1">
    <nc r="G500">
      <v>1504017</v>
    </nc>
    <ndxf>
      <alignment horizontal="left" vertical="top" readingOrder="0"/>
      <border outline="0">
        <left style="thin">
          <color indexed="64"/>
        </left>
        <right style="thin">
          <color indexed="64"/>
        </right>
        <top style="thin">
          <color indexed="64"/>
        </top>
        <bottom style="thin">
          <color indexed="64"/>
        </bottom>
      </border>
    </ndxf>
  </rcc>
  <rcc rId="9884" sId="1" xfDxf="1" dxf="1">
    <nc r="G501">
      <v>1504017</v>
    </nc>
    <ndxf>
      <alignment horizontal="left" vertical="top" readingOrder="0"/>
      <border outline="0">
        <left style="thin">
          <color indexed="64"/>
        </left>
        <right style="thin">
          <color indexed="64"/>
        </right>
        <top style="thin">
          <color indexed="64"/>
        </top>
        <bottom style="thin">
          <color indexed="64"/>
        </bottom>
      </border>
    </ndxf>
  </rcc>
  <rcc rId="9885" sId="1" xfDxf="1" dxf="1">
    <nc r="G502">
      <v>1504017</v>
    </nc>
    <ndxf>
      <alignment horizontal="left" vertical="top" readingOrder="0"/>
      <border outline="0">
        <left style="thin">
          <color indexed="64"/>
        </left>
        <right style="thin">
          <color indexed="64"/>
        </right>
        <top style="thin">
          <color indexed="64"/>
        </top>
        <bottom style="thin">
          <color indexed="64"/>
        </bottom>
      </border>
    </ndxf>
  </rcc>
  <rcc rId="9886" sId="1" xfDxf="1" dxf="1">
    <nc r="G503">
      <v>1504017</v>
    </nc>
    <ndxf>
      <alignment horizontal="left" vertical="top" readingOrder="0"/>
      <border outline="0">
        <left style="thin">
          <color indexed="64"/>
        </left>
        <right style="thin">
          <color indexed="64"/>
        </right>
        <top style="thin">
          <color indexed="64"/>
        </top>
        <bottom style="thin">
          <color indexed="64"/>
        </bottom>
      </border>
    </ndxf>
  </rcc>
  <rcc rId="9887" sId="1" xfDxf="1" dxf="1">
    <nc r="G504">
      <v>1504017</v>
    </nc>
    <ndxf>
      <alignment horizontal="left" vertical="top" readingOrder="0"/>
      <border outline="0">
        <left style="thin">
          <color indexed="64"/>
        </left>
        <right style="thin">
          <color indexed="64"/>
        </right>
        <top style="thin">
          <color indexed="64"/>
        </top>
        <bottom style="thin">
          <color indexed="64"/>
        </bottom>
      </border>
    </ndxf>
  </rcc>
  <rcc rId="9888" sId="1" xfDxf="1" dxf="1">
    <nc r="G505">
      <v>1504017</v>
    </nc>
    <ndxf>
      <alignment horizontal="left" vertical="top" readingOrder="0"/>
      <border outline="0">
        <left style="thin">
          <color indexed="64"/>
        </left>
        <right style="thin">
          <color indexed="64"/>
        </right>
        <top style="thin">
          <color indexed="64"/>
        </top>
        <bottom style="thin">
          <color indexed="64"/>
        </bottom>
      </border>
    </ndxf>
  </rcc>
  <rcc rId="9889" sId="1" xfDxf="1" dxf="1">
    <nc r="G506">
      <v>1504017</v>
    </nc>
    <ndxf>
      <alignment horizontal="left" vertical="top" readingOrder="0"/>
      <border outline="0">
        <left style="thin">
          <color indexed="64"/>
        </left>
        <right style="thin">
          <color indexed="64"/>
        </right>
        <top style="thin">
          <color indexed="64"/>
        </top>
        <bottom style="thin">
          <color indexed="64"/>
        </bottom>
      </border>
    </ndxf>
  </rcc>
  <rcc rId="9890" sId="1" xfDxf="1" dxf="1">
    <nc r="G507">
      <v>1504017</v>
    </nc>
    <ndxf>
      <alignment horizontal="left" vertical="top" readingOrder="0"/>
      <border outline="0">
        <left style="thin">
          <color indexed="64"/>
        </left>
        <right style="thin">
          <color indexed="64"/>
        </right>
        <top style="thin">
          <color indexed="64"/>
        </top>
        <bottom style="thin">
          <color indexed="64"/>
        </bottom>
      </border>
    </ndxf>
  </rcc>
  <rcc rId="9891" sId="1" xfDxf="1" dxf="1">
    <nc r="G508">
      <v>1504017</v>
    </nc>
    <ndxf>
      <alignment horizontal="left" vertical="top" readingOrder="0"/>
      <border outline="0">
        <left style="thin">
          <color indexed="64"/>
        </left>
        <right style="thin">
          <color indexed="64"/>
        </right>
        <top style="thin">
          <color indexed="64"/>
        </top>
        <bottom style="thin">
          <color indexed="64"/>
        </bottom>
      </border>
    </ndxf>
  </rcc>
  <rcc rId="9892" sId="1" xfDxf="1" dxf="1">
    <nc r="G509">
      <v>1504017</v>
    </nc>
    <ndxf>
      <alignment horizontal="left" vertical="top" readingOrder="0"/>
      <border outline="0">
        <left style="thin">
          <color indexed="64"/>
        </left>
        <right style="thin">
          <color indexed="64"/>
        </right>
        <top style="thin">
          <color indexed="64"/>
        </top>
        <bottom style="thin">
          <color indexed="64"/>
        </bottom>
      </border>
    </ndxf>
  </rcc>
  <rcc rId="9893" sId="1" xfDxf="1" dxf="1">
    <nc r="G510">
      <v>1504017</v>
    </nc>
    <ndxf>
      <alignment horizontal="left" vertical="top" readingOrder="0"/>
      <border outline="0">
        <left style="thin">
          <color indexed="64"/>
        </left>
        <right style="thin">
          <color indexed="64"/>
        </right>
        <top style="thin">
          <color indexed="64"/>
        </top>
        <bottom style="thin">
          <color indexed="64"/>
        </bottom>
      </border>
    </ndxf>
  </rcc>
  <rcc rId="9894" sId="1" xfDxf="1" dxf="1">
    <nc r="G511">
      <v>1504017</v>
    </nc>
    <ndxf>
      <alignment horizontal="left" vertical="top" readingOrder="0"/>
      <border outline="0">
        <left style="thin">
          <color indexed="64"/>
        </left>
        <right style="thin">
          <color indexed="64"/>
        </right>
        <top style="thin">
          <color indexed="64"/>
        </top>
        <bottom style="thin">
          <color indexed="64"/>
        </bottom>
      </border>
    </ndxf>
  </rcc>
  <rcc rId="9895" sId="1" xfDxf="1" dxf="1">
    <nc r="G512">
      <v>1504017</v>
    </nc>
    <ndxf>
      <alignment horizontal="left" vertical="top" readingOrder="0"/>
      <border outline="0">
        <left style="thin">
          <color indexed="64"/>
        </left>
        <right style="thin">
          <color indexed="64"/>
        </right>
        <top style="thin">
          <color indexed="64"/>
        </top>
        <bottom style="thin">
          <color indexed="64"/>
        </bottom>
      </border>
    </ndxf>
  </rcc>
  <rcc rId="9896" sId="1" xfDxf="1" dxf="1">
    <nc r="G513">
      <v>1504017</v>
    </nc>
    <ndxf>
      <alignment horizontal="left" vertical="top" readingOrder="0"/>
      <border outline="0">
        <left style="thin">
          <color indexed="64"/>
        </left>
        <right style="thin">
          <color indexed="64"/>
        </right>
        <top style="thin">
          <color indexed="64"/>
        </top>
        <bottom style="thin">
          <color indexed="64"/>
        </bottom>
      </border>
    </ndxf>
  </rcc>
  <rcc rId="9897" sId="1" xfDxf="1" dxf="1">
    <nc r="G514">
      <v>1504017</v>
    </nc>
    <ndxf>
      <alignment horizontal="left" vertical="top" readingOrder="0"/>
      <border outline="0">
        <left style="thin">
          <color indexed="64"/>
        </left>
        <right style="thin">
          <color indexed="64"/>
        </right>
        <top style="thin">
          <color indexed="64"/>
        </top>
        <bottom style="thin">
          <color indexed="64"/>
        </bottom>
      </border>
    </ndxf>
  </rcc>
  <rcc rId="9898" sId="1" xfDxf="1" dxf="1">
    <nc r="G515">
      <v>1504017</v>
    </nc>
    <ndxf>
      <alignment horizontal="left" vertical="top" readingOrder="0"/>
      <border outline="0">
        <left style="thin">
          <color indexed="64"/>
        </left>
        <right style="thin">
          <color indexed="64"/>
        </right>
        <top style="thin">
          <color indexed="64"/>
        </top>
        <bottom style="thin">
          <color indexed="64"/>
        </bottom>
      </border>
    </ndxf>
  </rcc>
  <rcc rId="9899" sId="1" xfDxf="1" dxf="1">
    <nc r="G516">
      <v>1504017</v>
    </nc>
    <ndxf>
      <alignment horizontal="left" vertical="top" readingOrder="0"/>
      <border outline="0">
        <left style="thin">
          <color indexed="64"/>
        </left>
        <right style="thin">
          <color indexed="64"/>
        </right>
        <top style="thin">
          <color indexed="64"/>
        </top>
        <bottom style="thin">
          <color indexed="64"/>
        </bottom>
      </border>
    </ndxf>
  </rcc>
  <rcc rId="9900" sId="1" xfDxf="1" dxf="1">
    <nc r="G517">
      <v>1504017</v>
    </nc>
    <ndxf>
      <alignment horizontal="left" vertical="top" readingOrder="0"/>
      <border outline="0">
        <left style="thin">
          <color indexed="64"/>
        </left>
        <right style="thin">
          <color indexed="64"/>
        </right>
        <top style="thin">
          <color indexed="64"/>
        </top>
        <bottom style="thin">
          <color indexed="64"/>
        </bottom>
      </border>
    </ndxf>
  </rcc>
  <rcc rId="9901" sId="1" xfDxf="1" dxf="1">
    <nc r="G518">
      <v>1504017</v>
    </nc>
    <ndxf>
      <alignment horizontal="left" vertical="top" readingOrder="0"/>
      <border outline="0">
        <left style="thin">
          <color indexed="64"/>
        </left>
        <right style="thin">
          <color indexed="64"/>
        </right>
        <top style="thin">
          <color indexed="64"/>
        </top>
        <bottom style="thin">
          <color indexed="64"/>
        </bottom>
      </border>
    </ndxf>
  </rcc>
  <rcc rId="9902" sId="1" xfDxf="1" dxf="1">
    <nc r="G519">
      <v>1513868</v>
    </nc>
    <ndxf>
      <alignment horizontal="left" vertical="top" readingOrder="0"/>
      <border outline="0">
        <left style="thin">
          <color indexed="64"/>
        </left>
        <right style="thin">
          <color indexed="64"/>
        </right>
        <top style="thin">
          <color indexed="64"/>
        </top>
        <bottom style="thin">
          <color indexed="64"/>
        </bottom>
      </border>
    </ndxf>
  </rcc>
  <rcc rId="9903" sId="1" xfDxf="1" dxf="1">
    <nc r="G520">
      <v>1513868</v>
    </nc>
    <ndxf>
      <alignment horizontal="left" vertical="top" readingOrder="0"/>
      <border outline="0">
        <left style="thin">
          <color indexed="64"/>
        </left>
        <right style="thin">
          <color indexed="64"/>
        </right>
        <top style="thin">
          <color indexed="64"/>
        </top>
        <bottom style="thin">
          <color indexed="64"/>
        </bottom>
      </border>
    </ndxf>
  </rcc>
  <rcc rId="9904" sId="1" xfDxf="1" dxf="1">
    <nc r="G521">
      <v>1513868</v>
    </nc>
    <ndxf>
      <alignment horizontal="left" vertical="top" readingOrder="0"/>
      <border outline="0">
        <left style="thin">
          <color indexed="64"/>
        </left>
        <right style="thin">
          <color indexed="64"/>
        </right>
        <top style="thin">
          <color indexed="64"/>
        </top>
        <bottom style="thin">
          <color indexed="64"/>
        </bottom>
      </border>
    </ndxf>
  </rcc>
  <rcc rId="9905" sId="1" xfDxf="1" dxf="1">
    <nc r="G522">
      <v>1513868</v>
    </nc>
    <ndxf>
      <alignment horizontal="left" vertical="top" readingOrder="0"/>
      <border outline="0">
        <left style="thin">
          <color indexed="64"/>
        </left>
        <right style="thin">
          <color indexed="64"/>
        </right>
        <top style="thin">
          <color indexed="64"/>
        </top>
        <bottom style="thin">
          <color indexed="64"/>
        </bottom>
      </border>
    </ndxf>
  </rcc>
  <rcc rId="9906" sId="1" xfDxf="1" dxf="1">
    <nc r="G523">
      <v>1513868</v>
    </nc>
    <ndxf>
      <alignment horizontal="left" vertical="top" readingOrder="0"/>
      <border outline="0">
        <left style="thin">
          <color indexed="64"/>
        </left>
        <right style="thin">
          <color indexed="64"/>
        </right>
        <top style="thin">
          <color indexed="64"/>
        </top>
        <bottom style="thin">
          <color indexed="64"/>
        </bottom>
      </border>
    </ndxf>
  </rcc>
  <rcc rId="9907" sId="1" xfDxf="1" dxf="1">
    <nc r="G524">
      <v>1513868</v>
    </nc>
    <ndxf>
      <alignment horizontal="left" vertical="top" readingOrder="0"/>
      <border outline="0">
        <left style="thin">
          <color indexed="64"/>
        </left>
        <right style="thin">
          <color indexed="64"/>
        </right>
        <top style="thin">
          <color indexed="64"/>
        </top>
        <bottom style="thin">
          <color indexed="64"/>
        </bottom>
      </border>
    </ndxf>
  </rcc>
  <rcc rId="9908" sId="1" xfDxf="1" dxf="1">
    <nc r="G525">
      <v>1513868</v>
    </nc>
    <ndxf>
      <alignment horizontal="left" vertical="top" readingOrder="0"/>
      <border outline="0">
        <left style="thin">
          <color indexed="64"/>
        </left>
        <right style="thin">
          <color indexed="64"/>
        </right>
        <top style="thin">
          <color indexed="64"/>
        </top>
        <bottom style="thin">
          <color indexed="64"/>
        </bottom>
      </border>
    </ndxf>
  </rcc>
  <rcc rId="9909" sId="1" xfDxf="1" dxf="1">
    <nc r="G526">
      <v>1513277</v>
    </nc>
    <ndxf>
      <alignment horizontal="left" vertical="top" readingOrder="0"/>
      <border outline="0">
        <left style="thin">
          <color indexed="64"/>
        </left>
        <right style="thin">
          <color indexed="64"/>
        </right>
        <top style="thin">
          <color indexed="64"/>
        </top>
        <bottom style="thin">
          <color indexed="64"/>
        </bottom>
      </border>
    </ndxf>
  </rcc>
  <rcc rId="9910" sId="1" xfDxf="1" dxf="1">
    <nc r="G527">
      <v>1513277</v>
    </nc>
    <ndxf>
      <alignment horizontal="left" vertical="top" readingOrder="0"/>
      <border outline="0">
        <left style="thin">
          <color indexed="64"/>
        </left>
        <right style="thin">
          <color indexed="64"/>
        </right>
        <top style="thin">
          <color indexed="64"/>
        </top>
        <bottom style="thin">
          <color indexed="64"/>
        </bottom>
      </border>
    </ndxf>
  </rcc>
  <rcc rId="9911" sId="1" xfDxf="1" dxf="1">
    <nc r="G528">
      <v>1513277</v>
    </nc>
    <ndxf>
      <alignment horizontal="left" vertical="top" readingOrder="0"/>
      <border outline="0">
        <left style="thin">
          <color indexed="64"/>
        </left>
        <right style="thin">
          <color indexed="64"/>
        </right>
        <top style="thin">
          <color indexed="64"/>
        </top>
        <bottom style="thin">
          <color indexed="64"/>
        </bottom>
      </border>
    </ndxf>
  </rcc>
  <rcc rId="9912" sId="1" xfDxf="1" dxf="1">
    <nc r="G529">
      <v>1513277</v>
    </nc>
    <ndxf>
      <alignment horizontal="left" vertical="top" readingOrder="0"/>
      <border outline="0">
        <left style="thin">
          <color indexed="64"/>
        </left>
        <right style="thin">
          <color indexed="64"/>
        </right>
        <top style="thin">
          <color indexed="64"/>
        </top>
        <bottom style="thin">
          <color indexed="64"/>
        </bottom>
      </border>
    </ndxf>
  </rcc>
  <rcc rId="9913" sId="1" xfDxf="1" dxf="1">
    <nc r="G530">
      <v>1513277</v>
    </nc>
    <ndxf>
      <alignment horizontal="left" vertical="top" readingOrder="0"/>
      <border outline="0">
        <left style="thin">
          <color indexed="64"/>
        </left>
        <right style="thin">
          <color indexed="64"/>
        </right>
        <top style="thin">
          <color indexed="64"/>
        </top>
        <bottom style="thin">
          <color indexed="64"/>
        </bottom>
      </border>
    </ndxf>
  </rcc>
  <rcc rId="9914" sId="1" xfDxf="1" dxf="1">
    <nc r="G531">
      <v>1513277</v>
    </nc>
    <ndxf>
      <alignment horizontal="left" vertical="top" readingOrder="0"/>
      <border outline="0">
        <left style="thin">
          <color indexed="64"/>
        </left>
        <right style="thin">
          <color indexed="64"/>
        </right>
        <top style="thin">
          <color indexed="64"/>
        </top>
        <bottom style="thin">
          <color indexed="64"/>
        </bottom>
      </border>
    </ndxf>
  </rcc>
  <rcc rId="9915" sId="1" xfDxf="1" dxf="1">
    <nc r="G532">
      <v>1513277</v>
    </nc>
    <ndxf>
      <alignment horizontal="left" vertical="top" readingOrder="0"/>
      <border outline="0">
        <left style="thin">
          <color indexed="64"/>
        </left>
        <right style="thin">
          <color indexed="64"/>
        </right>
        <top style="thin">
          <color indexed="64"/>
        </top>
        <bottom style="thin">
          <color indexed="64"/>
        </bottom>
      </border>
    </ndxf>
  </rcc>
  <rcc rId="9916" sId="1" xfDxf="1" dxf="1">
    <nc r="G533">
      <v>1512634</v>
    </nc>
    <ndxf>
      <alignment horizontal="left" vertical="top" readingOrder="0"/>
      <border outline="0">
        <left style="thin">
          <color indexed="64"/>
        </left>
        <right style="thin">
          <color indexed="64"/>
        </right>
        <top style="thin">
          <color indexed="64"/>
        </top>
        <bottom style="thin">
          <color indexed="64"/>
        </bottom>
      </border>
    </ndxf>
  </rcc>
  <rcc rId="9917" sId="1" xfDxf="1" dxf="1">
    <nc r="G534">
      <v>1512634</v>
    </nc>
    <ndxf>
      <alignment horizontal="left" vertical="top" readingOrder="0"/>
      <border outline="0">
        <left style="thin">
          <color indexed="64"/>
        </left>
        <right style="thin">
          <color indexed="64"/>
        </right>
        <top style="thin">
          <color indexed="64"/>
        </top>
        <bottom style="thin">
          <color indexed="64"/>
        </bottom>
      </border>
    </ndxf>
  </rcc>
  <rcc rId="9918" sId="1" xfDxf="1" dxf="1">
    <nc r="G535">
      <v>1493675</v>
    </nc>
    <ndxf>
      <alignment horizontal="left" vertical="top" readingOrder="0"/>
      <border outline="0">
        <left style="thin">
          <color indexed="64"/>
        </left>
        <right style="thin">
          <color indexed="64"/>
        </right>
        <top style="thin">
          <color indexed="64"/>
        </top>
        <bottom style="thin">
          <color indexed="64"/>
        </bottom>
      </border>
    </ndxf>
  </rcc>
  <rcc rId="9919" sId="1" xfDxf="1" dxf="1">
    <nc r="G536">
      <v>1465460</v>
    </nc>
    <ndxf>
      <alignment horizontal="left" vertical="top" readingOrder="0"/>
      <border outline="0">
        <left style="thin">
          <color indexed="64"/>
        </left>
        <right style="thin">
          <color indexed="64"/>
        </right>
        <top style="thin">
          <color indexed="64"/>
        </top>
        <bottom style="thin">
          <color indexed="64"/>
        </bottom>
      </border>
    </ndxf>
  </rcc>
  <rcc rId="9920" sId="1" xfDxf="1" dxf="1">
    <nc r="G537">
      <v>1465460</v>
    </nc>
    <ndxf>
      <alignment horizontal="left" vertical="top" readingOrder="0"/>
      <border outline="0">
        <left style="thin">
          <color indexed="64"/>
        </left>
        <right style="thin">
          <color indexed="64"/>
        </right>
        <top style="thin">
          <color indexed="64"/>
        </top>
        <bottom style="thin">
          <color indexed="64"/>
        </bottom>
      </border>
    </ndxf>
  </rcc>
  <rcc rId="9921" sId="1" xfDxf="1" dxf="1">
    <nc r="G538">
      <v>1513557</v>
    </nc>
    <ndxf>
      <alignment horizontal="left" vertical="top" readingOrder="0"/>
      <border outline="0">
        <left style="thin">
          <color indexed="64"/>
        </left>
        <right style="thin">
          <color indexed="64"/>
        </right>
        <top style="thin">
          <color indexed="64"/>
        </top>
        <bottom style="thin">
          <color indexed="64"/>
        </bottom>
      </border>
    </ndxf>
  </rcc>
  <rcc rId="9922" sId="1" xfDxf="1" dxf="1">
    <nc r="G539">
      <v>1513557</v>
    </nc>
    <ndxf>
      <alignment horizontal="left" vertical="top" readingOrder="0"/>
      <border outline="0">
        <left style="thin">
          <color indexed="64"/>
        </left>
        <right style="thin">
          <color indexed="64"/>
        </right>
        <top style="thin">
          <color indexed="64"/>
        </top>
        <bottom style="thin">
          <color indexed="64"/>
        </bottom>
      </border>
    </ndxf>
  </rcc>
  <rcc rId="9923" sId="1" xfDxf="1" dxf="1">
    <nc r="G540">
      <v>1513557</v>
    </nc>
    <ndxf>
      <alignment horizontal="left" vertical="top" readingOrder="0"/>
      <border outline="0">
        <left style="thin">
          <color indexed="64"/>
        </left>
        <right style="thin">
          <color indexed="64"/>
        </right>
        <top style="thin">
          <color indexed="64"/>
        </top>
        <bottom style="thin">
          <color indexed="64"/>
        </bottom>
      </border>
    </ndxf>
  </rcc>
  <rcc rId="9924" sId="1" xfDxf="1" dxf="1">
    <nc r="G541">
      <v>1513557</v>
    </nc>
    <ndxf>
      <alignment horizontal="left" vertical="top" readingOrder="0"/>
      <border outline="0">
        <left style="thin">
          <color indexed="64"/>
        </left>
        <right style="thin">
          <color indexed="64"/>
        </right>
        <top style="thin">
          <color indexed="64"/>
        </top>
        <bottom style="thin">
          <color indexed="64"/>
        </bottom>
      </border>
    </ndxf>
  </rcc>
  <rcc rId="9925" sId="1" xfDxf="1" dxf="1">
    <nc r="G542">
      <v>1513557</v>
    </nc>
    <ndxf>
      <alignment horizontal="left" vertical="top" readingOrder="0"/>
      <border outline="0">
        <left style="thin">
          <color indexed="64"/>
        </left>
        <right style="thin">
          <color indexed="64"/>
        </right>
        <top style="thin">
          <color indexed="64"/>
        </top>
        <bottom style="thin">
          <color indexed="64"/>
        </bottom>
      </border>
    </ndxf>
  </rcc>
  <rcc rId="9926" sId="1" xfDxf="1" dxf="1">
    <nc r="G543">
      <v>1513553</v>
    </nc>
    <ndxf>
      <alignment horizontal="left" vertical="top" readingOrder="0"/>
      <border outline="0">
        <left style="thin">
          <color indexed="64"/>
        </left>
        <right style="thin">
          <color indexed="64"/>
        </right>
        <top style="thin">
          <color indexed="64"/>
        </top>
        <bottom style="thin">
          <color indexed="64"/>
        </bottom>
      </border>
    </ndxf>
  </rcc>
  <rcc rId="9927" sId="1" xfDxf="1" dxf="1">
    <nc r="G544">
      <v>1462660</v>
    </nc>
    <ndxf>
      <alignment horizontal="left" vertical="top" readingOrder="0"/>
      <border outline="0">
        <left style="thin">
          <color indexed="64"/>
        </left>
        <right style="thin">
          <color indexed="64"/>
        </right>
        <top style="thin">
          <color indexed="64"/>
        </top>
        <bottom style="thin">
          <color indexed="64"/>
        </bottom>
      </border>
    </ndxf>
  </rcc>
  <rcc rId="9928" sId="1" xfDxf="1" dxf="1">
    <nc r="G545">
      <v>1500075</v>
    </nc>
    <ndxf>
      <alignment horizontal="left" vertical="top" readingOrder="0"/>
      <border outline="0">
        <left style="thin">
          <color indexed="64"/>
        </left>
        <right style="thin">
          <color indexed="64"/>
        </right>
        <top style="thin">
          <color indexed="64"/>
        </top>
        <bottom style="thin">
          <color indexed="64"/>
        </bottom>
      </border>
    </ndxf>
  </rcc>
  <rcc rId="9929" sId="1" xfDxf="1" dxf="1">
    <nc r="G546">
      <v>1502025</v>
    </nc>
    <ndxf>
      <alignment horizontal="left" vertical="top" readingOrder="0"/>
      <border outline="0">
        <left style="thin">
          <color indexed="64"/>
        </left>
        <right style="thin">
          <color indexed="64"/>
        </right>
        <top style="thin">
          <color indexed="64"/>
        </top>
        <bottom style="thin">
          <color indexed="64"/>
        </bottom>
      </border>
    </ndxf>
  </rcc>
  <rcc rId="9930" sId="1" xfDxf="1" dxf="1">
    <nc r="G547">
      <v>1511411</v>
    </nc>
    <ndxf>
      <alignment horizontal="left" vertical="top" readingOrder="0"/>
      <border outline="0">
        <left style="thin">
          <color indexed="64"/>
        </left>
        <right style="thin">
          <color indexed="64"/>
        </right>
        <top style="thin">
          <color indexed="64"/>
        </top>
        <bottom style="thin">
          <color indexed="64"/>
        </bottom>
      </border>
    </ndxf>
  </rcc>
  <rcc rId="9931" sId="1" xfDxf="1" dxf="1">
    <nc r="G548">
      <v>1511411</v>
    </nc>
    <ndxf>
      <alignment horizontal="left" vertical="top" readingOrder="0"/>
      <border outline="0">
        <left style="thin">
          <color indexed="64"/>
        </left>
        <right style="thin">
          <color indexed="64"/>
        </right>
        <top style="thin">
          <color indexed="64"/>
        </top>
        <bottom style="thin">
          <color indexed="64"/>
        </bottom>
      </border>
    </ndxf>
  </rcc>
  <rcc rId="9932" sId="1" xfDxf="1" dxf="1">
    <nc r="G549">
      <v>1511411</v>
    </nc>
    <ndxf>
      <alignment horizontal="left" vertical="top" readingOrder="0"/>
      <border outline="0">
        <left style="thin">
          <color indexed="64"/>
        </left>
        <right style="thin">
          <color indexed="64"/>
        </right>
        <top style="thin">
          <color indexed="64"/>
        </top>
        <bottom style="thin">
          <color indexed="64"/>
        </bottom>
      </border>
    </ndxf>
  </rcc>
  <rcc rId="9933" sId="1" quotePrefix="1">
    <nc r="H505" t="inlineStr">
      <is>
        <t>-</t>
      </is>
    </nc>
  </rcc>
  <rcc rId="9934" sId="1" quotePrefix="1">
    <nc r="H506" t="inlineStr">
      <is>
        <t>-</t>
      </is>
    </nc>
  </rcc>
  <rcc rId="9935" sId="1" quotePrefix="1">
    <nc r="H507" t="inlineStr">
      <is>
        <t>-</t>
      </is>
    </nc>
  </rcc>
  <rcc rId="9936" sId="1" quotePrefix="1">
    <nc r="H508" t="inlineStr">
      <is>
        <t>-</t>
      </is>
    </nc>
  </rcc>
  <rcc rId="9937" sId="1" quotePrefix="1">
    <nc r="H509" t="inlineStr">
      <is>
        <t>-</t>
      </is>
    </nc>
  </rcc>
  <rcc rId="9938" sId="1" quotePrefix="1">
    <nc r="H510" t="inlineStr">
      <is>
        <t>-</t>
      </is>
    </nc>
  </rcc>
  <rcc rId="9939" sId="1" quotePrefix="1">
    <nc r="H511" t="inlineStr">
      <is>
        <t>-</t>
      </is>
    </nc>
  </rcc>
  <rcc rId="9940" sId="1" quotePrefix="1">
    <nc r="H512" t="inlineStr">
      <is>
        <t>-</t>
      </is>
    </nc>
  </rcc>
  <rcc rId="9941" sId="1" quotePrefix="1">
    <nc r="H513" t="inlineStr">
      <is>
        <t>-</t>
      </is>
    </nc>
  </rcc>
  <rcc rId="9942" sId="1" quotePrefix="1">
    <nc r="H514" t="inlineStr">
      <is>
        <t>-</t>
      </is>
    </nc>
  </rcc>
  <rcc rId="9943" sId="1" quotePrefix="1">
    <nc r="H515" t="inlineStr">
      <is>
        <t>-</t>
      </is>
    </nc>
  </rcc>
  <rcc rId="9944" sId="1" quotePrefix="1">
    <nc r="H516" t="inlineStr">
      <is>
        <t>-</t>
      </is>
    </nc>
  </rcc>
  <rcc rId="9945" sId="1" quotePrefix="1">
    <nc r="H517" t="inlineStr">
      <is>
        <t>-</t>
      </is>
    </nc>
  </rcc>
  <rcc rId="9946" sId="1" quotePrefix="1">
    <nc r="H518" t="inlineStr">
      <is>
        <t>-</t>
      </is>
    </nc>
  </rcc>
  <rcc rId="9947" sId="1" quotePrefix="1">
    <nc r="H519" t="inlineStr">
      <is>
        <t>-</t>
      </is>
    </nc>
  </rcc>
  <rcc rId="9948" sId="1" quotePrefix="1">
    <nc r="H520" t="inlineStr">
      <is>
        <t>-</t>
      </is>
    </nc>
  </rcc>
  <rcc rId="9949" sId="1" quotePrefix="1">
    <nc r="H521" t="inlineStr">
      <is>
        <t>-</t>
      </is>
    </nc>
  </rcc>
  <rcc rId="9950" sId="1" quotePrefix="1">
    <nc r="H522" t="inlineStr">
      <is>
        <t>-</t>
      </is>
    </nc>
  </rcc>
  <rcc rId="9951" sId="1" quotePrefix="1">
    <nc r="H523" t="inlineStr">
      <is>
        <t>-</t>
      </is>
    </nc>
  </rcc>
  <rcc rId="9952" sId="1" quotePrefix="1">
    <nc r="H524" t="inlineStr">
      <is>
        <t>-</t>
      </is>
    </nc>
  </rcc>
  <rcc rId="9953" sId="1" quotePrefix="1">
    <nc r="H525" t="inlineStr">
      <is>
        <t>-</t>
      </is>
    </nc>
  </rcc>
  <rcc rId="9954" sId="1" quotePrefix="1">
    <nc r="H526" t="inlineStr">
      <is>
        <t>-</t>
      </is>
    </nc>
  </rcc>
  <rcc rId="9955" sId="1" quotePrefix="1">
    <nc r="H527" t="inlineStr">
      <is>
        <t>-</t>
      </is>
    </nc>
  </rcc>
  <rcc rId="9956" sId="1" quotePrefix="1">
    <nc r="H528" t="inlineStr">
      <is>
        <t>-</t>
      </is>
    </nc>
  </rcc>
  <rcc rId="9957" sId="1" quotePrefix="1">
    <nc r="H529" t="inlineStr">
      <is>
        <t>-</t>
      </is>
    </nc>
  </rcc>
  <rcc rId="9958" sId="1" quotePrefix="1">
    <nc r="H530" t="inlineStr">
      <is>
        <t>-</t>
      </is>
    </nc>
  </rcc>
  <rcc rId="9959" sId="1" xfDxf="1" dxf="1">
    <nc r="I498" t="inlineStr">
      <is>
        <t>RBAPLCUST_DiagnosticSessionControl.c</t>
      </is>
    </nc>
    <ndxf>
      <alignment horizontal="left" vertical="top" readingOrder="0"/>
      <border outline="0">
        <left style="thin">
          <color indexed="64"/>
        </left>
        <right style="thin">
          <color indexed="64"/>
        </right>
        <top style="thin">
          <color indexed="64"/>
        </top>
        <bottom style="thin">
          <color indexed="64"/>
        </bottom>
      </border>
    </ndxf>
  </rcc>
  <rcc rId="9960" sId="1" xfDxf="1" dxf="1">
    <nc r="I499" t="inlineStr">
      <is>
        <t>RBAPLCUST_RoutineControl_ProgrammingPreCondition.c</t>
      </is>
    </nc>
    <ndxf>
      <alignment horizontal="left" vertical="top" readingOrder="0"/>
      <border outline="0">
        <left style="thin">
          <color indexed="64"/>
        </left>
        <right style="thin">
          <color indexed="64"/>
        </right>
        <top style="thin">
          <color indexed="64"/>
        </top>
        <bottom style="thin">
          <color indexed="64"/>
        </bottom>
      </border>
    </ndxf>
  </rcc>
  <rcc rId="9961" sId="1" xfDxf="1" dxf="1">
    <nc r="I500" t="inlineStr">
      <is>
        <t>RBVAR_VarCode_PROJECT.c</t>
      </is>
    </nc>
    <ndxf>
      <alignment horizontal="left" vertical="top" readingOrder="0"/>
      <border outline="0">
        <left style="thin">
          <color indexed="64"/>
        </left>
        <right style="thin">
          <color indexed="64"/>
        </right>
        <top style="thin">
          <color indexed="64"/>
        </top>
        <bottom style="thin">
          <color indexed="64"/>
        </bottom>
      </border>
    </ndxf>
  </rcc>
  <rcc rId="9962" sId="1" xfDxf="1" dxf="1">
    <nc r="I501" t="inlineStr">
      <is>
        <t>rba_BldrCmp_Cfg_CheckMem.c</t>
      </is>
    </nc>
    <ndxf>
      <alignment horizontal="left" vertical="top" readingOrder="0"/>
      <border outline="0">
        <left style="thin">
          <color indexed="64"/>
        </left>
        <right style="thin">
          <color indexed="64"/>
        </right>
        <top style="thin">
          <color indexed="64"/>
        </top>
        <bottom style="thin">
          <color indexed="64"/>
        </bottom>
      </border>
    </ndxf>
  </rcc>
  <rcc rId="9963" sId="1" xfDxf="1" dxf="1">
    <nc r="I502" t="inlineStr">
      <is>
        <t>rba_BldrCmp_Cfg_FlashIf.c</t>
      </is>
    </nc>
    <ndxf>
      <alignment horizontal="left" vertical="top" readingOrder="0"/>
      <border outline="0">
        <left style="thin">
          <color indexed="64"/>
        </left>
        <right style="thin">
          <color indexed="64"/>
        </right>
        <top style="thin">
          <color indexed="64"/>
        </top>
        <bottom style="thin">
          <color indexed="64"/>
        </bottom>
      </border>
    </ndxf>
  </rcc>
  <rcc rId="9964" sId="1" xfDxf="1" dxf="1">
    <nc r="I503" t="inlineStr">
      <is>
        <t>rba_BldrCmp_Cfg_Functions.c</t>
      </is>
    </nc>
    <ndxf>
      <alignment horizontal="left" vertical="top" readingOrder="0"/>
      <border outline="0">
        <left style="thin">
          <color indexed="64"/>
        </left>
        <right style="thin">
          <color indexed="64"/>
        </right>
        <top style="thin">
          <color indexed="64"/>
        </top>
        <bottom style="thin">
          <color indexed="64"/>
        </bottom>
      </border>
    </ndxf>
  </rcc>
  <rcc rId="9965" sId="1" xfDxf="1" dxf="1">
    <nc r="I504" t="inlineStr">
      <is>
        <t>rba_BldrCmp_Cfg_NvmIf.c</t>
      </is>
    </nc>
    <ndxf>
      <alignment horizontal="left" vertical="top" readingOrder="0"/>
      <border outline="0">
        <left style="thin">
          <color indexed="64"/>
        </left>
        <right style="thin">
          <color indexed="64"/>
        </right>
        <top style="thin">
          <color indexed="64"/>
        </top>
        <bottom style="thin">
          <color indexed="64"/>
        </bottom>
      </border>
    </ndxf>
  </rcc>
  <rcc rId="9966" sId="1" xfDxf="1" dxf="1">
    <nc r="I505" t="inlineStr">
      <is>
        <t>rba_BldrCmp_Cfg_PrjFunctions.c</t>
      </is>
    </nc>
    <ndxf>
      <alignment horizontal="left" vertical="top" readingOrder="0"/>
      <border outline="0">
        <left style="thin">
          <color indexed="64"/>
        </left>
        <right style="thin">
          <color indexed="64"/>
        </right>
        <top style="thin">
          <color indexed="64"/>
        </top>
        <bottom style="thin">
          <color indexed="64"/>
        </bottom>
      </border>
    </ndxf>
  </rcc>
  <rcc rId="9967" sId="1" xfDxf="1" dxf="1">
    <nc r="I506" t="inlineStr">
      <is>
        <t>rba_BldrCmp_Cfg_SecA.c</t>
      </is>
    </nc>
    <ndxf>
      <alignment horizontal="left" vertical="top" readingOrder="0"/>
      <border outline="0">
        <left style="thin">
          <color indexed="64"/>
        </left>
        <right style="thin">
          <color indexed="64"/>
        </right>
        <top style="thin">
          <color indexed="64"/>
        </top>
        <bottom style="thin">
          <color indexed="64"/>
        </bottom>
      </border>
    </ndxf>
  </rcc>
  <rcc rId="9968" sId="1" xfDxf="1" dxf="1">
    <nc r="I507" t="inlineStr">
      <is>
        <t>rba_sbl_main.c</t>
      </is>
    </nc>
    <ndxf>
      <alignment horizontal="left" vertical="top" readingOrder="0"/>
      <border outline="0">
        <left style="thin">
          <color indexed="64"/>
        </left>
        <right style="thin">
          <color indexed="64"/>
        </right>
        <top style="thin">
          <color indexed="64"/>
        </top>
        <bottom style="thin">
          <color indexed="64"/>
        </bottom>
      </border>
    </ndxf>
  </rcc>
  <rcc rId="9969" sId="1" xfDxf="1" dxf="1">
    <nc r="I508" t="inlineStr">
      <is>
        <t>rba_BldrCmp_10DiagnosticSessionControl.c</t>
      </is>
    </nc>
    <ndxf>
      <alignment horizontal="left" vertical="top" readingOrder="0"/>
      <border outline="0">
        <left style="thin">
          <color indexed="64"/>
        </left>
        <right style="thin">
          <color indexed="64"/>
        </right>
        <top style="thin">
          <color indexed="64"/>
        </top>
        <bottom style="thin">
          <color indexed="64"/>
        </bottom>
      </border>
    </ndxf>
  </rcc>
  <rcc rId="9970" sId="1" xfDxf="1" dxf="1">
    <nc r="I509" t="inlineStr">
      <is>
        <t>rba_BldrCmp_22ReadDataByIdentifier.c</t>
      </is>
    </nc>
    <ndxf>
      <alignment horizontal="left" vertical="top" readingOrder="0"/>
      <border outline="0">
        <left style="thin">
          <color indexed="64"/>
        </left>
        <right style="thin">
          <color indexed="64"/>
        </right>
        <top style="thin">
          <color indexed="64"/>
        </top>
        <bottom style="thin">
          <color indexed="64"/>
        </bottom>
      </border>
    </ndxf>
  </rcc>
  <rcc rId="9971" sId="1" xfDxf="1" dxf="1">
    <nc r="I510" t="inlineStr">
      <is>
        <t>rba_BldrCMP_27SecurityAccess.c</t>
      </is>
    </nc>
    <ndxf>
      <alignment horizontal="left" vertical="top" readingOrder="0"/>
      <border outline="0">
        <left style="thin">
          <color indexed="64"/>
        </left>
        <right style="thin">
          <color indexed="64"/>
        </right>
        <top style="thin">
          <color indexed="64"/>
        </top>
        <bottom style="thin">
          <color indexed="64"/>
        </bottom>
      </border>
    </ndxf>
  </rcc>
  <rcc rId="9972" sId="1" xfDxf="1" dxf="1">
    <nc r="I511" t="inlineStr">
      <is>
        <t>rba_BldrCmp_28CommunicationControl.c</t>
      </is>
    </nc>
    <ndxf>
      <alignment horizontal="left" vertical="top" readingOrder="0"/>
      <border outline="0">
        <left style="thin">
          <color indexed="64"/>
        </left>
        <right style="thin">
          <color indexed="64"/>
        </right>
        <top style="thin">
          <color indexed="64"/>
        </top>
        <bottom style="thin">
          <color indexed="64"/>
        </bottom>
      </border>
    </ndxf>
  </rcc>
  <rcc rId="9973" sId="1" xfDxf="1" dxf="1">
    <nc r="I512" t="inlineStr">
      <is>
        <t>rba_BldrCmp_31RoutineControl_Chkmem.c</t>
      </is>
    </nc>
    <ndxf>
      <alignment horizontal="left" vertical="top" readingOrder="0"/>
      <border outline="0">
        <left style="thin">
          <color indexed="64"/>
        </left>
        <right style="thin">
          <color indexed="64"/>
        </right>
        <top style="thin">
          <color indexed="64"/>
        </top>
        <bottom style="thin">
          <color indexed="64"/>
        </bottom>
      </border>
    </ndxf>
  </rcc>
  <rcc rId="9974" sId="1" xfDxf="1" dxf="1">
    <nc r="I513" t="inlineStr">
      <is>
        <t>rba_BldrCmp_31RoutineControl_Er.c</t>
      </is>
    </nc>
    <ndxf>
      <alignment horizontal="left" vertical="top" readingOrder="0"/>
      <border outline="0">
        <left style="thin">
          <color indexed="64"/>
        </left>
        <right style="thin">
          <color indexed="64"/>
        </right>
        <top style="thin">
          <color indexed="64"/>
        </top>
        <bottom style="thin">
          <color indexed="64"/>
        </bottom>
      </border>
    </ndxf>
  </rcc>
  <rcc rId="9975" sId="1" xfDxf="1" dxf="1">
    <nc r="I514" t="inlineStr">
      <is>
        <t>rba_BldrCmp_34RequestDownload.c</t>
      </is>
    </nc>
    <ndxf>
      <alignment horizontal="left" vertical="top" readingOrder="0"/>
      <border outline="0">
        <left style="thin">
          <color indexed="64"/>
        </left>
        <right style="thin">
          <color indexed="64"/>
        </right>
        <top style="thin">
          <color indexed="64"/>
        </top>
        <bottom style="thin">
          <color indexed="64"/>
        </bottom>
      </border>
    </ndxf>
  </rcc>
  <rcc rId="9976" sId="1" xfDxf="1" dxf="1">
    <nc r="I515" t="inlineStr">
      <is>
        <t>rba_BldrCmp_36TransferData.c</t>
      </is>
    </nc>
    <ndxf>
      <alignment horizontal="left" vertical="top" readingOrder="0"/>
      <border outline="0">
        <left style="thin">
          <color indexed="64"/>
        </left>
        <right style="thin">
          <color indexed="64"/>
        </right>
        <top style="thin">
          <color indexed="64"/>
        </top>
        <bottom style="thin">
          <color indexed="64"/>
        </bottom>
      </border>
    </ndxf>
  </rcc>
  <rcc rId="9977" sId="1" xfDxf="1" dxf="1">
    <nc r="I516" t="inlineStr">
      <is>
        <t>rba_BldrCmp.c</t>
      </is>
    </nc>
    <ndxf>
      <alignment horizontal="left" vertical="top" readingOrder="0"/>
      <border outline="0">
        <left style="thin">
          <color indexed="64"/>
        </left>
        <right style="thin">
          <color indexed="64"/>
        </right>
        <top style="thin">
          <color indexed="64"/>
        </top>
        <bottom style="thin">
          <color indexed="64"/>
        </bottom>
      </border>
    </ndxf>
  </rcc>
  <rcc rId="9978" sId="1" xfDxf="1" dxf="1">
    <nc r="I517" t="inlineStr">
      <is>
        <t>rba_BldrCmp_DataHdl.c</t>
      </is>
    </nc>
    <ndxf>
      <alignment horizontal="left" vertical="top" readingOrder="0"/>
      <border outline="0">
        <left style="thin">
          <color indexed="64"/>
        </left>
        <right style="thin">
          <color indexed="64"/>
        </right>
        <top style="thin">
          <color indexed="64"/>
        </top>
        <bottom style="thin">
          <color indexed="64"/>
        </bottom>
      </border>
    </ndxf>
  </rcc>
  <rcc rId="9979" sId="1" xfDxf="1" dxf="1">
    <nc r="I518" t="inlineStr">
      <is>
        <t>rba_BldrCmp_Task_SADelayTimer.c</t>
      </is>
    </nc>
    <ndxf>
      <alignment horizontal="left" vertical="top" readingOrder="0"/>
      <border outline="0">
        <left style="thin">
          <color indexed="64"/>
        </left>
        <right style="thin">
          <color indexed="64"/>
        </right>
        <top style="thin">
          <color indexed="64"/>
        </top>
        <bottom style="thin">
          <color indexed="64"/>
        </bottom>
      </border>
    </ndxf>
  </rcc>
  <rcc rId="9980" sId="1" xfDxf="1" dxf="1">
    <nc r="I519" t="inlineStr">
      <is>
        <t>APA_FailureMode</t>
      </is>
    </nc>
    <ndxf>
      <alignment horizontal="left" vertical="top" readingOrder="0"/>
      <border outline="0">
        <left style="thin">
          <color indexed="64"/>
        </left>
        <right style="thin">
          <color indexed="64"/>
        </right>
        <top style="thin">
          <color indexed="64"/>
        </top>
        <bottom style="thin">
          <color indexed="64"/>
        </bottom>
      </border>
    </ndxf>
  </rcc>
  <rcc rId="9981" sId="1" xfDxf="1" dxf="1">
    <nc r="I520" t="inlineStr">
      <is>
        <t>ATM_DrivingModeReq_HUT</t>
      </is>
    </nc>
    <ndxf>
      <alignment horizontal="left" vertical="top" readingOrder="0"/>
      <border outline="0">
        <left style="thin">
          <color indexed="64"/>
        </left>
        <right style="thin">
          <color indexed="64"/>
        </right>
        <top style="thin">
          <color indexed="64"/>
        </top>
        <bottom style="thin">
          <color indexed="64"/>
        </bottom>
      </border>
    </ndxf>
  </rcc>
  <rcc rId="9982" sId="1" xfDxf="1" dxf="1">
    <nc r="I521" t="inlineStr">
      <is>
        <t>ATM_DrivingModeReq_PHY</t>
      </is>
    </nc>
    <ndxf>
      <alignment horizontal="left" vertical="top" readingOrder="0"/>
      <border outline="0">
        <left style="thin">
          <color indexed="64"/>
        </left>
        <right style="thin">
          <color indexed="64"/>
        </right>
        <top style="thin">
          <color indexed="64"/>
        </top>
        <bottom style="thin">
          <color indexed="64"/>
        </bottom>
      </border>
    </ndxf>
  </rcc>
  <rcc rId="9983" sId="1" xfDxf="1" dxf="1">
    <nc r="I522" t="inlineStr">
      <is>
        <t>ATM_ResponseMonitroing</t>
      </is>
    </nc>
    <ndxf>
      <alignment horizontal="left" vertical="top" readingOrder="0"/>
      <border outline="0">
        <left style="thin">
          <color indexed="64"/>
        </left>
        <right style="thin">
          <color indexed="64"/>
        </right>
        <top style="thin">
          <color indexed="64"/>
        </top>
        <bottom style="thin">
          <color indexed="64"/>
        </bottom>
      </border>
    </ndxf>
  </rcc>
  <rcc rId="9984" sId="1" xfDxf="1" dxf="1">
    <nc r="I523" t="inlineStr">
      <is>
        <t>ATM_DrivingModeReq_MTS</t>
      </is>
    </nc>
    <ndxf>
      <alignment horizontal="left" vertical="top" readingOrder="0"/>
      <border outline="0">
        <left style="thin">
          <color indexed="64"/>
        </left>
        <right style="thin">
          <color indexed="64"/>
        </right>
        <top style="thin">
          <color indexed="64"/>
        </top>
        <bottom style="thin">
          <color indexed="64"/>
        </bottom>
      </border>
    </ndxf>
  </rcc>
  <rcc rId="9985" sId="1" xfDxf="1" dxf="1">
    <nc r="I524" t="inlineStr">
      <is>
        <t>Pata_ModeSelectionOutput</t>
      </is>
    </nc>
    <ndxf>
      <alignment horizontal="left" vertical="top" readingOrder="0"/>
      <border outline="0">
        <left style="thin">
          <color indexed="64"/>
        </left>
        <right style="thin">
          <color indexed="64"/>
        </right>
        <top style="thin">
          <color indexed="64"/>
        </top>
        <bottom style="thin">
          <color indexed="64"/>
        </bottom>
      </border>
    </ndxf>
  </rcc>
  <rcc rId="9986" sId="1" xfDxf="1" dxf="1">
    <nc r="I525" t="inlineStr">
      <is>
        <t>PbcOut_DevelopmentMessage</t>
      </is>
    </nc>
    <ndxf>
      <alignment horizontal="left" vertical="top" readingOrder="0"/>
      <border outline="0">
        <left style="thin">
          <color indexed="64"/>
        </left>
        <right style="thin">
          <color indexed="64"/>
        </right>
        <top style="thin">
          <color indexed="64"/>
        </top>
        <bottom style="thin">
          <color indexed="64"/>
        </bottom>
      </border>
    </ndxf>
  </rcc>
  <rcc rId="9987" sId="1" xfDxf="1" dxf="1">
    <nc r="I526" t="inlineStr">
      <is>
        <t>RBVoltageHandler_ParameterConfiguration_PRJ.c</t>
      </is>
    </nc>
    <ndxf>
      <alignment horizontal="left" vertical="top" readingOrder="0"/>
      <border outline="0">
        <left style="thin">
          <color indexed="64"/>
        </left>
        <right style="thin">
          <color indexed="64"/>
        </right>
        <top style="thin">
          <color indexed="64"/>
        </top>
        <bottom style="thin">
          <color indexed="64"/>
        </bottom>
      </border>
    </ndxf>
  </rcc>
  <rcc rId="9988" sId="1" xfDxf="1" dxf="1">
    <nc r="I527" t="inlineStr">
      <is>
        <t>RBHMI_ExtStateCalculation_PRJ.c</t>
      </is>
    </nc>
    <ndxf>
      <alignment horizontal="left" vertical="top" readingOrder="0"/>
      <border outline="0">
        <left style="thin">
          <color indexed="64"/>
        </left>
        <right style="thin">
          <color indexed="64"/>
        </right>
        <top style="thin">
          <color indexed="64"/>
        </top>
        <bottom style="thin">
          <color indexed="64"/>
        </bottom>
      </border>
    </ndxf>
  </rcc>
  <rcc rId="9989" sId="1" xfDxf="1" dxf="1">
    <nc r="I528" t="inlineStr">
      <is>
        <t>RBHMI_ExtStatesDefinitionTable.c</t>
      </is>
    </nc>
    <ndxf>
      <alignment horizontal="left" vertical="top" readingOrder="0"/>
      <border outline="0">
        <left style="thin">
          <color indexed="64"/>
        </left>
        <right style="thin">
          <color indexed="64"/>
        </right>
        <top style="thin">
          <color indexed="64"/>
        </top>
        <bottom style="thin">
          <color indexed="64"/>
        </bottom>
      </border>
    </ndxf>
  </rcc>
  <rcc rId="9990" sId="1" xfDxf="1" dxf="1">
    <nc r="I529" t="inlineStr">
      <is>
        <t>RBHMI_PresentStateCalculation_PRJ.c</t>
      </is>
    </nc>
    <ndxf>
      <alignment horizontal="left" vertical="top" readingOrder="0"/>
      <border outline="0">
        <left style="thin">
          <color indexed="64"/>
        </left>
        <right style="thin">
          <color indexed="64"/>
        </right>
        <top style="thin">
          <color indexed="64"/>
        </top>
        <bottom style="thin">
          <color indexed="64"/>
        </bottom>
      </border>
    </ndxf>
  </rcc>
  <rcc rId="9991" sId="1" xfDxf="1" dxf="1">
    <nc r="I530" t="inlineStr">
      <is>
        <t>RBHMI_StatesDefinitionTable_PRJ.c</t>
      </is>
    </nc>
    <ndxf>
      <alignment horizontal="left" vertical="top" readingOrder="0"/>
      <border outline="0">
        <left style="thin">
          <color indexed="64"/>
        </left>
        <right style="thin">
          <color indexed="64"/>
        </right>
        <top style="thin">
          <color indexed="64"/>
        </top>
        <bottom style="thin">
          <color indexed="64"/>
        </bottom>
      </border>
    </ndxf>
  </rcc>
  <rcc rId="9992" sId="1" xfDxf="1" dxf="1">
    <nc r="I531" t="inlineStr">
      <is>
        <t>RBHMI_Synchronisation_PRJ.c</t>
      </is>
    </nc>
    <ndxf>
      <alignment horizontal="left" vertical="top" readingOrder="0"/>
      <border outline="0">
        <left style="thin">
          <color indexed="64"/>
        </left>
        <right style="thin">
          <color indexed="64"/>
        </right>
        <top style="thin">
          <color indexed="64"/>
        </top>
        <bottom style="thin">
          <color indexed="64"/>
        </bottom>
      </border>
    </ndxf>
  </rcc>
  <rcc rId="9993" sId="1" xfDxf="1" dxf="1">
    <nc r="I532" t="inlineStr">
      <is>
        <t>CCM_Callbacks_Project.c</t>
      </is>
    </nc>
    <ndxf>
      <alignment horizontal="left" vertical="top" readingOrder="0"/>
      <border outline="0">
        <left style="thin">
          <color indexed="64"/>
        </left>
        <right style="thin">
          <color indexed="64"/>
        </right>
        <top style="thin">
          <color indexed="64"/>
        </top>
        <bottom style="thin">
          <color indexed="64"/>
        </bottom>
      </border>
    </ndxf>
  </rcc>
  <rcc rId="9994" sId="1" xfDxf="1" dxf="1">
    <nc r="I533" t="inlineStr">
      <is>
        <t>NET_ATM_Callout_GWM.c</t>
      </is>
    </nc>
    <ndxf>
      <alignment horizontal="left" vertical="top" readingOrder="0"/>
      <border outline="0">
        <left style="thin">
          <color indexed="64"/>
        </left>
        <right style="thin">
          <color indexed="64"/>
        </right>
        <top style="thin">
          <color indexed="64"/>
        </top>
        <bottom style="thin">
          <color indexed="64"/>
        </bottom>
      </border>
    </ndxf>
  </rcc>
  <rcc rId="9995" sId="1" xfDxf="1" dxf="1">
    <nc r="I534" t="inlineStr">
      <is>
        <t>NET_NetBLSStrategy_GWM.c</t>
      </is>
    </nc>
    <ndxf>
      <alignment horizontal="left" vertical="top" readingOrder="0"/>
      <border outline="0">
        <left style="thin">
          <color indexed="64"/>
        </left>
        <right style="thin">
          <color indexed="64"/>
        </right>
        <top style="thin">
          <color indexed="64"/>
        </top>
        <bottom style="thin">
          <color indexed="64"/>
        </bottom>
      </border>
    </ndxf>
  </rcc>
  <rcc rId="9996" sId="1" xfDxf="1" dxf="1">
    <nc r="I535" t="inlineStr">
      <is>
        <t>RBAPLCUST_DiagnosticSessionControl.c</t>
      </is>
    </nc>
    <ndxf>
      <alignment horizontal="left" vertical="top" readingOrder="0"/>
      <border outline="0">
        <left style="thin">
          <color indexed="64"/>
        </left>
        <right style="thin">
          <color indexed="64"/>
        </right>
        <top style="thin">
          <color indexed="64"/>
        </top>
        <bottom style="thin">
          <color indexed="64"/>
        </bottom>
      </border>
    </ndxf>
  </rcc>
  <rcc rId="9997" sId="1" xfDxf="1" dxf="1">
    <nc r="I536" t="inlineStr">
      <is>
        <t>RBAPLCUST_RDBI_NVMData_FAW.c</t>
      </is>
    </nc>
    <ndxf>
      <alignment horizontal="left" vertical="top" readingOrder="0"/>
      <border outline="0">
        <left style="thin">
          <color indexed="64"/>
        </left>
        <right style="thin">
          <color indexed="64"/>
        </right>
        <top style="thin">
          <color indexed="64"/>
        </top>
        <bottom style="thin">
          <color indexed="64"/>
        </bottom>
      </border>
    </ndxf>
  </rcc>
  <rcc rId="9998" sId="1" xfDxf="1" dxf="1">
    <nc r="I537" t="inlineStr">
      <is>
        <t>RBAPLCUST_WDBI_NVMData_FAW.c</t>
      </is>
    </nc>
    <ndxf>
      <alignment horizontal="left" vertical="top" readingOrder="0"/>
      <border outline="0">
        <left style="thin">
          <color indexed="64"/>
        </left>
        <right style="thin">
          <color indexed="64"/>
        </right>
        <top style="thin">
          <color indexed="64"/>
        </top>
        <bottom style="thin">
          <color indexed="64"/>
        </bottom>
      </border>
    </ndxf>
  </rcc>
  <rcc rId="9999" sId="1" xfDxf="1" dxf="1">
    <nc r="I538" t="inlineStr">
      <is>
        <t>rba_BldrCmp_22ReadDataByIdentifier.c</t>
      </is>
    </nc>
    <ndxf>
      <alignment horizontal="left" vertical="top" readingOrder="0"/>
      <border outline="0">
        <left style="thin">
          <color indexed="64"/>
        </left>
        <right style="thin">
          <color indexed="64"/>
        </right>
        <top style="thin">
          <color indexed="64"/>
        </top>
        <bottom style="thin">
          <color indexed="64"/>
        </bottom>
      </border>
    </ndxf>
  </rcc>
  <rcc rId="10000" sId="1" xfDxf="1" dxf="1">
    <nc r="I539" t="inlineStr">
      <is>
        <t>rba_BldrCmp_Cfg_NvmIf.c</t>
      </is>
    </nc>
    <ndxf>
      <alignment horizontal="left" vertical="top" readingOrder="0"/>
      <border outline="0">
        <left style="thin">
          <color indexed="64"/>
        </left>
        <right style="thin">
          <color indexed="64"/>
        </right>
        <top style="thin">
          <color indexed="64"/>
        </top>
        <bottom style="thin">
          <color indexed="64"/>
        </bottom>
      </border>
    </ndxf>
  </rcc>
  <rcc rId="10001" sId="1" xfDxf="1" dxf="1">
    <nc r="I540" t="inlineStr">
      <is>
        <t>rba_BldrCmp_Cfg_SecA.c</t>
      </is>
    </nc>
    <ndxf>
      <alignment horizontal="left" vertical="top" readingOrder="0"/>
      <border outline="0">
        <left style="thin">
          <color indexed="64"/>
        </left>
        <right style="thin">
          <color indexed="64"/>
        </right>
        <top style="thin">
          <color indexed="64"/>
        </top>
        <bottom style="thin">
          <color indexed="64"/>
        </bottom>
      </border>
    </ndxf>
  </rcc>
  <rcc rId="10002" sId="1" xfDxf="1" dxf="1">
    <nc r="I541" t="inlineStr">
      <is>
        <t>rba_BldrCmp_Cfg_TestServices.c</t>
      </is>
    </nc>
    <ndxf>
      <alignment horizontal="left" vertical="top" readingOrder="0"/>
      <border outline="0">
        <left style="thin">
          <color indexed="64"/>
        </left>
        <right style="thin">
          <color indexed="64"/>
        </right>
        <top style="thin">
          <color indexed="64"/>
        </top>
        <bottom style="thin">
          <color indexed="64"/>
        </bottom>
      </border>
    </ndxf>
  </rcc>
  <rcc rId="10003" sId="1" xfDxf="1" dxf="1">
    <nc r="I542" t="inlineStr">
      <is>
        <t>rba_BldrCmp_DataHdl.c</t>
      </is>
    </nc>
    <ndxf>
      <alignment horizontal="left" vertical="top" readingOrder="0"/>
      <border outline="0">
        <left style="thin">
          <color indexed="64"/>
        </left>
        <right style="thin">
          <color indexed="64"/>
        </right>
        <top style="thin">
          <color indexed="64"/>
        </top>
        <bottom style="thin">
          <color indexed="64"/>
        </bottom>
      </border>
    </ndxf>
  </rcc>
  <rcc rId="10004" sId="1" xfDxf="1" dxf="1">
    <nc r="I543" t="inlineStr">
      <is>
        <t>RBAPLCUST_DiagnosticSessionControl.c</t>
      </is>
    </nc>
    <ndxf>
      <alignment horizontal="left" vertical="top" readingOrder="0"/>
      <border outline="0">
        <left style="thin">
          <color indexed="64"/>
        </left>
        <right style="thin">
          <color indexed="64"/>
        </right>
        <top style="thin">
          <color indexed="64"/>
        </top>
        <bottom style="thin">
          <color indexed="64"/>
        </bottom>
      </border>
    </ndxf>
  </rcc>
  <rcc rId="10005" sId="1" xfDxf="1" dxf="1">
    <nc r="I544" t="inlineStr">
      <is>
        <t>NET_ChecksumLib_CNMS_Crc1850.c</t>
      </is>
    </nc>
    <ndxf>
      <alignment horizontal="left" vertical="top" readingOrder="0"/>
      <border outline="0">
        <left style="thin">
          <color indexed="64"/>
        </left>
        <right style="thin">
          <color indexed="64"/>
        </right>
        <top style="thin">
          <color indexed="64"/>
        </top>
        <bottom style="thin">
          <color indexed="64"/>
        </bottom>
      </border>
    </ndxf>
  </rcc>
  <rcc rId="10006" sId="1" xfDxf="1" dxf="1">
    <nc r="I545" t="inlineStr">
      <is>
        <t>TPMS_Setting_Project.c</t>
      </is>
    </nc>
    <ndxf>
      <alignment horizontal="left" vertical="top" readingOrder="0"/>
      <border outline="0">
        <left style="thin">
          <color indexed="64"/>
        </left>
        <right style="thin">
          <color indexed="64"/>
        </right>
        <top style="thin">
          <color indexed="64"/>
        </top>
        <bottom style="thin">
          <color indexed="64"/>
        </bottom>
      </border>
    </ndxf>
  </rcc>
  <rcc rId="10007" sId="1" xfDxf="1" dxf="1">
    <nc r="I546" t="inlineStr">
      <is>
        <t>RBAPLCUST_RDBI_IOCtrlState.c</t>
      </is>
    </nc>
    <ndxf>
      <alignment horizontal="left" vertical="top" readingOrder="0"/>
      <border outline="0">
        <left style="thin">
          <color indexed="64"/>
        </left>
        <right style="thin">
          <color indexed="64"/>
        </right>
        <top style="thin">
          <color indexed="64"/>
        </top>
        <bottom style="thin">
          <color indexed="64"/>
        </bottom>
      </border>
    </ndxf>
  </rcc>
  <rcc rId="10008" sId="1" xfDxf="1" dxf="1">
    <nc r="I547" t="inlineStr">
      <is>
        <t>ComScl_Scl_ESP_123_Tx.c</t>
      </is>
    </nc>
    <ndxf>
      <alignment horizontal="left" vertical="top" readingOrder="0"/>
      <border outline="0">
        <left style="thin">
          <color indexed="64"/>
        </left>
        <right style="thin">
          <color indexed="64"/>
        </right>
        <top style="thin">
          <color indexed="64"/>
        </top>
        <bottom style="thin">
          <color indexed="64"/>
        </bottom>
      </border>
    </ndxf>
  </rcc>
  <rcc rId="10009" sId="1" xfDxf="1" dxf="1">
    <nc r="I548" t="inlineStr">
      <is>
        <t>ComScl_Scl_ESP_12D_Tx.c</t>
      </is>
    </nc>
    <ndxf>
      <alignment horizontal="left" vertical="top" readingOrder="0"/>
      <border outline="0">
        <left style="thin">
          <color indexed="64"/>
        </left>
        <right style="thin">
          <color indexed="64"/>
        </right>
        <top style="thin">
          <color indexed="64"/>
        </top>
        <bottom style="thin">
          <color indexed="64"/>
        </bottom>
      </border>
    </ndxf>
  </rcc>
  <rcc rId="10010" sId="1" xfDxf="1" dxf="1">
    <nc r="I549" t="inlineStr">
      <is>
        <t>ComScl_Scl_ESP_121_Tx.c</t>
      </is>
    </nc>
    <ndxf>
      <alignment horizontal="left" vertical="top" readingOrder="0"/>
      <border outline="0">
        <left style="thin">
          <color indexed="64"/>
        </left>
        <right style="thin">
          <color indexed="64"/>
        </right>
        <top style="thin">
          <color indexed="64"/>
        </top>
        <bottom style="thin">
          <color indexed="64"/>
        </bottom>
      </border>
    </ndxf>
  </rcc>
  <rcc rId="10011" sId="1" quotePrefix="1">
    <nc r="J505" t="inlineStr">
      <is>
        <t>-</t>
      </is>
    </nc>
  </rcc>
  <rcc rId="10012" sId="1" quotePrefix="1">
    <nc r="J506" t="inlineStr">
      <is>
        <t>-</t>
      </is>
    </nc>
  </rcc>
  <rcc rId="10013" sId="1" quotePrefix="1">
    <nc r="J507" t="inlineStr">
      <is>
        <t>-</t>
      </is>
    </nc>
  </rcc>
  <rcc rId="10014" sId="1" quotePrefix="1">
    <nc r="J508" t="inlineStr">
      <is>
        <t>-</t>
      </is>
    </nc>
  </rcc>
  <rcc rId="10015" sId="1" quotePrefix="1">
    <nc r="J509" t="inlineStr">
      <is>
        <t>-</t>
      </is>
    </nc>
  </rcc>
  <rcc rId="10016" sId="1" quotePrefix="1">
    <nc r="J510" t="inlineStr">
      <is>
        <t>-</t>
      </is>
    </nc>
  </rcc>
  <rcc rId="10017" sId="1" quotePrefix="1">
    <nc r="J511" t="inlineStr">
      <is>
        <t>-</t>
      </is>
    </nc>
  </rcc>
  <rcc rId="10018" sId="1" quotePrefix="1">
    <nc r="J512" t="inlineStr">
      <is>
        <t>-</t>
      </is>
    </nc>
  </rcc>
  <rcc rId="10019" sId="1" quotePrefix="1">
    <nc r="J513" t="inlineStr">
      <is>
        <t>-</t>
      </is>
    </nc>
  </rcc>
  <rcc rId="10020" sId="1" quotePrefix="1">
    <nc r="J514" t="inlineStr">
      <is>
        <t>-</t>
      </is>
    </nc>
  </rcc>
  <rcc rId="10021" sId="1" quotePrefix="1">
    <nc r="J515" t="inlineStr">
      <is>
        <t>-</t>
      </is>
    </nc>
  </rcc>
  <rcc rId="10022" sId="1" quotePrefix="1">
    <nc r="J516" t="inlineStr">
      <is>
        <t>-</t>
      </is>
    </nc>
  </rcc>
  <rcc rId="10023" sId="1" quotePrefix="1">
    <nc r="J517" t="inlineStr">
      <is>
        <t>-</t>
      </is>
    </nc>
  </rcc>
  <rcc rId="10024" sId="1" quotePrefix="1">
    <nc r="J518" t="inlineStr">
      <is>
        <t>-</t>
      </is>
    </nc>
  </rcc>
  <rcc rId="10025" sId="1" quotePrefix="1">
    <nc r="J519" t="inlineStr">
      <is>
        <t>-</t>
      </is>
    </nc>
  </rcc>
  <rcc rId="10026" sId="1" quotePrefix="1">
    <nc r="J520" t="inlineStr">
      <is>
        <t>-</t>
      </is>
    </nc>
  </rcc>
  <rcc rId="10027" sId="1" quotePrefix="1">
    <nc r="J521" t="inlineStr">
      <is>
        <t>-</t>
      </is>
    </nc>
  </rcc>
  <rcc rId="10028" sId="1" quotePrefix="1">
    <nc r="J522" t="inlineStr">
      <is>
        <t>-</t>
      </is>
    </nc>
  </rcc>
  <rcc rId="10029" sId="1" quotePrefix="1">
    <nc r="J523" t="inlineStr">
      <is>
        <t>-</t>
      </is>
    </nc>
  </rcc>
  <rcc rId="10030" sId="1" quotePrefix="1">
    <nc r="J524" t="inlineStr">
      <is>
        <t>-</t>
      </is>
    </nc>
  </rcc>
  <rcc rId="10031" sId="1" quotePrefix="1">
    <nc r="J525" t="inlineStr">
      <is>
        <t>-</t>
      </is>
    </nc>
  </rcc>
  <rcc rId="10032" sId="1" quotePrefix="1">
    <nc r="J526" t="inlineStr">
      <is>
        <t>-</t>
      </is>
    </nc>
  </rcc>
  <rcc rId="10033" sId="1" quotePrefix="1">
    <nc r="J527" t="inlineStr">
      <is>
        <t>-</t>
      </is>
    </nc>
  </rcc>
  <rcc rId="10034" sId="1" quotePrefix="1">
    <nc r="J528" t="inlineStr">
      <is>
        <t>-</t>
      </is>
    </nc>
  </rcc>
  <rcc rId="10035" sId="1" quotePrefix="1">
    <nc r="J529" t="inlineStr">
      <is>
        <t>-</t>
      </is>
    </nc>
  </rcc>
  <rcc rId="10036" sId="1" quotePrefix="1">
    <nc r="J530" t="inlineStr">
      <is>
        <t>-</t>
      </is>
    </nc>
  </rcc>
  <rcc rId="10037" sId="1">
    <nc r="K535" t="inlineStr">
      <is>
        <t>Manual</t>
      </is>
    </nc>
  </rcc>
  <rcc rId="10038" sId="1">
    <nc r="K536" t="inlineStr">
      <is>
        <t>Manual</t>
      </is>
    </nc>
  </rcc>
  <rcc rId="10039" sId="1">
    <nc r="K537" t="inlineStr">
      <is>
        <t>Manual</t>
      </is>
    </nc>
  </rcc>
  <rcc rId="10040" sId="1">
    <nc r="K538" t="inlineStr">
      <is>
        <t>Manual</t>
      </is>
    </nc>
  </rcc>
  <rcc rId="10041" sId="1">
    <nc r="K539" t="inlineStr">
      <is>
        <t>Manual</t>
      </is>
    </nc>
  </rcc>
  <rcc rId="10042" sId="1">
    <nc r="K540" t="inlineStr">
      <is>
        <t>Manual</t>
      </is>
    </nc>
  </rcc>
  <rcc rId="10043" sId="1">
    <nc r="K541" t="inlineStr">
      <is>
        <t>Manual</t>
      </is>
    </nc>
  </rcc>
  <rcc rId="10044" sId="1">
    <nc r="K542" t="inlineStr">
      <is>
        <t>Manual</t>
      </is>
    </nc>
  </rcc>
  <rcc rId="10045" sId="1">
    <nc r="K543" t="inlineStr">
      <is>
        <t>Manual</t>
      </is>
    </nc>
  </rcc>
  <rcc rId="10046" sId="1">
    <nc r="K498" t="inlineStr">
      <is>
        <t>Auto</t>
      </is>
    </nc>
  </rcc>
  <rcc rId="10047" sId="1">
    <nc r="K499" t="inlineStr">
      <is>
        <t>Auto</t>
      </is>
    </nc>
  </rcc>
  <rcc rId="10048" sId="1">
    <nc r="K500" t="inlineStr">
      <is>
        <t>Auto</t>
      </is>
    </nc>
  </rcc>
  <rcc rId="10049" sId="1">
    <nc r="K501" t="inlineStr">
      <is>
        <t>Auto</t>
      </is>
    </nc>
  </rcc>
  <rcc rId="10050" sId="1">
    <nc r="K502" t="inlineStr">
      <is>
        <t>Auto</t>
      </is>
    </nc>
  </rcc>
  <rcc rId="10051" sId="1">
    <nc r="K503" t="inlineStr">
      <is>
        <t>Auto</t>
      </is>
    </nc>
  </rcc>
  <rcc rId="10052" sId="1">
    <nc r="K504" t="inlineStr">
      <is>
        <t>Auto</t>
      </is>
    </nc>
  </rcc>
  <rcc rId="10053" sId="1">
    <nc r="K505" t="inlineStr">
      <is>
        <t>Auto</t>
      </is>
    </nc>
  </rcc>
  <rcc rId="10054" sId="1">
    <nc r="K506" t="inlineStr">
      <is>
        <t>Auto</t>
      </is>
    </nc>
  </rcc>
  <rcc rId="10055" sId="1">
    <nc r="K507" t="inlineStr">
      <is>
        <t>Auto</t>
      </is>
    </nc>
  </rcc>
  <rcc rId="10056" sId="1">
    <nc r="K508" t="inlineStr">
      <is>
        <t>Auto</t>
      </is>
    </nc>
  </rcc>
  <rcc rId="10057" sId="1">
    <nc r="K509" t="inlineStr">
      <is>
        <t>Auto</t>
      </is>
    </nc>
  </rcc>
  <rcc rId="10058" sId="1">
    <nc r="K510" t="inlineStr">
      <is>
        <t>Auto</t>
      </is>
    </nc>
  </rcc>
  <rcc rId="10059" sId="1">
    <nc r="K511" t="inlineStr">
      <is>
        <t>Auto</t>
      </is>
    </nc>
  </rcc>
  <rcc rId="10060" sId="1">
    <nc r="K512" t="inlineStr">
      <is>
        <t>Auto</t>
      </is>
    </nc>
  </rcc>
  <rcc rId="10061" sId="1">
    <nc r="K513" t="inlineStr">
      <is>
        <t>Auto</t>
      </is>
    </nc>
  </rcc>
  <rcc rId="10062" sId="1">
    <nc r="K514" t="inlineStr">
      <is>
        <t>Auto</t>
      </is>
    </nc>
  </rcc>
  <rcc rId="10063" sId="1">
    <nc r="K515" t="inlineStr">
      <is>
        <t>Auto</t>
      </is>
    </nc>
  </rcc>
  <rcc rId="10064" sId="1">
    <nc r="K516" t="inlineStr">
      <is>
        <t>Auto</t>
      </is>
    </nc>
  </rcc>
  <rcc rId="10065" sId="1">
    <nc r="K517" t="inlineStr">
      <is>
        <t>Auto</t>
      </is>
    </nc>
  </rcc>
  <rcc rId="10066" sId="1">
    <nc r="K518" t="inlineStr">
      <is>
        <t>Auto</t>
      </is>
    </nc>
  </rcc>
  <rcc rId="10067" sId="1">
    <nc r="K519" t="inlineStr">
      <is>
        <t>Auto</t>
      </is>
    </nc>
  </rcc>
  <rcc rId="10068" sId="1">
    <nc r="K520" t="inlineStr">
      <is>
        <t>Auto</t>
      </is>
    </nc>
  </rcc>
  <rcc rId="10069" sId="1">
    <nc r="K521" t="inlineStr">
      <is>
        <t>Auto</t>
      </is>
    </nc>
  </rcc>
  <rcc rId="10070" sId="1">
    <nc r="K522" t="inlineStr">
      <is>
        <t>Auto</t>
      </is>
    </nc>
  </rcc>
  <rcc rId="10071" sId="1">
    <nc r="K523" t="inlineStr">
      <is>
        <t>Auto</t>
      </is>
    </nc>
  </rcc>
  <rcc rId="10072" sId="1">
    <nc r="K524" t="inlineStr">
      <is>
        <t>Auto</t>
      </is>
    </nc>
  </rcc>
  <rcc rId="10073" sId="1">
    <nc r="K525" t="inlineStr">
      <is>
        <t>Auto</t>
      </is>
    </nc>
  </rcc>
  <rcc rId="10074" sId="1">
    <nc r="K526" t="inlineStr">
      <is>
        <t>Auto</t>
      </is>
    </nc>
  </rcc>
  <rcc rId="10075" sId="1">
    <nc r="K527" t="inlineStr">
      <is>
        <t>Auto</t>
      </is>
    </nc>
  </rcc>
  <rcc rId="10076" sId="1">
    <nc r="K528" t="inlineStr">
      <is>
        <t>Auto</t>
      </is>
    </nc>
  </rcc>
  <rcc rId="10077" sId="1">
    <nc r="K529" t="inlineStr">
      <is>
        <t>Auto</t>
      </is>
    </nc>
  </rcc>
  <rcc rId="10078" sId="1">
    <nc r="K530" t="inlineStr">
      <is>
        <t>Auto</t>
      </is>
    </nc>
  </rcc>
  <rcc rId="10079" sId="1">
    <nc r="K531" t="inlineStr">
      <is>
        <t>Auto</t>
      </is>
    </nc>
  </rcc>
  <rcc rId="10080" sId="1">
    <nc r="K532" t="inlineStr">
      <is>
        <t>Auto</t>
      </is>
    </nc>
  </rcc>
  <rcc rId="10081" sId="1">
    <nc r="K533" t="inlineStr">
      <is>
        <t>Auto</t>
      </is>
    </nc>
  </rcc>
  <rcc rId="10082" sId="1">
    <nc r="K534" t="inlineStr">
      <is>
        <t>Auto</t>
      </is>
    </nc>
  </rcc>
  <rcc rId="10083" sId="1">
    <nc r="K544" t="inlineStr">
      <is>
        <t>Auto</t>
      </is>
    </nc>
  </rcc>
  <rcc rId="10084" sId="1">
    <nc r="K545" t="inlineStr">
      <is>
        <t>Auto</t>
      </is>
    </nc>
  </rcc>
  <rcc rId="10085" sId="1">
    <nc r="K546" t="inlineStr">
      <is>
        <t>Auto</t>
      </is>
    </nc>
  </rcc>
  <rcc rId="10086" sId="1">
    <nc r="K547" t="inlineStr">
      <is>
        <t>Auto</t>
      </is>
    </nc>
  </rcc>
  <rcc rId="10087" sId="1">
    <nc r="K548" t="inlineStr">
      <is>
        <t>Auto</t>
      </is>
    </nc>
  </rcc>
  <rcc rId="10088" sId="1">
    <nc r="K549" t="inlineStr">
      <is>
        <t>Auto</t>
      </is>
    </nc>
  </rcc>
  <rcc rId="10089" sId="1" xfDxf="1" dxf="1">
    <nc r="L498" t="inlineStr">
      <is>
        <t>BL03SP01</t>
      </is>
    </nc>
    <ndxf>
      <alignment horizontal="left" vertical="top" readingOrder="0"/>
      <border outline="0">
        <left style="thin">
          <color indexed="64"/>
        </left>
        <right style="thin">
          <color indexed="64"/>
        </right>
        <top style="thin">
          <color indexed="64"/>
        </top>
        <bottom style="thin">
          <color indexed="64"/>
        </bottom>
      </border>
    </ndxf>
  </rcc>
  <rcc rId="10090" sId="1" xfDxf="1" dxf="1">
    <nc r="L499" t="inlineStr">
      <is>
        <t>BL03SP01</t>
      </is>
    </nc>
    <ndxf>
      <alignment horizontal="left" vertical="top" readingOrder="0"/>
      <border outline="0">
        <left style="thin">
          <color indexed="64"/>
        </left>
        <right style="thin">
          <color indexed="64"/>
        </right>
        <top style="thin">
          <color indexed="64"/>
        </top>
        <bottom style="thin">
          <color indexed="64"/>
        </bottom>
      </border>
    </ndxf>
  </rcc>
  <rcc rId="10091" sId="1" xfDxf="1" dxf="1">
    <nc r="L500" t="inlineStr">
      <is>
        <t>BL03SP01</t>
      </is>
    </nc>
    <ndxf>
      <alignment horizontal="left" vertical="top" readingOrder="0"/>
      <border outline="0">
        <left style="thin">
          <color indexed="64"/>
        </left>
        <right style="thin">
          <color indexed="64"/>
        </right>
        <top style="thin">
          <color indexed="64"/>
        </top>
        <bottom style="thin">
          <color indexed="64"/>
        </bottom>
      </border>
    </ndxf>
  </rcc>
  <rcc rId="10092" sId="1" xfDxf="1" dxf="1">
    <nc r="L501" t="inlineStr">
      <is>
        <t>BL03SP01</t>
      </is>
    </nc>
    <ndxf>
      <alignment horizontal="left" vertical="top" readingOrder="0"/>
      <border outline="0">
        <left style="thin">
          <color indexed="64"/>
        </left>
        <right style="thin">
          <color indexed="64"/>
        </right>
        <top style="thin">
          <color indexed="64"/>
        </top>
        <bottom style="thin">
          <color indexed="64"/>
        </bottom>
      </border>
    </ndxf>
  </rcc>
  <rcc rId="10093" sId="1" xfDxf="1" dxf="1">
    <nc r="L502" t="inlineStr">
      <is>
        <t>BL03SP01</t>
      </is>
    </nc>
    <ndxf>
      <alignment horizontal="left" vertical="top" readingOrder="0"/>
      <border outline="0">
        <left style="thin">
          <color indexed="64"/>
        </left>
        <right style="thin">
          <color indexed="64"/>
        </right>
        <top style="thin">
          <color indexed="64"/>
        </top>
        <bottom style="thin">
          <color indexed="64"/>
        </bottom>
      </border>
    </ndxf>
  </rcc>
  <rcc rId="10094" sId="1" xfDxf="1" dxf="1">
    <nc r="L503" t="inlineStr">
      <is>
        <t>BL03SP01</t>
      </is>
    </nc>
    <ndxf>
      <alignment horizontal="left" vertical="top" readingOrder="0"/>
      <border outline="0">
        <left style="thin">
          <color indexed="64"/>
        </left>
        <right style="thin">
          <color indexed="64"/>
        </right>
        <top style="thin">
          <color indexed="64"/>
        </top>
        <bottom style="thin">
          <color indexed="64"/>
        </bottom>
      </border>
    </ndxf>
  </rcc>
  <rcc rId="10095" sId="1" xfDxf="1" dxf="1">
    <nc r="L504" t="inlineStr">
      <is>
        <t>BL03SP01</t>
      </is>
    </nc>
    <ndxf>
      <alignment horizontal="left" vertical="top" readingOrder="0"/>
      <border outline="0">
        <left style="thin">
          <color indexed="64"/>
        </left>
        <right style="thin">
          <color indexed="64"/>
        </right>
        <top style="thin">
          <color indexed="64"/>
        </top>
        <bottom style="thin">
          <color indexed="64"/>
        </bottom>
      </border>
    </ndxf>
  </rcc>
  <rcc rId="10096" sId="1" xfDxf="1" dxf="1">
    <nc r="L505" t="inlineStr">
      <is>
        <t>BL03SP01</t>
      </is>
    </nc>
    <ndxf>
      <alignment horizontal="left" vertical="top" readingOrder="0"/>
      <border outline="0">
        <left style="thin">
          <color indexed="64"/>
        </left>
        <right style="thin">
          <color indexed="64"/>
        </right>
        <top style="thin">
          <color indexed="64"/>
        </top>
        <bottom style="thin">
          <color indexed="64"/>
        </bottom>
      </border>
    </ndxf>
  </rcc>
  <rcc rId="10097" sId="1" xfDxf="1" dxf="1">
    <nc r="L506" t="inlineStr">
      <is>
        <t>BL03SP01</t>
      </is>
    </nc>
    <ndxf>
      <alignment horizontal="left" vertical="top" readingOrder="0"/>
      <border outline="0">
        <left style="thin">
          <color indexed="64"/>
        </left>
        <right style="thin">
          <color indexed="64"/>
        </right>
        <top style="thin">
          <color indexed="64"/>
        </top>
        <bottom style="thin">
          <color indexed="64"/>
        </bottom>
      </border>
    </ndxf>
  </rcc>
  <rcc rId="10098" sId="1" xfDxf="1" dxf="1">
    <nc r="L507" t="inlineStr">
      <is>
        <t>BL03SP01</t>
      </is>
    </nc>
    <ndxf>
      <alignment horizontal="left" vertical="top" readingOrder="0"/>
      <border outline="0">
        <left style="thin">
          <color indexed="64"/>
        </left>
        <right style="thin">
          <color indexed="64"/>
        </right>
        <top style="thin">
          <color indexed="64"/>
        </top>
        <bottom style="thin">
          <color indexed="64"/>
        </bottom>
      </border>
    </ndxf>
  </rcc>
  <rcc rId="10099" sId="1" xfDxf="1" dxf="1">
    <nc r="L508" t="inlineStr">
      <is>
        <t>BL03SP01</t>
      </is>
    </nc>
    <ndxf>
      <alignment horizontal="left" vertical="top" readingOrder="0"/>
      <border outline="0">
        <left style="thin">
          <color indexed="64"/>
        </left>
        <right style="thin">
          <color indexed="64"/>
        </right>
        <top style="thin">
          <color indexed="64"/>
        </top>
        <bottom style="thin">
          <color indexed="64"/>
        </bottom>
      </border>
    </ndxf>
  </rcc>
  <rcc rId="10100" sId="1" xfDxf="1" dxf="1">
    <nc r="L509" t="inlineStr">
      <is>
        <t>BL03SP01</t>
      </is>
    </nc>
    <ndxf>
      <alignment horizontal="left" vertical="top" readingOrder="0"/>
      <border outline="0">
        <left style="thin">
          <color indexed="64"/>
        </left>
        <right style="thin">
          <color indexed="64"/>
        </right>
        <top style="thin">
          <color indexed="64"/>
        </top>
        <bottom style="thin">
          <color indexed="64"/>
        </bottom>
      </border>
    </ndxf>
  </rcc>
  <rcc rId="10101" sId="1" xfDxf="1" dxf="1">
    <nc r="L510" t="inlineStr">
      <is>
        <t>BL03SP01</t>
      </is>
    </nc>
    <ndxf>
      <alignment horizontal="left" vertical="top" readingOrder="0"/>
      <border outline="0">
        <left style="thin">
          <color indexed="64"/>
        </left>
        <right style="thin">
          <color indexed="64"/>
        </right>
        <top style="thin">
          <color indexed="64"/>
        </top>
        <bottom style="thin">
          <color indexed="64"/>
        </bottom>
      </border>
    </ndxf>
  </rcc>
  <rcc rId="10102" sId="1" xfDxf="1" dxf="1">
    <nc r="L511" t="inlineStr">
      <is>
        <t>BL03SP01</t>
      </is>
    </nc>
    <ndxf>
      <alignment horizontal="left" vertical="top" readingOrder="0"/>
      <border outline="0">
        <left style="thin">
          <color indexed="64"/>
        </left>
        <right style="thin">
          <color indexed="64"/>
        </right>
        <top style="thin">
          <color indexed="64"/>
        </top>
        <bottom style="thin">
          <color indexed="64"/>
        </bottom>
      </border>
    </ndxf>
  </rcc>
  <rcc rId="10103" sId="1" xfDxf="1" dxf="1">
    <nc r="L512" t="inlineStr">
      <is>
        <t>BL03SP01</t>
      </is>
    </nc>
    <ndxf>
      <alignment horizontal="left" vertical="top" readingOrder="0"/>
      <border outline="0">
        <left style="thin">
          <color indexed="64"/>
        </left>
        <right style="thin">
          <color indexed="64"/>
        </right>
        <top style="thin">
          <color indexed="64"/>
        </top>
        <bottom style="thin">
          <color indexed="64"/>
        </bottom>
      </border>
    </ndxf>
  </rcc>
  <rcc rId="10104" sId="1" xfDxf="1" dxf="1">
    <nc r="L513" t="inlineStr">
      <is>
        <t>BL03SP01</t>
      </is>
    </nc>
    <ndxf>
      <alignment horizontal="left" vertical="top" readingOrder="0"/>
      <border outline="0">
        <left style="thin">
          <color indexed="64"/>
        </left>
        <right style="thin">
          <color indexed="64"/>
        </right>
        <top style="thin">
          <color indexed="64"/>
        </top>
        <bottom style="thin">
          <color indexed="64"/>
        </bottom>
      </border>
    </ndxf>
  </rcc>
  <rcc rId="10105" sId="1" xfDxf="1" dxf="1">
    <nc r="L514" t="inlineStr">
      <is>
        <t>BL03SP01</t>
      </is>
    </nc>
    <ndxf>
      <alignment horizontal="left" vertical="top" readingOrder="0"/>
      <border outline="0">
        <left style="thin">
          <color indexed="64"/>
        </left>
        <right style="thin">
          <color indexed="64"/>
        </right>
        <top style="thin">
          <color indexed="64"/>
        </top>
        <bottom style="thin">
          <color indexed="64"/>
        </bottom>
      </border>
    </ndxf>
  </rcc>
  <rcc rId="10106" sId="1" xfDxf="1" dxf="1">
    <nc r="L515" t="inlineStr">
      <is>
        <t>BL03SP01</t>
      </is>
    </nc>
    <ndxf>
      <alignment horizontal="left" vertical="top" readingOrder="0"/>
      <border outline="0">
        <left style="thin">
          <color indexed="64"/>
        </left>
        <right style="thin">
          <color indexed="64"/>
        </right>
        <top style="thin">
          <color indexed="64"/>
        </top>
        <bottom style="thin">
          <color indexed="64"/>
        </bottom>
      </border>
    </ndxf>
  </rcc>
  <rcc rId="10107" sId="1" xfDxf="1" dxf="1">
    <nc r="L516" t="inlineStr">
      <is>
        <t>BL03SP01</t>
      </is>
    </nc>
    <ndxf>
      <alignment horizontal="left" vertical="top" readingOrder="0"/>
      <border outline="0">
        <left style="thin">
          <color indexed="64"/>
        </left>
        <right style="thin">
          <color indexed="64"/>
        </right>
        <top style="thin">
          <color indexed="64"/>
        </top>
        <bottom style="thin">
          <color indexed="64"/>
        </bottom>
      </border>
    </ndxf>
  </rcc>
  <rcc rId="10108" sId="1" xfDxf="1" dxf="1">
    <nc r="L517" t="inlineStr">
      <is>
        <t>BL03SP01</t>
      </is>
    </nc>
    <ndxf>
      <alignment horizontal="left" vertical="top" readingOrder="0"/>
      <border outline="0">
        <left style="thin">
          <color indexed="64"/>
        </left>
        <right style="thin">
          <color indexed="64"/>
        </right>
        <top style="thin">
          <color indexed="64"/>
        </top>
        <bottom style="thin">
          <color indexed="64"/>
        </bottom>
      </border>
    </ndxf>
  </rcc>
  <rcc rId="10109" sId="1" xfDxf="1" dxf="1">
    <nc r="L518" t="inlineStr">
      <is>
        <t>BL03SP01</t>
      </is>
    </nc>
    <ndxf>
      <alignment horizontal="left" vertical="top" readingOrder="0"/>
      <border outline="0">
        <left style="thin">
          <color indexed="64"/>
        </left>
        <right style="thin">
          <color indexed="64"/>
        </right>
        <top style="thin">
          <color indexed="64"/>
        </top>
        <bottom style="thin">
          <color indexed="64"/>
        </bottom>
      </border>
    </ndxf>
  </rcc>
  <rcc rId="10110" sId="1" xfDxf="1" dxf="1">
    <nc r="L519" t="inlineStr">
      <is>
        <t>BSS08</t>
      </is>
    </nc>
    <ndxf>
      <alignment horizontal="left" vertical="top" readingOrder="0"/>
      <border outline="0">
        <left style="thin">
          <color indexed="64"/>
        </left>
        <right style="thin">
          <color indexed="64"/>
        </right>
        <top style="thin">
          <color indexed="64"/>
        </top>
        <bottom style="thin">
          <color indexed="64"/>
        </bottom>
      </border>
    </ndxf>
  </rcc>
  <rcc rId="10111" sId="1">
    <nc r="L520" t="inlineStr">
      <is>
        <t>BSS08</t>
      </is>
    </nc>
  </rcc>
  <rcc rId="10112" sId="1">
    <nc r="L521" t="inlineStr">
      <is>
        <t>BSS08</t>
      </is>
    </nc>
  </rcc>
  <rcc rId="10113" sId="1">
    <nc r="L522" t="inlineStr">
      <is>
        <t>BSS08</t>
      </is>
    </nc>
  </rcc>
  <rcc rId="10114" sId="1">
    <nc r="L523" t="inlineStr">
      <is>
        <t>BSS08</t>
      </is>
    </nc>
  </rcc>
  <rcc rId="10115" sId="1">
    <nc r="L524" t="inlineStr">
      <is>
        <t>BSS08</t>
      </is>
    </nc>
  </rcc>
  <rcc rId="10116" sId="1">
    <nc r="L525" t="inlineStr">
      <is>
        <t>BSS08</t>
      </is>
    </nc>
  </rcc>
  <rcc rId="10117" sId="1">
    <nc r="L526" t="inlineStr">
      <is>
        <t>BSS08</t>
      </is>
    </nc>
  </rcc>
  <rcc rId="10118" sId="1">
    <nc r="L527" t="inlineStr">
      <is>
        <t>BSS08</t>
      </is>
    </nc>
  </rcc>
  <rcc rId="10119" sId="1">
    <nc r="L528" t="inlineStr">
      <is>
        <t>BSS08</t>
      </is>
    </nc>
  </rcc>
  <rcc rId="10120" sId="1">
    <nc r="L529" t="inlineStr">
      <is>
        <t>BSS08</t>
      </is>
    </nc>
  </rcc>
  <rcc rId="10121" sId="1">
    <nc r="L530" t="inlineStr">
      <is>
        <t>BSS08</t>
      </is>
    </nc>
  </rcc>
  <rcc rId="10122" sId="1">
    <nc r="L531" t="inlineStr">
      <is>
        <t>BSS08</t>
      </is>
    </nc>
  </rcc>
  <rcc rId="10123" sId="1">
    <nc r="L532" t="inlineStr">
      <is>
        <t>BSS08</t>
      </is>
    </nc>
  </rcc>
  <rcc rId="10124" sId="1">
    <nc r="L533" t="inlineStr">
      <is>
        <t>BSS08</t>
      </is>
    </nc>
  </rcc>
  <rcc rId="10125" sId="1">
    <nc r="L534" t="inlineStr">
      <is>
        <t>BSS08</t>
      </is>
    </nc>
  </rcc>
  <rcc rId="10126" sId="1" xfDxf="1" dxf="1">
    <nc r="L535" t="inlineStr">
      <is>
        <t>Bss02</t>
      </is>
    </nc>
    <ndxf>
      <alignment horizontal="left" vertical="top" readingOrder="0"/>
      <border outline="0">
        <left style="thin">
          <color indexed="64"/>
        </left>
        <right style="thin">
          <color indexed="64"/>
        </right>
        <top style="thin">
          <color indexed="64"/>
        </top>
        <bottom style="thin">
          <color indexed="64"/>
        </bottom>
      </border>
    </ndxf>
  </rcc>
  <rcc rId="10127" sId="1">
    <nc r="L536" t="inlineStr">
      <is>
        <t>Bss02</t>
      </is>
    </nc>
  </rcc>
  <rcc rId="10128" sId="1">
    <nc r="L537" t="inlineStr">
      <is>
        <t>Bss02</t>
      </is>
    </nc>
  </rcc>
  <rcc rId="10129" sId="1" xfDxf="1" dxf="1">
    <nc r="L538" t="inlineStr">
      <is>
        <t>BL03</t>
      </is>
    </nc>
    <ndxf>
      <alignment horizontal="left" vertical="top" readingOrder="0"/>
      <border outline="0">
        <left style="thin">
          <color indexed="64"/>
        </left>
        <right style="thin">
          <color indexed="64"/>
        </right>
        <top style="thin">
          <color indexed="64"/>
        </top>
        <bottom style="thin">
          <color indexed="64"/>
        </bottom>
      </border>
    </ndxf>
  </rcc>
  <rcc rId="10130" sId="1">
    <nc r="L539" t="inlineStr">
      <is>
        <t>BL03</t>
      </is>
    </nc>
  </rcc>
  <rcc rId="10131" sId="1">
    <nc r="L540" t="inlineStr">
      <is>
        <t>BL03</t>
      </is>
    </nc>
  </rcc>
  <rcc rId="10132" sId="1">
    <nc r="L541" t="inlineStr">
      <is>
        <t>BL03</t>
      </is>
    </nc>
  </rcc>
  <rcc rId="10133" sId="1">
    <nc r="L542" t="inlineStr">
      <is>
        <t>BL03</t>
      </is>
    </nc>
  </rcc>
  <rcc rId="10134" sId="1">
    <nc r="L543" t="inlineStr">
      <is>
        <t>BL03</t>
      </is>
    </nc>
  </rcc>
  <rcc rId="10135" sId="1" xfDxf="1" dxf="1">
    <nc r="L544" t="inlineStr">
      <is>
        <t>BL01</t>
      </is>
    </nc>
    <ndxf>
      <alignment horizontal="left" vertical="top" readingOrder="0"/>
      <border outline="0">
        <left style="thin">
          <color indexed="64"/>
        </left>
        <right style="thin">
          <color indexed="64"/>
        </right>
        <top style="thin">
          <color indexed="64"/>
        </top>
        <bottom style="thin">
          <color indexed="64"/>
        </bottom>
      </border>
    </ndxf>
  </rcc>
  <rcc rId="10136" sId="1" xfDxf="1" dxf="1">
    <nc r="L545" t="inlineStr">
      <is>
        <t>BL05_SP15</t>
      </is>
    </nc>
    <ndxf>
      <alignment horizontal="left" vertical="top" readingOrder="0"/>
      <border outline="0">
        <left style="thin">
          <color indexed="64"/>
        </left>
        <right style="thin">
          <color indexed="64"/>
        </right>
        <top style="thin">
          <color indexed="64"/>
        </top>
        <bottom style="thin">
          <color indexed="64"/>
        </bottom>
      </border>
    </ndxf>
  </rcc>
  <rcc rId="10137" sId="1" xfDxf="1" dxf="1">
    <nc r="L546" t="inlineStr">
      <is>
        <t>BSS08</t>
      </is>
    </nc>
    <ndxf>
      <alignment horizontal="left" vertical="top" readingOrder="0"/>
      <border outline="0">
        <left style="thin">
          <color indexed="64"/>
        </left>
        <right style="thin">
          <color indexed="64"/>
        </right>
        <top style="thin">
          <color indexed="64"/>
        </top>
        <bottom style="thin">
          <color indexed="64"/>
        </bottom>
      </border>
    </ndxf>
  </rcc>
  <rcc rId="10138" sId="1" xfDxf="1" dxf="1">
    <nc r="L547" t="inlineStr">
      <is>
        <t>BL08</t>
      </is>
    </nc>
    <ndxf>
      <alignment horizontal="left" vertical="top" readingOrder="0"/>
      <border outline="0">
        <left style="thin">
          <color indexed="64"/>
        </left>
        <right style="thin">
          <color indexed="64"/>
        </right>
        <top style="thin">
          <color indexed="64"/>
        </top>
        <bottom style="thin">
          <color indexed="64"/>
        </bottom>
      </border>
    </ndxf>
  </rcc>
  <rcc rId="10139" sId="1">
    <nc r="L548" t="inlineStr">
      <is>
        <t>BL08</t>
      </is>
    </nc>
  </rcc>
  <rcc rId="10140" sId="1">
    <nc r="L549" t="inlineStr">
      <is>
        <t>BL08</t>
      </is>
    </nc>
  </rcc>
  <rm rId="10141" sheetId="1" source="L498:L549" destination="M498:M549" sourceSheetId="1">
    <rfmt sheetId="1" sqref="M498" start="0" length="0">
      <dxf>
        <alignment horizontal="left" vertical="top" readingOrder="0"/>
        <border outline="0">
          <left style="thin">
            <color indexed="64"/>
          </left>
          <right style="thin">
            <color indexed="64"/>
          </right>
          <top style="thin">
            <color indexed="64"/>
          </top>
          <bottom style="thin">
            <color indexed="64"/>
          </bottom>
        </border>
      </dxf>
    </rfmt>
    <rfmt sheetId="1" sqref="M499" start="0" length="0">
      <dxf>
        <alignment horizontal="left" vertical="top" readingOrder="0"/>
        <border outline="0">
          <left style="thin">
            <color indexed="64"/>
          </left>
          <right style="thin">
            <color indexed="64"/>
          </right>
          <top style="thin">
            <color indexed="64"/>
          </top>
          <bottom style="thin">
            <color indexed="64"/>
          </bottom>
        </border>
      </dxf>
    </rfmt>
    <rfmt sheetId="1" sqref="M500" start="0" length="0">
      <dxf>
        <alignment horizontal="left" vertical="top" readingOrder="0"/>
        <border outline="0">
          <left style="thin">
            <color indexed="64"/>
          </left>
          <right style="thin">
            <color indexed="64"/>
          </right>
          <top style="thin">
            <color indexed="64"/>
          </top>
          <bottom style="thin">
            <color indexed="64"/>
          </bottom>
        </border>
      </dxf>
    </rfmt>
    <rfmt sheetId="1" sqref="M501" start="0" length="0">
      <dxf>
        <alignment horizontal="left" vertical="top" readingOrder="0"/>
        <border outline="0">
          <left style="thin">
            <color indexed="64"/>
          </left>
          <right style="thin">
            <color indexed="64"/>
          </right>
          <top style="thin">
            <color indexed="64"/>
          </top>
          <bottom style="thin">
            <color indexed="64"/>
          </bottom>
        </border>
      </dxf>
    </rfmt>
    <rfmt sheetId="1" sqref="M502" start="0" length="0">
      <dxf>
        <alignment horizontal="left" vertical="top" readingOrder="0"/>
        <border outline="0">
          <left style="thin">
            <color indexed="64"/>
          </left>
          <right style="thin">
            <color indexed="64"/>
          </right>
          <top style="thin">
            <color indexed="64"/>
          </top>
          <bottom style="thin">
            <color indexed="64"/>
          </bottom>
        </border>
      </dxf>
    </rfmt>
    <rfmt sheetId="1" sqref="M503" start="0" length="0">
      <dxf>
        <alignment horizontal="left" vertical="top" readingOrder="0"/>
        <border outline="0">
          <left style="thin">
            <color indexed="64"/>
          </left>
          <right style="thin">
            <color indexed="64"/>
          </right>
          <top style="thin">
            <color indexed="64"/>
          </top>
          <bottom style="thin">
            <color indexed="64"/>
          </bottom>
        </border>
      </dxf>
    </rfmt>
    <rfmt sheetId="1" sqref="M504" start="0" length="0">
      <dxf>
        <alignment horizontal="left" vertical="top" readingOrder="0"/>
        <border outline="0">
          <left style="thin">
            <color indexed="64"/>
          </left>
          <right style="thin">
            <color indexed="64"/>
          </right>
          <top style="thin">
            <color indexed="64"/>
          </top>
          <bottom style="thin">
            <color indexed="64"/>
          </bottom>
        </border>
      </dxf>
    </rfmt>
    <rfmt sheetId="1" sqref="M505" start="0" length="0">
      <dxf>
        <alignment horizontal="left" vertical="top" readingOrder="0"/>
        <border outline="0">
          <left style="thin">
            <color indexed="64"/>
          </left>
          <right style="thin">
            <color indexed="64"/>
          </right>
          <top style="thin">
            <color indexed="64"/>
          </top>
          <bottom style="thin">
            <color indexed="64"/>
          </bottom>
        </border>
      </dxf>
    </rfmt>
    <rfmt sheetId="1" sqref="M506" start="0" length="0">
      <dxf>
        <alignment horizontal="left" vertical="top" readingOrder="0"/>
        <border outline="0">
          <left style="thin">
            <color indexed="64"/>
          </left>
          <right style="thin">
            <color indexed="64"/>
          </right>
          <top style="thin">
            <color indexed="64"/>
          </top>
          <bottom style="thin">
            <color indexed="64"/>
          </bottom>
        </border>
      </dxf>
    </rfmt>
    <rfmt sheetId="1" sqref="M507" start="0" length="0">
      <dxf>
        <alignment horizontal="left" vertical="top" readingOrder="0"/>
        <border outline="0">
          <left style="thin">
            <color indexed="64"/>
          </left>
          <right style="thin">
            <color indexed="64"/>
          </right>
          <top style="thin">
            <color indexed="64"/>
          </top>
          <bottom style="thin">
            <color indexed="64"/>
          </bottom>
        </border>
      </dxf>
    </rfmt>
    <rfmt sheetId="1" sqref="M508" start="0" length="0">
      <dxf>
        <alignment horizontal="left" vertical="top" readingOrder="0"/>
        <border outline="0">
          <left style="thin">
            <color indexed="64"/>
          </left>
          <right style="thin">
            <color indexed="64"/>
          </right>
          <top style="thin">
            <color indexed="64"/>
          </top>
          <bottom style="thin">
            <color indexed="64"/>
          </bottom>
        </border>
      </dxf>
    </rfmt>
    <rfmt sheetId="1" sqref="M509" start="0" length="0">
      <dxf>
        <alignment horizontal="left" vertical="top" readingOrder="0"/>
        <border outline="0">
          <left style="thin">
            <color indexed="64"/>
          </left>
          <right style="thin">
            <color indexed="64"/>
          </right>
          <top style="thin">
            <color indexed="64"/>
          </top>
          <bottom style="thin">
            <color indexed="64"/>
          </bottom>
        </border>
      </dxf>
    </rfmt>
    <rfmt sheetId="1" sqref="M510" start="0" length="0">
      <dxf>
        <alignment horizontal="left" vertical="top" readingOrder="0"/>
        <border outline="0">
          <left style="thin">
            <color indexed="64"/>
          </left>
          <right style="thin">
            <color indexed="64"/>
          </right>
          <top style="thin">
            <color indexed="64"/>
          </top>
          <bottom style="thin">
            <color indexed="64"/>
          </bottom>
        </border>
      </dxf>
    </rfmt>
    <rfmt sheetId="1" sqref="M511" start="0" length="0">
      <dxf>
        <alignment horizontal="left" vertical="top" readingOrder="0"/>
        <border outline="0">
          <left style="thin">
            <color indexed="64"/>
          </left>
          <right style="thin">
            <color indexed="64"/>
          </right>
          <top style="thin">
            <color indexed="64"/>
          </top>
          <bottom style="thin">
            <color indexed="64"/>
          </bottom>
        </border>
      </dxf>
    </rfmt>
    <rfmt sheetId="1" sqref="M512" start="0" length="0">
      <dxf>
        <alignment horizontal="left" vertical="top" readingOrder="0"/>
        <border outline="0">
          <left style="thin">
            <color indexed="64"/>
          </left>
          <right style="thin">
            <color indexed="64"/>
          </right>
          <top style="thin">
            <color indexed="64"/>
          </top>
          <bottom style="thin">
            <color indexed="64"/>
          </bottom>
        </border>
      </dxf>
    </rfmt>
    <rfmt sheetId="1" sqref="M513" start="0" length="0">
      <dxf>
        <alignment horizontal="left" vertical="top" readingOrder="0"/>
        <border outline="0">
          <left style="thin">
            <color indexed="64"/>
          </left>
          <right style="thin">
            <color indexed="64"/>
          </right>
          <top style="thin">
            <color indexed="64"/>
          </top>
          <bottom style="thin">
            <color indexed="64"/>
          </bottom>
        </border>
      </dxf>
    </rfmt>
    <rfmt sheetId="1" sqref="M514" start="0" length="0">
      <dxf>
        <alignment horizontal="left" vertical="top" readingOrder="0"/>
        <border outline="0">
          <left style="thin">
            <color indexed="64"/>
          </left>
          <right style="thin">
            <color indexed="64"/>
          </right>
          <top style="thin">
            <color indexed="64"/>
          </top>
          <bottom style="thin">
            <color indexed="64"/>
          </bottom>
        </border>
      </dxf>
    </rfmt>
    <rfmt sheetId="1" sqref="M515" start="0" length="0">
      <dxf>
        <alignment horizontal="left" vertical="top" readingOrder="0"/>
        <border outline="0">
          <left style="thin">
            <color indexed="64"/>
          </left>
          <right style="thin">
            <color indexed="64"/>
          </right>
          <top style="thin">
            <color indexed="64"/>
          </top>
          <bottom style="thin">
            <color indexed="64"/>
          </bottom>
        </border>
      </dxf>
    </rfmt>
    <rfmt sheetId="1" sqref="M516" start="0" length="0">
      <dxf>
        <alignment horizontal="left" vertical="top" readingOrder="0"/>
        <border outline="0">
          <left style="thin">
            <color indexed="64"/>
          </left>
          <right style="thin">
            <color indexed="64"/>
          </right>
          <top style="thin">
            <color indexed="64"/>
          </top>
          <bottom style="thin">
            <color indexed="64"/>
          </bottom>
        </border>
      </dxf>
    </rfmt>
    <rfmt sheetId="1" sqref="M517" start="0" length="0">
      <dxf>
        <alignment horizontal="left" vertical="top" readingOrder="0"/>
        <border outline="0">
          <left style="thin">
            <color indexed="64"/>
          </left>
          <right style="thin">
            <color indexed="64"/>
          </right>
          <top style="thin">
            <color indexed="64"/>
          </top>
          <bottom style="thin">
            <color indexed="64"/>
          </bottom>
        </border>
      </dxf>
    </rfmt>
    <rfmt sheetId="1" sqref="M518" start="0" length="0">
      <dxf>
        <alignment horizontal="left" vertical="top" readingOrder="0"/>
        <border outline="0">
          <left style="thin">
            <color indexed="64"/>
          </left>
          <right style="thin">
            <color indexed="64"/>
          </right>
          <top style="thin">
            <color indexed="64"/>
          </top>
          <bottom style="thin">
            <color indexed="64"/>
          </bottom>
        </border>
      </dxf>
    </rfmt>
    <rfmt sheetId="1" sqref="M519" start="0" length="0">
      <dxf>
        <alignment horizontal="left" vertical="top" readingOrder="0"/>
        <border outline="0">
          <left style="thin">
            <color indexed="64"/>
          </left>
          <right style="thin">
            <color indexed="64"/>
          </right>
          <top style="thin">
            <color indexed="64"/>
          </top>
          <bottom style="thin">
            <color indexed="64"/>
          </bottom>
        </border>
      </dxf>
    </rfmt>
    <rfmt sheetId="1" sqref="M520" start="0" length="0">
      <dxf>
        <alignment horizontal="left" vertical="top" readingOrder="0"/>
        <border outline="0">
          <left style="thin">
            <color indexed="64"/>
          </left>
          <right style="thin">
            <color indexed="64"/>
          </right>
          <top style="thin">
            <color indexed="64"/>
          </top>
          <bottom style="thin">
            <color indexed="64"/>
          </bottom>
        </border>
      </dxf>
    </rfmt>
    <rfmt sheetId="1" sqref="M521" start="0" length="0">
      <dxf>
        <alignment horizontal="left" vertical="top" readingOrder="0"/>
        <border outline="0">
          <left style="thin">
            <color indexed="64"/>
          </left>
          <right style="thin">
            <color indexed="64"/>
          </right>
          <top style="thin">
            <color indexed="64"/>
          </top>
          <bottom style="thin">
            <color indexed="64"/>
          </bottom>
        </border>
      </dxf>
    </rfmt>
    <rfmt sheetId="1" sqref="M522" start="0" length="0">
      <dxf>
        <alignment horizontal="left" vertical="top" readingOrder="0"/>
        <border outline="0">
          <left style="thin">
            <color indexed="64"/>
          </left>
          <right style="thin">
            <color indexed="64"/>
          </right>
          <top style="thin">
            <color indexed="64"/>
          </top>
          <bottom style="thin">
            <color indexed="64"/>
          </bottom>
        </border>
      </dxf>
    </rfmt>
    <rfmt sheetId="1" sqref="M523" start="0" length="0">
      <dxf>
        <alignment horizontal="left" vertical="top" readingOrder="0"/>
        <border outline="0">
          <left style="thin">
            <color indexed="64"/>
          </left>
          <right style="thin">
            <color indexed="64"/>
          </right>
          <top style="thin">
            <color indexed="64"/>
          </top>
          <bottom style="thin">
            <color indexed="64"/>
          </bottom>
        </border>
      </dxf>
    </rfmt>
    <rfmt sheetId="1" sqref="M524" start="0" length="0">
      <dxf>
        <alignment horizontal="left" vertical="top" readingOrder="0"/>
        <border outline="0">
          <left style="thin">
            <color indexed="64"/>
          </left>
          <right style="thin">
            <color indexed="64"/>
          </right>
          <top style="thin">
            <color indexed="64"/>
          </top>
          <bottom style="thin">
            <color indexed="64"/>
          </bottom>
        </border>
      </dxf>
    </rfmt>
    <rfmt sheetId="1" sqref="M525" start="0" length="0">
      <dxf>
        <alignment horizontal="left" vertical="top" readingOrder="0"/>
        <border outline="0">
          <left style="thin">
            <color indexed="64"/>
          </left>
          <right style="thin">
            <color indexed="64"/>
          </right>
          <top style="thin">
            <color indexed="64"/>
          </top>
          <bottom style="thin">
            <color indexed="64"/>
          </bottom>
        </border>
      </dxf>
    </rfmt>
    <rfmt sheetId="1" sqref="M526" start="0" length="0">
      <dxf>
        <alignment horizontal="left" vertical="top" readingOrder="0"/>
        <border outline="0">
          <left style="thin">
            <color indexed="64"/>
          </left>
          <right style="thin">
            <color indexed="64"/>
          </right>
          <top style="thin">
            <color indexed="64"/>
          </top>
          <bottom style="thin">
            <color indexed="64"/>
          </bottom>
        </border>
      </dxf>
    </rfmt>
    <rfmt sheetId="1" sqref="M527" start="0" length="0">
      <dxf>
        <alignment horizontal="left" vertical="top" readingOrder="0"/>
        <border outline="0">
          <left style="thin">
            <color indexed="64"/>
          </left>
          <right style="thin">
            <color indexed="64"/>
          </right>
          <top style="thin">
            <color indexed="64"/>
          </top>
          <bottom style="thin">
            <color indexed="64"/>
          </bottom>
        </border>
      </dxf>
    </rfmt>
    <rfmt sheetId="1" sqref="M528" start="0" length="0">
      <dxf>
        <alignment horizontal="left" vertical="top" readingOrder="0"/>
        <border outline="0">
          <left style="thin">
            <color indexed="64"/>
          </left>
          <right style="thin">
            <color indexed="64"/>
          </right>
          <top style="thin">
            <color indexed="64"/>
          </top>
          <bottom style="thin">
            <color indexed="64"/>
          </bottom>
        </border>
      </dxf>
    </rfmt>
    <rfmt sheetId="1" sqref="M529" start="0" length="0">
      <dxf>
        <alignment horizontal="left" vertical="top" readingOrder="0"/>
        <border outline="0">
          <left style="thin">
            <color indexed="64"/>
          </left>
          <right style="thin">
            <color indexed="64"/>
          </right>
          <top style="thin">
            <color indexed="64"/>
          </top>
          <bottom style="thin">
            <color indexed="64"/>
          </bottom>
        </border>
      </dxf>
    </rfmt>
    <rfmt sheetId="1" sqref="M530" start="0" length="0">
      <dxf>
        <alignment horizontal="left" vertical="top" readingOrder="0"/>
        <border outline="0">
          <left style="thin">
            <color indexed="64"/>
          </left>
          <right style="thin">
            <color indexed="64"/>
          </right>
          <top style="thin">
            <color indexed="64"/>
          </top>
          <bottom style="thin">
            <color indexed="64"/>
          </bottom>
        </border>
      </dxf>
    </rfmt>
    <rfmt sheetId="1" sqref="M531" start="0" length="0">
      <dxf>
        <alignment horizontal="left" vertical="top" readingOrder="0"/>
        <border outline="0">
          <left style="thin">
            <color indexed="64"/>
          </left>
          <right style="thin">
            <color indexed="64"/>
          </right>
          <top style="thin">
            <color indexed="64"/>
          </top>
          <bottom style="thin">
            <color indexed="64"/>
          </bottom>
        </border>
      </dxf>
    </rfmt>
    <rfmt sheetId="1" sqref="M532" start="0" length="0">
      <dxf>
        <alignment horizontal="left" vertical="top" readingOrder="0"/>
        <border outline="0">
          <left style="thin">
            <color indexed="64"/>
          </left>
          <right style="thin">
            <color indexed="64"/>
          </right>
          <top style="thin">
            <color indexed="64"/>
          </top>
          <bottom style="thin">
            <color indexed="64"/>
          </bottom>
        </border>
      </dxf>
    </rfmt>
    <rfmt sheetId="1" sqref="M533" start="0" length="0">
      <dxf>
        <alignment horizontal="left" vertical="top" readingOrder="0"/>
        <border outline="0">
          <left style="thin">
            <color indexed="64"/>
          </left>
          <right style="thin">
            <color indexed="64"/>
          </right>
          <top style="thin">
            <color indexed="64"/>
          </top>
          <bottom style="thin">
            <color indexed="64"/>
          </bottom>
        </border>
      </dxf>
    </rfmt>
    <rfmt sheetId="1" sqref="M534" start="0" length="0">
      <dxf>
        <alignment horizontal="left" vertical="top" readingOrder="0"/>
        <border outline="0">
          <left style="thin">
            <color indexed="64"/>
          </left>
          <right style="thin">
            <color indexed="64"/>
          </right>
          <top style="thin">
            <color indexed="64"/>
          </top>
          <bottom style="thin">
            <color indexed="64"/>
          </bottom>
        </border>
      </dxf>
    </rfmt>
    <rfmt sheetId="1" sqref="M535" start="0" length="0">
      <dxf>
        <alignment horizontal="left" vertical="top" readingOrder="0"/>
        <border outline="0">
          <left style="thin">
            <color indexed="64"/>
          </left>
          <right style="thin">
            <color indexed="64"/>
          </right>
          <top style="thin">
            <color indexed="64"/>
          </top>
          <bottom style="thin">
            <color indexed="64"/>
          </bottom>
        </border>
      </dxf>
    </rfmt>
    <rfmt sheetId="1" sqref="M536" start="0" length="0">
      <dxf>
        <alignment horizontal="left" vertical="top" readingOrder="0"/>
        <border outline="0">
          <left style="thin">
            <color indexed="64"/>
          </left>
          <right style="thin">
            <color indexed="64"/>
          </right>
          <top style="thin">
            <color indexed="64"/>
          </top>
          <bottom style="thin">
            <color indexed="64"/>
          </bottom>
        </border>
      </dxf>
    </rfmt>
    <rfmt sheetId="1" sqref="M537" start="0" length="0">
      <dxf>
        <alignment horizontal="left" vertical="top" readingOrder="0"/>
        <border outline="0">
          <left style="thin">
            <color indexed="64"/>
          </left>
          <right style="thin">
            <color indexed="64"/>
          </right>
          <top style="thin">
            <color indexed="64"/>
          </top>
          <bottom style="thin">
            <color indexed="64"/>
          </bottom>
        </border>
      </dxf>
    </rfmt>
    <rfmt sheetId="1" sqref="M538" start="0" length="0">
      <dxf>
        <alignment horizontal="left" vertical="top" readingOrder="0"/>
        <border outline="0">
          <left style="thin">
            <color indexed="64"/>
          </left>
          <right style="thin">
            <color indexed="64"/>
          </right>
          <top style="thin">
            <color indexed="64"/>
          </top>
          <bottom style="thin">
            <color indexed="64"/>
          </bottom>
        </border>
      </dxf>
    </rfmt>
    <rfmt sheetId="1" sqref="M539" start="0" length="0">
      <dxf>
        <alignment horizontal="left" vertical="top" readingOrder="0"/>
        <border outline="0">
          <left style="thin">
            <color indexed="64"/>
          </left>
          <right style="thin">
            <color indexed="64"/>
          </right>
          <top style="thin">
            <color indexed="64"/>
          </top>
          <bottom style="thin">
            <color indexed="64"/>
          </bottom>
        </border>
      </dxf>
    </rfmt>
    <rfmt sheetId="1" sqref="M540" start="0" length="0">
      <dxf>
        <alignment horizontal="left" vertical="top" readingOrder="0"/>
        <border outline="0">
          <left style="thin">
            <color indexed="64"/>
          </left>
          <right style="thin">
            <color indexed="64"/>
          </right>
          <top style="thin">
            <color indexed="64"/>
          </top>
          <bottom style="thin">
            <color indexed="64"/>
          </bottom>
        </border>
      </dxf>
    </rfmt>
    <rfmt sheetId="1" sqref="M541" start="0" length="0">
      <dxf>
        <alignment horizontal="left" vertical="top" readingOrder="0"/>
        <border outline="0">
          <left style="thin">
            <color indexed="64"/>
          </left>
          <right style="thin">
            <color indexed="64"/>
          </right>
          <top style="thin">
            <color indexed="64"/>
          </top>
          <bottom style="thin">
            <color indexed="64"/>
          </bottom>
        </border>
      </dxf>
    </rfmt>
    <rfmt sheetId="1" sqref="M542" start="0" length="0">
      <dxf>
        <alignment horizontal="left" vertical="top" readingOrder="0"/>
        <border outline="0">
          <left style="thin">
            <color indexed="64"/>
          </left>
          <right style="thin">
            <color indexed="64"/>
          </right>
          <top style="thin">
            <color indexed="64"/>
          </top>
          <bottom style="thin">
            <color indexed="64"/>
          </bottom>
        </border>
      </dxf>
    </rfmt>
    <rfmt sheetId="1" sqref="M543" start="0" length="0">
      <dxf>
        <alignment horizontal="left" vertical="top" readingOrder="0"/>
        <border outline="0">
          <left style="thin">
            <color indexed="64"/>
          </left>
          <right style="thin">
            <color indexed="64"/>
          </right>
          <top style="thin">
            <color indexed="64"/>
          </top>
          <bottom style="thin">
            <color indexed="64"/>
          </bottom>
        </border>
      </dxf>
    </rfmt>
    <rfmt sheetId="1" sqref="M544" start="0" length="0">
      <dxf>
        <alignment horizontal="left" vertical="top" readingOrder="0"/>
        <border outline="0">
          <left style="thin">
            <color indexed="64"/>
          </left>
          <right style="thin">
            <color indexed="64"/>
          </right>
          <top style="thin">
            <color indexed="64"/>
          </top>
          <bottom style="thin">
            <color indexed="64"/>
          </bottom>
        </border>
      </dxf>
    </rfmt>
    <rfmt sheetId="1" sqref="M545" start="0" length="0">
      <dxf>
        <alignment horizontal="left" vertical="top" readingOrder="0"/>
        <border outline="0">
          <left style="thin">
            <color indexed="64"/>
          </left>
          <right style="thin">
            <color indexed="64"/>
          </right>
          <top style="thin">
            <color indexed="64"/>
          </top>
          <bottom style="thin">
            <color indexed="64"/>
          </bottom>
        </border>
      </dxf>
    </rfmt>
    <rfmt sheetId="1" sqref="M546" start="0" length="0">
      <dxf>
        <alignment horizontal="left" vertical="top" readingOrder="0"/>
        <border outline="0">
          <left style="thin">
            <color indexed="64"/>
          </left>
          <right style="thin">
            <color indexed="64"/>
          </right>
          <top style="thin">
            <color indexed="64"/>
          </top>
          <bottom style="thin">
            <color indexed="64"/>
          </bottom>
        </border>
      </dxf>
    </rfmt>
    <rfmt sheetId="1" sqref="M547" start="0" length="0">
      <dxf>
        <alignment horizontal="left" vertical="top" readingOrder="0"/>
        <border outline="0">
          <left style="thin">
            <color indexed="64"/>
          </left>
          <right style="thin">
            <color indexed="64"/>
          </right>
          <top style="thin">
            <color indexed="64"/>
          </top>
          <bottom style="thin">
            <color indexed="64"/>
          </bottom>
        </border>
      </dxf>
    </rfmt>
    <rfmt sheetId="1" sqref="M548" start="0" length="0">
      <dxf>
        <alignment horizontal="left" vertical="top" readingOrder="0"/>
        <border outline="0">
          <left style="thin">
            <color indexed="64"/>
          </left>
          <right style="thin">
            <color indexed="64"/>
          </right>
          <top style="thin">
            <color indexed="64"/>
          </top>
          <bottom style="thin">
            <color indexed="64"/>
          </bottom>
        </border>
      </dxf>
    </rfmt>
    <rfmt sheetId="1" sqref="M549" start="0" length="0">
      <dxf>
        <alignment horizontal="left" vertical="top" readingOrder="0"/>
        <border outline="0">
          <left style="thin">
            <color indexed="64"/>
          </left>
          <right style="thin">
            <color indexed="64"/>
          </right>
          <top style="thin">
            <color indexed="64"/>
          </top>
          <bottom style="thin">
            <color indexed="64"/>
          </bottom>
        </border>
      </dxf>
    </rfmt>
  </rm>
  <rcc rId="10142" sId="1" xfDxf="1" dxf="1">
    <nc r="L498" t="inlineStr">
      <is>
        <t>BB80941</t>
      </is>
    </nc>
  </rcc>
  <rcc rId="10143" sId="1">
    <nc r="L499" t="inlineStr">
      <is>
        <t>BB80941</t>
      </is>
    </nc>
  </rcc>
  <rcc rId="10144" sId="1">
    <nc r="L500" t="inlineStr">
      <is>
        <t>BB80941</t>
      </is>
    </nc>
  </rcc>
  <rcc rId="10145" sId="1">
    <nc r="L501" t="inlineStr">
      <is>
        <t>BB80941</t>
      </is>
    </nc>
  </rcc>
  <rcc rId="10146" sId="1">
    <nc r="L502" t="inlineStr">
      <is>
        <t>BB80941</t>
      </is>
    </nc>
  </rcc>
  <rcc rId="10147" sId="1">
    <nc r="L503" t="inlineStr">
      <is>
        <t>BB80941</t>
      </is>
    </nc>
  </rcc>
  <rcc rId="10148" sId="1">
    <nc r="L504" t="inlineStr">
      <is>
        <t>BB80941</t>
      </is>
    </nc>
  </rcc>
  <rcc rId="10149" sId="1">
    <nc r="L505" t="inlineStr">
      <is>
        <t>BB80941</t>
      </is>
    </nc>
  </rcc>
  <rcc rId="10150" sId="1">
    <nc r="L506" t="inlineStr">
      <is>
        <t>BB80941</t>
      </is>
    </nc>
  </rcc>
  <rcc rId="10151" sId="1">
    <nc r="L507" t="inlineStr">
      <is>
        <t>BB80941</t>
      </is>
    </nc>
  </rcc>
  <rcc rId="10152" sId="1">
    <nc r="L508" t="inlineStr">
      <is>
        <t>BB80941</t>
      </is>
    </nc>
  </rcc>
  <rcc rId="10153" sId="1">
    <nc r="L509" t="inlineStr">
      <is>
        <t>BB80941</t>
      </is>
    </nc>
  </rcc>
  <rcc rId="10154" sId="1">
    <nc r="L510" t="inlineStr">
      <is>
        <t>BB80941</t>
      </is>
    </nc>
  </rcc>
  <rcc rId="10155" sId="1">
    <nc r="L511" t="inlineStr">
      <is>
        <t>BB80941</t>
      </is>
    </nc>
  </rcc>
  <rcc rId="10156" sId="1">
    <nc r="L512" t="inlineStr">
      <is>
        <t>BB80941</t>
      </is>
    </nc>
  </rcc>
  <rcc rId="10157" sId="1">
    <nc r="L513" t="inlineStr">
      <is>
        <t>BB80941</t>
      </is>
    </nc>
  </rcc>
  <rcc rId="10158" sId="1">
    <nc r="L514" t="inlineStr">
      <is>
        <t>BB80941</t>
      </is>
    </nc>
  </rcc>
  <rcc rId="10159" sId="1">
    <nc r="L515" t="inlineStr">
      <is>
        <t>BB80941</t>
      </is>
    </nc>
  </rcc>
  <rcc rId="10160" sId="1">
    <nc r="L516" t="inlineStr">
      <is>
        <t>BB80941</t>
      </is>
    </nc>
  </rcc>
  <rcc rId="10161" sId="1">
    <nc r="L517" t="inlineStr">
      <is>
        <t>BB80941</t>
      </is>
    </nc>
  </rcc>
  <rcc rId="10162" sId="1">
    <nc r="L518" t="inlineStr">
      <is>
        <t>BB80941</t>
      </is>
    </nc>
  </rcc>
  <rcc rId="10163" sId="1" odxf="1" dxf="1">
    <nc r="L519"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64" sId="1" odxf="1" dxf="1">
    <nc r="L520"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65" sId="1" odxf="1" dxf="1">
    <nc r="L521"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66" sId="1" odxf="1" dxf="1">
    <nc r="L522"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67" sId="1" odxf="1" dxf="1">
    <nc r="L523"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68" sId="1" odxf="1" dxf="1">
    <nc r="L524"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69" sId="1" odxf="1" dxf="1">
    <nc r="L525"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70" sId="1" xfDxf="1" dxf="1">
    <nc r="L526" t="inlineStr">
      <is>
        <t>BB80433</t>
      </is>
    </nc>
  </rcc>
  <rcc rId="10171" sId="1">
    <nc r="L527" t="inlineStr">
      <is>
        <t>BB80433</t>
      </is>
    </nc>
  </rcc>
  <rcc rId="10172" sId="1">
    <nc r="L528" t="inlineStr">
      <is>
        <t>BB80433</t>
      </is>
    </nc>
  </rcc>
  <rcc rId="10173" sId="1">
    <nc r="L529" t="inlineStr">
      <is>
        <t>BB80433</t>
      </is>
    </nc>
  </rcc>
  <rcc rId="10174" sId="1">
    <nc r="L530" t="inlineStr">
      <is>
        <t>BB80433</t>
      </is>
    </nc>
  </rcc>
  <rcc rId="10175" sId="1">
    <nc r="L531" t="inlineStr">
      <is>
        <t>BB80433</t>
      </is>
    </nc>
  </rcc>
  <rcc rId="10176" sId="1">
    <nc r="L532" t="inlineStr">
      <is>
        <t>BB80433</t>
      </is>
    </nc>
  </rcc>
  <rcc rId="10177" sId="1" odxf="1" dxf="1">
    <nc r="L533"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78" sId="1" odxf="1" dxf="1">
    <nc r="L534"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79" sId="1" xfDxf="1" dxf="1">
    <nc r="L537" t="inlineStr">
      <is>
        <t>BB82026</t>
      </is>
    </nc>
  </rcc>
  <rcc rId="10180" sId="1" xfDxf="1" dxf="1">
    <nc r="L538" t="inlineStr">
      <is>
        <t>BB81187</t>
      </is>
    </nc>
  </rcc>
  <rcc rId="10181" sId="1">
    <nc r="L536" t="inlineStr">
      <is>
        <t>BB82026</t>
      </is>
    </nc>
  </rcc>
  <rfmt sheetId="1" sqref="L535" start="0" length="0">
    <dxf>
      <alignment horizontal="left" vertical="top" readingOrder="0"/>
      <border outline="0">
        <left style="thin">
          <color indexed="64"/>
        </left>
        <right style="thin">
          <color indexed="64"/>
        </right>
        <top style="thin">
          <color indexed="64"/>
        </top>
        <bottom style="thin">
          <color indexed="64"/>
        </bottom>
      </border>
    </dxf>
  </rfmt>
  <rcc rId="10182" sId="1">
    <nc r="L539" t="inlineStr">
      <is>
        <t>BB81187</t>
      </is>
    </nc>
  </rcc>
  <rcc rId="10183" sId="1">
    <nc r="L540" t="inlineStr">
      <is>
        <t>BB81187</t>
      </is>
    </nc>
  </rcc>
  <rcc rId="10184" sId="1">
    <nc r="L541" t="inlineStr">
      <is>
        <t>BB81187</t>
      </is>
    </nc>
  </rcc>
  <rcc rId="10185" sId="1">
    <nc r="L542" t="inlineStr">
      <is>
        <t>BB81187</t>
      </is>
    </nc>
  </rcc>
  <rcc rId="10186" sId="1" xfDxf="1" dxf="1">
    <nc r="L543" t="inlineStr">
      <is>
        <t>BB81187</t>
      </is>
    </nc>
  </rcc>
  <rcc rId="10187" sId="1" xfDxf="1" dxf="1">
    <nc r="L544" t="inlineStr">
      <is>
        <t>BB81143</t>
      </is>
    </nc>
  </rcc>
  <rcc rId="10188" sId="1" xfDxf="1" dxf="1">
    <nc r="L535" t="inlineStr">
      <is>
        <t>BB82026</t>
      </is>
    </nc>
    <ndxf>
      <alignment horizontal="left" vertical="top" readingOrder="0"/>
      <border outline="0">
        <left style="thin">
          <color indexed="64"/>
        </left>
        <right style="thin">
          <color indexed="64"/>
        </right>
        <top style="thin">
          <color indexed="64"/>
        </top>
        <bottom style="thin">
          <color indexed="64"/>
        </bottom>
      </border>
    </ndxf>
  </rcc>
  <rcc rId="10189" sId="1" xfDxf="1" dxf="1">
    <nc r="L545" t="inlineStr">
      <is>
        <t>None</t>
      </is>
    </nc>
  </rcc>
  <rcc rId="10190" sId="1" xfDxf="1" dxf="1">
    <nc r="L546" t="inlineStr">
      <is>
        <t>BB80433 BB80431 BB81003</t>
      </is>
    </nc>
  </rcc>
  <rcc rId="10191" sId="1" xfDxf="1" dxf="1">
    <nc r="L547" t="inlineStr">
      <is>
        <t>BB97468</t>
      </is>
    </nc>
  </rcc>
  <rcc rId="10192" sId="1">
    <nc r="L548" t="inlineStr">
      <is>
        <t>BB97468</t>
      </is>
    </nc>
  </rcc>
  <rcc rId="10193" sId="1">
    <nc r="L549" t="inlineStr">
      <is>
        <t>BB97468</t>
      </is>
    </nc>
  </rcc>
  <rfmt sheetId="1" sqref="L522:L549">
    <dxf>
      <border>
        <left style="thin">
          <color indexed="64"/>
        </left>
        <right style="thin">
          <color indexed="64"/>
        </right>
        <vertical style="thin">
          <color indexed="64"/>
        </vertical>
      </border>
    </dxf>
  </rfmt>
  <rcc rId="10194" sId="1" quotePrefix="1">
    <nc r="R505" t="inlineStr">
      <is>
        <t>-</t>
      </is>
    </nc>
  </rcc>
  <rcc rId="10195" sId="1" quotePrefix="1">
    <nc r="R506" t="inlineStr">
      <is>
        <t>-</t>
      </is>
    </nc>
  </rcc>
  <rcc rId="10196" sId="1" quotePrefix="1">
    <nc r="R507" t="inlineStr">
      <is>
        <t>-</t>
      </is>
    </nc>
  </rcc>
  <rcc rId="10197" sId="1" quotePrefix="1">
    <nc r="R508" t="inlineStr">
      <is>
        <t>-</t>
      </is>
    </nc>
  </rcc>
  <rcc rId="10198" sId="1" quotePrefix="1">
    <nc r="R509" t="inlineStr">
      <is>
        <t>-</t>
      </is>
    </nc>
  </rcc>
  <rcc rId="10199" sId="1" quotePrefix="1">
    <nc r="R510" t="inlineStr">
      <is>
        <t>-</t>
      </is>
    </nc>
  </rcc>
  <rcc rId="10200" sId="1" quotePrefix="1">
    <nc r="R511" t="inlineStr">
      <is>
        <t>-</t>
      </is>
    </nc>
  </rcc>
  <rcc rId="10201" sId="1" quotePrefix="1">
    <nc r="R512" t="inlineStr">
      <is>
        <t>-</t>
      </is>
    </nc>
  </rcc>
  <rcc rId="10202" sId="1" quotePrefix="1">
    <nc r="R513" t="inlineStr">
      <is>
        <t>-</t>
      </is>
    </nc>
  </rcc>
  <rcc rId="10203" sId="1" quotePrefix="1">
    <nc r="R514" t="inlineStr">
      <is>
        <t>-</t>
      </is>
    </nc>
  </rcc>
  <rcc rId="10204" sId="1" quotePrefix="1">
    <nc r="R515" t="inlineStr">
      <is>
        <t>-</t>
      </is>
    </nc>
  </rcc>
  <rcc rId="10205" sId="1" quotePrefix="1">
    <nc r="R516" t="inlineStr">
      <is>
        <t>-</t>
      </is>
    </nc>
  </rcc>
  <rcc rId="10206" sId="1" quotePrefix="1">
    <nc r="R517" t="inlineStr">
      <is>
        <t>-</t>
      </is>
    </nc>
  </rcc>
  <rcc rId="10207" sId="1" quotePrefix="1">
    <nc r="R518" t="inlineStr">
      <is>
        <t>-</t>
      </is>
    </nc>
  </rcc>
  <rcc rId="10208" sId="1" quotePrefix="1">
    <nc r="R519" t="inlineStr">
      <is>
        <t>-</t>
      </is>
    </nc>
  </rcc>
  <rcc rId="10209" sId="1" quotePrefix="1">
    <nc r="R520" t="inlineStr">
      <is>
        <t>-</t>
      </is>
    </nc>
  </rcc>
  <rcc rId="10210" sId="1" quotePrefix="1">
    <nc r="R521" t="inlineStr">
      <is>
        <t>-</t>
      </is>
    </nc>
  </rcc>
  <rcc rId="10211" sId="1" quotePrefix="1">
    <nc r="R522" t="inlineStr">
      <is>
        <t>-</t>
      </is>
    </nc>
  </rcc>
  <rcc rId="10212" sId="1" quotePrefix="1">
    <nc r="R523" t="inlineStr">
      <is>
        <t>-</t>
      </is>
    </nc>
  </rcc>
  <rcc rId="10213" sId="1" quotePrefix="1">
    <nc r="R524" t="inlineStr">
      <is>
        <t>-</t>
      </is>
    </nc>
  </rcc>
  <rcc rId="10214" sId="1" quotePrefix="1">
    <nc r="R525" t="inlineStr">
      <is>
        <t>-</t>
      </is>
    </nc>
  </rcc>
  <rcc rId="10215" sId="1" quotePrefix="1">
    <nc r="R526" t="inlineStr">
      <is>
        <t>-</t>
      </is>
    </nc>
  </rcc>
  <rcc rId="10216" sId="1" quotePrefix="1">
    <nc r="R527" t="inlineStr">
      <is>
        <t>-</t>
      </is>
    </nc>
  </rcc>
  <rcc rId="10217" sId="1" quotePrefix="1">
    <nc r="R528" t="inlineStr">
      <is>
        <t>-</t>
      </is>
    </nc>
  </rcc>
  <rcc rId="10218" sId="1" quotePrefix="1">
    <nc r="R529" t="inlineStr">
      <is>
        <t>-</t>
      </is>
    </nc>
  </rcc>
  <rcc rId="10219" sId="1" quotePrefix="1">
    <nc r="R530" t="inlineStr">
      <is>
        <t>-</t>
      </is>
    </nc>
  </rcc>
  <rcc rId="10220" sId="1">
    <nc r="D525" t="inlineStr">
      <is>
        <t>ASW</t>
      </is>
    </nc>
  </rcc>
  <rcc rId="10221" sId="1">
    <nc r="D519" t="inlineStr">
      <is>
        <t>ASW</t>
      </is>
    </nc>
  </rcc>
  <rcc rId="10222" sId="1">
    <nc r="D520" t="inlineStr">
      <is>
        <t>ASW</t>
      </is>
    </nc>
  </rcc>
  <rcc rId="10223" sId="1">
    <nc r="D521" t="inlineStr">
      <is>
        <t>ASW</t>
      </is>
    </nc>
  </rcc>
  <rcc rId="10224" sId="1">
    <nc r="D522" t="inlineStr">
      <is>
        <t>ASW</t>
      </is>
    </nc>
  </rcc>
  <rcc rId="10225" sId="1">
    <nc r="D523" t="inlineStr">
      <is>
        <t>ASW</t>
      </is>
    </nc>
  </rcc>
  <rcc rId="10226" sId="1">
    <nc r="D524" t="inlineStr">
      <is>
        <t>ASW</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229" sId="1" xfDxf="1" dxf="1" quotePrefix="1">
    <nc r="O519" t="inlineStr">
      <is>
        <t>1.5.147303.1.2.1</t>
      </is>
    </nc>
    <ndxf>
      <alignment horizontal="left" vertical="top" readingOrder="0"/>
      <border outline="0">
        <left style="thin">
          <color indexed="64"/>
        </left>
        <right style="thin">
          <color indexed="64"/>
        </right>
        <top style="thin">
          <color indexed="64"/>
        </top>
        <bottom style="thin">
          <color indexed="64"/>
        </bottom>
      </border>
    </ndxf>
  </rcc>
  <rcc rId="10230" sId="1" xfDxf="1" dxf="1">
    <nc r="O520">
      <v>1.2</v>
    </nc>
    <ndxf>
      <alignment horizontal="left" vertical="top" readingOrder="0"/>
      <border outline="0">
        <left style="thin">
          <color indexed="64"/>
        </left>
        <right style="thin">
          <color indexed="64"/>
        </right>
        <top style="thin">
          <color indexed="64"/>
        </top>
        <bottom style="thin">
          <color indexed="64"/>
        </bottom>
      </border>
    </ndxf>
  </rcc>
  <rcc rId="10231" sId="1" xfDxf="1" dxf="1">
    <nc r="O521">
      <v>1.3</v>
    </nc>
    <ndxf>
      <alignment horizontal="left" vertical="top" readingOrder="0"/>
      <border outline="0">
        <left style="thin">
          <color indexed="64"/>
        </left>
        <right style="thin">
          <color indexed="64"/>
        </right>
        <top style="thin">
          <color indexed="64"/>
        </top>
        <bottom style="thin">
          <color indexed="64"/>
        </bottom>
      </border>
    </ndxf>
  </rcc>
  <rcc rId="10232" sId="1" xfDxf="1" dxf="1">
    <nc r="O522">
      <v>1.3</v>
    </nc>
    <ndxf>
      <alignment horizontal="left" vertical="top" readingOrder="0"/>
      <border outline="0">
        <left style="thin">
          <color indexed="64"/>
        </left>
        <right style="thin">
          <color indexed="64"/>
        </right>
        <top style="thin">
          <color indexed="64"/>
        </top>
        <bottom style="thin">
          <color indexed="64"/>
        </bottom>
      </border>
    </ndxf>
  </rcc>
  <rcc rId="10233" sId="1" xfDxf="1" dxf="1">
    <nc r="O523">
      <v>1.4</v>
    </nc>
    <ndxf>
      <alignment horizontal="left" vertical="top" readingOrder="0"/>
      <border outline="0">
        <left style="thin">
          <color indexed="64"/>
        </left>
        <right style="thin">
          <color indexed="64"/>
        </right>
        <top style="thin">
          <color indexed="64"/>
        </top>
        <bottom style="thin">
          <color indexed="64"/>
        </bottom>
      </border>
    </ndxf>
  </rcc>
  <rcc rId="10234" sId="1" xfDxf="1" dxf="1" quotePrefix="1">
    <nc r="O524" t="inlineStr">
      <is>
        <t>5.0.1.1.147305.6</t>
      </is>
    </nc>
    <ndxf>
      <alignment horizontal="left" vertical="top" readingOrder="0"/>
      <border outline="0">
        <left style="thin">
          <color indexed="64"/>
        </left>
        <right style="thin">
          <color indexed="64"/>
        </right>
        <top style="thin">
          <color indexed="64"/>
        </top>
        <bottom style="thin">
          <color indexed="64"/>
        </bottom>
      </border>
    </ndxf>
  </rcc>
  <rfmt sheetId="1" xfDxf="1" sqref="O525" start="0" length="0">
    <dxf>
      <alignment horizontal="left" vertical="top" readingOrder="0"/>
      <border outline="0">
        <left style="thin">
          <color indexed="64"/>
        </left>
        <right style="thin">
          <color indexed="64"/>
        </right>
        <top style="thin">
          <color indexed="64"/>
        </top>
        <bottom style="thin">
          <color indexed="64"/>
        </bottom>
      </border>
    </dxf>
  </rfmt>
  <rcc rId="10235" sId="1" quotePrefix="1">
    <nc r="O525" t="inlineStr">
      <is>
        <t>1.0</t>
      </is>
    </nc>
  </rcc>
  <rcc rId="10236" sId="1" xfDxf="1" dxf="1">
    <nc r="N498" t="inlineStr">
      <is>
        <t>BAIC_ESP93CPi_Init</t>
      </is>
    </nc>
    <ndxf>
      <alignment horizontal="left" vertical="top" readingOrder="0"/>
      <border outline="0">
        <left style="thin">
          <color indexed="64"/>
        </left>
        <right style="thin">
          <color indexed="64"/>
        </right>
        <top style="thin">
          <color indexed="64"/>
        </top>
        <bottom style="thin">
          <color indexed="64"/>
        </bottom>
      </border>
    </ndxf>
  </rcc>
  <rcc rId="10237" sId="1">
    <nc r="N518" t="inlineStr">
      <is>
        <t>BAIC_ESP93CPi_Init</t>
      </is>
    </nc>
  </rcc>
  <rcc rId="10238" sId="1">
    <nc r="N499" t="inlineStr">
      <is>
        <t>BAIC_ESP93CPi_Init</t>
      </is>
    </nc>
  </rcc>
  <rcc rId="10239" sId="1">
    <nc r="N500" t="inlineStr">
      <is>
        <t>BAIC_ESP93CPi_Init</t>
      </is>
    </nc>
  </rcc>
  <rcc rId="10240" sId="1">
    <nc r="N501" t="inlineStr">
      <is>
        <t>BAIC_ESP93CPi_Init</t>
      </is>
    </nc>
  </rcc>
  <rcc rId="10241" sId="1">
    <nc r="N502" t="inlineStr">
      <is>
        <t>BAIC_ESP93CPi_Init</t>
      </is>
    </nc>
  </rcc>
  <rcc rId="10242" sId="1">
    <nc r="N503" t="inlineStr">
      <is>
        <t>BAIC_ESP93CPi_Init</t>
      </is>
    </nc>
  </rcc>
  <rcc rId="10243" sId="1">
    <nc r="N504" t="inlineStr">
      <is>
        <t>BAIC_ESP93CPi_Init</t>
      </is>
    </nc>
  </rcc>
  <rcc rId="10244" sId="1">
    <nc r="N505" t="inlineStr">
      <is>
        <t>BAIC_ESP93CPi_Init</t>
      </is>
    </nc>
  </rcc>
  <rcc rId="10245" sId="1">
    <nc r="N506" t="inlineStr">
      <is>
        <t>BAIC_ESP93CPi_Init</t>
      </is>
    </nc>
  </rcc>
  <rcc rId="10246" sId="1">
    <nc r="N507" t="inlineStr">
      <is>
        <t>BAIC_ESP93CPi_Init</t>
      </is>
    </nc>
  </rcc>
  <rcc rId="10247" sId="1">
    <nc r="N508" t="inlineStr">
      <is>
        <t>BAIC_ESP93CPi_Init</t>
      </is>
    </nc>
  </rcc>
  <rcc rId="10248" sId="1">
    <nc r="N509" t="inlineStr">
      <is>
        <t>BAIC_ESP93CPi_Init</t>
      </is>
    </nc>
  </rcc>
  <rcc rId="10249" sId="1">
    <nc r="N510" t="inlineStr">
      <is>
        <t>BAIC_ESP93CPi_Init</t>
      </is>
    </nc>
  </rcc>
  <rcc rId="10250" sId="1">
    <nc r="N511" t="inlineStr">
      <is>
        <t>BAIC_ESP93CPi_Init</t>
      </is>
    </nc>
  </rcc>
  <rcc rId="10251" sId="1">
    <nc r="N512" t="inlineStr">
      <is>
        <t>BAIC_ESP93CPi_Init</t>
      </is>
    </nc>
  </rcc>
  <rcc rId="10252" sId="1">
    <nc r="N513" t="inlineStr">
      <is>
        <t>BAIC_ESP93CPi_Init</t>
      </is>
    </nc>
  </rcc>
  <rcc rId="10253" sId="1">
    <nc r="N514" t="inlineStr">
      <is>
        <t>BAIC_ESP93CPi_Init</t>
      </is>
    </nc>
  </rcc>
  <rcc rId="10254" sId="1">
    <nc r="N515" t="inlineStr">
      <is>
        <t>BAIC_ESP93CPi_Init</t>
      </is>
    </nc>
  </rcc>
  <rcc rId="10255" sId="1">
    <nc r="N516" t="inlineStr">
      <is>
        <t>BAIC_ESP93CPi_Init</t>
      </is>
    </nc>
  </rcc>
  <rcc rId="10256" sId="1">
    <nc r="N517" t="inlineStr">
      <is>
        <t>BAIC_ESP93CPi_Init</t>
      </is>
    </nc>
  </rcc>
  <rcc rId="10257" sId="1" quotePrefix="1">
    <nc r="O498" t="inlineStr">
      <is>
        <t>-</t>
      </is>
    </nc>
  </rcc>
  <rcc rId="10258" sId="1" quotePrefix="1">
    <nc r="O499" t="inlineStr">
      <is>
        <t>-</t>
      </is>
    </nc>
  </rcc>
  <rcc rId="10259" sId="1" quotePrefix="1">
    <nc r="O500" t="inlineStr">
      <is>
        <t>-</t>
      </is>
    </nc>
  </rcc>
  <rcc rId="10260" sId="1" quotePrefix="1">
    <nc r="O501" t="inlineStr">
      <is>
        <t>-</t>
      </is>
    </nc>
  </rcc>
  <rcc rId="10261" sId="1" quotePrefix="1">
    <nc r="O502" t="inlineStr">
      <is>
        <t>-</t>
      </is>
    </nc>
  </rcc>
  <rcc rId="10262" sId="1" quotePrefix="1">
    <nc r="O503" t="inlineStr">
      <is>
        <t>-</t>
      </is>
    </nc>
  </rcc>
  <rcc rId="10263" sId="1" quotePrefix="1">
    <nc r="O504" t="inlineStr">
      <is>
        <t>-</t>
      </is>
    </nc>
  </rcc>
  <rcc rId="10264" sId="1" quotePrefix="1">
    <nc r="O505" t="inlineStr">
      <is>
        <t>-</t>
      </is>
    </nc>
  </rcc>
  <rcc rId="10265" sId="1" quotePrefix="1">
    <nc r="O506" t="inlineStr">
      <is>
        <t>-</t>
      </is>
    </nc>
  </rcc>
  <rcc rId="10266" sId="1" quotePrefix="1">
    <nc r="O507" t="inlineStr">
      <is>
        <t>-</t>
      </is>
    </nc>
  </rcc>
  <rcc rId="10267" sId="1" quotePrefix="1">
    <nc r="O508" t="inlineStr">
      <is>
        <t>-</t>
      </is>
    </nc>
  </rcc>
  <rcc rId="10268" sId="1" quotePrefix="1">
    <nc r="O509" t="inlineStr">
      <is>
        <t>-</t>
      </is>
    </nc>
  </rcc>
  <rcc rId="10269" sId="1" quotePrefix="1">
    <nc r="O510" t="inlineStr">
      <is>
        <t>-</t>
      </is>
    </nc>
  </rcc>
  <rcc rId="10270" sId="1" quotePrefix="1">
    <nc r="O511" t="inlineStr">
      <is>
        <t>-</t>
      </is>
    </nc>
  </rcc>
  <rcc rId="10271" sId="1" quotePrefix="1">
    <nc r="O512" t="inlineStr">
      <is>
        <t>-</t>
      </is>
    </nc>
  </rcc>
  <rcc rId="10272" sId="1" quotePrefix="1">
    <nc r="O513" t="inlineStr">
      <is>
        <t>-</t>
      </is>
    </nc>
  </rcc>
  <rcc rId="10273" sId="1" quotePrefix="1">
    <nc r="O514" t="inlineStr">
      <is>
        <t>-</t>
      </is>
    </nc>
  </rcc>
  <rcc rId="10274" sId="1" quotePrefix="1">
    <nc r="O515" t="inlineStr">
      <is>
        <t>-</t>
      </is>
    </nc>
  </rcc>
  <rcc rId="10275" sId="1" quotePrefix="1">
    <nc r="O516" t="inlineStr">
      <is>
        <t>-</t>
      </is>
    </nc>
  </rcc>
  <rcc rId="10276" sId="1" quotePrefix="1">
    <nc r="O517" t="inlineStr">
      <is>
        <t>-</t>
      </is>
    </nc>
  </rcc>
  <rcc rId="10277" sId="1" quotePrefix="1">
    <nc r="O518" t="inlineStr">
      <is>
        <t>-</t>
      </is>
    </nc>
  </rcc>
  <rcc rId="10278" sId="1" quotePrefix="1">
    <nc r="O526" t="inlineStr">
      <is>
        <t>-</t>
      </is>
    </nc>
  </rcc>
  <rcc rId="10279" sId="1" quotePrefix="1">
    <nc r="O527" t="inlineStr">
      <is>
        <t>-</t>
      </is>
    </nc>
  </rcc>
  <rcc rId="10280" sId="1" quotePrefix="1">
    <nc r="O528" t="inlineStr">
      <is>
        <t>-</t>
      </is>
    </nc>
  </rcc>
  <rcc rId="10281" sId="1" quotePrefix="1">
    <nc r="O529" t="inlineStr">
      <is>
        <t>-</t>
      </is>
    </nc>
  </rcc>
  <rcc rId="10282" sId="1" quotePrefix="1">
    <nc r="O530" t="inlineStr">
      <is>
        <t>-</t>
      </is>
    </nc>
  </rcc>
  <rcc rId="10283" sId="1" quotePrefix="1">
    <nc r="O531" t="inlineStr">
      <is>
        <t>-</t>
      </is>
    </nc>
  </rcc>
  <rcc rId="10284" sId="1" quotePrefix="1">
    <nc r="O532" t="inlineStr">
      <is>
        <t>-</t>
      </is>
    </nc>
  </rcc>
  <rcc rId="10285" sId="1" quotePrefix="1">
    <nc r="O533" t="inlineStr">
      <is>
        <t>-</t>
      </is>
    </nc>
  </rcc>
  <rcc rId="10286" sId="1" quotePrefix="1">
    <nc r="O534" t="inlineStr">
      <is>
        <t>-</t>
      </is>
    </nc>
  </rcc>
  <rcc rId="10287" sId="1" quotePrefix="1">
    <nc r="O535" t="inlineStr">
      <is>
        <t>-</t>
      </is>
    </nc>
  </rcc>
  <rcc rId="10288" sId="1" quotePrefix="1">
    <nc r="O536" t="inlineStr">
      <is>
        <t>-</t>
      </is>
    </nc>
  </rcc>
  <rcc rId="10289" sId="1" quotePrefix="1">
    <nc r="O537" t="inlineStr">
      <is>
        <t>-</t>
      </is>
    </nc>
  </rcc>
  <rcc rId="10290" sId="1" quotePrefix="1">
    <nc r="O538" t="inlineStr">
      <is>
        <t>-</t>
      </is>
    </nc>
  </rcc>
  <rcc rId="10291" sId="1" quotePrefix="1">
    <nc r="O539" t="inlineStr">
      <is>
        <t>-</t>
      </is>
    </nc>
  </rcc>
  <rcc rId="10292" sId="1" quotePrefix="1">
    <nc r="O540" t="inlineStr">
      <is>
        <t>-</t>
      </is>
    </nc>
  </rcc>
  <rcc rId="10293" sId="1" quotePrefix="1">
    <nc r="O541" t="inlineStr">
      <is>
        <t>-</t>
      </is>
    </nc>
  </rcc>
  <rcc rId="10294" sId="1" quotePrefix="1">
    <nc r="O542" t="inlineStr">
      <is>
        <t>-</t>
      </is>
    </nc>
  </rcc>
  <rcc rId="10295" sId="1" quotePrefix="1">
    <nc r="O543" t="inlineStr">
      <is>
        <t>-</t>
      </is>
    </nc>
  </rcc>
  <rcc rId="10296" sId="1" quotePrefix="1">
    <nc r="O544" t="inlineStr">
      <is>
        <t>-</t>
      </is>
    </nc>
  </rcc>
  <rcc rId="10297" sId="1" quotePrefix="1">
    <nc r="O545" t="inlineStr">
      <is>
        <t>-</t>
      </is>
    </nc>
  </rcc>
  <rcc rId="10298" sId="1" quotePrefix="1">
    <nc r="O546" t="inlineStr">
      <is>
        <t>-</t>
      </is>
    </nc>
  </rcc>
  <rcc rId="10299" sId="1" quotePrefix="1">
    <nc r="O547" t="inlineStr">
      <is>
        <t>-</t>
      </is>
    </nc>
  </rcc>
  <rcc rId="10300" sId="1" quotePrefix="1">
    <nc r="O548" t="inlineStr">
      <is>
        <t>-</t>
      </is>
    </nc>
  </rcc>
  <rcc rId="10301" sId="1" quotePrefix="1">
    <nc r="O549" t="inlineStr">
      <is>
        <t>-</t>
      </is>
    </nc>
  </rcc>
  <rcc rId="10302" sId="1" xfDxf="1" dxf="1">
    <nc r="N526" t="inlineStr">
      <is>
        <t>GWM_AB30_CP_Int</t>
      </is>
    </nc>
    <ndxf>
      <alignment horizontal="left" vertical="top" readingOrder="0"/>
      <border outline="0">
        <left style="thin">
          <color indexed="64"/>
        </left>
        <right style="thin">
          <color indexed="64"/>
        </right>
        <top style="thin">
          <color indexed="64"/>
        </top>
        <bottom style="thin">
          <color indexed="64"/>
        </bottom>
      </border>
    </ndxf>
  </rcc>
  <rcc rId="10303" sId="1" xfDxf="1" dxf="1">
    <nc r="N532" t="inlineStr">
      <is>
        <t>GWM_AB30_CP_Int</t>
      </is>
    </nc>
    <ndxf>
      <alignment horizontal="left" vertical="top" readingOrder="0"/>
      <border outline="0">
        <left style="thin">
          <color indexed="64"/>
        </left>
        <right style="thin">
          <color indexed="64"/>
        </right>
        <top style="thin">
          <color indexed="64"/>
        </top>
        <bottom style="thin">
          <color indexed="64"/>
        </bottom>
      </border>
    </ndxf>
  </rcc>
  <rcc rId="10304" sId="1">
    <nc r="N527" t="inlineStr">
      <is>
        <t>GWM_AB30_CP_Int</t>
      </is>
    </nc>
  </rcc>
  <rcc rId="10305" sId="1">
    <nc r="N528" t="inlineStr">
      <is>
        <t>GWM_AB30_CP_Int</t>
      </is>
    </nc>
  </rcc>
  <rcc rId="10306" sId="1">
    <nc r="N529" t="inlineStr">
      <is>
        <t>GWM_AB30_CP_Int</t>
      </is>
    </nc>
  </rcc>
  <rcc rId="10307" sId="1">
    <nc r="N530" t="inlineStr">
      <is>
        <t>GWM_AB30_CP_Int</t>
      </is>
    </nc>
  </rcc>
  <rcc rId="10308" sId="1">
    <nc r="N531" t="inlineStr">
      <is>
        <t>GWM_AB30_CP_Int</t>
      </is>
    </nc>
  </rcc>
  <rcc rId="10309" sId="1" xfDxf="1" dxf="1">
    <nc r="N534" t="inlineStr">
      <is>
        <t>GWM_AB30_CP_Int</t>
      </is>
    </nc>
    <ndxf>
      <alignment horizontal="left" vertical="top" readingOrder="0"/>
      <border outline="0">
        <left style="thin">
          <color indexed="64"/>
        </left>
        <right style="thin">
          <color indexed="64"/>
        </right>
        <top style="thin">
          <color indexed="64"/>
        </top>
        <bottom style="thin">
          <color indexed="64"/>
        </bottom>
      </border>
    </ndxf>
  </rcc>
  <rcc rId="10310" sId="1" xfDxf="1" dxf="1">
    <nc r="N535" t="inlineStr">
      <is>
        <t>FAW_IPB1.1_Int</t>
      </is>
    </nc>
    <ndxf>
      <alignment horizontal="left" vertical="top" readingOrder="0"/>
      <border outline="0">
        <left style="thin">
          <color indexed="64"/>
        </left>
        <right style="thin">
          <color indexed="64"/>
        </right>
        <top style="thin">
          <color indexed="64"/>
        </top>
        <bottom style="thin">
          <color indexed="64"/>
        </bottom>
      </border>
    </ndxf>
  </rcc>
  <rcc rId="10311" sId="1" xfDxf="1" dxf="1">
    <nc r="N536" t="inlineStr">
      <is>
        <t>FAW_IPB1.1_Int</t>
      </is>
    </nc>
    <ndxf>
      <alignment horizontal="left" vertical="top" readingOrder="0"/>
      <border outline="0">
        <left style="thin">
          <color indexed="64"/>
        </left>
        <right style="thin">
          <color indexed="64"/>
        </right>
        <top style="thin">
          <color indexed="64"/>
        </top>
        <bottom style="thin">
          <color indexed="64"/>
        </bottom>
      </border>
    </ndxf>
  </rcc>
  <rcc rId="10312" sId="1">
    <nc r="N533" t="inlineStr">
      <is>
        <t>GWM_AB30_CP_Int</t>
      </is>
    </nc>
  </rcc>
  <rcc rId="10313" sId="1">
    <nc r="N537" t="inlineStr">
      <is>
        <t>FAW_IPB1.1_Int</t>
      </is>
    </nc>
  </rcc>
  <rcc rId="10314" sId="1" xfDxf="1" dxf="1">
    <nc r="N542" t="inlineStr">
      <is>
        <t>FAW_Beryllium_TypeD_Int</t>
      </is>
    </nc>
    <ndxf>
      <alignment horizontal="left" vertical="top" readingOrder="0"/>
      <border outline="0">
        <left style="thin">
          <color indexed="64"/>
        </left>
        <right style="thin">
          <color indexed="64"/>
        </right>
        <top style="thin">
          <color indexed="64"/>
        </top>
        <bottom style="thin">
          <color indexed="64"/>
        </bottom>
      </border>
    </ndxf>
  </rcc>
  <rcc rId="10315" sId="1" xfDxf="1" dxf="1">
    <nc r="N543" t="inlineStr">
      <is>
        <t>FAW_Beryllium_TypeD_Int</t>
      </is>
    </nc>
    <ndxf>
      <alignment horizontal="left" vertical="top" readingOrder="0"/>
      <border outline="0">
        <left style="thin">
          <color indexed="64"/>
        </left>
        <right style="thin">
          <color indexed="64"/>
        </right>
        <top style="thin">
          <color indexed="64"/>
        </top>
        <bottom style="thin">
          <color indexed="64"/>
        </bottom>
      </border>
    </ndxf>
  </rcc>
  <rcc rId="10316" sId="1">
    <nc r="N538" t="inlineStr">
      <is>
        <t>FAW_Beryllium_TypeD_Int</t>
      </is>
    </nc>
  </rcc>
  <rcc rId="10317" sId="1">
    <nc r="N539" t="inlineStr">
      <is>
        <t>FAW_Beryllium_TypeD_Int</t>
      </is>
    </nc>
  </rcc>
  <rcc rId="10318" sId="1">
    <nc r="N540" t="inlineStr">
      <is>
        <t>FAW_Beryllium_TypeD_Int</t>
      </is>
    </nc>
  </rcc>
  <rcc rId="10319" sId="1">
    <nc r="N541" t="inlineStr">
      <is>
        <t>FAW_Beryllium_TypeD_Int</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322" sId="1" xfDxf="1" dxf="1" quotePrefix="1">
    <oc r="F416" t="inlineStr">
      <is>
        <t>-</t>
      </is>
    </oc>
    <nc r="F416" t="inlineStr">
      <is>
        <t>GEEA2_0_IB2_CSW_Deuterium_Development\iBoosterGen2\rb\as\mb\ib2\app\net_OBD_On\RBScl\src\Rcv</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6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323" sId="1" xfDxf="1" dxf="1">
    <nc r="N544" t="inlineStr">
      <is>
        <t>Chery_IPB_Deuterium_Int</t>
      </is>
    </nc>
    <ndxf>
      <alignment horizontal="left" vertical="top" readingOrder="0"/>
      <border outline="0">
        <left style="thin">
          <color indexed="64"/>
        </left>
        <right style="thin">
          <color indexed="64"/>
        </right>
        <top style="thin">
          <color indexed="64"/>
        </top>
        <bottom style="thin">
          <color indexed="64"/>
        </bottom>
      </border>
    </ndxf>
  </rcc>
  <rcc rId="10324" sId="1" xfDxf="1" dxf="1">
    <nc r="N545" t="inlineStr">
      <is>
        <t>BYD_IPB_BL05_Int</t>
      </is>
    </nc>
    <ndxf>
      <alignment horizontal="left" vertical="top" readingOrder="0"/>
      <border outline="0">
        <left style="thin">
          <color indexed="64"/>
        </left>
        <right style="thin">
          <color indexed="64"/>
        </right>
        <top style="thin">
          <color indexed="64"/>
        </top>
        <bottom style="thin">
          <color indexed="64"/>
        </bottom>
      </border>
    </ndxf>
  </rcc>
  <rcc rId="10325" sId="1" xfDxf="1" dxf="1">
    <nc r="N546" t="inlineStr">
      <is>
        <t>GWM_AB30_CP_Int</t>
      </is>
    </nc>
    <ndxf>
      <alignment horizontal="left" vertical="top" readingOrder="0"/>
      <border outline="0">
        <left style="thin">
          <color indexed="64"/>
        </left>
        <right style="thin">
          <color indexed="64"/>
        </right>
        <top style="thin">
          <color indexed="64"/>
        </top>
        <bottom style="thin">
          <color indexed="64"/>
        </bottom>
      </border>
    </ndxf>
  </rcc>
  <rcc rId="10326" sId="1" xfDxf="1" dxf="1">
    <nc r="N547" t="inlineStr">
      <is>
        <t>AIWAYS_Carbon_ESPhev_MAS861_ECR2020</t>
      </is>
    </nc>
    <ndxf>
      <alignment horizontal="left" vertical="top" readingOrder="0"/>
      <border outline="0">
        <left style="thin">
          <color indexed="64"/>
        </left>
        <right style="thin">
          <color indexed="64"/>
        </right>
        <top style="thin">
          <color indexed="64"/>
        </top>
        <bottom style="thin">
          <color indexed="64"/>
        </bottom>
      </border>
    </ndxf>
  </rcc>
  <rcc rId="10327" sId="1">
    <nc r="N548" t="inlineStr">
      <is>
        <t>AIWAYS_Carbon_ESPhev_MAS861_ECR2020</t>
      </is>
    </nc>
  </rcc>
  <rcc rId="10328" sId="1">
    <nc r="N549" t="inlineStr">
      <is>
        <t>AIWAYS_Carbon_ESPhev_MAS861_ECR2020</t>
      </is>
    </nc>
  </rcc>
  <rcc rId="10329" sId="1" xfDxf="1" dxf="1">
    <nc r="N519" t="inlineStr">
      <is>
        <t xml:space="preserve">Esp9wAPBCPEncapSWCust_ECU_CSW_BB95572 </t>
      </is>
    </nc>
    <ndxf>
      <alignment horizontal="left" vertical="top" readingOrder="0"/>
      <border outline="0">
        <left style="thin">
          <color indexed="64"/>
        </left>
        <right style="thin">
          <color indexed="64"/>
        </right>
        <top style="thin">
          <color indexed="64"/>
        </top>
        <bottom style="thin">
          <color indexed="64"/>
        </bottom>
      </border>
    </ndxf>
  </rcc>
  <rcc rId="10330" sId="1" xfDxf="1" dxf="1">
    <nc r="N520" t="inlineStr">
      <is>
        <t>ATM_ECU_CSW_BB00001</t>
      </is>
    </nc>
    <ndxf>
      <alignment horizontal="left" vertical="top" readingOrder="0"/>
      <border outline="0">
        <left style="thin">
          <color indexed="64"/>
        </left>
        <right style="thin">
          <color indexed="64"/>
        </right>
        <top style="thin">
          <color indexed="64"/>
        </top>
        <bottom style="thin">
          <color indexed="64"/>
        </bottom>
      </border>
    </ndxf>
  </rcc>
  <rcc rId="10331" sId="1" xfDxf="1" dxf="1">
    <nc r="N521" t="inlineStr">
      <is>
        <t>ATM_ECU_CSW_BB00001</t>
      </is>
    </nc>
    <ndxf>
      <alignment horizontal="left" vertical="top" readingOrder="0"/>
      <border outline="0">
        <left style="thin">
          <color indexed="64"/>
        </left>
        <right style="thin">
          <color indexed="64"/>
        </right>
        <top style="thin">
          <color indexed="64"/>
        </top>
        <bottom style="thin">
          <color indexed="64"/>
        </bottom>
      </border>
    </ndxf>
  </rcc>
  <rcc rId="10332" sId="1" xfDxf="1" dxf="1">
    <nc r="N522" t="inlineStr">
      <is>
        <t>ATM_ECU_CSW_BB00001</t>
      </is>
    </nc>
    <ndxf>
      <alignment horizontal="left" vertical="top" readingOrder="0"/>
      <border outline="0">
        <left style="thin">
          <color indexed="64"/>
        </left>
        <right style="thin">
          <color indexed="64"/>
        </right>
        <top style="thin">
          <color indexed="64"/>
        </top>
        <bottom style="thin">
          <color indexed="64"/>
        </bottom>
      </border>
    </ndxf>
  </rcc>
  <rcc rId="10333" sId="1" xfDxf="1" dxf="1">
    <nc r="N523" t="inlineStr">
      <is>
        <t>ATM_ECU_CSW_BB00001</t>
      </is>
    </nc>
    <ndxf>
      <alignment horizontal="left" vertical="top" readingOrder="0"/>
      <border outline="0">
        <left style="thin">
          <color indexed="64"/>
        </left>
        <right style="thin">
          <color indexed="64"/>
        </right>
        <top style="thin">
          <color indexed="64"/>
        </top>
        <bottom style="thin">
          <color indexed="64"/>
        </bottom>
      </border>
    </ndxf>
  </rcc>
  <rcc rId="10334" sId="1" xfDxf="1" dxf="1">
    <nc r="N524" t="inlineStr">
      <is>
        <t>VDM_ECU_CSW_BB00147</t>
      </is>
    </nc>
    <ndxf>
      <alignment horizontal="left" vertical="top" readingOrder="0"/>
      <border outline="0">
        <left style="thin">
          <color indexed="64"/>
        </left>
        <right style="thin">
          <color indexed="64"/>
        </right>
        <top style="thin">
          <color indexed="64"/>
        </top>
        <bottom style="thin">
          <color indexed="64"/>
        </bottom>
      </border>
    </ndxf>
  </rcc>
  <rcc rId="10335" sId="1" xfDxf="1" dxf="1">
    <nc r="N525" t="inlineStr">
      <is>
        <t>ApbMiGen2hevX_ECU_CSW_BB97468</t>
      </is>
    </nc>
    <ndxf>
      <alignment horizontal="left" vertical="top" readingOrder="0"/>
      <border outline="0">
        <left style="thin">
          <color indexed="64"/>
        </left>
        <right style="thin">
          <color indexed="64"/>
        </right>
        <top style="thin">
          <color indexed="64"/>
        </top>
        <bottom style="thin">
          <color indexed="64"/>
        </bottom>
      </border>
    </ndxf>
  </rcc>
  <rcc rId="10336" sId="1">
    <nc r="AN535" t="inlineStr">
      <is>
        <t>Please comment LV1</t>
      </is>
    </nc>
  </rcc>
  <rfmt sheetId="1" sqref="AN535">
    <dxf>
      <fill>
        <patternFill patternType="solid">
          <bgColor rgb="FFFF0000"/>
        </patternFill>
      </fill>
    </dxf>
  </rfmt>
  <rcc rId="10337" sId="1" odxf="1" dxf="1">
    <nc r="AN536" t="inlineStr">
      <is>
        <t>Please comment LV1</t>
      </is>
    </nc>
    <odxf>
      <fill>
        <patternFill patternType="none">
          <bgColor indexed="65"/>
        </patternFill>
      </fill>
    </odxf>
    <ndxf>
      <fill>
        <patternFill patternType="solid">
          <bgColor rgb="FFFF0000"/>
        </patternFill>
      </fill>
    </ndxf>
  </rcc>
  <rcc rId="10338" sId="1" odxf="1" dxf="1">
    <nc r="AN537" t="inlineStr">
      <is>
        <t>Please comment LV1</t>
      </is>
    </nc>
    <odxf>
      <fill>
        <patternFill patternType="none">
          <bgColor indexed="65"/>
        </patternFill>
      </fill>
    </odxf>
    <ndxf>
      <fill>
        <patternFill patternType="solid">
          <bgColor rgb="FFFF0000"/>
        </patternFill>
      </fill>
    </ndxf>
  </rcc>
  <rcc rId="10339" sId="1" odxf="1" dxf="1">
    <nc r="AN538" t="inlineStr">
      <is>
        <t>Please comment LV1</t>
      </is>
    </nc>
    <odxf>
      <fill>
        <patternFill patternType="none">
          <bgColor indexed="65"/>
        </patternFill>
      </fill>
    </odxf>
    <ndxf>
      <fill>
        <patternFill patternType="solid">
          <bgColor rgb="FFFF0000"/>
        </patternFill>
      </fill>
    </ndxf>
  </rcc>
  <rcc rId="10340" sId="1" odxf="1" dxf="1">
    <nc r="AN539" t="inlineStr">
      <is>
        <t>Please comment LV1</t>
      </is>
    </nc>
    <odxf>
      <fill>
        <patternFill patternType="none">
          <bgColor indexed="65"/>
        </patternFill>
      </fill>
    </odxf>
    <ndxf>
      <fill>
        <patternFill patternType="solid">
          <bgColor rgb="FFFF0000"/>
        </patternFill>
      </fill>
    </ndxf>
  </rcc>
  <rcc rId="10341" sId="1" odxf="1" dxf="1">
    <nc r="AN540" t="inlineStr">
      <is>
        <t>Please comment LV1</t>
      </is>
    </nc>
    <odxf>
      <fill>
        <patternFill patternType="none">
          <bgColor indexed="65"/>
        </patternFill>
      </fill>
    </odxf>
    <ndxf>
      <fill>
        <patternFill patternType="solid">
          <bgColor rgb="FFFF0000"/>
        </patternFill>
      </fill>
    </ndxf>
  </rcc>
  <rcc rId="10342" sId="1" odxf="1" dxf="1">
    <nc r="AN541" t="inlineStr">
      <is>
        <t>Please comment LV1</t>
      </is>
    </nc>
    <odxf>
      <fill>
        <patternFill patternType="none">
          <bgColor indexed="65"/>
        </patternFill>
      </fill>
    </odxf>
    <ndxf>
      <fill>
        <patternFill patternType="solid">
          <bgColor rgb="FFFF0000"/>
        </patternFill>
      </fill>
    </ndxf>
  </rcc>
  <rcc rId="10343" sId="1" odxf="1" dxf="1">
    <nc r="AN542" t="inlineStr">
      <is>
        <t>Please comment LV1</t>
      </is>
    </nc>
    <odxf>
      <fill>
        <patternFill patternType="none">
          <bgColor indexed="65"/>
        </patternFill>
      </fill>
    </odxf>
    <ndxf>
      <fill>
        <patternFill patternType="solid">
          <bgColor rgb="FFFF0000"/>
        </patternFill>
      </fill>
    </ndxf>
  </rcc>
  <rcc rId="10344" sId="1" odxf="1" dxf="1">
    <nc r="AN543" t="inlineStr">
      <is>
        <t>Please comment LV1</t>
      </is>
    </nc>
    <ndxf>
      <fill>
        <patternFill patternType="solid">
          <bgColor rgb="FFFF0000"/>
        </patternFill>
      </fill>
    </ndxf>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347" sId="2" numFmtId="14">
    <oc r="AH157">
      <v>0.11</v>
    </oc>
    <nc r="AH157">
      <v>0.01</v>
    </nc>
  </rcc>
  <rcc rId="10348" sId="2" numFmtId="14">
    <oc r="AI157">
      <v>0.11</v>
    </oc>
    <nc r="AI157">
      <v>0.01</v>
    </nc>
  </rcc>
  <rcc rId="10349" sId="2" numFmtId="14">
    <oc r="AJ157">
      <v>0.11</v>
    </oc>
    <nc r="AJ157">
      <v>0.01</v>
    </nc>
  </rc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6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352" sId="1" xfDxf="1" dxf="1" quotePrefix="1">
    <nc r="P498" t="inlineStr">
      <is>
        <t>Nguyen Minh Phi (RBVH/EAS12)</t>
      </is>
    </nc>
    <ndxf>
      <alignment horizontal="left" vertical="top" readingOrder="0"/>
      <border outline="0">
        <left style="thin">
          <color indexed="64"/>
        </left>
        <right style="thin">
          <color indexed="64"/>
        </right>
        <top style="thin">
          <color indexed="64"/>
        </top>
        <bottom style="thin">
          <color indexed="64"/>
        </bottom>
      </border>
    </ndxf>
  </rcc>
  <rcc rId="10353" sId="1" quotePrefix="1">
    <nc r="P499" t="inlineStr">
      <is>
        <t>Nguyen Minh Phi (RBVH/EAS12)</t>
      </is>
    </nc>
  </rcc>
  <rcc rId="10354" sId="1" quotePrefix="1">
    <nc r="P500" t="inlineStr">
      <is>
        <t>Nguyen Minh Phi (RBVH/EAS12)</t>
      </is>
    </nc>
  </rcc>
  <rcc rId="10355" sId="1" quotePrefix="1">
    <nc r="P501" t="inlineStr">
      <is>
        <t>Nguyen Minh Phi (RBVH/EAS12)</t>
      </is>
    </nc>
  </rcc>
  <rcc rId="10356" sId="1" quotePrefix="1">
    <nc r="P502" t="inlineStr">
      <is>
        <t>Nguyen Minh Phi (RBVH/EAS12)</t>
      </is>
    </nc>
  </rcc>
  <rcc rId="10357" sId="1" quotePrefix="1">
    <nc r="P503" t="inlineStr">
      <is>
        <t>Nguyen Minh Phi (RBVH/EAS12)</t>
      </is>
    </nc>
  </rcc>
  <rcc rId="10358" sId="1" quotePrefix="1">
    <nc r="P504" t="inlineStr">
      <is>
        <t>Nguyen Minh Phi (RBVH/EAS12)</t>
      </is>
    </nc>
  </rcc>
  <rcc rId="10359" sId="1" quotePrefix="1">
    <nc r="P505" t="inlineStr">
      <is>
        <t>Nguyen Minh Phi (RBVH/EAS12)</t>
      </is>
    </nc>
  </rcc>
  <rcc rId="10360" sId="1" quotePrefix="1">
    <nc r="P506" t="inlineStr">
      <is>
        <t>Nguyen Minh Phi (RBVH/EAS12)</t>
      </is>
    </nc>
  </rcc>
  <rcc rId="10361" sId="1" quotePrefix="1">
    <nc r="P507" t="inlineStr">
      <is>
        <t>Nguyen Minh Phi (RBVH/EAS12)</t>
      </is>
    </nc>
  </rcc>
  <rcc rId="10362" sId="1" quotePrefix="1">
    <nc r="P508" t="inlineStr">
      <is>
        <t>Nguyen Minh Phi (RBVH/EAS12)</t>
      </is>
    </nc>
  </rcc>
  <rcc rId="10363" sId="1" quotePrefix="1">
    <nc r="P509" t="inlineStr">
      <is>
        <t>Nguyen Minh Phi (RBVH/EAS12)</t>
      </is>
    </nc>
  </rcc>
  <rcc rId="10364" sId="1" quotePrefix="1">
    <nc r="P510" t="inlineStr">
      <is>
        <t>Nguyen Minh Phi (RBVH/EAS12)</t>
      </is>
    </nc>
  </rcc>
  <rcc rId="10365" sId="1" quotePrefix="1">
    <nc r="P511" t="inlineStr">
      <is>
        <t>Nguyen Minh Phi (RBVH/EAS12)</t>
      </is>
    </nc>
  </rcc>
  <rcc rId="10366" sId="1" quotePrefix="1">
    <nc r="P512" t="inlineStr">
      <is>
        <t>Nguyen Minh Phi (RBVH/EAS12)</t>
      </is>
    </nc>
  </rcc>
  <rcc rId="10367" sId="1" quotePrefix="1">
    <nc r="P513" t="inlineStr">
      <is>
        <t>Nguyen Minh Phi (RBVH/EAS12)</t>
      </is>
    </nc>
  </rcc>
  <rcc rId="10368" sId="1" quotePrefix="1">
    <nc r="P514" t="inlineStr">
      <is>
        <t>Nguyen Minh Phi (RBVH/EAS12)</t>
      </is>
    </nc>
  </rcc>
  <rcc rId="10369" sId="1" quotePrefix="1">
    <nc r="P515" t="inlineStr">
      <is>
        <t>Nguyen Minh Phi (RBVH/EAS12)</t>
      </is>
    </nc>
  </rcc>
  <rcc rId="10370" sId="1" quotePrefix="1">
    <nc r="P516" t="inlineStr">
      <is>
        <t>Nguyen Minh Phi (RBVH/EAS12)</t>
      </is>
    </nc>
  </rcc>
  <rcc rId="10371" sId="1" quotePrefix="1">
    <nc r="P517" t="inlineStr">
      <is>
        <t>Nguyen Minh Phi (RBVH/EAS12)</t>
      </is>
    </nc>
  </rcc>
  <rcc rId="10372" sId="1" quotePrefix="1">
    <nc r="P518" t="inlineStr">
      <is>
        <t>Nguyen Minh Phi (RBVH/EAS12)</t>
      </is>
    </nc>
  </rcc>
  <rcc rId="10373" sId="1" xfDxf="1" dxf="1" quotePrefix="1">
    <nc r="P519" t="inlineStr">
      <is>
        <t>GONG Jeffrey (CC-AS/EVA-SW2-CN)</t>
      </is>
    </nc>
    <ndxf>
      <alignment horizontal="left" vertical="top" readingOrder="0"/>
      <border outline="0">
        <left style="thin">
          <color indexed="64"/>
        </left>
        <right style="thin">
          <color indexed="64"/>
        </right>
        <top style="thin">
          <color indexed="64"/>
        </top>
        <bottom style="thin">
          <color indexed="64"/>
        </bottom>
      </border>
    </ndxf>
  </rcc>
  <rcc rId="10374" sId="1" quotePrefix="1">
    <nc r="P520" t="inlineStr">
      <is>
        <t>GONG Jeffrey (CC-AS/EVA-SW2-CN)</t>
      </is>
    </nc>
  </rcc>
  <rcc rId="10375" sId="1" quotePrefix="1">
    <nc r="P521" t="inlineStr">
      <is>
        <t>GONG Jeffrey (CC-AS/EVA-SW2-CN)</t>
      </is>
    </nc>
  </rcc>
  <rcc rId="10376" sId="1" quotePrefix="1">
    <nc r="P522" t="inlineStr">
      <is>
        <t>GONG Jeffrey (CC-AS/EVA-SW2-CN)</t>
      </is>
    </nc>
  </rcc>
  <rcc rId="10377" sId="1" quotePrefix="1">
    <nc r="P523" t="inlineStr">
      <is>
        <t>GONG Jeffrey (CC-AS/EVA-SW2-CN)</t>
      </is>
    </nc>
  </rcc>
  <rcc rId="10378" sId="1" quotePrefix="1">
    <nc r="P524" t="inlineStr">
      <is>
        <t>GONG Jeffrey (CC-AS/EVA-SW2-CN)</t>
      </is>
    </nc>
  </rcc>
  <rcc rId="10379" sId="1" quotePrefix="1">
    <nc r="P525" t="inlineStr">
      <is>
        <t>GONG Jeffrey (CC-AS/EVA-SW2-CN)</t>
      </is>
    </nc>
  </rcc>
  <rcc rId="10380" sId="1" xfDxf="1" dxf="1" quotePrefix="1">
    <nc r="P526" t="inlineStr">
      <is>
        <t>CHEN Steve (CC-AS/EVA-SW33-CN)</t>
      </is>
    </nc>
    <ndxf>
      <alignment horizontal="left" vertical="top" readingOrder="0"/>
      <border outline="0">
        <left style="thin">
          <color indexed="64"/>
        </left>
        <right style="thin">
          <color indexed="64"/>
        </right>
        <top style="thin">
          <color indexed="64"/>
        </top>
        <bottom style="thin">
          <color indexed="64"/>
        </bottom>
      </border>
    </ndxf>
  </rcc>
  <rcc rId="10381" sId="1" xfDxf="1" dxf="1" quotePrefix="1">
    <nc r="P532" t="inlineStr">
      <is>
        <t>CHEN Steve (CC-AS/EVA-SW33-CN)</t>
      </is>
    </nc>
    <ndxf>
      <alignment horizontal="left" vertical="top" readingOrder="0"/>
      <border outline="0">
        <left style="thin">
          <color indexed="64"/>
        </left>
        <right style="thin">
          <color indexed="64"/>
        </right>
        <top style="thin">
          <color indexed="64"/>
        </top>
        <bottom style="thin">
          <color indexed="64"/>
        </bottom>
      </border>
    </ndxf>
  </rcc>
  <rcc rId="10382" sId="1" quotePrefix="1">
    <nc r="P527" t="inlineStr">
      <is>
        <t>CHEN Steve (CC-AS/EVA-SW33-CN)</t>
      </is>
    </nc>
  </rcc>
  <rcc rId="10383" sId="1" quotePrefix="1">
    <nc r="P528" t="inlineStr">
      <is>
        <t>CHEN Steve (CC-AS/EVA-SW33-CN)</t>
      </is>
    </nc>
  </rcc>
  <rcc rId="10384" sId="1" quotePrefix="1">
    <nc r="P529" t="inlineStr">
      <is>
        <t>CHEN Steve (CC-AS/EVA-SW33-CN)</t>
      </is>
    </nc>
  </rcc>
  <rcc rId="10385" sId="1" quotePrefix="1">
    <nc r="P530" t="inlineStr">
      <is>
        <t>CHEN Steve (CC-AS/EVA-SW33-CN)</t>
      </is>
    </nc>
  </rcc>
  <rcc rId="10386" sId="1" quotePrefix="1">
    <nc r="P531" t="inlineStr">
      <is>
        <t>CHEN Steve (CC-AS/EVA-SW33-CN)</t>
      </is>
    </nc>
  </rcc>
  <rcc rId="10387" sId="1" xfDxf="1" dxf="1" quotePrefix="1">
    <nc r="P533" t="inlineStr">
      <is>
        <t>LI Chengcheng (CC-AS/EVA-SW33-CN)</t>
      </is>
    </nc>
    <ndxf>
      <alignment horizontal="left" vertical="top" readingOrder="0"/>
      <border outline="0">
        <left style="thin">
          <color indexed="64"/>
        </left>
        <right style="thin">
          <color indexed="64"/>
        </right>
        <top style="thin">
          <color indexed="64"/>
        </top>
        <bottom style="thin">
          <color indexed="64"/>
        </bottom>
      </border>
    </ndxf>
  </rcc>
  <rcc rId="10388" sId="1" xfDxf="1" dxf="1" quotePrefix="1">
    <nc r="P534" t="inlineStr">
      <is>
        <t>LI Chengcheng (CC-AS/EVA-SW33-CN)</t>
      </is>
    </nc>
    <ndxf>
      <alignment horizontal="left" vertical="top" readingOrder="0"/>
      <border outline="0">
        <left style="thin">
          <color indexed="64"/>
        </left>
        <right style="thin">
          <color indexed="64"/>
        </right>
        <top style="thin">
          <color indexed="64"/>
        </top>
        <bottom style="thin">
          <color indexed="64"/>
        </bottom>
      </border>
    </ndxf>
  </rcc>
  <rcc rId="10389" sId="1" xfDxf="1" dxf="1" quotePrefix="1">
    <nc r="P535" t="inlineStr">
      <is>
        <t>CHEN Steve (CC-AS/EVA-SW33-CN)</t>
      </is>
    </nc>
    <ndxf>
      <alignment horizontal="left" vertical="top" readingOrder="0"/>
      <border outline="0">
        <left style="thin">
          <color indexed="64"/>
        </left>
        <right style="thin">
          <color indexed="64"/>
        </right>
        <top style="thin">
          <color indexed="64"/>
        </top>
        <bottom style="thin">
          <color indexed="64"/>
        </bottom>
      </border>
    </ndxf>
  </rcc>
  <rcc rId="10390" sId="1" quotePrefix="1">
    <nc r="P536" t="inlineStr">
      <is>
        <t>CHEN Steve (CC-AS/EVA-SW33-CN)</t>
      </is>
    </nc>
  </rcc>
  <rcc rId="10391" sId="1" quotePrefix="1">
    <nc r="P537" t="inlineStr">
      <is>
        <t>CHEN Steve (CC-AS/EVA-SW33-CN)</t>
      </is>
    </nc>
  </rcc>
  <rcc rId="10392" sId="1" xfDxf="1" dxf="1" quotePrefix="1">
    <nc r="P542" t="inlineStr">
      <is>
        <t>NGUYEN LY THINH QUANG (RBVH/EAS12)</t>
      </is>
    </nc>
    <ndxf>
      <alignment horizontal="left" vertical="top" readingOrder="0"/>
      <border outline="0">
        <left style="thin">
          <color indexed="64"/>
        </left>
        <right style="thin">
          <color indexed="64"/>
        </right>
        <top style="thin">
          <color indexed="64"/>
        </top>
        <bottom style="thin">
          <color indexed="64"/>
        </bottom>
      </border>
    </ndxf>
  </rcc>
  <rcc rId="10393" sId="1" xfDxf="1" dxf="1" quotePrefix="1">
    <nc r="P543" t="inlineStr">
      <is>
        <t>NGUYEN LY THINH QUANG (RBVH/EAS12)</t>
      </is>
    </nc>
    <ndxf>
      <alignment horizontal="left" vertical="top" readingOrder="0"/>
      <border outline="0">
        <left style="thin">
          <color indexed="64"/>
        </left>
        <right style="thin">
          <color indexed="64"/>
        </right>
        <top style="thin">
          <color indexed="64"/>
        </top>
        <bottom style="thin">
          <color indexed="64"/>
        </bottom>
      </border>
    </ndxf>
  </rcc>
  <rcc rId="10394" sId="1" xfDxf="1" dxf="1" quotePrefix="1">
    <nc r="P544" t="inlineStr">
      <is>
        <t>ZHANG Xuetao (CC-AS/EVA-SW31-CN)</t>
      </is>
    </nc>
    <ndxf>
      <alignment horizontal="left" vertical="top" readingOrder="0"/>
      <border outline="0">
        <left style="thin">
          <color indexed="64"/>
        </left>
        <right style="thin">
          <color indexed="64"/>
        </right>
        <top style="thin">
          <color indexed="64"/>
        </top>
        <bottom style="thin">
          <color indexed="64"/>
        </bottom>
      </border>
    </ndxf>
  </rcc>
  <rcc rId="10395" sId="1" quotePrefix="1">
    <nc r="P538" t="inlineStr">
      <is>
        <t>NGUYEN LY THINH QUANG (RBVH/EAS12)</t>
      </is>
    </nc>
  </rcc>
  <rcc rId="10396" sId="1" quotePrefix="1">
    <nc r="P539" t="inlineStr">
      <is>
        <t>NGUYEN LY THINH QUANG (RBVH/EAS12)</t>
      </is>
    </nc>
  </rcc>
  <rcc rId="10397" sId="1" quotePrefix="1">
    <nc r="P540" t="inlineStr">
      <is>
        <t>NGUYEN LY THINH QUANG (RBVH/EAS12)</t>
      </is>
    </nc>
  </rcc>
  <rcc rId="10398" sId="1" quotePrefix="1">
    <nc r="P541" t="inlineStr">
      <is>
        <t>NGUYEN LY THINH QUANG (RBVH/EAS12)</t>
      </is>
    </nc>
  </rcc>
  <rcc rId="10399" sId="1" xfDxf="1" dxf="1" quotePrefix="1">
    <nc r="P545" t="inlineStr">
      <is>
        <t>GUO Sasa (CC-AS/EVA-SW3-CN)</t>
      </is>
    </nc>
    <ndxf>
      <alignment horizontal="left" vertical="top" readingOrder="0"/>
      <border outline="0">
        <left style="thin">
          <color indexed="64"/>
        </left>
        <right style="thin">
          <color indexed="64"/>
        </right>
        <top style="thin">
          <color indexed="64"/>
        </top>
        <bottom style="thin">
          <color indexed="64"/>
        </bottom>
      </border>
    </ndxf>
  </rcc>
  <rcc rId="10400" sId="1" xfDxf="1" dxf="1" quotePrefix="1">
    <nc r="P546" t="inlineStr">
      <is>
        <t>XU Zhuofan (CC-AS/EVA-SW33-CN)</t>
      </is>
    </nc>
    <ndxf>
      <alignment horizontal="left" vertical="top" readingOrder="0"/>
      <border outline="0">
        <left style="thin">
          <color indexed="64"/>
        </left>
        <right style="thin">
          <color indexed="64"/>
        </right>
        <top style="thin">
          <color indexed="64"/>
        </top>
        <bottom style="thin">
          <color indexed="64"/>
        </bottom>
      </border>
    </ndxf>
  </rcc>
  <rcc rId="10401" sId="1" xfDxf="1" dxf="1" quotePrefix="1">
    <nc r="P547" t="inlineStr">
      <is>
        <t>ZHAO Qixian (BEG/ESW-CN)</t>
      </is>
    </nc>
    <ndxf>
      <alignment horizontal="left" vertical="top" readingOrder="0"/>
      <border outline="0">
        <left style="thin">
          <color indexed="64"/>
        </left>
        <right style="thin">
          <color indexed="64"/>
        </right>
        <top style="thin">
          <color indexed="64"/>
        </top>
        <bottom style="thin">
          <color indexed="64"/>
        </bottom>
      </border>
    </ndxf>
  </rcc>
  <rcc rId="10402" sId="1" quotePrefix="1">
    <nc r="P548" t="inlineStr">
      <is>
        <t>ZHAO Qixian (BEG/ESW-CN)</t>
      </is>
    </nc>
  </rcc>
  <rcc rId="10403" sId="1" quotePrefix="1">
    <nc r="P549" t="inlineStr">
      <is>
        <t>ZHAO Qixian (BEG/ESW-CN)</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61" start="0" length="0">
    <dxf>
      <alignment horizontal="left" vertical="top" readingOrder="0"/>
      <border outline="0">
        <left style="thin">
          <color indexed="64"/>
        </left>
        <right style="thin">
          <color indexed="64"/>
        </right>
        <top style="thin">
          <color indexed="64"/>
        </top>
        <bottom style="thin">
          <color indexed="64"/>
        </bottom>
      </border>
    </dxf>
  </rfmt>
  <rcc rId="10406" sId="1" quotePrefix="1">
    <oc r="F461" t="inlineStr">
      <is>
        <t>rb\as\rbcn\core\app\net\net_OBD_Off\RBScl\src\</t>
      </is>
    </oc>
    <nc r="F461" t="inlineStr">
      <is>
        <t>CNMS_IB2_BL14_Int\iBoosterGen2\rb\as\rbcn\core\app\net\net_OBD_Off\RBScl\src\NET_Monitoring.c</t>
      </is>
    </nc>
  </rcc>
  <rfmt sheetId="1" sqref="F461" start="0" length="2147483647">
    <dxf>
      <font>
        <b/>
      </font>
    </dxf>
  </rfmt>
  <rfmt sheetId="1" xfDxf="1" sqref="F462" start="0" length="0">
    <dxf>
      <alignment horizontal="left" vertical="top" readingOrder="0"/>
      <border outline="0">
        <left style="thin">
          <color indexed="64"/>
        </left>
        <right style="thin">
          <color indexed="64"/>
        </right>
        <top style="thin">
          <color indexed="64"/>
        </top>
        <bottom style="thin">
          <color indexed="64"/>
        </bottom>
      </border>
    </dxf>
  </rfmt>
  <rcc rId="10407" sId="1" quotePrefix="1">
    <oc r="F462" t="inlineStr">
      <is>
        <t>rb\as\rbcn\core\app\net\net_OBD_On\RBScl\src\</t>
      </is>
    </oc>
    <nc r="F462" t="inlineStr">
      <is>
        <t>CNMS_IB2_BL14_Int\iBoosterGen2\rb\as\rbcn\core\app\net\net_OBD_On\RBScl\src\NET_Monitoring.c</t>
      </is>
    </nc>
  </rcc>
  <rfmt sheetId="1" sqref="F462" start="0" length="2147483647">
    <dxf>
      <font>
        <b/>
      </font>
    </dxf>
  </rfmt>
</revisions>
</file>

<file path=xl/revisions/revisionLog6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63" start="0" length="0">
    <dxf>
      <alignment horizontal="left" vertical="top" readingOrder="0"/>
      <border outline="0">
        <left style="thin">
          <color indexed="64"/>
        </left>
        <right style="thin">
          <color indexed="64"/>
        </right>
        <top style="thin">
          <color indexed="64"/>
        </top>
        <bottom style="thin">
          <color indexed="64"/>
        </bottom>
      </border>
    </dxf>
  </rfmt>
  <rcc rId="10408" sId="1" quotePrefix="1">
    <oc r="F463" t="inlineStr">
      <is>
        <t>rb\as\cnms_core\app\net\scl\src\Callout_Functions\</t>
      </is>
    </oc>
    <nc r="F463" t="inlineStr">
      <is>
        <t>CNMS_ESP_Carbon_Int\MainstreamF30\rb\as\cnms_core\app\net\scl\src\Callout_Functions\RBA_NDS_ATS_Callout.c</t>
      </is>
    </nc>
  </rcc>
  <rcc rId="10409" sId="1" quotePrefix="1">
    <oc r="F464" t="inlineStr">
      <is>
        <t>rb\as\cnms_core\app\net\scl\src\Callout_Functions\</t>
      </is>
    </oc>
    <nc r="F464" t="inlineStr">
      <is>
        <t>CNMS_ESP_Carbon_Int\MainstreamF30\rb\as\cnms_core\app\net\scl\src\Callout_Functions\RBA_NDS_Engine_Callout.c</t>
      </is>
    </nc>
  </rcc>
  <rcc rId="10410" sId="1" quotePrefix="1">
    <oc r="F465" t="inlineStr">
      <is>
        <t>rb\as\cnms_core\app\net\scl\src\Callout_Functions\</t>
      </is>
    </oc>
    <nc r="F465" t="inlineStr">
      <is>
        <t>CNMS_ESP_Carbon_Int\MainstreamF30\rb\as\cnms_core\app\net\scl\src\Callout_Functions\RBA_NDS_TOD_Callout.c</t>
      </is>
    </nc>
  </rcc>
  <rcc rId="10411" sId="1" quotePrefix="1">
    <oc r="F466" t="inlineStr">
      <is>
        <t>rb\as\cnms_core\app\net\scl\src\Callout_Functions\</t>
      </is>
    </oc>
    <nc r="F466" t="inlineStr">
      <is>
        <t>CNMS_ESP_Carbon_Int\MainstreamF30\rb\as\cnms_core\app\net\scl\src\Callout_Functions\RBA_NDS_WheelOdoEdges_Callout.c</t>
      </is>
    </nc>
  </rcc>
  <rcc rId="10412" sId="1" quotePrefix="1">
    <oc r="F467" t="inlineStr">
      <is>
        <t>rb\as\cnms_core\app\net\scl\src\Callout_Functions\</t>
      </is>
    </oc>
    <nc r="F467" t="inlineStr">
      <is>
        <t>CNMS_ESP_Carbon_Int\MainstreamF30\rb\as\cnms_core\app\net\scl\src\Callout_Functions\RBA_NDS_YAWRATE_Callout.c</t>
      </is>
    </nc>
  </rcc>
  <rfmt sheetId="1" sqref="F463:F467" start="0" length="2147483647">
    <dxf>
      <font>
        <b/>
      </font>
    </dxf>
  </rfmt>
</revisions>
</file>

<file path=xl/revisions/revisionLog6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68" start="0" length="0">
    <dxf>
      <alignment horizontal="left" vertical="top" readingOrder="0"/>
      <border outline="0">
        <left style="thin">
          <color indexed="64"/>
        </left>
        <right style="thin">
          <color indexed="64"/>
        </right>
        <top style="thin">
          <color indexed="64"/>
        </top>
        <bottom style="thin">
          <color indexed="64"/>
        </bottom>
      </border>
    </dxf>
  </rfmt>
  <rcc rId="10413" sId="1" quotePrefix="1">
    <oc r="F468" t="inlineStr">
      <is>
        <t>rb\as\cnms_core\app\net\scl\src\OBD\</t>
      </is>
    </oc>
    <nc r="F468" t="inlineStr">
      <is>
        <t>CNMS_ESP_Carbon_Int\MainstreamF30\rb\as\cnms_core\app\net\scl\src\OBD\ComScl_Scl_OBD_Signal_Copy.c</t>
      </is>
    </nc>
  </rcc>
  <rfmt sheetId="1" sqref="F468" start="0" length="2147483647">
    <dxf>
      <font>
        <b/>
      </font>
    </dxf>
  </rfmt>
</revisions>
</file>

<file path=xl/revisions/revisionLog6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14" sId="6" numFmtId="19">
    <oc r="D23">
      <f>TODAY()</f>
    </oc>
    <nc r="D23">
      <v>43990</v>
    </nc>
  </rcc>
  <rcc rId="10415" sId="6">
    <oc r="F18">
      <f>$B$26*(COUNTA($C$4:$C$17)-COUNTA($C$14:$C$17))</f>
    </oc>
    <nc r="F18">
      <f>$B$26*(COUNTA($C$4:$C$17))</f>
    </nc>
  </rcc>
  <rcc rId="10416" sId="6">
    <oc r="F14">
      <f>$B$26-SUM(VALUE(SUBSTITUTE(E86,"-",0)),VALUE(SUBSTITUTE(O86,"-",0)))-5</f>
    </oc>
    <nc r="F14">
      <f>$B$26-SUM(VALUE(SUBSTITUTE(E86,"-",0)),VALUE(SUBSTITUTE(O86,"-",0)))-13</f>
    </nc>
  </rcc>
  <rcc rId="10417" sId="6">
    <oc r="F15">
      <f>$B$26-SUM(VALUE(SUBSTITUTE(E87,"-",0)),VALUE(SUBSTITUTE(O87,"-",0)))</f>
    </oc>
    <nc r="F15">
      <f>$B$26-SUM(VALUE(SUBSTITUTE(E87,"-",0)),VALUE(SUBSTITUTE(O87,"-",0)))-13</f>
    </nc>
  </rcc>
  <rcc rId="10418" sId="6">
    <oc r="F16">
      <f>$B$26-SUM(VALUE(SUBSTITUTE(E88,"-",0)),VALUE(SUBSTITUTE(O88,"-",0)))</f>
    </oc>
    <nc r="F16">
      <f>$B$26-SUM(VALUE(SUBSTITUTE(E88,"-",0)),VALUE(SUBSTITUTE(O88,"-",0)))-13</f>
    </nc>
  </rcc>
  <rcc rId="10419" sId="6">
    <oc r="F17">
      <f>$B$26-SUM(VALUE(SUBSTITUTE(E89,"-",0)),VALUE(SUBSTITUTE(O89,"-",0)))</f>
    </oc>
    <nc r="F17">
      <f>$B$26-SUM(VALUE(SUBSTITUTE(E89,"-",0)),VALUE(SUBSTITUTE(O89,"-",0)))-13</f>
    </nc>
  </rcc>
  <rcc rId="10420" sId="6" quotePrefix="1">
    <oc r="G125" t="inlineStr">
      <is>
        <t>NA</t>
      </is>
    </oc>
    <nc r="G125" t="inlineStr">
      <is>
        <t>22-Jun</t>
      </is>
    </nc>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69" start="0" length="0">
    <dxf>
      <alignment horizontal="left" vertical="top" readingOrder="0"/>
      <border outline="0">
        <left style="thin">
          <color indexed="64"/>
        </left>
        <right style="thin">
          <color indexed="64"/>
        </right>
        <top style="thin">
          <color indexed="64"/>
        </top>
        <bottom style="thin">
          <color indexed="64"/>
        </bottom>
      </border>
    </dxf>
  </rfmt>
  <rcc rId="10423" sId="1" quotePrefix="1">
    <oc r="F469" t="inlineStr">
      <is>
        <t>rb\as\rbcn\core\app\net\RbNetPrj\RBNet_Can\src\</t>
      </is>
    </oc>
    <nc r="F469" t="inlineStr">
      <is>
        <t>CNMS_ESP_Carbon_Int\MainstreamF30\rb\as\rbcn\core\app\net\RbNetPrj\RBNet_Can\src\ComScl_CalcCRC8.c</t>
      </is>
    </nc>
  </rcc>
  <rfmt sheetId="1" sqref="F469" start="0" length="2147483647">
    <dxf>
      <font>
        <b/>
      </font>
    </dxf>
  </rfmt>
</revisions>
</file>

<file path=xl/revisions/revisionLog6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24" sId="1" xfDxf="1" dxf="1" quotePrefix="1">
    <oc r="F415" t="inlineStr">
      <is>
        <t>-</t>
      </is>
    </oc>
    <nc r="F415" t="inlineStr">
      <is>
        <t>GEEA2_0_IB2_CSW_Deuterium_Development\iBoosterGen2\rb\as\mb\ib2\app\net_OBD_On\RBScl\src\Rcv</t>
      </is>
    </nc>
    <ndxf>
      <alignment horizontal="left" vertical="top" readingOrder="0"/>
      <border outline="0">
        <left style="thin">
          <color indexed="64"/>
        </left>
        <right style="thin">
          <color indexed="64"/>
        </right>
        <top style="thin">
          <color indexed="64"/>
        </top>
        <bottom style="thin">
          <color indexed="64"/>
        </bottom>
      </border>
    </ndxf>
  </rc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70" start="0" length="0">
    <dxf>
      <alignment horizontal="left" vertical="top" readingOrder="0"/>
      <border outline="0">
        <left style="thin">
          <color indexed="64"/>
        </left>
        <right style="thin">
          <color indexed="64"/>
        </right>
        <top style="thin">
          <color indexed="64"/>
        </top>
        <bottom style="thin">
          <color indexed="64"/>
        </bottom>
      </border>
    </dxf>
  </rfmt>
  <rcc rId="10427" sId="1" quotePrefix="1">
    <oc r="F470" t="inlineStr">
      <is>
        <t>rb\as\rbcn\core\app\net\RBScl\src\</t>
      </is>
    </oc>
    <nc r="F470" t="inlineStr">
      <is>
        <t>CNMS_ESP_Carbon_Int\MainstreamF30\rb\as\rbcn\core\app\net\RBScl\src\ComScl_Scl_Complex_proc.c</t>
      </is>
    </nc>
  </rcc>
  <rfmt sheetId="1" sqref="F470" start="0" length="2147483647">
    <dxf>
      <font>
        <b/>
      </font>
    </dxf>
  </rfmt>
</revisions>
</file>

<file path=xl/revisions/revisionLog6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71" start="0" length="2147483647">
    <dxf>
      <font>
        <b/>
      </font>
    </dxf>
  </rfmt>
  <rfmt sheetId="1" sqref="F471">
    <dxf>
      <fill>
        <patternFill patternType="solid">
          <bgColor rgb="FFFFC000"/>
        </patternFill>
      </fill>
    </dxf>
  </rfmt>
  <rfmt sheetId="1" xfDxf="1" sqref="F472" start="0" length="0">
    <dxf>
      <alignment horizontal="left" vertical="top" readingOrder="0"/>
      <border outline="0">
        <left style="thin">
          <color indexed="64"/>
        </left>
        <right style="thin">
          <color indexed="64"/>
        </right>
        <top style="thin">
          <color indexed="64"/>
        </top>
        <bottom style="thin">
          <color indexed="64"/>
        </bottom>
      </border>
    </dxf>
  </rfmt>
  <rcc rId="10428" sId="1" quotePrefix="1">
    <oc r="F472" t="inlineStr">
      <is>
        <t>rb\as\cnms_core\app\net\scl\src\Steering\</t>
      </is>
    </oc>
    <nc r="F472" t="inlineStr">
      <is>
        <t>CNMS_ESP_Carbon_Int\MainstreamF30\rb\as\cnms_core\app\net\scl\src\Steering\SAS_LWS_Standard.c</t>
      </is>
    </nc>
  </rcc>
  <rfmt sheetId="1" sqref="F472" start="0" length="2147483647">
    <dxf>
      <font>
        <b/>
      </font>
    </dxf>
  </rfmt>
  <rfmt sheetId="1" xfDxf="1" sqref="F473" start="0" length="0">
    <dxf>
      <alignment horizontal="left" vertical="top" readingOrder="0"/>
      <border outline="0">
        <left style="thin">
          <color indexed="64"/>
        </left>
        <right style="thin">
          <color indexed="64"/>
        </right>
        <top style="thin">
          <color indexed="64"/>
        </top>
        <bottom style="thin">
          <color indexed="64"/>
        </bottom>
      </border>
    </dxf>
  </rfmt>
  <rcc rId="10429" sId="1" quotePrefix="1">
    <oc r="F473" t="inlineStr">
      <is>
        <t>rb\as\cnms_core\app\net\scl\src\Callout_Functions\</t>
      </is>
    </oc>
    <nc r="F473" t="inlineStr">
      <is>
        <t>CNMS_ESP_Carbon_Int\MainstreamF30\rb\as\cnms_core\app\net\scl\src\Callout_Functions\RBA_NDS_SystemInfo.c</t>
      </is>
    </nc>
  </rcc>
  <rfmt sheetId="1" sqref="F473" start="0" length="2147483647">
    <dxf>
      <font>
        <b/>
      </font>
    </dxf>
  </rfmt>
</revisions>
</file>

<file path=xl/revisions/revisionLog6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30" sId="6">
    <oc r="M18">
      <f>(COUNTA($C$4:$C$17)-COUNTA(C14:C17))*450</f>
    </oc>
    <nc r="M18">
      <f>(COUNTA($C$4:$C$17))*450</f>
    </nc>
  </rcc>
  <rcc rId="10431" sId="6">
    <oc r="F18">
      <f>$B$26*(COUNTA($C$4:$C$17))</f>
    </oc>
    <nc r="F18">
      <f>$B$26*(COUNTA($C$4:$C$17))-13*4</f>
    </nc>
  </rcc>
  <rcc rId="10432" sId="6" numFmtId="19">
    <oc r="D23">
      <v>43990</v>
    </oc>
    <nc r="D23">
      <f>TODAY()</f>
    </nc>
  </rcc>
</revisions>
</file>

<file path=xl/revisions/revisionLog6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33" sId="6" quotePrefix="1">
    <oc r="F81" t="inlineStr">
      <is>
        <t>May: 25, 26</t>
      </is>
    </oc>
    <nc r="F81" t="inlineStr">
      <is>
        <t>May: 25, 26; Jun: 10, 11, 12</t>
      </is>
    </nc>
  </rcc>
</revisions>
</file>

<file path=xl/revisions/revisionLog6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6" sqref="F81">
    <dxf>
      <fill>
        <patternFill patternType="solid">
          <bgColor rgb="FFFFC000"/>
        </patternFill>
      </fill>
    </dxf>
  </rfmt>
</revisions>
</file>

<file path=xl/revisions/revisionLog6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74" start="0" length="0">
    <dxf>
      <alignment horizontal="left" vertical="top" readingOrder="0"/>
      <border outline="0">
        <left style="thin">
          <color indexed="64"/>
        </left>
        <right style="thin">
          <color indexed="64"/>
        </right>
        <top style="thin">
          <color indexed="64"/>
        </top>
        <bottom style="thin">
          <color indexed="64"/>
        </bottom>
      </border>
    </dxf>
  </rfmt>
  <rcc rId="10434" sId="1" quotePrefix="1">
    <oc r="F474" t="inlineStr">
      <is>
        <t>rba\Bldr\comps\ComplexDeviceDriver\rba_BldrBCLSigChk\src\</t>
      </is>
    </oc>
    <nc r="F474" t="inlineStr">
      <is>
        <t>GWM_AB30_CP_Int\MainstreamF30\rba\Bldr\comps\ComplexDeviceDriver\rba_BldrBCLSigChk\src\rba_BldrBCLSigChk.c</t>
      </is>
    </nc>
  </rcc>
  <rfmt sheetId="1" sqref="F474" start="0" length="2147483647">
    <dxf>
      <font>
        <b/>
      </font>
    </dxf>
  </rfmt>
  <rfmt sheetId="1" xfDxf="1" sqref="F475" start="0" length="0">
    <dxf>
      <alignment horizontal="left" vertical="top" readingOrder="0"/>
      <border outline="0">
        <left style="thin">
          <color indexed="64"/>
        </left>
        <right style="thin">
          <color indexed="64"/>
        </right>
        <top style="thin">
          <color indexed="64"/>
        </top>
        <bottom style="thin">
          <color indexed="64"/>
        </bottom>
      </border>
    </dxf>
  </rfmt>
  <rcc rId="10435" sId="1" quotePrefix="1">
    <oc r="F475" t="inlineStr">
      <is>
        <t>rba\Bldr\comps\ComplexDeviceDriver\rba_BldrFlsDrv\src\</t>
      </is>
    </oc>
    <nc r="F475" t="inlineStr">
      <is>
        <t>GWM_AB30_CP_Int\MainstreamF30\rba\Bldr\comps\ComplexDeviceDriver\rba_BldrFlsDrv\src\rba_BldrFlsDrv.c</t>
      </is>
    </nc>
  </rcc>
  <rfmt sheetId="1" sqref="F475" start="0" length="2147483647">
    <dxf>
      <font>
        <b/>
      </font>
    </dxf>
  </rfmt>
</revisions>
</file>

<file path=xl/revisions/revisionLog6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76" start="0" length="0">
    <dxf>
      <alignment horizontal="left" vertical="top" readingOrder="0"/>
      <border outline="0">
        <left style="thin">
          <color indexed="64"/>
        </left>
        <right style="thin">
          <color indexed="64"/>
        </right>
        <top style="thin">
          <color indexed="64"/>
        </top>
        <bottom style="thin">
          <color indexed="64"/>
        </bottom>
      </border>
    </dxf>
  </rfmt>
  <rcc rId="10436" sId="1" quotePrefix="1">
    <oc r="F476" t="inlineStr">
      <is>
        <t>rba\Bldr\config\ApplicationLayer\rba_BldrCmp\src\</t>
      </is>
    </oc>
    <nc r="F476" t="inlineStr">
      <is>
        <t>GWM_AB30_CP_Int\MainstreamF30\rba\Bldr\config\ApplicationLayer\rba_BldrCmp\src\rba_BldrCmp_Cfg_CheckMem.c</t>
      </is>
    </nc>
  </rcc>
  <rcc rId="10437" sId="1" quotePrefix="1">
    <oc r="F477" t="inlineStr">
      <is>
        <t>rba\Bldr\config\ApplicationLayer\rba_BldrCmp\src\</t>
      </is>
    </oc>
    <nc r="F477" t="inlineStr">
      <is>
        <t>GWM_AB30_CP_Int\MainstreamF30\rba\Bldr\config\ApplicationLayer\rba_BldrCmp\src\rba_BldrCmp_Cfg_FlashIf.c</t>
      </is>
    </nc>
  </rcc>
  <rcc rId="10438" sId="1" quotePrefix="1">
    <oc r="F478" t="inlineStr">
      <is>
        <t>rba\Bldr\config\ApplicationLayer\rba_BldrCmp\src\</t>
      </is>
    </oc>
    <nc r="F478" t="inlineStr">
      <is>
        <t>GWM_AB30_CP_Int\MainstreamF30\rba\Bldr\config\ApplicationLayer\rba_BldrCmp\src\rba_BldrCmp_Cfg_Functions.c</t>
      </is>
    </nc>
  </rcc>
  <rcc rId="10439" sId="1" quotePrefix="1">
    <oc r="F479" t="inlineStr">
      <is>
        <t>rba\Bldr\config\ApplicationLayer\rba_BldrCmp\src\</t>
      </is>
    </oc>
    <nc r="F479" t="inlineStr">
      <is>
        <t>GWM_AB30_CP_Int\MainstreamF30\rba\Bldr\config\ApplicationLayer\rba_BldrCmp\src\rba_BldrCmp_Cfg_SecA.c</t>
      </is>
    </nc>
  </rcc>
  <rcc rId="10440" sId="1" quotePrefix="1">
    <oc r="F480" t="inlineStr">
      <is>
        <t>rba\Bldr\config\ApplicationLayer\rba_BldrCmp\src\</t>
      </is>
    </oc>
    <nc r="F480" t="inlineStr">
      <is>
        <t>GWM_AB30_CP_Int\MainstreamF30\rba\Bldr\config\ApplicationLayer\rba_BldrCmp\src\rba_BldrCmp_Cfg_NvmIf.c</t>
      </is>
    </nc>
  </rcc>
  <rcc rId="10441" sId="1" quotePrefix="1">
    <oc r="F481" t="inlineStr">
      <is>
        <t>rba\Bldr\config\ApplicationLayer\rba_BldrCmp\src\</t>
      </is>
    </oc>
    <nc r="F481" t="inlineStr">
      <is>
        <t>GWM_AB30_CP_Int\MainstreamF30\rba\Bldr\config\ApplicationLayer\rba_BldrCmp\src\rba_BldrCmp_Cfg_Com.c</t>
      </is>
    </nc>
  </rcc>
  <rfmt sheetId="1" sqref="F476:F481" start="0" length="2147483647">
    <dxf>
      <font>
        <b/>
      </font>
    </dxf>
  </rfmt>
</revisions>
</file>

<file path=xl/revisions/revisionLog6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82" start="0" length="0">
    <dxf>
      <alignment horizontal="left" vertical="top" readingOrder="0"/>
      <border outline="0">
        <left style="thin">
          <color indexed="64"/>
        </left>
        <right style="thin">
          <color indexed="64"/>
        </right>
        <top style="thin">
          <color indexed="64"/>
        </top>
        <bottom style="thin">
          <color indexed="64"/>
        </bottom>
      </border>
    </dxf>
  </rfmt>
  <rcc rId="10442" sId="1" quotePrefix="1">
    <oc r="F482" t="inlineStr">
      <is>
        <t>rba\Bldr\config\ComplexDeviceDriver\rba_BldrFlsDrv\src\</t>
      </is>
    </oc>
    <nc r="F482" t="inlineStr">
      <is>
        <t>GWM_AB30_CP_Int\MainstreamF30\rba\Bldr\config\ComplexDeviceDriver\rba_BldrFlsDrv\src\rba_BldrFlsDrv_Cfg.c</t>
      </is>
    </nc>
  </rcc>
  <rfmt sheetId="1" sqref="F482" start="0" length="2147483647">
    <dxf>
      <font>
        <b/>
      </font>
    </dxf>
  </rfmt>
</revisions>
</file>

<file path=xl/revisions/revisionLog6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83" start="0" length="0">
    <dxf>
      <alignment horizontal="left" vertical="top" readingOrder="0"/>
      <border outline="0">
        <left style="thin">
          <color indexed="64"/>
        </left>
        <right style="thin">
          <color indexed="64"/>
        </right>
        <top style="thin">
          <color indexed="64"/>
        </top>
        <bottom style="thin">
          <color indexed="64"/>
        </bottom>
      </border>
    </dxf>
  </rfmt>
  <rcc rId="10443" sId="1" quotePrefix="1">
    <oc r="F483" t="inlineStr">
      <is>
        <t>rba\Bldr\config\Infrastruct\CubasAdapter\src\</t>
      </is>
    </oc>
    <nc r="F483" t="inlineStr">
      <is>
        <t>GWM_AB30_CP_Int\MainstreamF30\rba\Bldr\config\Infrastruct\CubasAdapter\src\CubasAdapter.c</t>
      </is>
    </nc>
  </rcc>
  <rfmt sheetId="1" sqref="F483" start="0" length="2147483647">
    <dxf>
      <font>
        <b/>
      </font>
    </dxf>
  </rfmt>
  <rcc rId="10444" sId="1" quotePrefix="1">
    <oc r="F489" t="inlineStr">
      <is>
        <t>GWM_AB30_CP_Int\MainstreamF30\rb\as\gwm\cp\cswpr\src</t>
      </is>
    </oc>
    <nc r="F489" t="inlineStr">
      <is>
        <t>GWM_AB30_CP_Int\MainstreamF30\rb\as\gwm\cp\cswpr\src\RBLCF_Customized_Hexblocks_Allocation_Signature.c</t>
      </is>
    </nc>
  </rcc>
  <rcc rId="10445" sId="1" quotePrefix="1">
    <oc r="F490" t="inlineStr">
      <is>
        <t>GWM_AB30_CP_Int\MainstreamF30\rba\FBL\AS\SW\rba_Bmgr\src</t>
      </is>
    </oc>
    <nc r="F490" t="inlineStr">
      <is>
        <t>GWM_AB30_CP_Int\MainstreamF30\rba\FBL\AS\SW\rba_Bmgr\src\rba_Bmgr_main.c</t>
      </is>
    </nc>
  </rcc>
  <rfmt sheetId="1" xfDxf="1" sqref="F484" start="0" length="0">
    <dxf>
      <alignment horizontal="left" vertical="top" readingOrder="0"/>
      <border outline="0">
        <left style="thin">
          <color indexed="64"/>
        </left>
        <right style="thin">
          <color indexed="64"/>
        </right>
        <top style="thin">
          <color indexed="64"/>
        </top>
        <bottom style="thin">
          <color indexed="64"/>
        </bottom>
      </border>
    </dxf>
  </rfmt>
  <rcc rId="10446" sId="1" quotePrefix="1">
    <oc r="F484" t="inlineStr">
      <is>
        <t>rba\Bldr\bldr\src\</t>
      </is>
    </oc>
    <nc r="F484" t="inlineStr">
      <is>
        <t>GWM_AB30_CP_Int\MainstreamF30\rba\Bldr\bldr\src\rba_Bldr_main.c</t>
      </is>
    </nc>
  </rcc>
  <rfmt sheetId="1" xfDxf="1" sqref="F485" start="0" length="0">
    <dxf>
      <alignment horizontal="left" vertical="top" readingOrder="0"/>
      <border outline="0">
        <left style="thin">
          <color indexed="64"/>
        </left>
        <right style="thin">
          <color indexed="64"/>
        </right>
        <top style="thin">
          <color indexed="64"/>
        </top>
        <bottom style="thin">
          <color indexed="64"/>
        </bottom>
      </border>
    </dxf>
  </rfmt>
  <rcc rId="10447" sId="1" quotePrefix="1">
    <oc r="F485" t="inlineStr">
      <is>
        <t>rba\Bldr\sbl\src\</t>
      </is>
    </oc>
    <nc r="F485" t="inlineStr">
      <is>
        <t>GWM_AB30_CP_Int\MainstreamF30\rba\Bldr\sbl\src\rba_sbl_main.c</t>
      </is>
    </nc>
  </rcc>
  <rfmt sheetId="1" sqref="F484:F485" start="0" length="2147483647">
    <dxf>
      <font>
        <b/>
      </font>
    </dxf>
  </rfmt>
  <rfmt sheetId="1" sqref="F486" start="0" length="2147483647">
    <dxf>
      <font>
        <b/>
      </font>
    </dxf>
  </rfmt>
  <rfmt sheetId="1" sqref="F486">
    <dxf>
      <fill>
        <patternFill patternType="solid">
          <bgColor rgb="FFFFC000"/>
        </patternFill>
      </fill>
    </dxf>
  </rfmt>
  <rfmt sheetId="1" sqref="F487:F488" start="0" length="2147483647">
    <dxf>
      <font>
        <b/>
      </font>
    </dxf>
  </rfmt>
  <rfmt sheetId="1" sqref="F487:F488">
    <dxf>
      <fill>
        <patternFill patternType="solid">
          <bgColor rgb="FFFFC000"/>
        </patternFill>
      </fill>
    </dxf>
  </rfmt>
  <rfmt sheetId="1" xfDxf="1" sqref="F491" start="0" length="0">
    <dxf>
      <alignment horizontal="left" vertical="top" readingOrder="0"/>
      <border outline="0">
        <left style="thin">
          <color indexed="64"/>
        </left>
        <right style="thin">
          <color indexed="64"/>
        </right>
        <top style="thin">
          <color indexed="64"/>
        </top>
        <bottom style="thin">
          <color indexed="64"/>
        </bottom>
      </border>
    </dxf>
  </rfmt>
  <rcc rId="10448" sId="1" quotePrefix="1">
    <oc r="F491" t="inlineStr">
      <is>
        <t>MainstreamF30\rb\as\gaig\A12ESP\app\dsm\RBHMI\src</t>
      </is>
    </oc>
    <nc r="F491" t="inlineStr">
      <is>
        <t>GAC_ESP93CP_Carbon_Int\MainstreamF30.zip\MainstreamF30\rb\as\gaig\A12ESP\app\dsm\RBHMI\src\RBHMI_ConfigOutputDriver_PRJ.c</t>
      </is>
    </nc>
  </rcc>
  <rcc rId="10449" sId="1" quotePrefix="1">
    <oc r="F492" t="inlineStr">
      <is>
        <t>MainstreamF30\rb\as\gaig\A12ESP\app\dsm\RBHMI\src</t>
      </is>
    </oc>
    <nc r="F492" t="inlineStr">
      <is>
        <t>GAC_ESP93CP_Carbon_Int\MainstreamF30.zip\MainstreamF30\rb\as\gaig\A12ESP\app\dsm\RBHMI\src\RBHMI_ExtStateCalculation_PRJ.c</t>
      </is>
    </nc>
  </rcc>
  <rcc rId="10450" sId="1" quotePrefix="1">
    <oc r="F493" t="inlineStr">
      <is>
        <t>MainstreamF30\rb\as\gaig\A12ESP\app\dsm\RBHMI\src</t>
      </is>
    </oc>
    <nc r="F493" t="inlineStr">
      <is>
        <t>GAC_ESP93CP_Carbon_Int\MainstreamF30.zip\MainstreamF30\rb\as\gaig\A12ESP\app\dsm\RBHMI\src\RBHMI_Synchronisation_PRJ.c</t>
      </is>
    </nc>
  </rcc>
  <rfmt sheetId="1" sqref="F491:F493" start="0" length="2147483647">
    <dxf>
      <font>
        <b/>
      </font>
    </dxf>
  </rfmt>
</revisions>
</file>

<file path=xl/revisions/revisionLog6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96" start="0" length="0">
    <dxf>
      <alignment horizontal="left" vertical="top" readingOrder="0"/>
      <border outline="0">
        <left style="thin">
          <color indexed="64"/>
        </left>
        <right style="thin">
          <color indexed="64"/>
        </right>
        <top style="thin">
          <color indexed="64"/>
        </top>
        <bottom style="thin">
          <color indexed="64"/>
        </bottom>
      </border>
    </dxf>
  </rfmt>
  <rcc rId="10451" sId="1" quotePrefix="1">
    <oc r="F496" t="inlineStr">
      <is>
        <t>rb\as\sgmw\CN210S\app\net\RBScl\RBScl_SGMW\src\</t>
      </is>
    </oc>
    <nc r="F496" t="inlineStr">
      <is>
        <t>SGMW_ESP93_Mainstream_RBVH_iTPMS_int\MainstreamF30\rb\as\sgmw\CN210S\app\net\RBScl\RBScl_SGMW\src\NET_SCL_Rx_SGMW_TPMS.c</t>
      </is>
    </nc>
  </rcc>
  <rfmt sheetId="1" sqref="F496" start="0" length="2147483647">
    <dxf>
      <font>
        <b/>
      </font>
    </dxf>
  </rfmt>
  <rfmt sheetId="1" xfDxf="1" sqref="F497" start="0" length="0">
    <dxf>
      <alignment horizontal="left" vertical="top" readingOrder="0"/>
      <border outline="0">
        <left style="thin">
          <color indexed="64"/>
        </left>
        <right style="thin">
          <color indexed="64"/>
        </right>
        <top style="thin">
          <color indexed="64"/>
        </top>
        <bottom style="thin">
          <color indexed="64"/>
        </bottom>
      </border>
    </dxf>
  </rfmt>
  <rcc rId="10452" sId="1" quotePrefix="1">
    <oc r="F497" t="inlineStr">
      <is>
        <t xml:space="preserve">rb\as\sgmw\CN210S\dsmpr\src\  </t>
      </is>
    </oc>
    <nc r="F497" t="inlineStr">
      <is>
        <t>SGMW_ESP93_Mainstream_RBVH_iTPMS_int\MainstreamF30\rb\as\sgmw\CN210S\dsmpr\src\RBPduHandler_Callouts.c</t>
      </is>
    </nc>
  </rcc>
  <rfmt sheetId="1" sqref="F497" start="0" length="2147483647">
    <dxf>
      <font>
        <b/>
      </font>
    </dxf>
  </rfmt>
</revisions>
</file>

<file path=xl/revisions/revisionLog6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53" sId="1">
    <nc r="X466">
      <f>W466</f>
    </nc>
  </rcc>
  <rcc rId="10454" sId="1">
    <nc r="Z466">
      <v>2</v>
    </nc>
  </rcc>
  <rcc rId="10455" sId="1">
    <nc r="AA466" t="inlineStr">
      <is>
        <t>Ready for review</t>
      </is>
    </nc>
  </rcc>
  <rcc rId="10456" sId="1" numFmtId="19">
    <nc r="AE466">
      <v>43992</v>
    </nc>
  </rcc>
  <rcc rId="10457" sId="1" numFmtId="19">
    <nc r="AF466">
      <v>43992</v>
    </nc>
  </rcc>
  <rcc rId="10458" sId="1">
    <nc r="AG466" t="inlineStr">
      <is>
        <t>OK</t>
      </is>
    </nc>
  </rcc>
  <rcc rId="10459" sId="1" numFmtId="14">
    <nc r="AH466">
      <v>1</v>
    </nc>
  </rcc>
  <rcc rId="10460" sId="1" numFmtId="14">
    <nc r="AI466">
      <v>1</v>
    </nc>
  </rcc>
  <rcc rId="10461" sId="1" numFmtId="14">
    <nc r="AJ466">
      <v>1</v>
    </nc>
  </rcc>
  <rcc rId="10462" sId="1">
    <nc r="AK466" t="inlineStr">
      <is>
        <t>None</t>
      </is>
    </nc>
  </rcc>
  <rcc rId="10463" sId="1">
    <nc r="AL466" t="inlineStr">
      <is>
        <t>-</t>
      </is>
    </nc>
  </rc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7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70" sId="1" numFmtId="19">
    <nc r="AC498">
      <v>43991</v>
    </nc>
  </rcc>
  <rcc rId="10471" sId="1" numFmtId="19">
    <nc r="AD498">
      <v>44004</v>
    </nc>
  </rcc>
  <rcc rId="10472" sId="1" numFmtId="19">
    <nc r="AC499">
      <v>43991</v>
    </nc>
  </rcc>
  <rcc rId="10473" sId="1" numFmtId="19">
    <nc r="AC500">
      <v>43991</v>
    </nc>
  </rcc>
  <rcc rId="10474" sId="1" numFmtId="19">
    <nc r="AC501">
      <v>43991</v>
    </nc>
  </rcc>
  <rcc rId="10475" sId="1" numFmtId="19">
    <nc r="AC502">
      <v>43991</v>
    </nc>
  </rcc>
  <rcc rId="10476" sId="1" numFmtId="19">
    <nc r="AC503">
      <v>43991</v>
    </nc>
  </rcc>
  <rcc rId="10477" sId="1" numFmtId="19">
    <nc r="AC504">
      <v>43991</v>
    </nc>
  </rcc>
  <rcc rId="10478" sId="1" numFmtId="19">
    <nc r="AC505">
      <v>43991</v>
    </nc>
  </rcc>
  <rcc rId="10479" sId="1" numFmtId="19">
    <nc r="AC506">
      <v>43991</v>
    </nc>
  </rcc>
  <rcc rId="10480" sId="1" numFmtId="19">
    <nc r="AC507">
      <v>43991</v>
    </nc>
  </rcc>
  <rcc rId="10481" sId="1" numFmtId="19">
    <nc r="AC508">
      <v>43991</v>
    </nc>
  </rcc>
  <rcc rId="10482" sId="1" numFmtId="19">
    <nc r="AC509">
      <v>43991</v>
    </nc>
  </rcc>
  <rcc rId="10483" sId="1" numFmtId="19">
    <nc r="AC510">
      <v>43991</v>
    </nc>
  </rcc>
  <rcc rId="10484" sId="1" numFmtId="19">
    <nc r="AC511">
      <v>43991</v>
    </nc>
  </rcc>
  <rcc rId="10485" sId="1" numFmtId="19">
    <nc r="AC512">
      <v>43991</v>
    </nc>
  </rcc>
  <rcc rId="10486" sId="1" numFmtId="19">
    <nc r="AC513">
      <v>43991</v>
    </nc>
  </rcc>
  <rcc rId="10487" sId="1" numFmtId="19">
    <nc r="AC514">
      <v>43991</v>
    </nc>
  </rcc>
  <rcc rId="10488" sId="1" numFmtId="19">
    <nc r="AC515">
      <v>43991</v>
    </nc>
  </rcc>
  <rcc rId="10489" sId="1" numFmtId="19">
    <nc r="AC516">
      <v>43991</v>
    </nc>
  </rcc>
  <rcc rId="10490" sId="1" numFmtId="19">
    <nc r="AC517">
      <v>43991</v>
    </nc>
  </rcc>
  <rcc rId="10491" sId="1" numFmtId="19">
    <nc r="AC518">
      <v>43991</v>
    </nc>
  </rcc>
  <rcc rId="10492" sId="1" numFmtId="19">
    <nc r="AC519">
      <v>43991</v>
    </nc>
  </rcc>
  <rcc rId="10493" sId="1" numFmtId="19">
    <nc r="AC520">
      <v>43991</v>
    </nc>
  </rcc>
  <rcc rId="10494" sId="1" numFmtId="19">
    <nc r="AC521">
      <v>43991</v>
    </nc>
  </rcc>
  <rcc rId="10495" sId="1" numFmtId="19">
    <nc r="AC522">
      <v>43991</v>
    </nc>
  </rcc>
  <rcc rId="10496" sId="1" numFmtId="19">
    <nc r="AC523">
      <v>43991</v>
    </nc>
  </rcc>
  <rcc rId="10497" sId="1" numFmtId="19">
    <nc r="AC524">
      <v>43991</v>
    </nc>
  </rcc>
  <rcc rId="10498" sId="1" numFmtId="19">
    <nc r="AC525">
      <v>43991</v>
    </nc>
  </rcc>
  <rcc rId="10499" sId="1" numFmtId="19">
    <nc r="AC526">
      <v>43991</v>
    </nc>
  </rcc>
  <rcc rId="10500" sId="1" numFmtId="19">
    <nc r="AC527">
      <v>43991</v>
    </nc>
  </rcc>
  <rcc rId="10501" sId="1" numFmtId="19">
    <nc r="AC528">
      <v>43991</v>
    </nc>
  </rcc>
  <rcc rId="10502" sId="1" numFmtId="19">
    <nc r="AC529">
      <v>43991</v>
    </nc>
  </rcc>
  <rcc rId="10503" sId="1" numFmtId="19">
    <nc r="AC530">
      <v>43991</v>
    </nc>
  </rcc>
  <rcc rId="10504" sId="1" numFmtId="19">
    <nc r="AC531">
      <v>43991</v>
    </nc>
  </rcc>
  <rcc rId="10505" sId="1" numFmtId="19">
    <nc r="AC532">
      <v>43991</v>
    </nc>
  </rcc>
  <rcc rId="10506" sId="1" numFmtId="19">
    <nc r="AC533">
      <v>43991</v>
    </nc>
  </rcc>
  <rcc rId="10507" sId="1" numFmtId="19">
    <nc r="AC534">
      <v>43991</v>
    </nc>
  </rcc>
  <rcc rId="10508" sId="1" numFmtId="19">
    <nc r="AC535">
      <v>43991</v>
    </nc>
  </rcc>
  <rcc rId="10509" sId="1" numFmtId="19">
    <nc r="AC536">
      <v>43991</v>
    </nc>
  </rcc>
  <rcc rId="10510" sId="1" numFmtId="19">
    <nc r="AC537">
      <v>43991</v>
    </nc>
  </rcc>
  <rcc rId="10511" sId="1" numFmtId="19">
    <nc r="AC538">
      <v>43991</v>
    </nc>
  </rcc>
  <rcc rId="10512" sId="1" numFmtId="19">
    <nc r="AC539">
      <v>43991</v>
    </nc>
  </rcc>
  <rcc rId="10513" sId="1" numFmtId="19">
    <nc r="AC540">
      <v>43991</v>
    </nc>
  </rcc>
  <rcc rId="10514" sId="1" numFmtId="19">
    <nc r="AC541">
      <v>43991</v>
    </nc>
  </rcc>
  <rcc rId="10515" sId="1" numFmtId="19">
    <nc r="AC542">
      <v>43991</v>
    </nc>
  </rcc>
  <rcc rId="10516" sId="1" numFmtId="19">
    <nc r="AC543">
      <v>43991</v>
    </nc>
  </rcc>
  <rcc rId="10517" sId="1" numFmtId="19">
    <nc r="AC544">
      <v>43991</v>
    </nc>
  </rcc>
  <rcc rId="10518" sId="1" numFmtId="19">
    <nc r="AC545">
      <v>43991</v>
    </nc>
  </rcc>
  <rcc rId="10519" sId="1" numFmtId="19">
    <nc r="AC546">
      <v>43991</v>
    </nc>
  </rcc>
  <rcc rId="10520" sId="1" numFmtId="19">
    <nc r="AC547">
      <v>43991</v>
    </nc>
  </rcc>
  <rcc rId="10521" sId="1" numFmtId="19">
    <nc r="AC548">
      <v>43991</v>
    </nc>
  </rcc>
  <rcc rId="10522" sId="1" numFmtId="19">
    <nc r="AC549">
      <v>43991</v>
    </nc>
  </rcc>
  <rcc rId="10523" sId="1" numFmtId="19">
    <nc r="AE543">
      <v>44004</v>
    </nc>
  </rcc>
  <rm rId="10524" sheetId="1" source="AE543" destination="AD543" sourceSheetId="1">
    <rfmt sheetId="1" sqref="AD543"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m>
  <rcc rId="10525" sId="1" numFmtId="19">
    <nc r="AD499">
      <v>44004</v>
    </nc>
  </rcc>
  <rcc rId="10526" sId="1" numFmtId="19">
    <nc r="AD500">
      <v>44004</v>
    </nc>
  </rcc>
  <rcc rId="10527" sId="1" numFmtId="19">
    <nc r="AD501">
      <v>44004</v>
    </nc>
  </rcc>
  <rcc rId="10528" sId="1" numFmtId="19">
    <nc r="AD502">
      <v>44004</v>
    </nc>
  </rcc>
  <rcc rId="10529" sId="1" numFmtId="19">
    <nc r="AD503">
      <v>44004</v>
    </nc>
  </rcc>
  <rcc rId="10530" sId="1" numFmtId="19">
    <nc r="AD504">
      <v>44004</v>
    </nc>
  </rcc>
  <rcc rId="10531" sId="1" numFmtId="19">
    <nc r="AD505">
      <v>44004</v>
    </nc>
  </rcc>
  <rcc rId="10532" sId="1" numFmtId="19">
    <nc r="AD506">
      <v>44004</v>
    </nc>
  </rcc>
  <rcc rId="10533" sId="1" numFmtId="19">
    <nc r="AD507">
      <v>44004</v>
    </nc>
  </rcc>
  <rcc rId="10534" sId="1" numFmtId="19">
    <nc r="AD508">
      <v>44004</v>
    </nc>
  </rcc>
  <rcc rId="10535" sId="1" numFmtId="19">
    <nc r="AD509">
      <v>44004</v>
    </nc>
  </rcc>
  <rcc rId="10536" sId="1" numFmtId="19">
    <nc r="AD510">
      <v>44004</v>
    </nc>
  </rcc>
  <rcc rId="10537" sId="1" numFmtId="19">
    <nc r="AD511">
      <v>44004</v>
    </nc>
  </rcc>
  <rcc rId="10538" sId="1" numFmtId="19">
    <nc r="AD512">
      <v>44004</v>
    </nc>
  </rcc>
  <rcc rId="10539" sId="1" numFmtId="19">
    <nc r="AD513">
      <v>44004</v>
    </nc>
  </rcc>
  <rcc rId="10540" sId="1" numFmtId="19">
    <nc r="AD514">
      <v>44004</v>
    </nc>
  </rcc>
  <rcc rId="10541" sId="1" numFmtId="19">
    <nc r="AD515">
      <v>44004</v>
    </nc>
  </rcc>
  <rcc rId="10542" sId="1" numFmtId="19">
    <nc r="AD516">
      <v>44004</v>
    </nc>
  </rcc>
  <rcc rId="10543" sId="1" numFmtId="19">
    <nc r="AD517">
      <v>44004</v>
    </nc>
  </rcc>
  <rcc rId="10544" sId="1" numFmtId="19">
    <nc r="AD518">
      <v>44004</v>
    </nc>
  </rcc>
  <rcc rId="10545" sId="1" numFmtId="19">
    <nc r="AD519">
      <v>44004</v>
    </nc>
  </rcc>
  <rcc rId="10546" sId="1" numFmtId="19">
    <nc r="AD520">
      <v>44004</v>
    </nc>
  </rcc>
  <rcc rId="10547" sId="1" numFmtId="19">
    <nc r="AD521">
      <v>44004</v>
    </nc>
  </rcc>
  <rcc rId="10548" sId="1" numFmtId="19">
    <nc r="AD522">
      <v>44004</v>
    </nc>
  </rcc>
  <rcc rId="10549" sId="1" numFmtId="19">
    <nc r="AD523">
      <v>44004</v>
    </nc>
  </rcc>
  <rcc rId="10550" sId="1" numFmtId="19">
    <nc r="AD524">
      <v>44004</v>
    </nc>
  </rcc>
  <rcc rId="10551" sId="1" numFmtId="19">
    <nc r="AD525">
      <v>44004</v>
    </nc>
  </rcc>
  <rcc rId="10552" sId="1" numFmtId="19">
    <nc r="AD526">
      <v>44004</v>
    </nc>
  </rcc>
  <rcc rId="10553" sId="1" numFmtId="19">
    <nc r="AD527">
      <v>44004</v>
    </nc>
  </rcc>
  <rcc rId="10554" sId="1" numFmtId="19">
    <nc r="AD528">
      <v>44004</v>
    </nc>
  </rcc>
  <rcc rId="10555" sId="1" numFmtId="19">
    <nc r="AD529">
      <v>44004</v>
    </nc>
  </rcc>
  <rcc rId="10556" sId="1" numFmtId="19">
    <nc r="AD530">
      <v>44004</v>
    </nc>
  </rcc>
  <rcc rId="10557" sId="1" numFmtId="19">
    <nc r="AD531">
      <v>44004</v>
    </nc>
  </rcc>
  <rcc rId="10558" sId="1" numFmtId="19">
    <nc r="AD532">
      <v>44004</v>
    </nc>
  </rcc>
  <rcc rId="10559" sId="1" numFmtId="19">
    <nc r="AD533">
      <v>44004</v>
    </nc>
  </rcc>
  <rcc rId="10560" sId="1" numFmtId="19">
    <nc r="AD534">
      <v>44004</v>
    </nc>
  </rcc>
  <rcc rId="10561" sId="1" numFmtId="19">
    <nc r="AD535">
      <v>44004</v>
    </nc>
  </rcc>
  <rcc rId="10562" sId="1" numFmtId="19">
    <nc r="AD536">
      <v>44004</v>
    </nc>
  </rcc>
  <rcc rId="10563" sId="1" numFmtId="19">
    <nc r="AD537">
      <v>44004</v>
    </nc>
  </rcc>
  <rcc rId="10564" sId="1" numFmtId="19">
    <nc r="AD538">
      <v>44004</v>
    </nc>
  </rcc>
  <rcc rId="10565" sId="1" numFmtId="19">
    <nc r="AD539">
      <v>44004</v>
    </nc>
  </rcc>
  <rcc rId="10566" sId="1" numFmtId="19">
    <nc r="AD540">
      <v>44004</v>
    </nc>
  </rcc>
  <rcc rId="10567" sId="1" numFmtId="19">
    <nc r="AD541">
      <v>44004</v>
    </nc>
  </rcc>
  <rcc rId="10568" sId="1" numFmtId="19">
    <nc r="AD542">
      <v>44004</v>
    </nc>
  </rcc>
  <rcc rId="10569" sId="1" numFmtId="19">
    <nc r="AD544">
      <v>43994</v>
    </nc>
  </rcc>
  <rcc rId="10570" sId="1" numFmtId="19">
    <nc r="AD545">
      <v>43994</v>
    </nc>
  </rcc>
  <rcc rId="10571" sId="1" numFmtId="19">
    <nc r="AD546">
      <v>44004</v>
    </nc>
  </rcc>
  <rcc rId="10572" sId="1" numFmtId="19">
    <nc r="AD547">
      <v>44004</v>
    </nc>
  </rcc>
  <rcc rId="10573" sId="1" numFmtId="19">
    <nc r="AD548">
      <v>44004</v>
    </nc>
  </rcc>
  <rcc rId="10574" sId="1" numFmtId="19">
    <nc r="AD549">
      <v>44004</v>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544:AD545">
    <dxf>
      <fill>
        <patternFill patternType="solid">
          <bgColor rgb="FFFF0000"/>
        </patternFill>
      </fill>
    </dxf>
  </rfmt>
</revisions>
</file>

<file path=xl/revisions/revisionLog7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581" sId="1">
    <nc r="X467">
      <f>W467</f>
    </nc>
  </rcc>
  <rcc rId="10582" sId="1">
    <nc r="Z467">
      <v>1</v>
    </nc>
  </rcc>
  <rcc rId="10583" sId="1">
    <nc r="AA467" t="inlineStr">
      <is>
        <t>Ready for review</t>
      </is>
    </nc>
  </rcc>
  <rcc rId="10584" sId="1" numFmtId="19">
    <nc r="AE467">
      <v>43992</v>
    </nc>
  </rcc>
  <rcc rId="10585" sId="1" numFmtId="19">
    <nc r="AF467">
      <v>43992</v>
    </nc>
  </rcc>
  <rcc rId="10586" sId="1">
    <nc r="AG467" t="inlineStr">
      <is>
        <t>OK</t>
      </is>
    </nc>
  </rcc>
  <rcc rId="10587" sId="1" numFmtId="14">
    <nc r="AH467">
      <v>1</v>
    </nc>
  </rcc>
  <rcc rId="10588" sId="1" numFmtId="14">
    <nc r="AI467">
      <v>1</v>
    </nc>
  </rcc>
  <rcc rId="10589" sId="1" numFmtId="14">
    <nc r="AJ467">
      <v>1</v>
    </nc>
  </rcc>
  <rcc rId="10590" sId="1">
    <nc r="AK467" t="inlineStr">
      <is>
        <t>None</t>
      </is>
    </nc>
  </rcc>
  <rcc rId="10591" sId="1">
    <nc r="AL467" t="inlineStr">
      <is>
        <t>-</t>
      </is>
    </nc>
  </rcc>
  <rcc rId="10592" sId="1">
    <nc r="AM466" t="inlineStr">
      <is>
        <t>-</t>
      </is>
    </nc>
  </rc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7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595" sId="1" odxf="1" dxf="1" quotePrefix="1">
    <nc r="AL441" t="inlineStr">
      <is>
        <t>- No have function to test</t>
      </is>
    </nc>
    <odxf/>
    <ndxf/>
  </rcc>
  <rcc rId="10596" sId="1">
    <nc r="AG441" t="inlineStr">
      <is>
        <t>OK</t>
      </is>
    </nc>
  </rcc>
  <rcc rId="10597" sId="1">
    <nc r="AH441" t="inlineStr">
      <is>
        <t>-</t>
      </is>
    </nc>
  </rcc>
  <rcc rId="10598" sId="1">
    <nc r="AI441" t="inlineStr">
      <is>
        <t>-</t>
      </is>
    </nc>
  </rcc>
  <rcc rId="10599" sId="1">
    <nc r="AJ441" t="inlineStr">
      <is>
        <t>-</t>
      </is>
    </nc>
  </rcc>
  <rcc rId="10600" sId="1">
    <nc r="AK441" t="inlineStr">
      <is>
        <t>None</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603" sId="1" numFmtId="19">
    <nc r="AE441">
      <v>43992</v>
    </nc>
  </rcc>
  <rcc rId="10604" sId="1" numFmtId="19">
    <nc r="AF441">
      <v>43992</v>
    </nc>
  </rcc>
</revisions>
</file>

<file path=xl/revisions/revisionLog7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605" sId="1" numFmtId="19">
    <nc r="AE442">
      <v>43992</v>
    </nc>
  </rcc>
  <rcc rId="10606" sId="1" numFmtId="19">
    <nc r="AF442">
      <v>43992</v>
    </nc>
  </rcc>
  <rcc rId="10607" sId="1">
    <nc r="AG442" t="inlineStr">
      <is>
        <t>OK</t>
      </is>
    </nc>
  </rcc>
  <rcc rId="10608" sId="1">
    <nc r="AH442" t="inlineStr">
      <is>
        <t>-</t>
      </is>
    </nc>
  </rcc>
  <rcc rId="10609" sId="1">
    <nc r="AI442" t="inlineStr">
      <is>
        <t>-</t>
      </is>
    </nc>
  </rcc>
  <rcc rId="10610" sId="1">
    <nc r="AJ442" t="inlineStr">
      <is>
        <t>-</t>
      </is>
    </nc>
  </rcc>
  <rcc rId="10611" sId="1">
    <nc r="AK442" t="inlineStr">
      <is>
        <t>None</t>
      </is>
    </nc>
  </rcc>
  <rcc rId="10612" sId="1" odxf="1" dxf="1" quotePrefix="1">
    <nc r="AL442" t="inlineStr">
      <is>
        <t>- No have function to test</t>
      </is>
    </nc>
    <odxf/>
    <ndxf/>
  </rcc>
  <rcc rId="10613" sId="1" numFmtId="19">
    <nc r="AE443">
      <v>43992</v>
    </nc>
  </rcc>
  <rcc rId="10614" sId="1" numFmtId="19">
    <nc r="AF443">
      <v>43992</v>
    </nc>
  </rcc>
  <rcc rId="10615" sId="1">
    <nc r="AG443" t="inlineStr">
      <is>
        <t>OK</t>
      </is>
    </nc>
  </rcc>
  <rcc rId="10616" sId="1">
    <nc r="AH443" t="inlineStr">
      <is>
        <t>-</t>
      </is>
    </nc>
  </rcc>
  <rcc rId="10617" sId="1">
    <nc r="AI443" t="inlineStr">
      <is>
        <t>-</t>
      </is>
    </nc>
  </rcc>
  <rcc rId="10618" sId="1">
    <nc r="AJ443" t="inlineStr">
      <is>
        <t>-</t>
      </is>
    </nc>
  </rcc>
  <rcc rId="10619" sId="1">
    <nc r="AK443" t="inlineStr">
      <is>
        <t>None</t>
      </is>
    </nc>
  </rcc>
  <rcc rId="10620" sId="1" odxf="1" dxf="1" quotePrefix="1">
    <nc r="AL443" t="inlineStr">
      <is>
        <t>- No have function to test</t>
      </is>
    </nc>
    <odxf/>
    <ndxf/>
  </rcc>
  <rcc rId="10621" sId="1" numFmtId="19">
    <nc r="AE444">
      <v>43992</v>
    </nc>
  </rcc>
  <rcc rId="10622" sId="1" numFmtId="19">
    <nc r="AF444">
      <v>43992</v>
    </nc>
  </rcc>
  <rcc rId="10623" sId="1">
    <nc r="AG444" t="inlineStr">
      <is>
        <t>OK</t>
      </is>
    </nc>
  </rcc>
  <rcc rId="10624" sId="1">
    <nc r="AH444" t="inlineStr">
      <is>
        <t>-</t>
      </is>
    </nc>
  </rcc>
  <rcc rId="10625" sId="1">
    <nc r="AI444" t="inlineStr">
      <is>
        <t>-</t>
      </is>
    </nc>
  </rcc>
  <rcc rId="10626" sId="1">
    <nc r="AJ444" t="inlineStr">
      <is>
        <t>-</t>
      </is>
    </nc>
  </rcc>
  <rcc rId="10627" sId="1">
    <nc r="AK444" t="inlineStr">
      <is>
        <t>None</t>
      </is>
    </nc>
  </rcc>
  <rcc rId="10628" sId="1" odxf="1" dxf="1" quotePrefix="1">
    <nc r="AL444" t="inlineStr">
      <is>
        <t>- No have function to test</t>
      </is>
    </nc>
    <odxf/>
    <ndxf/>
  </rcc>
  <rcc rId="10629" sId="1" numFmtId="19">
    <nc r="AE445">
      <v>43992</v>
    </nc>
  </rcc>
  <rcc rId="10630" sId="1" numFmtId="19">
    <nc r="AF445">
      <v>43992</v>
    </nc>
  </rcc>
  <rcc rId="10631" sId="1">
    <nc r="AG445" t="inlineStr">
      <is>
        <t>OK</t>
      </is>
    </nc>
  </rcc>
  <rcc rId="10632" sId="1">
    <nc r="AH445" t="inlineStr">
      <is>
        <t>-</t>
      </is>
    </nc>
  </rcc>
  <rcc rId="10633" sId="1">
    <nc r="AI445" t="inlineStr">
      <is>
        <t>-</t>
      </is>
    </nc>
  </rcc>
  <rcc rId="10634" sId="1">
    <nc r="AJ445" t="inlineStr">
      <is>
        <t>-</t>
      </is>
    </nc>
  </rcc>
  <rcc rId="10635" sId="1">
    <nc r="AK445" t="inlineStr">
      <is>
        <t>None</t>
      </is>
    </nc>
  </rcc>
  <rcc rId="10636" sId="1" odxf="1" dxf="1" quotePrefix="1">
    <nc r="AL445" t="inlineStr">
      <is>
        <t>- No have function to test</t>
      </is>
    </nc>
    <odxf/>
    <ndxf/>
  </rcc>
</revisions>
</file>

<file path=xl/revisions/revisionLog7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637" sId="1">
    <nc r="AA441" t="inlineStr">
      <is>
        <t>Ready for review</t>
      </is>
    </nc>
  </rcc>
  <rcc rId="10638" sId="1">
    <nc r="AA442" t="inlineStr">
      <is>
        <t>Ready for review</t>
      </is>
    </nc>
  </rcc>
  <rcc rId="10639" sId="1">
    <nc r="AA443" t="inlineStr">
      <is>
        <t>Ready for review</t>
      </is>
    </nc>
  </rcc>
  <rcc rId="10640" sId="1">
    <nc r="AA444" t="inlineStr">
      <is>
        <t>Ready for review</t>
      </is>
    </nc>
  </rcc>
  <rcc rId="10641" sId="1">
    <nc r="AA445" t="inlineStr">
      <is>
        <t>Ready for review</t>
      </is>
    </nc>
  </rcc>
  <rcc rId="10642" sId="1">
    <nc r="X441">
      <f>W441</f>
    </nc>
  </rcc>
  <rcc rId="10643" sId="1">
    <nc r="Z441">
      <v>0.1</v>
    </nc>
  </rcc>
  <rcc rId="10644" sId="1">
    <nc r="Z442">
      <v>0.1</v>
    </nc>
  </rcc>
  <rcc rId="10645" sId="1">
    <nc r="Z443">
      <v>0.1</v>
    </nc>
  </rcc>
  <rcc rId="10646" sId="1">
    <nc r="Z444">
      <v>0.1</v>
    </nc>
  </rcc>
  <rcc rId="10647" sId="1">
    <nc r="Z445">
      <v>0.1</v>
    </nc>
  </rcc>
  <rcc rId="10648" sId="1">
    <nc r="X442">
      <f>W442</f>
    </nc>
  </rcc>
  <rcc rId="10649" sId="1">
    <nc r="X443">
      <f>W443</f>
    </nc>
  </rcc>
  <rcc rId="10650" sId="1">
    <nc r="X444">
      <f>W444</f>
    </nc>
  </rcc>
  <rcc rId="10651" sId="1">
    <nc r="X445">
      <f>W445</f>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654" sId="1">
    <nc r="X446">
      <f>W446</f>
    </nc>
  </rcc>
  <rcc rId="10655" sId="1">
    <nc r="Z446">
      <v>0.2</v>
    </nc>
  </rcc>
  <rcc rId="10656" sId="1">
    <nc r="AA446" t="inlineStr">
      <is>
        <t>Ready for review</t>
      </is>
    </nc>
  </rcc>
  <rcc rId="10657" sId="1" numFmtId="19">
    <nc r="AE446">
      <v>43992</v>
    </nc>
  </rcc>
  <rcc rId="10658" sId="1" numFmtId="19">
    <nc r="AF446">
      <v>43992</v>
    </nc>
  </rcc>
  <rcc rId="10659" sId="1">
    <nc r="AG446" t="inlineStr">
      <is>
        <t>OK</t>
      </is>
    </nc>
  </rcc>
  <rcc rId="10660" sId="1">
    <nc r="AK446" t="inlineStr">
      <is>
        <t>None</t>
      </is>
    </nc>
  </rcc>
  <rfmt sheetId="1" sqref="AL446" start="0" length="0">
    <dxf/>
  </rfmt>
  <rcc rId="10661" sId="1" numFmtId="14">
    <nc r="AH446">
      <v>1</v>
    </nc>
  </rcc>
  <rcc rId="10662" sId="1" numFmtId="14">
    <nc r="AI446">
      <v>1</v>
    </nc>
  </rcc>
  <rcc rId="10663" sId="1" numFmtId="14">
    <nc r="AJ446">
      <v>1</v>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666" sId="1">
    <nc r="X447">
      <f>W447</f>
    </nc>
  </rcc>
  <rcc rId="10667" sId="1">
    <nc r="Z447">
      <v>0.2</v>
    </nc>
  </rcc>
  <rcc rId="10668" sId="1">
    <nc r="AA447" t="inlineStr">
      <is>
        <t>Ready for review</t>
      </is>
    </nc>
  </rcc>
  <rcc rId="10669" sId="1" numFmtId="19">
    <nc r="AE447">
      <v>43992</v>
    </nc>
  </rcc>
  <rcc rId="10670" sId="1" numFmtId="19">
    <nc r="AF447">
      <v>43992</v>
    </nc>
  </rcc>
  <rcc rId="10671" sId="1">
    <nc r="AG447" t="inlineStr">
      <is>
        <t>OK</t>
      </is>
    </nc>
  </rcc>
  <rcc rId="10672" sId="1" numFmtId="14">
    <nc r="AH447">
      <v>1</v>
    </nc>
  </rcc>
  <rcc rId="10673" sId="1" numFmtId="14">
    <nc r="AI447">
      <v>1</v>
    </nc>
  </rcc>
  <rcc rId="10674" sId="1" numFmtId="14">
    <nc r="AJ447">
      <v>1</v>
    </nc>
  </rcc>
  <rcc rId="10675" sId="1">
    <nc r="AK447" t="inlineStr">
      <is>
        <t>None</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98" start="0" length="0">
    <dxf>
      <alignment horizontal="left" vertical="top" readingOrder="0"/>
      <border outline="0">
        <left style="thin">
          <color indexed="64"/>
        </left>
        <right style="thin">
          <color indexed="64"/>
        </right>
        <top style="thin">
          <color indexed="64"/>
        </top>
        <bottom style="thin">
          <color indexed="64"/>
        </bottom>
      </border>
    </dxf>
  </rfmt>
  <rfmt sheetId="1" xfDxf="1" sqref="F499" start="0" length="0">
    <dxf>
      <alignment horizontal="left" vertical="top" readingOrder="0"/>
      <border outline="0">
        <left style="thin">
          <color indexed="64"/>
        </left>
        <right style="thin">
          <color indexed="64"/>
        </right>
        <top style="thin">
          <color indexed="64"/>
        </top>
        <bottom style="thin">
          <color indexed="64"/>
        </bottom>
      </border>
    </dxf>
  </rfmt>
  <rcc rId="10678" sId="1" quotePrefix="1">
    <oc r="F498" t="inlineStr">
      <is>
        <t>rb\as\baic\core\app\dcom\RBAPLCust\src\</t>
      </is>
    </oc>
    <nc r="F498" t="inlineStr">
      <is>
        <t>BAIC_ESP93CPi_Init\MainstreamF30\rb\as\baic\core\app\dcom\RBAPLCust\src\RBAPLCUST_DiagnosticSessionControl.c</t>
      </is>
    </nc>
  </rcc>
  <rcc rId="10679" sId="1" quotePrefix="1">
    <oc r="F499" t="inlineStr">
      <is>
        <t>rb\as\baic\core\app\dcom\RBAPLCust\src\</t>
      </is>
    </oc>
    <nc r="F499" t="inlineStr">
      <is>
        <t>BAIC_ESP93CPi_Init\MainstreamF30\rb\as\baic\core\app\dcom\RBAPLCust\src\RBAPLCUST_RoutineControl_ProgrammingPreCondition.c</t>
      </is>
    </nc>
  </rcc>
  <rfmt sheetId="1" sqref="F498:F499" start="0" length="2147483647">
    <dxf>
      <font>
        <b/>
      </font>
    </dxf>
  </rfmt>
</revisions>
</file>

<file path=xl/revisions/revisionLog7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00" start="0" length="0">
    <dxf>
      <alignment horizontal="left" vertical="top" readingOrder="0"/>
      <border outline="0">
        <left style="thin">
          <color indexed="64"/>
        </left>
        <right style="thin">
          <color indexed="64"/>
        </right>
        <top style="thin">
          <color indexed="64"/>
        </top>
        <bottom style="thin">
          <color indexed="64"/>
        </bottom>
      </border>
    </dxf>
  </rfmt>
  <rcc rId="10680" sId="1" quotePrefix="1">
    <oc r="F500" t="inlineStr">
      <is>
        <t>rb\as\baic\CpiwAPB\app\dsm\RBVAR\src\</t>
      </is>
    </oc>
    <nc r="F500" t="inlineStr">
      <is>
        <t>BAIC_ESP93CPi_Init\MainstreamF30\rb\as\baic\CpiwAPB\app\dsm\RBVAR\src\RBVAR_VarCode_PROJECT.c</t>
      </is>
    </nc>
  </rcc>
  <rfmt sheetId="1" sqref="F500" start="0" length="2147483647">
    <dxf>
      <font>
        <b/>
      </font>
    </dxf>
  </rfmt>
</revisions>
</file>

<file path=xl/revisions/revisionLog7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dn rId="0" localSheetId="1" customView="1" name="Z_89C03E1E_B6A8_49A1_B29C_5DC4FAB2FBC6_.wvu.FilterData" hidden="1" oldHidden="1">
    <formula>Merged_COEM!$A$59:$AN$556</formula>
  </rdn>
  <rdn rId="0" localSheetId="2" customView="1" name="Z_89C03E1E_B6A8_49A1_B29C_5DC4FAB2FBC6_.wvu.FilterData" hidden="1" oldHidden="1">
    <formula>Merged_JOEM!$B$59:$AN$234</formula>
  </rdn>
  <rcv guid="{89C03E1E-B6A8-49A1-B29C-5DC4FAB2FBC6}" action="add"/>
</revisions>
</file>

<file path=xl/revisions/revisionLog7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9C03E1E-B6A8-49A1-B29C-5DC4FAB2FBC6}" action="delete"/>
  <rdn rId="0" localSheetId="1" customView="1" name="Z_89C03E1E_B6A8_49A1_B29C_5DC4FAB2FBC6_.wvu.FilterData" hidden="1" oldHidden="1">
    <formula>Merged_COEM!$A$59:$AN$556</formula>
    <oldFormula>Merged_COEM!$A$59:$AN$556</oldFormula>
  </rdn>
  <rdn rId="0" localSheetId="2" customView="1" name="Z_89C03E1E_B6A8_49A1_B29C_5DC4FAB2FBC6_.wvu.FilterData" hidden="1" oldHidden="1">
    <formula>Merged_JOEM!$B$59:$AN$234</formula>
    <oldFormula>Merged_JOEM!$B$59:$AN$234</oldFormula>
  </rdn>
  <rcv guid="{89C03E1E-B6A8-49A1-B29C-5DC4FAB2FBC6}" action="add"/>
</revisions>
</file>

<file path=xl/revisions/revisionLog7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01" start="0" length="0">
    <dxf>
      <alignment horizontal="left" vertical="top" readingOrder="0"/>
      <border outline="0">
        <left style="thin">
          <color indexed="64"/>
        </left>
        <right style="thin">
          <color indexed="64"/>
        </right>
        <top style="thin">
          <color indexed="64"/>
        </top>
        <bottom style="thin">
          <color indexed="64"/>
        </bottom>
      </border>
    </dxf>
  </rfmt>
  <rcc rId="10687" sId="1" quotePrefix="1">
    <oc r="F501" t="inlineStr">
      <is>
        <t>rba\Bldr\config\ApplicationLayer\rba_BldrCmp\src\</t>
      </is>
    </oc>
    <nc r="F501" t="inlineStr">
      <is>
        <t>BAIC_ESP93CPi_Init\MainstreamF30\rba\Bldr\config\ApplicationLayer\rba_BldrCmp\src\rba_BldrCmp_Cfg_CheckMem.c</t>
      </is>
    </nc>
  </rcc>
  <rcc rId="10688" sId="1" quotePrefix="1">
    <oc r="F502" t="inlineStr">
      <is>
        <t>rba\Bldr\config\ApplicationLayer\rba_BldrCmp\src\</t>
      </is>
    </oc>
    <nc r="F502" t="inlineStr">
      <is>
        <t>BAIC_ESP93CPi_Init\MainstreamF30\rba\Bldr\config\ApplicationLayer\rba_BldrCmp\src\rba_BldrCmp_Cfg_FlashIf.c</t>
      </is>
    </nc>
  </rcc>
  <rcc rId="10689" sId="1" quotePrefix="1">
    <oc r="F503" t="inlineStr">
      <is>
        <t>rba\Bldr\config\ApplicationLayer\rba_BldrCmp\src\</t>
      </is>
    </oc>
    <nc r="F503" t="inlineStr">
      <is>
        <t>BAIC_ESP93CPi_Init\MainstreamF30\rba\Bldr\config\ApplicationLayer\rba_BldrCmp\src\rba_BldrCmp_Cfg_Functions.c</t>
      </is>
    </nc>
  </rcc>
  <rcc rId="10690" sId="1" quotePrefix="1">
    <oc r="F504" t="inlineStr">
      <is>
        <t>rba\Bldr\config\ApplicationLayer\rba_BldrCmp\src\</t>
      </is>
    </oc>
    <nc r="F504" t="inlineStr">
      <is>
        <t>BAIC_ESP93CPi_Init\MainstreamF30\rba\Bldr\config\ApplicationLayer\rba_BldrCmp\src\rba_BldrCmp_Cfg_NvmIf.c</t>
      </is>
    </nc>
  </rcc>
  <rcc rId="10691" sId="1" quotePrefix="1">
    <oc r="F505" t="inlineStr">
      <is>
        <t>rba\Bldr\config\ApplicationLayer\rba_BldrCmp\src\</t>
      </is>
    </oc>
    <nc r="F505" t="inlineStr">
      <is>
        <t>BAIC_ESP93CPi_Init\MainstreamF30\rba\Bldr\config\ApplicationLayer\rba_BldrCmp\src\rba_BldrCmp_Cfg_PrjFunctions.c</t>
      </is>
    </nc>
  </rcc>
  <rcc rId="10692" sId="1" quotePrefix="1">
    <oc r="F506" t="inlineStr">
      <is>
        <t>rba\Bldr\config\ApplicationLayer\rba_BldrCmp\src\</t>
      </is>
    </oc>
    <nc r="F506" t="inlineStr">
      <is>
        <t>BAIC_ESP93CPi_Init\MainstreamF30\rba\Bldr\config\ApplicationLayer\rba_BldrCmp\src\rba_BldrCmp_Cfg_SecA.c</t>
      </is>
    </nc>
  </rcc>
  <rfmt sheetId="1" sqref="F501:F506" start="0" length="2147483647">
    <dxf>
      <font>
        <b/>
      </font>
    </dxf>
  </rfmt>
  <rcc rId="10693" sId="1" quotePrefix="1">
    <oc r="F471" t="inlineStr">
      <is>
        <t>rb\as\rbcn\core\app\net\RBScl\src\</t>
      </is>
    </oc>
    <nc r="F471" t="inlineStr">
      <is>
        <t>CNMS_ESP_Carbon_Int\MainstreamF30\rb\as\rbcn\core\app\net\RBNetGlobal\src\rba_NET_Global_variable.c</t>
      </is>
    </nc>
  </rcc>
  <rfmt sheetId="1" sqref="F471">
    <dxf>
      <fill>
        <patternFill patternType="none">
          <bgColor auto="1"/>
        </patternFill>
      </fill>
    </dxf>
  </rfmt>
</revisions>
</file>

<file path=xl/revisions/revisionLog7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H139">
    <dxf>
      <fill>
        <patternFill patternType="none">
          <bgColor auto="1"/>
        </patternFill>
      </fill>
    </dxf>
  </rfmt>
  <rcmt sheetId="2" cell="H139" guid="{00000000-0000-0000-0000-000000000000}" action="delete" author="EXTERNAL Nguyen Duy Bang (Ban Vien, RBVH/EPS45)"/>
  <rcc rId="10694" sId="2" numFmtId="14">
    <oc r="AJ134" t="inlineStr">
      <is>
        <t>-</t>
      </is>
    </oc>
    <nc r="AJ134">
      <v>0.23</v>
    </nc>
  </rcc>
  <rcc rId="10695" sId="2" numFmtId="14">
    <oc r="AJ135" t="inlineStr">
      <is>
        <t>-</t>
      </is>
    </oc>
    <nc r="AJ135">
      <v>0.5</v>
    </nc>
  </rcc>
  <rcc rId="10696" sId="2" numFmtId="14">
    <oc r="AJ136" t="inlineStr">
      <is>
        <t>-</t>
      </is>
    </oc>
    <nc r="AJ136">
      <v>0.38</v>
    </nc>
  </rcc>
  <rcc rId="10697" sId="2" numFmtId="14">
    <oc r="AJ137" t="inlineStr">
      <is>
        <t>-</t>
      </is>
    </oc>
    <nc r="AJ137">
      <v>0.18</v>
    </nc>
  </rcc>
  <rcc rId="10698" sId="2" numFmtId="14">
    <oc r="AJ138" t="inlineStr">
      <is>
        <t>-</t>
      </is>
    </oc>
    <nc r="AJ138">
      <v>1</v>
    </nc>
  </rcc>
  <rcc rId="10699" sId="2" numFmtId="14">
    <nc r="AJ139">
      <v>1</v>
    </nc>
  </rcc>
  <rcc rId="10700" sId="2" numFmtId="14">
    <oc r="AJ140" t="inlineStr">
      <is>
        <t>-</t>
      </is>
    </oc>
    <nc r="AJ140">
      <v>1</v>
    </nc>
  </rcc>
  <rcc rId="10701" sId="2" numFmtId="14">
    <oc r="AJ141" t="inlineStr">
      <is>
        <t>-</t>
      </is>
    </oc>
    <nc r="AJ141">
      <v>0.5</v>
    </nc>
  </rcc>
  <rcc rId="10702" sId="2" numFmtId="14">
    <oc r="AJ142" t="inlineStr">
      <is>
        <t>-</t>
      </is>
    </oc>
    <nc r="AJ142">
      <v>1</v>
    </nc>
  </rcc>
  <rcc rId="10703" sId="2" numFmtId="14">
    <oc r="AJ143" t="inlineStr">
      <is>
        <t>-</t>
      </is>
    </oc>
    <nc r="AJ143">
      <v>1</v>
    </nc>
  </rcc>
  <rcv guid="{A2C66332-A809-458E-971B-FDB6D62C74C3}" action="delete"/>
  <rdn rId="0" localSheetId="1" customView="1" name="Z_A2C66332_A809_458E_971B_FDB6D62C74C3_.wvu.FilterData" hidden="1" oldHidden="1">
    <formula>Merged_COEM!$B$59:$AN$556</formula>
    <oldFormula>Merged_COEM!$B$59:$AN$556</oldFormula>
  </rdn>
  <rdn rId="0" localSheetId="2" customView="1" name="Z_A2C66332_A809_458E_971B_FDB6D62C74C3_.wvu.FilterData" hidden="1" oldHidden="1">
    <formula>Merged_JOEM!$B$59:$AN$234</formula>
    <oldFormula>Merged_JOEM!$B$59:$AN$234</oldFormula>
  </rdn>
  <rcv guid="{A2C66332-A809-458E-971B-FDB6D62C74C3}" action="add"/>
</revisions>
</file>

<file path=xl/revisions/revisionLog7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06" sId="1">
    <nc r="AN486" t="inlineStr">
      <is>
        <t>Wrong path of component Name, waiting owner confirm</t>
      </is>
    </nc>
  </rcc>
  <rcc rId="10707" sId="1">
    <nc r="AN487" t="inlineStr">
      <is>
        <t>Wrong path of component Name, waiting owner confirm</t>
      </is>
    </nc>
  </rcc>
  <rcc rId="10708" sId="1">
    <nc r="AN488" t="inlineStr">
      <is>
        <t>Wrong path of component Name, waiting owner confirm</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11" sId="1">
    <nc r="X471">
      <f>W471</f>
    </nc>
  </rcc>
  <rcc rId="10712" sId="1">
    <nc r="Z471">
      <v>0.1</v>
    </nc>
  </rcc>
  <rcc rId="10713" sId="1">
    <nc r="AA471" t="inlineStr">
      <is>
        <t>Ready for review</t>
      </is>
    </nc>
  </rcc>
  <rcc rId="10714" sId="1" numFmtId="19">
    <nc r="AE470">
      <v>43992</v>
    </nc>
  </rcc>
  <rcc rId="10715" sId="1" numFmtId="19">
    <nc r="AF470">
      <v>43992</v>
    </nc>
  </rcc>
  <rcc rId="10716" sId="1">
    <nc r="AG470" t="inlineStr">
      <is>
        <t>OK</t>
      </is>
    </nc>
  </rcc>
  <rcc rId="10717" sId="1">
    <nc r="AH470" t="inlineStr">
      <is>
        <t>-</t>
      </is>
    </nc>
  </rcc>
  <rcc rId="10718" sId="1">
    <nc r="AI470" t="inlineStr">
      <is>
        <t>-</t>
      </is>
    </nc>
  </rcc>
  <rcc rId="10719" sId="1">
    <nc r="AJ470" t="inlineStr">
      <is>
        <t>-</t>
      </is>
    </nc>
  </rcc>
  <rcc rId="10720" sId="1">
    <nc r="AK470" t="inlineStr">
      <is>
        <t>None</t>
      </is>
    </nc>
  </rcc>
  <rcc rId="10721" sId="1" odxf="1" dxf="1" quotePrefix="1">
    <nc r="AL470" t="inlineStr">
      <is>
        <t>- No have function to test</t>
      </is>
    </nc>
    <odxf/>
    <ndxf/>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24" sId="1" numFmtId="19">
    <oc r="AE470">
      <v>43992</v>
    </oc>
    <nc r="AE470"/>
  </rcc>
  <rcc rId="10725" sId="1" numFmtId="19">
    <oc r="AF470">
      <v>43992</v>
    </oc>
    <nc r="AF470"/>
  </rcc>
  <rcc rId="10726" sId="1">
    <oc r="AG470" t="inlineStr">
      <is>
        <t>OK</t>
      </is>
    </oc>
    <nc r="AG470"/>
  </rcc>
  <rcc rId="10727" sId="1">
    <oc r="AH470" t="inlineStr">
      <is>
        <t>-</t>
      </is>
    </oc>
    <nc r="AH470"/>
  </rcc>
  <rcc rId="10728" sId="1">
    <oc r="AI470" t="inlineStr">
      <is>
        <t>-</t>
      </is>
    </oc>
    <nc r="AI470"/>
  </rcc>
  <rcc rId="10729" sId="1">
    <oc r="AJ470" t="inlineStr">
      <is>
        <t>-</t>
      </is>
    </oc>
    <nc r="AJ470"/>
  </rcc>
  <rcc rId="10730" sId="1">
    <oc r="AK470" t="inlineStr">
      <is>
        <t>None</t>
      </is>
    </oc>
    <nc r="AK470"/>
  </rcc>
  <rcc rId="10731" sId="1">
    <oc r="AL470" t="inlineStr">
      <is>
        <t>- No have function to test</t>
      </is>
    </oc>
    <nc r="AL470"/>
  </rcc>
  <rcc rId="10732" sId="1" numFmtId="19">
    <nc r="AE471">
      <v>43992</v>
    </nc>
  </rcc>
  <rcc rId="10733" sId="1" numFmtId="19">
    <nc r="AF471">
      <v>43992</v>
    </nc>
  </rcc>
  <rcc rId="10734" sId="1">
    <nc r="AG471" t="inlineStr">
      <is>
        <t>OK</t>
      </is>
    </nc>
  </rcc>
  <rcc rId="10735" sId="1">
    <nc r="AH471" t="inlineStr">
      <is>
        <t>-</t>
      </is>
    </nc>
  </rcc>
  <rcc rId="10736" sId="1">
    <nc r="AI471" t="inlineStr">
      <is>
        <t>-</t>
      </is>
    </nc>
  </rcc>
  <rcc rId="10737" sId="1">
    <nc r="AJ471" t="inlineStr">
      <is>
        <t>-</t>
      </is>
    </nc>
  </rcc>
  <rcc rId="10738" sId="1">
    <nc r="AK471" t="inlineStr">
      <is>
        <t>None</t>
      </is>
    </nc>
  </rcc>
  <rcc rId="10739" sId="1" odxf="1" dxf="1" quotePrefix="1">
    <nc r="AL471" t="inlineStr">
      <is>
        <t>- No have function to test</t>
      </is>
    </nc>
    <odxf/>
    <ndxf/>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42" sId="1" quotePrefix="1">
    <oc r="F491" t="inlineStr">
      <is>
        <t>GAC_ESP93CP_Carbon_Int\MainstreamF30.zip\MainstreamF30\rb\as\gaig\A12ESP\app\dsm\RBHMI\src\RBHMI_ConfigOutputDriver_PRJ.c</t>
      </is>
    </oc>
    <nc r="F491" t="inlineStr">
      <is>
        <t>GAC_ESP93CP_Carbon_Int\MainstreamF30\rb\as\gaig\A12ESP\app\dsm\RBHMI\src\RBHMI_ConfigOutputDriver_PRJ.c</t>
      </is>
    </nc>
  </rcc>
  <rcc rId="10743" sId="1" quotePrefix="1">
    <oc r="F492" t="inlineStr">
      <is>
        <t>GAC_ESP93CP_Carbon_Int\MainstreamF30.zip\MainstreamF30\rb\as\gaig\A12ESP\app\dsm\RBHMI\src\RBHMI_ExtStateCalculation_PRJ.c</t>
      </is>
    </oc>
    <nc r="F492" t="inlineStr">
      <is>
        <t>GAC_ESP93CP_Carbon_Int\MainstreamF30\rb\as\gaig\A12ESP\app\dsm\RBHMI\src\RBHMI_ExtStateCalculation_PRJ.c</t>
      </is>
    </nc>
  </rcc>
  <rcc rId="10744" sId="1" quotePrefix="1">
    <oc r="F493" t="inlineStr">
      <is>
        <t>GAC_ESP93CP_Carbon_Int\MainstreamF30.zip\MainstreamF30\rb\as\gaig\A12ESP\app\dsm\RBHMI\src\RBHMI_Synchronisation_PRJ.c</t>
      </is>
    </oc>
    <nc r="F493" t="inlineStr">
      <is>
        <t>GAC_ESP93CP_Carbon_Int\MainstreamF30\rb\as\gaig\A12ESP\app\dsm\RBHMI\src\RBHMI_Synchronisation_PRJ.c</t>
      </is>
    </nc>
  </rcc>
</revisions>
</file>

<file path=xl/revisions/revisionLog7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07" start="0" length="0">
    <dxf>
      <alignment horizontal="left" vertical="top" readingOrder="0"/>
      <border outline="0">
        <left style="thin">
          <color indexed="64"/>
        </left>
        <right style="thin">
          <color indexed="64"/>
        </right>
        <top style="thin">
          <color indexed="64"/>
        </top>
        <bottom style="thin">
          <color indexed="64"/>
        </bottom>
      </border>
    </dxf>
  </rfmt>
  <rfmt sheetId="1" xfDxf="1" sqref="F518" start="0" length="0">
    <dxf>
      <alignment horizontal="left" vertical="top" readingOrder="0"/>
      <border outline="0">
        <left style="thin">
          <color indexed="64"/>
        </left>
        <right style="thin">
          <color indexed="64"/>
        </right>
        <top style="thin">
          <color indexed="64"/>
        </top>
        <bottom style="thin">
          <color indexed="64"/>
        </bottom>
      </border>
    </dxf>
  </rfmt>
  <rcc rId="10745" sId="1" quotePrefix="1">
    <oc r="F507" t="inlineStr">
      <is>
        <t>rba\Bldr\sbl\src\</t>
      </is>
    </oc>
    <nc r="F507" t="inlineStr">
      <is>
        <t>BAIC_ESP93CPi_Init\MainstreamF30\rba\BldrCmp\src\rba_sbl_main.c</t>
      </is>
    </nc>
  </rcc>
  <rcc rId="10746" sId="1" quotePrefix="1">
    <oc r="F508" t="inlineStr">
      <is>
        <t>rba\BldrCmp\src\</t>
      </is>
    </oc>
    <nc r="F508" t="inlineStr">
      <is>
        <t>BAIC_ESP93CPi_Init\MainstreamF30\rba\BldrCmp\src\rba_BldrCmp_10DiagnosticSessionControl.c</t>
      </is>
    </nc>
  </rcc>
  <rcc rId="10747" sId="1" quotePrefix="1">
    <oc r="F509" t="inlineStr">
      <is>
        <t>rba\BldrCmp\src\</t>
      </is>
    </oc>
    <nc r="F509" t="inlineStr">
      <is>
        <t>BAIC_ESP93CPi_Init\MainstreamF30\rba\BldrCmp\src\rba_BldrCmp_22ReadDataByIdentifier.c</t>
      </is>
    </nc>
  </rcc>
  <rcc rId="10748" sId="1" quotePrefix="1">
    <oc r="F510" t="inlineStr">
      <is>
        <t>rba\BldrCmp\src\</t>
      </is>
    </oc>
    <nc r="F510" t="inlineStr">
      <is>
        <t>BAIC_ESP93CPi_Init\MainstreamF30\rba\BldrCmp\src\rba_BldrCMP_27SecurityAccess.c</t>
      </is>
    </nc>
  </rcc>
  <rcc rId="10749" sId="1" quotePrefix="1">
    <oc r="F511" t="inlineStr">
      <is>
        <t>rba\BldrCmp\src\</t>
      </is>
    </oc>
    <nc r="F511" t="inlineStr">
      <is>
        <t>BAIC_ESP93CPi_Init\MainstreamF30\rba\BldrCmp\src\rba_BldrCmp_28CommunicationControl.c</t>
      </is>
    </nc>
  </rcc>
  <rcc rId="10750" sId="1" quotePrefix="1">
    <oc r="F512" t="inlineStr">
      <is>
        <t>rba\BldrCmp\src\</t>
      </is>
    </oc>
    <nc r="F512" t="inlineStr">
      <is>
        <t>BAIC_ESP93CPi_Init\MainstreamF30\rba\BldrCmp\src\rba_BldrCmp_31RoutineControl_Chkmem.c</t>
      </is>
    </nc>
  </rcc>
  <rcc rId="10751" sId="1" quotePrefix="1">
    <oc r="F513" t="inlineStr">
      <is>
        <t>rba\BldrCmp\src\</t>
      </is>
    </oc>
    <nc r="F513" t="inlineStr">
      <is>
        <t>BAIC_ESP93CPi_Init\MainstreamF30\rba\BldrCmp\src\rba_BldrCmp_31RoutineControl_Er.c</t>
      </is>
    </nc>
  </rcc>
  <rcc rId="10752" sId="1" quotePrefix="1">
    <oc r="F514" t="inlineStr">
      <is>
        <t>rba\BldrCmp\src\</t>
      </is>
    </oc>
    <nc r="F514" t="inlineStr">
      <is>
        <t>BAIC_ESP93CPi_Init\MainstreamF30\rba\BldrCmp\src\rba_BldrCmp_34RequestDownload.c</t>
      </is>
    </nc>
  </rcc>
  <rcc rId="10753" sId="1" quotePrefix="1">
    <oc r="F515" t="inlineStr">
      <is>
        <t>rba\BldrCmp\src\</t>
      </is>
    </oc>
    <nc r="F515" t="inlineStr">
      <is>
        <t>BAIC_ESP93CPi_Init\MainstreamF30\rba\BldrCmp\src\rba_BldrCmp_36TransferData.c</t>
      </is>
    </nc>
  </rcc>
  <rcc rId="10754" sId="1" quotePrefix="1">
    <oc r="F516" t="inlineStr">
      <is>
        <t>rba\BldrCmp\src\</t>
      </is>
    </oc>
    <nc r="F516" t="inlineStr">
      <is>
        <t>BAIC_ESP93CPi_Init\MainstreamF30\rba\BldrCmp\src\rba_BldrCmp.c</t>
      </is>
    </nc>
  </rcc>
  <rcc rId="10755" sId="1" quotePrefix="1">
    <oc r="F517" t="inlineStr">
      <is>
        <t>rba\BldrCmp\src\</t>
      </is>
    </oc>
    <nc r="F517" t="inlineStr">
      <is>
        <t>BAIC_ESP93CPi_Init\MainstreamF30\rba\BldrCmp\src\rba_BldrCmp_DataHdl.c</t>
      </is>
    </nc>
  </rcc>
  <rcc rId="10756" sId="1" quotePrefix="1">
    <oc r="F518" t="inlineStr">
      <is>
        <t>rba\BldrCmp\src\</t>
      </is>
    </oc>
    <nc r="F518" t="inlineStr">
      <is>
        <t>BAIC_ESP93CPi_Init\MainstreamF30\rba\BldrCmp\src\rba_BldrCmp_Task_SADelayTimer.c</t>
      </is>
    </nc>
  </rcc>
  <rfmt sheetId="1" sqref="F507:F518" start="0" length="2147483647">
    <dxf>
      <font>
        <b/>
      </font>
    </dxf>
  </rfmt>
</revisions>
</file>

<file path=xl/revisions/revisionLog7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57" sId="1" quotePrefix="1">
    <oc r="F519" t="inlineStr">
      <is>
        <t>rb\as\gwm\cp\app\asw\custtarball</t>
      </is>
    </oc>
    <nc r="F519" t="inlineStr">
      <is>
        <t>-</t>
      </is>
    </nc>
  </rcc>
  <rcc rId="10758" sId="1" quotePrefix="1">
    <oc r="F520" t="inlineStr">
      <is>
        <t>rb\as\core\app\asw\atm</t>
      </is>
    </oc>
    <nc r="F520" t="inlineStr">
      <is>
        <t>-</t>
      </is>
    </nc>
  </rcc>
  <rcc rId="10759" sId="1" quotePrefix="1">
    <oc r="F521" t="inlineStr">
      <is>
        <t>rb\as\core\app\asw\atm</t>
      </is>
    </oc>
    <nc r="F521" t="inlineStr">
      <is>
        <t>-</t>
      </is>
    </nc>
  </rcc>
  <rcc rId="10760" sId="1" quotePrefix="1">
    <oc r="F522" t="inlineStr">
      <is>
        <t>rb\as\core\app\asw\atm</t>
      </is>
    </oc>
    <nc r="F522" t="inlineStr">
      <is>
        <t>-</t>
      </is>
    </nc>
  </rcc>
  <rcc rId="10761" sId="1" quotePrefix="1">
    <oc r="F523" t="inlineStr">
      <is>
        <t>rb\as\core\app\asw\atm</t>
      </is>
    </oc>
    <nc r="F523" t="inlineStr">
      <is>
        <t>-</t>
      </is>
    </nc>
  </rcc>
  <rcc rId="10762" sId="1" quotePrefix="1">
    <oc r="F524" t="inlineStr">
      <is>
        <t>rb\as\cnms_core\app\asw\vdm</t>
      </is>
    </oc>
    <nc r="F524" t="inlineStr">
      <is>
        <t>-</t>
      </is>
    </nc>
  </rcc>
  <rcc rId="10763" sId="1" quotePrefix="1">
    <oc r="F525" t="inlineStr">
      <is>
        <t>rb\as\gwm\cp\app\asw\apbmi</t>
      </is>
    </oc>
    <nc r="F525" t="inlineStr">
      <is>
        <t>-</t>
      </is>
    </nc>
  </rcc>
</revisions>
</file>

<file path=xl/revisions/revisionLog7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26" start="0" length="0">
    <dxf>
      <alignment horizontal="left" vertical="top" readingOrder="0"/>
      <border outline="0">
        <left style="thin">
          <color indexed="64"/>
        </left>
        <right style="thin">
          <color indexed="64"/>
        </right>
        <top style="thin">
          <color indexed="64"/>
        </top>
        <bottom style="thin">
          <color indexed="64"/>
        </bottom>
      </border>
    </dxf>
  </rfmt>
  <rcc rId="10764" sId="1" quotePrefix="1">
    <oc r="F526" t="inlineStr">
      <is>
        <t>rb\as\gwm\cp\app\dsm\RBVoltageHandler\src\</t>
      </is>
    </oc>
    <nc r="F526" t="inlineStr">
      <is>
        <t>GWM_AB30_CP_Int\MainstreamF30\rb\as\gwm\cp\app\dsm\RBVoltageHandler\src\RBVoltageHandler_ParameterConfiguration_PRJ.c</t>
      </is>
    </nc>
  </rcc>
  <rfmt sheetId="1" sqref="F526" start="0" length="2147483647">
    <dxf>
      <font>
        <b/>
      </font>
    </dxf>
  </rfmt>
  <rfmt sheetId="1" xfDxf="1" sqref="F531" start="0" length="0">
    <dxf>
      <alignment horizontal="left" vertical="top" readingOrder="0"/>
      <border outline="0">
        <left style="thin">
          <color indexed="64"/>
        </left>
        <right style="thin">
          <color indexed="64"/>
        </right>
        <top style="thin">
          <color indexed="64"/>
        </top>
        <bottom style="thin">
          <color indexed="64"/>
        </bottom>
      </border>
    </dxf>
  </rfmt>
  <rcc rId="10765" sId="1" quotePrefix="1">
    <oc r="F527" t="inlineStr">
      <is>
        <t>rb\as\gwm\cp\app\dsm\RBHMI\src\</t>
      </is>
    </oc>
    <nc r="F527" t="inlineStr">
      <is>
        <t>GWM_AB30_CP_Int\MainstreamF30\rb\as\gwm\cp\app\dsm\RBHMI\src\RBHMI_ExtStateCalculation_PRJ.c</t>
      </is>
    </nc>
  </rcc>
  <rcc rId="10766" sId="1" quotePrefix="1">
    <oc r="F528" t="inlineStr">
      <is>
        <t>rb\as\gwm\cp\app\dsm\RBHMI\src\</t>
      </is>
    </oc>
    <nc r="F528" t="inlineStr">
      <is>
        <t>GWM_AB30_CP_Int\MainstreamF30\rb\as\gwm\cp\app\dsm\RBHMI\src\RBHMI_ExtStatesDefinitionTable.c</t>
      </is>
    </nc>
  </rcc>
  <rcc rId="10767" sId="1" quotePrefix="1">
    <oc r="F529" t="inlineStr">
      <is>
        <t>rb\as\gwm\cp\app\dsm\RBHMI\src\</t>
      </is>
    </oc>
    <nc r="F529" t="inlineStr">
      <is>
        <t>GWM_AB30_CP_Int\MainstreamF30\rb\as\gwm\cp\app\dsm\RBHMI\src\RBHMI_PresentStateCalculation_PRJ.c</t>
      </is>
    </nc>
  </rcc>
  <rcc rId="10768" sId="1" quotePrefix="1">
    <oc r="F530" t="inlineStr">
      <is>
        <t>rb\as\gwm\cp\app\dsm\RBHMI\src\</t>
      </is>
    </oc>
    <nc r="F530" t="inlineStr">
      <is>
        <t>GWM_AB30_CP_Int\MainstreamF30\rb\as\gwm\cp\app\dsm\RBHMI\src\RBHMI_StatesDefinitionTable_PRJ.c</t>
      </is>
    </nc>
  </rcc>
  <rcc rId="10769" sId="1" quotePrefix="1">
    <oc r="F531" t="inlineStr">
      <is>
        <t>rb\as\gwm\cp\app\dsm\RBHMI\src\</t>
      </is>
    </oc>
    <nc r="F531" t="inlineStr">
      <is>
        <t>GWM_AB30_CP_Int\MainstreamF30\rb\as\gwm\cp\app\dsm\RBHMI\src\RBHMI_Synchronisation_PRJ.c</t>
      </is>
    </nc>
  </rcc>
  <rfmt sheetId="1" sqref="F527:F531" start="0" length="2147483647">
    <dxf>
      <font>
        <b/>
      </font>
    </dxf>
  </rfmt>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72" sId="1">
    <nc r="X355">
      <f>W355</f>
    </nc>
  </rcc>
  <rcc rId="10773" sId="1">
    <nc r="Z355">
      <v>4</v>
    </nc>
  </rcc>
  <rcc rId="10774" sId="1">
    <nc r="AA355" t="inlineStr">
      <is>
        <t>Ready for review</t>
      </is>
    </nc>
  </rcc>
  <rcc rId="10775" sId="1" numFmtId="19">
    <nc r="AE355">
      <v>43992</v>
    </nc>
  </rcc>
  <rcc rId="10776" sId="1" numFmtId="19">
    <nc r="AF355">
      <v>43992</v>
    </nc>
  </rcc>
  <rcc rId="10777" sId="1">
    <nc r="AG355" t="inlineStr">
      <is>
        <t>NG</t>
      </is>
    </nc>
  </rcc>
  <rcc rId="10778" sId="1" numFmtId="14">
    <nc r="AH355">
      <v>1</v>
    </nc>
  </rcc>
  <rcc rId="10779" sId="1" numFmtId="14">
    <nc r="AI355">
      <v>0.91</v>
    </nc>
  </rcc>
  <rcc rId="10780" sId="1" numFmtId="14">
    <nc r="AJ355">
      <v>1</v>
    </nc>
  </rcc>
  <rcc rId="10781" sId="1">
    <nc r="AK355" t="inlineStr">
      <is>
        <t>OPL</t>
      </is>
    </nc>
  </rcc>
  <rcc rId="10782" sId="1" quotePrefix="1">
    <nc r="AL355" t="inlineStr">
      <is>
        <t>- Can't cover False case of if(CBDS_Postrun_Power_On_Time_Last_Cycle_NVM &lt; CBDS_UINT16_MAX_VALUE) at line #540 because CBDS_Postrun_Power_On_Time_Last_Cycle_NVM is declared wit type uint16, so, it can't greater than CBDS_UINT16_MAX_VALUE (0xffff)</t>
      </is>
    </nc>
  </rc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32" start="0" length="0">
    <dxf>
      <alignment horizontal="left" vertical="top" readingOrder="0"/>
      <border outline="0">
        <left style="thin">
          <color indexed="64"/>
        </left>
        <right style="thin">
          <color indexed="64"/>
        </right>
        <top style="thin">
          <color indexed="64"/>
        </top>
        <bottom style="thin">
          <color indexed="64"/>
        </bottom>
      </border>
    </dxf>
  </rfmt>
  <rcc rId="10785" sId="1" quotePrefix="1">
    <oc r="F532" t="inlineStr">
      <is>
        <t>rb\as\gwm\cp\dsmpr\src\RBEMM\</t>
      </is>
    </oc>
    <nc r="F532" t="inlineStr">
      <is>
        <t>GWM_AB30_CP_Int\MainstreamF30\rb\as\gwm\cp\dsmpr\src\RBEMM\CCM_Callbacks_Project.c</t>
      </is>
    </nc>
  </rcc>
  <rfmt sheetId="1" sqref="F532" start="0" length="2147483647">
    <dxf>
      <font>
        <b/>
      </font>
    </dxf>
  </rfmt>
</revisions>
</file>

<file path=xl/revisions/revisionLog7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533:F534" start="0" length="2147483647">
    <dxf>
      <font>
        <b/>
      </font>
    </dxf>
  </rfmt>
  <rfmt sheetId="1" sqref="F533:F534">
    <dxf>
      <fill>
        <patternFill patternType="solid">
          <bgColor rgb="FFFFC000"/>
        </patternFill>
      </fill>
    </dxf>
  </rfmt>
  <rfmt sheetId="1" xfDxf="1" sqref="F535" start="0" length="0">
    <dxf>
      <alignment horizontal="left" vertical="top" readingOrder="0"/>
      <border outline="0">
        <left style="thin">
          <color indexed="64"/>
        </left>
        <right style="thin">
          <color indexed="64"/>
        </right>
        <top style="thin">
          <color indexed="64"/>
        </top>
        <bottom style="thin">
          <color indexed="64"/>
        </bottom>
      </border>
    </dxf>
  </rfmt>
  <rcc rId="10786" sId="1" quotePrefix="1">
    <oc r="F535" t="inlineStr">
      <is>
        <t>rb\as\fawIPB\core\app\dcom\RBAPLCust\src\common</t>
      </is>
    </oc>
    <nc r="F535" t="inlineStr">
      <is>
        <t>FAW_IPB\rb\as\fawIPB\core\app\dcom\RBAPLCust\src\common\RBAPLCUST_DiagnosticSessionControl.c</t>
      </is>
    </nc>
  </rcc>
  <rfmt sheetId="1" sqref="F535" start="0" length="2147483647">
    <dxf>
      <font>
        <b/>
      </font>
    </dxf>
  </rfmt>
  <rfmt sheetId="1" xfDxf="1" sqref="F536" start="0" length="0">
    <dxf>
      <alignment horizontal="left" vertical="top" readingOrder="0"/>
      <border outline="0">
        <left style="thin">
          <color indexed="64"/>
        </left>
        <right style="thin">
          <color indexed="64"/>
        </right>
        <top style="thin">
          <color indexed="64"/>
        </top>
        <bottom style="thin">
          <color indexed="64"/>
        </bottom>
      </border>
    </dxf>
  </rfmt>
  <rfmt sheetId="1" xfDxf="1" sqref="F537" start="0" length="0">
    <dxf>
      <alignment horizontal="left" vertical="top" readingOrder="0"/>
      <border outline="0">
        <left style="thin">
          <color indexed="64"/>
        </left>
        <right style="thin">
          <color indexed="64"/>
        </right>
        <top style="thin">
          <color indexed="64"/>
        </top>
        <bottom style="thin">
          <color indexed="64"/>
        </bottom>
      </border>
    </dxf>
  </rfmt>
  <rcc rId="10787" sId="1" quotePrefix="1">
    <oc r="F536" t="inlineStr">
      <is>
        <t>rb\as\fawIPB\core\app\dcom\RBAPLCust\src\IPB\</t>
      </is>
    </oc>
    <nc r="F536" t="inlineStr">
      <is>
        <t>FAW_IPB1.1_Int\FAW_IPB\rb\as\fawIPB\core\app\dcom\RBAPLCust\src\IPB\RBAPLCUST_RDBI_NVMData_FAW.c</t>
      </is>
    </nc>
  </rcc>
  <rcc rId="10788" sId="1" quotePrefix="1">
    <oc r="F537" t="inlineStr">
      <is>
        <t>rb\as\fawIPB\core\app\dcom\RBAPLCust\src\IPB\</t>
      </is>
    </oc>
    <nc r="F537" t="inlineStr">
      <is>
        <t>FAW_IPB1.1_Int\FAW_IPB\rb\as\fawIPB\core\app\dcom\RBAPLCust\src\IPB\RBAPLCUST_WDBI_NVMData_FAW.c</t>
      </is>
    </nc>
  </rcc>
  <rfmt sheetId="1" sqref="F536:F537" start="0" length="2147483647">
    <dxf>
      <font>
        <b/>
      </font>
    </dxf>
  </rfmt>
</revisions>
</file>

<file path=xl/revisions/revisionLog7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15:F416" start="0" length="2147483647">
    <dxf>
      <font>
        <b/>
      </font>
    </dxf>
  </rfmt>
</revisions>
</file>

<file path=xl/revisions/revisionLog7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410">
    <dxf>
      <alignment wrapText="0" readingOrder="0"/>
    </dxf>
  </rfmt>
</revisions>
</file>

<file path=xl/revisions/revisionLog7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89" sId="1">
    <oc r="W470">
      <f>V470*2</f>
    </oc>
    <nc r="W470">
      <f>V470*2*2</f>
    </nc>
  </rcc>
  <rfmt sheetId="1" sqref="W470">
    <dxf>
      <fill>
        <patternFill>
          <bgColor rgb="FFFFC000"/>
        </patternFill>
      </fill>
    </dxf>
  </rfmt>
  <rfmt sheetId="1" sqref="W470">
    <dxf>
      <fill>
        <patternFill>
          <bgColor rgb="FFFF0000"/>
        </patternFill>
      </fill>
    </dxf>
  </rfmt>
  <rfmt sheetId="1" sqref="AN470" start="0" length="0">
    <dxf>
      <alignment wrapText="1" readingOrder="0"/>
    </dxf>
  </rfmt>
  <rcc rId="10790" sId="1">
    <oc r="AN470" t="inlineStr">
      <is>
        <t xml:space="preserve">Double effort 
Please comment follow ASPICE Standard </t>
      </is>
    </oc>
    <nc r="AN470" t="inlineStr">
      <is>
        <r>
          <t xml:space="preserve">Double effort 
Please comment follow ASPICE Standard 
</t>
        </r>
        <r>
          <rPr>
            <sz val="11"/>
            <color rgb="FFFFFF00"/>
            <rFont val="Calibri"/>
            <family val="2"/>
          </rPr>
          <t>REAL ELOCS: 268</t>
        </r>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39" start="0" length="0">
    <dxf>
      <alignment horizontal="left" vertical="top" readingOrder="0"/>
      <border outline="0">
        <left style="thin">
          <color indexed="64"/>
        </left>
        <right style="thin">
          <color indexed="64"/>
        </right>
        <top style="thin">
          <color indexed="64"/>
        </top>
        <bottom style="thin">
          <color indexed="64"/>
        </bottom>
      </border>
    </dxf>
  </rfmt>
  <rfmt sheetId="1" xfDxf="1" sqref="F540" start="0" length="0">
    <dxf>
      <alignment horizontal="left" vertical="top" readingOrder="0"/>
      <border outline="0">
        <left style="thin">
          <color indexed="64"/>
        </left>
        <right style="thin">
          <color indexed="64"/>
        </right>
        <top style="thin">
          <color indexed="64"/>
        </top>
        <bottom style="thin">
          <color indexed="64"/>
        </bottom>
      </border>
    </dxf>
  </rfmt>
  <rfmt sheetId="1" sqref="F539:F540" start="0" length="2147483647">
    <dxf>
      <font>
        <b/>
      </font>
    </dxf>
  </rfmt>
  <rcc rId="10793" sId="1" quotePrefix="1">
    <oc r="F539" t="inlineStr">
      <is>
        <t>rba\Bldr_FAW\config\ApplicationLayer\rba_BldrCmp\src</t>
      </is>
    </oc>
    <nc r="F539" t="inlineStr">
      <is>
        <t>FAW_Beryllium_TypeD_Int\MainstreamFAW\rba\Bldr\config\ApplicationLayer\rba_BldrCmp\src\rba_BldrCmp_Cfg_NvmIf.c</t>
      </is>
    </nc>
  </rcc>
  <rcc rId="10794" sId="1" quotePrefix="1">
    <oc r="F540" t="inlineStr">
      <is>
        <t>rba\Bldr_FAW\config\ApplicationLayer\rba_BldrCmp\src\</t>
      </is>
    </oc>
    <nc r="F540" t="inlineStr">
      <is>
        <t>FAW_Beryllium_TypeD_Int\MainstreamFAW\rba\Bldr\config\ApplicationLayer\rba_BldrCmp\src\rba_BldrCmp_Cfg_SecA.c</t>
      </is>
    </nc>
  </rcc>
</revisions>
</file>

<file path=xl/revisions/revisionLog7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38" start="0" length="0">
    <dxf>
      <alignment horizontal="left" vertical="top" readingOrder="0"/>
      <border outline="0">
        <left style="thin">
          <color indexed="64"/>
        </left>
        <right style="thin">
          <color indexed="64"/>
        </right>
        <top style="thin">
          <color indexed="64"/>
        </top>
        <bottom style="thin">
          <color indexed="64"/>
        </bottom>
      </border>
    </dxf>
  </rfmt>
  <rcc rId="10795" sId="1" quotePrefix="1">
    <oc r="F538" t="inlineStr">
      <is>
        <t>rba\Bldr_FAW\comps\ApplicationLayer\rba_BldrCmp\src\</t>
      </is>
    </oc>
    <nc r="F538" t="inlineStr">
      <is>
        <t>FAW_Beryllium_TypeD_Int\MainstreamFAW\rba\Bldr\comps\ApplicationLayer\rba_BldrCmp\src\rba_BldrCmp_22ReadDataByIdentifier.c</t>
      </is>
    </nc>
  </rcc>
  <rfmt sheetId="1" sqref="F538" start="0" length="2147483647">
    <dxf>
      <font>
        <b/>
      </font>
    </dxf>
  </rfmt>
</revisions>
</file>

<file path=xl/revisions/revisionLog7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41" start="0" length="0">
    <dxf>
      <alignment horizontal="left" vertical="top" readingOrder="0"/>
      <border outline="0">
        <left style="thin">
          <color indexed="64"/>
        </left>
        <right style="thin">
          <color indexed="64"/>
        </right>
        <top style="thin">
          <color indexed="64"/>
        </top>
        <bottom style="thin">
          <color indexed="64"/>
        </bottom>
      </border>
    </dxf>
  </rfmt>
  <rcc rId="10796" sId="1" quotePrefix="1">
    <oc r="F541" t="inlineStr">
      <is>
        <t>rba\Bldr_FAW\config\Infrastruct\TestEnv\src\</t>
      </is>
    </oc>
    <nc r="F541" t="inlineStr">
      <is>
        <t>FAW_Beryllium_TypeD_Int\MainstreamFAW\rba\Bldr\config\Infrastruct\TestEnv\src\rba_BldrCmp_Cfg_TestServices.c</t>
      </is>
    </nc>
  </rcc>
  <rfmt sheetId="1" sqref="F541" start="0" length="2147483647">
    <dxf>
      <font>
        <b/>
      </font>
    </dxf>
  </rfmt>
  <rfmt sheetId="1" xfDxf="1" sqref="F542" start="0" length="0">
    <dxf>
      <alignment horizontal="left" vertical="top" readingOrder="0"/>
      <border outline="0">
        <left style="thin">
          <color indexed="64"/>
        </left>
        <right style="thin">
          <color indexed="64"/>
        </right>
        <top style="thin">
          <color indexed="64"/>
        </top>
        <bottom style="thin">
          <color indexed="64"/>
        </bottom>
      </border>
    </dxf>
  </rfmt>
  <rcc rId="10797" sId="1" quotePrefix="1">
    <oc r="F542" t="inlineStr">
      <is>
        <t>rba\Bldr_FAW\comps\ApplicationLayer\rba_BldrCmp\src\</t>
      </is>
    </oc>
    <nc r="F542" t="inlineStr">
      <is>
        <t>FAW_Beryllium_TypeD_Int\MainstreamFAW\rba\Bldr\comps\ApplicationLayer\rba_BldrCmp\src\rba_BldrCmp_DataHdl.c</t>
      </is>
    </nc>
  </rcc>
  <rfmt sheetId="1" sqref="F542" start="0" length="2147483647">
    <dxf>
      <font>
        <b/>
      </font>
    </dxf>
  </rfmt>
</revisions>
</file>

<file path=xl/revisions/revisionLog7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543" start="0" length="2147483647">
    <dxf>
      <font>
        <b/>
      </font>
    </dxf>
  </rfmt>
  <rfmt sheetId="1" sqref="F543">
    <dxf>
      <fill>
        <patternFill patternType="solid">
          <bgColor rgb="FFFFC000"/>
        </patternFill>
      </fill>
    </dxf>
  </rfmt>
</revisions>
</file>

<file path=xl/revisions/revisionLog7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44" start="0" length="0">
    <dxf>
      <alignment horizontal="left" vertical="top" readingOrder="0"/>
      <border outline="0">
        <left style="thin">
          <color indexed="64"/>
        </left>
        <right style="thin">
          <color indexed="64"/>
        </right>
        <top style="thin">
          <color indexed="64"/>
        </top>
        <bottom style="thin">
          <color indexed="64"/>
        </bottom>
      </border>
    </dxf>
  </rfmt>
  <rcc rId="10798" sId="1" quotePrefix="1">
    <oc r="F544" t="inlineStr">
      <is>
        <t>rb\as\cheryIPB\core\app\net\RBNetPrj\RBNet_Can\src</t>
      </is>
    </oc>
    <nc r="F544" t="inlineStr">
      <is>
        <t>Chery_IPB_Deuterium_Int\chery_IPB\rb\as\cheryIPB\core\app\net\RBNetPrj\RBNet_Can\src\NET_ChecksumLib_CNMS_Crc1850.c</t>
      </is>
    </nc>
  </rcc>
  <rfmt sheetId="1" sqref="F544" start="0" length="2147483647">
    <dxf>
      <font>
        <b/>
      </font>
    </dxf>
  </rfmt>
</revisions>
</file>

<file path=xl/revisions/revisionLog7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355" start="0" length="0">
    <dxf>
      <font/>
      <alignment wrapText="1" readingOrder="0"/>
    </dxf>
  </rfmt>
  <rcc rId="10799" sId="1">
    <oc r="AG355" t="inlineStr">
      <is>
        <t>NG</t>
      </is>
    </oc>
    <nc r="AG355" t="inlineStr">
      <is>
        <t>OK</t>
      </is>
    </nc>
  </rcc>
  <rcc rId="10800" sId="1" numFmtId="14">
    <oc r="AI355">
      <v>0.91</v>
    </oc>
    <nc r="AI355">
      <v>1</v>
    </nc>
  </rcc>
  <rcc rId="10801" sId="1">
    <oc r="AK355" t="inlineStr">
      <is>
        <t>OPL</t>
      </is>
    </oc>
    <nc r="AK355" t="inlineStr">
      <is>
        <t>None</t>
      </is>
    </nc>
  </rcc>
  <rcc rId="10802" sId="1" quotePrefix="1">
    <oc r="AL355" t="inlineStr">
      <is>
        <t>- Can't cover False case of if(CBDS_Postrun_Power_On_Time_Last_Cycle_NVM &lt; CBDS_UINT16_MAX_VALUE) at line #540 because CBDS_Postrun_Power_On_Time_Last_Cycle_NVM is declared wit type uint16, so, it can't greater than CBDS_UINT16_MAX_VALUE (0xffff)</t>
      </is>
    </oc>
    <nc r="AL355" t="inlineStr">
      <is>
        <t>-</t>
      </is>
    </nc>
  </rc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47" start="0" length="0">
    <dxf>
      <alignment horizontal="left" vertical="top" readingOrder="0"/>
      <border outline="0">
        <left style="thin">
          <color indexed="64"/>
        </left>
        <right style="thin">
          <color indexed="64"/>
        </right>
        <top style="thin">
          <color indexed="64"/>
        </top>
        <bottom style="thin">
          <color indexed="64"/>
        </bottom>
      </border>
    </dxf>
  </rfmt>
  <rfmt sheetId="1" xfDxf="1" sqref="F548" start="0" length="0">
    <dxf>
      <alignment horizontal="left" vertical="top" readingOrder="0"/>
      <border outline="0">
        <left style="thin">
          <color indexed="64"/>
        </left>
        <right style="thin">
          <color indexed="64"/>
        </right>
        <top style="thin">
          <color indexed="64"/>
        </top>
        <bottom style="thin">
          <color indexed="64"/>
        </bottom>
      </border>
    </dxf>
  </rfmt>
  <rfmt sheetId="1" xfDxf="1" sqref="F549" start="0" length="0">
    <dxf>
      <alignment horizontal="left" vertical="top" readingOrder="0"/>
      <border outline="0">
        <left style="thin">
          <color indexed="64"/>
        </left>
        <right style="thin">
          <color indexed="64"/>
        </right>
        <top style="thin">
          <color indexed="64"/>
        </top>
        <bottom style="thin">
          <color indexed="64"/>
        </bottom>
      </border>
    </dxf>
  </rfmt>
  <rcc rId="10805" sId="1" quotePrefix="1">
    <oc r="F547" t="inlineStr">
      <is>
        <t xml:space="preserve">rb\as\AiwaysESPhevX\MAS861\netpr\gen\Cubas\CANxCAN_iBooster                   </t>
      </is>
    </oc>
    <nc r="F547" t="inlineStr">
      <is>
        <t>AIWAYS_Carbon_ESPhev_MAS861_ECR2020\AiwaysESPhevX\rb\as\AiwaysESPhevX\MAS861\netpr\gen\Cubas\CANxCAN_iBooster\ComScl_Scl_ESP_123_Tx.c</t>
      </is>
    </nc>
  </rcc>
  <rcc rId="10806" sId="1" quotePrefix="1">
    <oc r="F548" t="inlineStr">
      <is>
        <t xml:space="preserve">rb\as\AiwaysESPhevX\MAS861\netpr\gen\Cubas\CANxCAN_iBooster                   </t>
      </is>
    </oc>
    <nc r="F548" t="inlineStr">
      <is>
        <t>AIWAYS_Carbon_ESPhev_MAS861_ECR2020\AiwaysESPhevX\rb\as\AiwaysESPhevX\MAS861\netpr\gen\Cubas\CANxCAN_iBooster\ComScl_Scl_ESP_12D_Tx.c</t>
      </is>
    </nc>
  </rcc>
  <rcc rId="10807" sId="1" quotePrefix="1">
    <oc r="F549" t="inlineStr">
      <is>
        <t xml:space="preserve">rb\as\AiwaysESPhevX\MAS861\netpr\gen\Cubas\CANxCAN_iBooster </t>
      </is>
    </oc>
    <nc r="F549" t="inlineStr">
      <is>
        <t>AIWAYS_Carbon_ESPhev_MAS861_ECR2020\AiwaysESPhevX\rb\as\AiwaysESPhevX\MAS861\netpr\gen\Cubas\CANxCAN_iBooster\ComScl_Scl_ESP_121_Tx.c</t>
      </is>
    </nc>
  </rcc>
  <rfmt sheetId="1" sqref="F547:F549" start="0" length="2147483647">
    <dxf>
      <font>
        <b/>
      </font>
    </dxf>
  </rfmt>
</revisions>
</file>

<file path=xl/revisions/revisionLog7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xfDxf="1" sqref="AH125"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25"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10808" sId="2" xfDxf="1" dxf="1" numFmtId="14">
    <oc r="AJ125">
      <v>0.83</v>
    </oc>
    <nc r="AJ125">
      <v>0.5</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09" sId="2" xfDxf="1" dxf="1" numFmtId="14">
    <oc r="AH126">
      <v>1</v>
    </oc>
    <nc r="AH126">
      <v>0.98</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0" sId="2" xfDxf="1" dxf="1" numFmtId="14">
    <oc r="AI126">
      <v>1</v>
    </oc>
    <nc r="AI126">
      <v>0.97</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1" sId="2" xfDxf="1" dxf="1" numFmtId="14">
    <oc r="AJ126">
      <v>1</v>
    </oc>
    <nc r="AJ126">
      <v>0.56999999999999995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H12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2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10812" sId="2" xfDxf="1" dxf="1" numFmtId="14">
    <oc r="AJ127">
      <v>1</v>
    </oc>
    <nc r="AJ127">
      <v>0.6</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3" sId="2" xfDxf="1" dxf="1" numFmtId="14">
    <oc r="AH128">
      <v>1</v>
    </oc>
    <nc r="AH128">
      <v>0.97</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4" sId="2" xfDxf="1" dxf="1" numFmtId="14">
    <oc r="AI128">
      <v>1</v>
    </oc>
    <nc r="AI128">
      <v>0.94</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5" sId="2" xfDxf="1" dxf="1" numFmtId="14">
    <oc r="AJ128">
      <v>1</v>
    </oc>
    <nc r="AJ128">
      <v>0.68</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H129"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29"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J129"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H1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J1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H13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3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10816" sId="2" xfDxf="1" dxf="1" numFmtId="14">
    <oc r="AJ131">
      <v>1</v>
    </oc>
    <nc r="AJ131">
      <v>0.3</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7" sId="2" xfDxf="1" dxf="1" numFmtId="14">
    <oc r="AH132">
      <v>0.98</v>
    </oc>
    <nc r="AH132">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8" sId="2" xfDxf="1" dxf="1" numFmtId="14">
    <oc r="AI132">
      <v>0.96</v>
    </oc>
    <nc r="AI132">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9" sId="2" xfDxf="1" dxf="1" numFmtId="14">
    <oc r="AJ132">
      <v>0.89</v>
    </oc>
    <nc r="AJ132">
      <v>0.33</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H133"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33"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J133"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10820" sId="2" odxf="1" dxf="1" quotePrefix="1">
    <nc r="AK125" t="inlineStr">
      <is>
        <t>None</t>
      </is>
    </nc>
    <odxf/>
    <ndxf/>
  </rcc>
  <rcc rId="10821" sId="2" odxf="1" dxf="1" quotePrefix="1">
    <nc r="AK126" t="inlineStr">
      <is>
        <t>None</t>
      </is>
    </nc>
    <odxf/>
    <ndxf/>
  </rcc>
  <rcc rId="10822" sId="2" odxf="1" dxf="1" quotePrefix="1">
    <nc r="AK127" t="inlineStr">
      <is>
        <t>None</t>
      </is>
    </nc>
    <odxf/>
    <ndxf/>
  </rcc>
  <rcc rId="10823" sId="2" odxf="1" dxf="1" quotePrefix="1">
    <nc r="AK128" t="inlineStr">
      <is>
        <t>None</t>
      </is>
    </nc>
    <odxf/>
    <ndxf/>
  </rcc>
  <rcc rId="10824" sId="2" odxf="1" dxf="1" quotePrefix="1">
    <nc r="AK129" t="inlineStr">
      <is>
        <t>None</t>
      </is>
    </nc>
    <odxf/>
    <ndxf/>
  </rcc>
  <rcc rId="10825" sId="2" odxf="1" dxf="1" quotePrefix="1">
    <nc r="AK130" t="inlineStr">
      <is>
        <t>None</t>
      </is>
    </nc>
    <odxf/>
    <ndxf/>
  </rcc>
  <rcc rId="10826" sId="2" odxf="1" dxf="1" quotePrefix="1">
    <nc r="AK131" t="inlineStr">
      <is>
        <t>None</t>
      </is>
    </nc>
    <odxf/>
    <ndxf/>
  </rcc>
  <rcc rId="10827" sId="2" odxf="1" dxf="1" quotePrefix="1">
    <nc r="AK132" t="inlineStr">
      <is>
        <t>None</t>
      </is>
    </nc>
    <odxf/>
    <ndxf/>
  </rc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7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46" start="0" length="0">
    <dxf>
      <alignment horizontal="left" vertical="top" readingOrder="0"/>
      <border outline="0">
        <left style="thin">
          <color indexed="64"/>
        </left>
        <right style="thin">
          <color indexed="64"/>
        </right>
        <top style="thin">
          <color indexed="64"/>
        </top>
        <bottom style="thin">
          <color indexed="64"/>
        </bottom>
      </border>
    </dxf>
  </rfmt>
  <rcc rId="10830" sId="1" quotePrefix="1">
    <oc r="F546" t="inlineStr">
      <is>
        <t>rb\as\gwm\core\app\dcom</t>
      </is>
    </oc>
    <nc r="F546" t="inlineStr">
      <is>
        <t>GWM_AB30_CP_Int\MainstreamF30\rb\as\gwm\core\app\dcom\RBAPLCust\src\ESP\RBAPLCUST_RDBI_IOCtrlState.c</t>
      </is>
    </nc>
  </rcc>
  <rfmt sheetId="1" sqref="F546" start="0" length="2147483647">
    <dxf>
      <font>
        <b/>
      </font>
    </dxf>
  </rfmt>
</revisions>
</file>

<file path=xl/revisions/revisionLog7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31" sId="1">
    <oc r="S486" t="inlineStr">
      <is>
        <t>loc.do-phu</t>
      </is>
    </oc>
    <nc r="S486" t="inlineStr">
      <is>
        <t>duong.nguyen</t>
      </is>
    </nc>
  </rcc>
  <rcc rId="10832" sId="1">
    <oc r="S487" t="inlineStr">
      <is>
        <t>loc.do-phu</t>
      </is>
    </oc>
    <nc r="S487" t="inlineStr">
      <is>
        <t>duong.nguyen</t>
      </is>
    </nc>
  </rcc>
  <rcc rId="10833" sId="1">
    <oc r="S488" t="inlineStr">
      <is>
        <t>loc.do-phu</t>
      </is>
    </oc>
    <nc r="S488" t="inlineStr">
      <is>
        <t>duong.nguyen</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36" sId="2" numFmtId="19">
    <nc r="AE139">
      <v>43987</v>
    </nc>
  </rcc>
  <rcc rId="10837" sId="2" numFmtId="19">
    <nc r="AF139">
      <v>43987</v>
    </nc>
  </rcc>
  <rcc rId="10838" sId="2">
    <nc r="AG139" t="inlineStr">
      <is>
        <t>OK</t>
      </is>
    </nc>
  </rcc>
  <rcc rId="10839" sId="2" numFmtId="14">
    <nc r="AH139">
      <v>1</v>
    </nc>
  </rcc>
  <rcc rId="10840" sId="2" numFmtId="14">
    <nc r="AI139">
      <v>1</v>
    </nc>
  </rcc>
</revisions>
</file>

<file path=xl/revisions/revisionLog7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41" sId="1">
    <oc r="S452" t="inlineStr">
      <is>
        <t>loc.do-phu</t>
      </is>
    </oc>
    <nc r="S452" t="inlineStr">
      <is>
        <t>thanh.nguyen-kim</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46" sId="2" quotePrefix="1">
    <nc r="AK139" t="inlineStr">
      <is>
        <t>None</t>
      </is>
    </nc>
  </rcc>
  <rcv guid="{A2C66332-A809-458E-971B-FDB6D62C74C3}" action="delete"/>
  <rdn rId="0" localSheetId="1" customView="1" name="Z_A2C66332_A809_458E_971B_FDB6D62C74C3_.wvu.FilterData" hidden="1" oldHidden="1">
    <formula>Merged_COEM!$B$59:$AN$556</formula>
    <oldFormula>Merged_COEM!$B$59:$AN$556</oldFormula>
  </rdn>
  <rdn rId="0" localSheetId="2" customView="1" name="Z_A2C66332_A809_458E_971B_FDB6D62C74C3_.wvu.FilterData" hidden="1" oldHidden="1">
    <formula>Merged_JOEM!$B$59:$AN$234</formula>
    <oldFormula>Merged_JOEM!$B$59:$AN$234</oldFormula>
  </rdn>
  <rcv guid="{A2C66332-A809-458E-971B-FDB6D62C74C3}" action="add"/>
</revisions>
</file>

<file path=xl/revisions/revisionLog7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7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51" sId="2">
    <oc r="AG152" t="inlineStr">
      <is>
        <t>OK</t>
      </is>
    </oc>
    <nc r="AG152" t="inlineStr">
      <is>
        <t>NG</t>
      </is>
    </nc>
  </rc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7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54" sId="1">
    <oc r="W474">
      <f>V474</f>
    </oc>
    <nc r="W474">
      <f>V474-V474+146</f>
    </nc>
  </rcc>
  <rcc rId="10855" sId="1">
    <oc r="W475">
      <f>V475</f>
    </oc>
    <nc r="W475">
      <f>V475-V475+211</f>
    </nc>
  </rcc>
  <rcc rId="10856" sId="1">
    <oc r="W476">
      <f>V476</f>
    </oc>
    <nc r="W476">
      <f>V476-V476+236</f>
    </nc>
  </rcc>
  <rcc rId="10857" sId="1">
    <nc r="X474">
      <f>W474</f>
    </nc>
  </rcc>
  <rcc rId="10858" sId="1">
    <nc r="Z474">
      <v>1</v>
    </nc>
  </rcc>
  <rcc rId="10859" sId="1">
    <nc r="AA474" t="inlineStr">
      <is>
        <t>Ready for review</t>
      </is>
    </nc>
  </rcc>
  <rcc rId="10860" sId="1" numFmtId="19">
    <nc r="AE474">
      <v>43992</v>
    </nc>
  </rcc>
  <rcc rId="10861" sId="1" numFmtId="19">
    <nc r="AF474">
      <v>43992</v>
    </nc>
  </rcc>
  <rcc rId="10862" sId="1">
    <nc r="AG474" t="inlineStr">
      <is>
        <t>OK</t>
      </is>
    </nc>
  </rcc>
  <rcc rId="10863" sId="1" numFmtId="14">
    <nc r="AH474">
      <v>1</v>
    </nc>
  </rcc>
  <rcc rId="10864" sId="1" numFmtId="14">
    <nc r="AI474">
      <v>1</v>
    </nc>
  </rcc>
  <rcc rId="10865" sId="1" numFmtId="14">
    <nc r="AJ474">
      <v>1</v>
    </nc>
  </rcc>
  <rcc rId="10866" sId="1">
    <nc r="AK474" t="inlineStr">
      <is>
        <t>None</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71" sId="2" numFmtId="14">
    <nc r="AH193">
      <v>1</v>
    </nc>
  </rcc>
  <rcc rId="10872" sId="2" numFmtId="14">
    <nc r="AI193">
      <v>1</v>
    </nc>
  </rcc>
  <rcc rId="10873" sId="2" numFmtId="14">
    <nc r="AJ193">
      <v>0.5</v>
    </nc>
  </rcc>
  <rcc rId="10874" sId="2" odxf="1" dxf="1" quotePrefix="1">
    <nc r="AL193" t="inlineStr">
      <is>
        <t>Line #26: Can't cover MCDC (T &amp;&amp; F) of (SegmentIndex_u8 &lt; RBA_BLDRCMP_NUMBER_OF_ALL_SEGMENTS) &amp;&amp; (RetValue_u8 == E_OK) because RetValue_u8 always equals to E_OK (define at line #16)
Line #48: Can't cover MCDC (F &amp;&amp; ?) of if ( (RetValue_u8 == E_OK) &amp;&amp; (TempRestCycle1_u16 &lt; TempRestCycle2_u16) ) because if RetValue_u8 NOT equals to E_OK -&gt; function exit at line #44 -&gt; this line never reach</t>
      </is>
    </nc>
    <odxf>
      <alignment wrapText="0" readingOrder="0"/>
    </odxf>
    <ndxf>
      <alignment wrapText="1" readingOrder="0"/>
    </ndxf>
  </rcc>
  <rfmt sheetId="2" sqref="AL193">
    <dxf>
      <alignment wrapText="0" readingOrder="0"/>
    </dxf>
  </rfmt>
  <rcv guid="{D33AC7AF-C8AB-4CE9-94C7-9237011A5FC3}" action="delete"/>
  <rdn rId="0" localSheetId="1" customView="1" name="Z_D33AC7AF_C8AB_4CE9_94C7_9237011A5FC3_.wvu.FilterData" hidden="1" oldHidden="1">
    <formula>Merged_COEM!$A$59:$AN$556</formula>
    <oldFormula>Merged_COEM!$A$59:$AN$556</oldFormula>
  </rdn>
  <rdn rId="0" localSheetId="2" customView="1" name="Z_D33AC7AF_C8AB_4CE9_94C7_9237011A5FC3_.wvu.FilterData" hidden="1" oldHidden="1">
    <formula>Merged_JOEM!$B$59:$AN$234</formula>
    <oldFormula>Merged_JOEM!$B$59:$AN$234</oldFormula>
  </rdn>
  <rcv guid="{D33AC7AF-C8AB-4CE9-94C7-9237011A5FC3}" action="add"/>
</revisions>
</file>

<file path=xl/revisions/revisionLog7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77" sId="2" numFmtId="14">
    <oc r="AJ120">
      <v>0.45</v>
    </oc>
    <nc r="AJ120">
      <v>0.36</v>
    </nc>
  </rcc>
  <rcc rId="10878" sId="2" numFmtId="14">
    <oc r="AJ124">
      <v>0.4</v>
    </oc>
    <nc r="AJ124">
      <v>0.2</v>
    </nc>
  </rc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7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7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83" sId="2">
    <nc r="X158">
      <v>137.80000000000001</v>
    </nc>
  </rcc>
  <rcc rId="10884" sId="2">
    <oc r="X159">
      <f>W159</f>
    </oc>
    <nc r="X159">
      <v>67.5</v>
    </nc>
  </rcc>
  <rcc rId="10885" sId="2">
    <oc r="X160">
      <f>W160</f>
    </oc>
    <nc r="X160">
      <v>67.5</v>
    </nc>
  </rcc>
  <rcc rId="10886" sId="2">
    <oc r="X161">
      <f>W161</f>
    </oc>
    <nc r="X161">
      <v>67.5</v>
    </nc>
  </rcc>
  <rcc rId="10887" sId="2">
    <oc r="X162">
      <f>W162</f>
    </oc>
    <nc r="X162">
      <v>67.5</v>
    </nc>
  </rcc>
  <rcc rId="10888" sId="2">
    <oc r="X163">
      <f>W163</f>
    </oc>
    <nc r="X163">
      <v>67.5</v>
    </nc>
  </rcc>
  <rcc rId="10889" sId="2">
    <oc r="X164">
      <f>W164</f>
    </oc>
    <nc r="X164">
      <v>67.5</v>
    </nc>
  </rcc>
  <rcc rId="10890" sId="2">
    <oc r="X165">
      <f>W165</f>
    </oc>
    <nc r="X165">
      <v>67.5</v>
    </nc>
  </rcc>
  <rcc rId="10891" sId="2">
    <oc r="X166">
      <f>W166</f>
    </oc>
    <nc r="X166">
      <v>67.5</v>
    </nc>
  </rcc>
  <rcc rId="10892" sId="2">
    <oc r="X167">
      <f>W167</f>
    </oc>
    <nc r="X167">
      <v>67.5</v>
    </nc>
  </rcc>
  <rcc rId="10893" sId="2">
    <nc r="X187">
      <v>67.5</v>
    </nc>
  </rcc>
  <rcc rId="10894" sId="2">
    <nc r="X188">
      <v>67.5</v>
    </nc>
  </rcc>
  <rcc rId="10895" sId="2">
    <nc r="X189">
      <v>67.5</v>
    </nc>
  </rcc>
  <rcc rId="10896" sId="2">
    <nc r="X190">
      <v>67.5</v>
    </nc>
  </rcc>
  <rcc rId="10897" sId="2">
    <nc r="X191">
      <v>67.5</v>
    </nc>
  </rcc>
  <rcc rId="10898" sId="2">
    <nc r="X192">
      <v>67.5</v>
    </nc>
  </rcc>
  <rcc rId="10899" sId="2">
    <nc r="X193">
      <v>67.5</v>
    </nc>
  </rcc>
  <rcc rId="10900" sId="2">
    <nc r="X194">
      <v>67.5</v>
    </nc>
  </rcc>
  <rcc rId="10901" sId="2">
    <nc r="X195">
      <v>67.5</v>
    </nc>
  </rcc>
  <rcc rId="10902" sId="2">
    <nc r="Z158">
      <v>4</v>
    </nc>
  </rcc>
  <rcc rId="10903" sId="2">
    <nc r="Z187">
      <v>0.75</v>
    </nc>
  </rcc>
  <rcc rId="10904" sId="2">
    <nc r="Z188">
      <v>0.75</v>
    </nc>
  </rcc>
  <rcc rId="10905" sId="2">
    <nc r="Z189">
      <v>0.75</v>
    </nc>
  </rcc>
  <rcc rId="10906" sId="2">
    <nc r="Z190">
      <v>0.75</v>
    </nc>
  </rcc>
  <rcc rId="10907" sId="2">
    <nc r="Z191">
      <v>0.75</v>
    </nc>
  </rcc>
  <rcc rId="10908" sId="2">
    <nc r="Z192">
      <v>0.75</v>
    </nc>
  </rcc>
  <rcc rId="10909" sId="2">
    <nc r="Z193">
      <v>0.75</v>
    </nc>
  </rcc>
  <rcc rId="10910" sId="2">
    <nc r="Z194">
      <v>0.75</v>
    </nc>
  </rcc>
  <rcc rId="10911" sId="2">
    <nc r="Z195">
      <v>0.75</v>
    </nc>
  </rcc>
  <rcc rId="10912" sId="2">
    <nc r="AA158" t="inlineStr">
      <is>
        <t>Ready for review</t>
      </is>
    </nc>
  </rcc>
  <rcc rId="10913" sId="2">
    <nc r="AA187" t="inlineStr">
      <is>
        <t>Ready for review</t>
      </is>
    </nc>
  </rcc>
  <rcc rId="10914" sId="2">
    <nc r="AA188" t="inlineStr">
      <is>
        <t>Ready for review</t>
      </is>
    </nc>
  </rcc>
  <rcc rId="10915" sId="2">
    <nc r="AA189" t="inlineStr">
      <is>
        <t>Ready for review</t>
      </is>
    </nc>
  </rcc>
  <rcc rId="10916" sId="2">
    <nc r="AA190" t="inlineStr">
      <is>
        <t>Ready for review</t>
      </is>
    </nc>
  </rcc>
  <rcc rId="10917" sId="2">
    <nc r="AA191" t="inlineStr">
      <is>
        <t>Ready for review</t>
      </is>
    </nc>
  </rcc>
  <rcc rId="10918" sId="2">
    <nc r="AA192" t="inlineStr">
      <is>
        <t>Ready for review</t>
      </is>
    </nc>
  </rcc>
  <rcc rId="10919" sId="2">
    <nc r="AA193" t="inlineStr">
      <is>
        <t>Ready for review</t>
      </is>
    </nc>
  </rcc>
  <rcc rId="10920" sId="2">
    <nc r="AA194" t="inlineStr">
      <is>
        <t>Ready for review</t>
      </is>
    </nc>
  </rcc>
  <rcc rId="10921" sId="2">
    <nc r="AA195" t="inlineStr">
      <is>
        <t>Ready for review</t>
      </is>
    </nc>
  </rcc>
  <rcv guid="{D33AC7AF-C8AB-4CE9-94C7-9237011A5FC3}" action="delete"/>
  <rdn rId="0" localSheetId="1" customView="1" name="Z_D33AC7AF_C8AB_4CE9_94C7_9237011A5FC3_.wvu.FilterData" hidden="1" oldHidden="1">
    <formula>Merged_COEM!$A$59:$AN$556</formula>
    <oldFormula>Merged_COEM!$A$59:$AN$556</oldFormula>
  </rdn>
  <rdn rId="0" localSheetId="2" customView="1" name="Z_D33AC7AF_C8AB_4CE9_94C7_9237011A5FC3_.wvu.FilterData" hidden="1" oldHidden="1">
    <formula>Merged_JOEM!$B$59:$AN$234</formula>
    <oldFormula>Merged_JOEM!$B$59:$AN$234</oldFormula>
  </rdn>
  <rcv guid="{D33AC7AF-C8AB-4CE9-94C7-9237011A5FC3}" action="add"/>
</revisions>
</file>

<file path=xl/revisions/revisionLog7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924" sId="2" numFmtId="19">
    <nc r="AE158">
      <v>43991</v>
    </nc>
  </rcc>
  <rcc rId="10925" sId="2" numFmtId="19">
    <nc r="AF158">
      <v>43991</v>
    </nc>
  </rcc>
  <rcc rId="10926" sId="2" numFmtId="19">
    <nc r="AE187">
      <v>43991</v>
    </nc>
  </rcc>
  <rcc rId="10927" sId="2" numFmtId="19">
    <nc r="AF187">
      <v>43991</v>
    </nc>
  </rcc>
  <rcc rId="10928" sId="2" numFmtId="19">
    <nc r="AE188">
      <v>43991</v>
    </nc>
  </rcc>
  <rcc rId="10929" sId="2" numFmtId="19">
    <nc r="AF188">
      <v>43991</v>
    </nc>
  </rcc>
  <rcc rId="10930" sId="2" numFmtId="19">
    <nc r="AE189">
      <v>43991</v>
    </nc>
  </rcc>
  <rcc rId="10931" sId="2" numFmtId="19">
    <nc r="AF189">
      <v>43991</v>
    </nc>
  </rcc>
  <rcc rId="10932" sId="2" numFmtId="19">
    <nc r="AE190">
      <v>43991</v>
    </nc>
  </rcc>
  <rcc rId="10933" sId="2" numFmtId="19">
    <nc r="AF190">
      <v>43991</v>
    </nc>
  </rcc>
  <rcc rId="10934" sId="2" numFmtId="19">
    <nc r="AE191">
      <v>43992</v>
    </nc>
  </rcc>
  <rcc rId="10935" sId="2" numFmtId="19">
    <nc r="AF191">
      <v>43992</v>
    </nc>
  </rcc>
  <rcc rId="10936" sId="2" numFmtId="19">
    <nc r="AE192">
      <v>43992</v>
    </nc>
  </rcc>
  <rcc rId="10937" sId="2" numFmtId="19">
    <nc r="AF192">
      <v>43992</v>
    </nc>
  </rcc>
  <rcc rId="10938" sId="2" numFmtId="19">
    <nc r="AE193">
      <v>43992</v>
    </nc>
  </rcc>
  <rcc rId="10939" sId="2" numFmtId="19">
    <nc r="AF193">
      <v>43992</v>
    </nc>
  </rcc>
  <rcc rId="10940" sId="2" numFmtId="19">
    <nc r="AE194">
      <v>43992</v>
    </nc>
  </rcc>
  <rcc rId="10941" sId="2" numFmtId="19">
    <nc r="AF194">
      <v>43992</v>
    </nc>
  </rcc>
  <rcc rId="10942" sId="2" numFmtId="19">
    <nc r="AE195">
      <v>43992</v>
    </nc>
  </rcc>
  <rcc rId="10943" sId="2" numFmtId="19">
    <nc r="AF195">
      <v>43992</v>
    </nc>
  </rcc>
  <rcc rId="10944" sId="2" numFmtId="14">
    <nc r="AH158">
      <v>1</v>
    </nc>
  </rcc>
  <rcc rId="10945" sId="2" numFmtId="14">
    <nc r="AI158">
      <v>1</v>
    </nc>
  </rcc>
  <rcc rId="10946" sId="2" numFmtId="14">
    <nc r="AJ158">
      <v>1</v>
    </nc>
  </rcc>
  <rcc rId="10947" sId="2" numFmtId="14">
    <nc r="AH187">
      <v>1</v>
    </nc>
  </rcc>
  <rcc rId="10948" sId="2" numFmtId="14">
    <nc r="AI187">
      <v>1</v>
    </nc>
  </rcc>
  <rcc rId="10949" sId="2" numFmtId="14">
    <nc r="AJ187">
      <v>1</v>
    </nc>
  </rcc>
  <rcc rId="10950" sId="2" numFmtId="14">
    <nc r="AH188">
      <v>1</v>
    </nc>
  </rcc>
  <rcc rId="10951" sId="2" numFmtId="14">
    <nc r="AI188">
      <v>1</v>
    </nc>
  </rcc>
  <rcc rId="10952" sId="2" numFmtId="14">
    <nc r="AJ188">
      <v>1</v>
    </nc>
  </rcc>
  <rcc rId="10953" sId="2" numFmtId="14">
    <nc r="AH189">
      <v>1</v>
    </nc>
  </rcc>
  <rcc rId="10954" sId="2" numFmtId="14">
    <nc r="AI189">
      <v>1</v>
    </nc>
  </rcc>
  <rcc rId="10955" sId="2" numFmtId="14">
    <nc r="AJ189">
      <v>1</v>
    </nc>
  </rcc>
  <rcc rId="10956" sId="2" numFmtId="14">
    <nc r="AH190">
      <v>1</v>
    </nc>
  </rcc>
  <rcc rId="10957" sId="2" numFmtId="14">
    <nc r="AI190">
      <v>1</v>
    </nc>
  </rcc>
  <rcc rId="10958" sId="2" numFmtId="14">
    <nc r="AJ190">
      <v>1</v>
    </nc>
  </rcc>
  <rcc rId="10959" sId="2" numFmtId="14">
    <nc r="AH191">
      <v>1</v>
    </nc>
  </rcc>
  <rcc rId="10960" sId="2" numFmtId="14">
    <nc r="AI191">
      <v>1</v>
    </nc>
  </rcc>
  <rcc rId="10961" sId="2" numFmtId="14">
    <nc r="AJ191">
      <v>1</v>
    </nc>
  </rcc>
  <rcc rId="10962" sId="2" numFmtId="14">
    <nc r="AH192">
      <v>1</v>
    </nc>
  </rcc>
  <rcc rId="10963" sId="2" numFmtId="14">
    <nc r="AI192">
      <v>1</v>
    </nc>
  </rcc>
  <rcc rId="10964" sId="2" numFmtId="14">
    <nc r="AJ192">
      <v>1</v>
    </nc>
  </rcc>
  <rcc rId="10965" sId="2" numFmtId="14">
    <nc r="AH194">
      <v>1</v>
    </nc>
  </rcc>
  <rcc rId="10966" sId="2" numFmtId="14">
    <nc r="AI194">
      <v>1</v>
    </nc>
  </rcc>
  <rcc rId="10967" sId="2" numFmtId="14">
    <nc r="AJ194">
      <v>1</v>
    </nc>
  </rcc>
  <rcc rId="10968" sId="2" numFmtId="14">
    <nc r="AH195">
      <v>1</v>
    </nc>
  </rcc>
  <rcc rId="10969" sId="2" numFmtId="14">
    <nc r="AI195">
      <v>1</v>
    </nc>
  </rcc>
  <rcc rId="10970" sId="2" numFmtId="14">
    <nc r="AJ195">
      <v>1</v>
    </nc>
  </rcc>
  <rcc rId="10971" sId="2" quotePrefix="1">
    <nc r="AK158" t="inlineStr">
      <is>
        <t>None</t>
      </is>
    </nc>
  </rcc>
  <rcc rId="10972" sId="2" quotePrefix="1">
    <nc r="AK187" t="inlineStr">
      <is>
        <t>None</t>
      </is>
    </nc>
  </rcc>
  <rcc rId="10973" sId="2" quotePrefix="1">
    <nc r="AK188" t="inlineStr">
      <is>
        <t>None</t>
      </is>
    </nc>
  </rcc>
  <rcc rId="10974" sId="2" quotePrefix="1">
    <nc r="AK189" t="inlineStr">
      <is>
        <t>None</t>
      </is>
    </nc>
  </rcc>
  <rcc rId="10975" sId="2" quotePrefix="1">
    <nc r="AK190" t="inlineStr">
      <is>
        <t>None</t>
      </is>
    </nc>
  </rcc>
  <rcc rId="10976" sId="2" quotePrefix="1">
    <nc r="AK191" t="inlineStr">
      <is>
        <t>None</t>
      </is>
    </nc>
  </rcc>
  <rcc rId="10977" sId="2" quotePrefix="1">
    <nc r="AK192" t="inlineStr">
      <is>
        <t>None</t>
      </is>
    </nc>
  </rcc>
  <rcc rId="10978" sId="2" quotePrefix="1">
    <nc r="AK193" t="inlineStr">
      <is>
        <t>None</t>
      </is>
    </nc>
  </rcc>
  <rcc rId="10979" sId="2" quotePrefix="1">
    <nc r="AK194" t="inlineStr">
      <is>
        <t>None</t>
      </is>
    </nc>
  </rcc>
  <rcc rId="10980" sId="2" quotePrefix="1">
    <nc r="AK195" t="inlineStr">
      <is>
        <t>None</t>
      </is>
    </nc>
  </rcc>
  <rcv guid="{D33AC7AF-C8AB-4CE9-94C7-9237011A5FC3}" action="delete"/>
  <rdn rId="0" localSheetId="1" customView="1" name="Z_D33AC7AF_C8AB_4CE9_94C7_9237011A5FC3_.wvu.FilterData" hidden="1" oldHidden="1">
    <formula>Merged_COEM!$A$59:$AN$556</formula>
    <oldFormula>Merged_COEM!$A$59:$AN$556</oldFormula>
  </rdn>
  <rdn rId="0" localSheetId="2" customView="1" name="Z_D33AC7AF_C8AB_4CE9_94C7_9237011A5FC3_.wvu.FilterData" hidden="1" oldHidden="1">
    <formula>Merged_JOEM!$B$59:$AN$234</formula>
    <oldFormula>Merged_JOEM!$B$59:$AN$234</oldFormula>
  </rdn>
  <rcv guid="{D33AC7AF-C8AB-4CE9-94C7-9237011A5FC3}" action="add"/>
</revisions>
</file>

<file path=xl/revisions/revisionLog7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983" sId="2">
    <nc r="AG158" t="inlineStr">
      <is>
        <t>OK</t>
      </is>
    </nc>
  </rcc>
  <rcc rId="10984" sId="2">
    <nc r="AG187" t="inlineStr">
      <is>
        <t>OK</t>
      </is>
    </nc>
  </rcc>
  <rcc rId="10985" sId="2">
    <nc r="AG188" t="inlineStr">
      <is>
        <t>OK</t>
      </is>
    </nc>
  </rcc>
  <rcc rId="10986" sId="2">
    <nc r="AG189" t="inlineStr">
      <is>
        <t>OK</t>
      </is>
    </nc>
  </rcc>
  <rcc rId="10987" sId="2">
    <nc r="AG190" t="inlineStr">
      <is>
        <t>OK</t>
      </is>
    </nc>
  </rcc>
  <rcc rId="10988" sId="2">
    <nc r="AG191" t="inlineStr">
      <is>
        <t>OK</t>
      </is>
    </nc>
  </rcc>
  <rcc rId="10989" sId="2">
    <nc r="AG192" t="inlineStr">
      <is>
        <t>OK</t>
      </is>
    </nc>
  </rcc>
  <rcc rId="10990" sId="2">
    <nc r="AG193" t="inlineStr">
      <is>
        <t>OK</t>
      </is>
    </nc>
  </rcc>
  <rcc rId="10991" sId="2">
    <nc r="AG194" t="inlineStr">
      <is>
        <t>OK</t>
      </is>
    </nc>
  </rcc>
  <rcc rId="10992" sId="2">
    <nc r="AG195" t="inlineStr">
      <is>
        <t>OK</t>
      </is>
    </nc>
  </rcc>
  <rcv guid="{D33AC7AF-C8AB-4CE9-94C7-9237011A5FC3}" action="delete"/>
  <rdn rId="0" localSheetId="1" customView="1" name="Z_D33AC7AF_C8AB_4CE9_94C7_9237011A5FC3_.wvu.FilterData" hidden="1" oldHidden="1">
    <formula>Merged_COEM!$A$59:$AN$556</formula>
    <oldFormula>Merged_COEM!$A$59:$AN$556</oldFormula>
  </rdn>
  <rdn rId="0" localSheetId="2" customView="1" name="Z_D33AC7AF_C8AB_4CE9_94C7_9237011A5FC3_.wvu.FilterData" hidden="1" oldHidden="1">
    <formula>Merged_JOEM!$B$59:$AN$234</formula>
    <oldFormula>Merged_JOEM!$B$59:$AN$234</oldFormula>
  </rdn>
  <rcv guid="{D33AC7AF-C8AB-4CE9-94C7-9237011A5FC3}" action="add"/>
</revisions>
</file>

<file path=xl/revisions/revisionLog7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995" sId="1">
    <nc r="Z354">
      <v>3</v>
    </nc>
  </rcc>
  <rcc rId="10996" sId="1">
    <nc r="AA354" t="inlineStr">
      <is>
        <t>Ready for review</t>
      </is>
    </nc>
  </rcc>
  <rcc rId="10997" sId="1" numFmtId="19">
    <nc r="AE354">
      <v>43992</v>
    </nc>
  </rcc>
  <rcc rId="10998" sId="1" numFmtId="19">
    <nc r="AF354">
      <v>43992</v>
    </nc>
  </rcc>
  <rcc rId="10999" sId="1">
    <nc r="AG354" t="inlineStr">
      <is>
        <t>OK</t>
      </is>
    </nc>
  </rcc>
  <rcc rId="11000" sId="1" numFmtId="14">
    <nc r="AH354">
      <v>1</v>
    </nc>
  </rcc>
  <rcc rId="11001" sId="1" numFmtId="14">
    <nc r="AI354">
      <v>1</v>
    </nc>
  </rcc>
  <rcc rId="11002" sId="1" numFmtId="14">
    <nc r="AJ354">
      <v>1</v>
    </nc>
  </rcc>
  <rcc rId="11003" sId="1">
    <nc r="AK354" t="inlineStr">
      <is>
        <t>None</t>
      </is>
    </nc>
  </rcc>
  <rcc rId="11004" sId="1" odxf="1" dxf="1" quotePrefix="1">
    <nc r="AL354" t="inlineStr">
      <is>
        <t>-</t>
      </is>
    </nc>
    <odxf/>
    <ndxf/>
  </rcc>
  <rfmt sheetId="1" sqref="AM354" start="0" length="0">
    <dxf/>
  </rfmt>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07" sId="1">
    <nc r="X354">
      <f>W354</f>
    </nc>
  </rcc>
</revisions>
</file>

<file path=xl/revisions/revisionLog7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10" sId="1">
    <nc r="X470">
      <f>W470</f>
    </nc>
  </rcc>
  <rcc rId="11011" sId="1">
    <nc r="Z470">
      <v>4</v>
    </nc>
  </rcc>
  <rcc rId="11012" sId="1">
    <nc r="AA470" t="inlineStr">
      <is>
        <t>Ready for review</t>
      </is>
    </nc>
  </rcc>
  <rcc rId="11013" sId="1" numFmtId="19">
    <nc r="AE470">
      <v>43991</v>
    </nc>
  </rcc>
  <rcc rId="11014" sId="1" numFmtId="19">
    <nc r="AF470">
      <v>43991</v>
    </nc>
  </rcc>
  <rcc rId="11015" sId="1">
    <nc r="AG470" t="inlineStr">
      <is>
        <t>OK</t>
      </is>
    </nc>
  </rcc>
  <rcc rId="11016" sId="1" numFmtId="14">
    <nc r="AH470">
      <v>1</v>
    </nc>
  </rcc>
  <rcc rId="11017" sId="1" numFmtId="14">
    <nc r="AI470">
      <v>1</v>
    </nc>
  </rcc>
  <rcc rId="11018" sId="1" numFmtId="14">
    <nc r="AJ470">
      <v>1</v>
    </nc>
  </rcc>
  <rcc rId="11019" sId="1">
    <nc r="AK470" t="inlineStr">
      <is>
        <t>None</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22" sId="1" odxf="1" dxf="1" quotePrefix="1">
    <oc r="AN416" t="inlineStr">
      <is>
        <t>- Waiting owner confirm</t>
      </is>
    </oc>
    <nc r="AN416" t="inlineStr">
      <is>
        <t>-Owner confirm that's OK</t>
      </is>
    </nc>
    <odxf/>
    <ndxf/>
  </rcc>
</revisions>
</file>

<file path=xl/revisions/revisionLog7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23" sId="1">
    <nc r="X477">
      <f>W477</f>
    </nc>
  </rcc>
  <rcc rId="11024" sId="1">
    <nc r="Z477">
      <v>2</v>
    </nc>
  </rcc>
  <rcc rId="11025" sId="1">
    <nc r="AA477" t="inlineStr">
      <is>
        <t>Ready for review</t>
      </is>
    </nc>
  </rcc>
  <rcc rId="11026" sId="1" numFmtId="19">
    <nc r="AE477">
      <v>43992</v>
    </nc>
  </rcc>
  <rcc rId="11027" sId="1" numFmtId="19">
    <nc r="AF477">
      <v>43992</v>
    </nc>
  </rcc>
  <rcc rId="11028" sId="1" numFmtId="14">
    <nc r="AH477">
      <v>1</v>
    </nc>
  </rcc>
  <rcc rId="11029" sId="1" numFmtId="14">
    <nc r="AI477">
      <v>1</v>
    </nc>
  </rcc>
  <rcc rId="11030" sId="1">
    <nc r="AL477" t="inlineStr">
      <is>
        <t>-</t>
      </is>
    </nc>
  </rcc>
  <rcc rId="11031" sId="1">
    <nc r="AG477" t="inlineStr">
      <is>
        <t>NG</t>
      </is>
    </nc>
  </rcc>
  <rcc rId="11032" sId="1" numFmtId="14">
    <nc r="AJ477">
      <v>0.5</v>
    </nc>
  </rcc>
  <rcc rId="11033" sId="1">
    <nc r="AK477" t="inlineStr">
      <is>
        <t>OPL</t>
      </is>
    </nc>
  </rcc>
  <rcc rId="11034" sId="1">
    <nc r="AM477" t="inlineStr">
      <is>
        <t>-</t>
      </is>
    </nc>
  </rcc>
  <rcc rId="11035" sId="1">
    <nc r="AM467" t="inlineStr">
      <is>
        <t>-</t>
      </is>
    </nc>
  </rc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7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38" sId="1">
    <oc r="AA415" t="inlineStr">
      <is>
        <t>Ready for review</t>
      </is>
    </oc>
    <nc r="AA415" t="inlineStr">
      <is>
        <t>Ready for PLC</t>
      </is>
    </nc>
  </rcc>
  <rcc rId="11039" sId="1">
    <oc r="AA416" t="inlineStr">
      <is>
        <t>Ready for review</t>
      </is>
    </oc>
    <nc r="AA416" t="inlineStr">
      <is>
        <t>Ready for PLC</t>
      </is>
    </nc>
  </rcc>
  <rcc rId="11040" sId="1">
    <oc r="AA417" t="inlineStr">
      <is>
        <t>Ready for review</t>
      </is>
    </oc>
    <nc r="AA417" t="inlineStr">
      <is>
        <t>Ready for PLC</t>
      </is>
    </nc>
  </rcc>
  <rcc rId="11041" sId="1">
    <oc r="AA418" t="inlineStr">
      <is>
        <t>Ready for review</t>
      </is>
    </oc>
    <nc r="AA418" t="inlineStr">
      <is>
        <t>Ready for PLC</t>
      </is>
    </nc>
  </rcc>
  <rcc rId="11042" sId="1" numFmtId="19">
    <nc r="AB415">
      <v>43992</v>
    </nc>
  </rcc>
  <rcc rId="11043" sId="1" numFmtId="19">
    <nc r="AB416">
      <v>43992</v>
    </nc>
  </rcc>
  <rcc rId="11044" sId="1" numFmtId="19">
    <nc r="AB417">
      <v>43992</v>
    </nc>
  </rcc>
  <rcc rId="11045" sId="1" numFmtId="19">
    <nc r="AB418">
      <v>43992</v>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7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56" sId="2">
    <oc r="X159">
      <v>67.5</v>
    </oc>
    <nc r="X159">
      <f>W159</f>
    </nc>
  </rcc>
  <rcc rId="11057" sId="2">
    <oc r="X160">
      <v>67.5</v>
    </oc>
    <nc r="X160">
      <f>W160</f>
    </nc>
  </rcc>
  <rcc rId="11058" sId="2">
    <oc r="X178">
      <f>W178</f>
    </oc>
    <nc r="X178">
      <f>W178</f>
    </nc>
  </rcc>
  <rcc rId="11059" sId="2">
    <oc r="X179">
      <f>W179</f>
    </oc>
    <nc r="X179">
      <f>W179</f>
    </nc>
  </rcc>
  <rcc rId="11060" sId="2">
    <oc r="X180">
      <f>W180</f>
    </oc>
    <nc r="X180">
      <f>W180</f>
    </nc>
  </rcc>
  <rcc rId="11061" sId="2">
    <oc r="X181">
      <f>W181</f>
    </oc>
    <nc r="X181">
      <f>W181</f>
    </nc>
  </rcc>
  <rcc rId="11062" sId="2">
    <oc r="X182">
      <f>W182</f>
    </oc>
    <nc r="X182">
      <f>W182</f>
    </nc>
  </rcc>
  <rcc rId="11063" sId="2">
    <oc r="X183">
      <f>W183</f>
    </oc>
    <nc r="X183">
      <f>W183</f>
    </nc>
  </rcc>
  <rcc rId="11064" sId="2">
    <oc r="X184">
      <f>W184</f>
    </oc>
    <nc r="X184">
      <f>W184</f>
    </nc>
  </rcc>
  <rcc rId="11065" sId="2">
    <oc r="X185">
      <f>W185</f>
    </oc>
    <nc r="X185">
      <f>W185</f>
    </nc>
  </rcc>
  <rcc rId="11066" sId="2">
    <oc r="X186">
      <f>W186</f>
    </oc>
    <nc r="X186">
      <f>W186</f>
    </nc>
  </rcc>
</revisions>
</file>

<file path=xl/revisions/revisionLog7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67" sId="2">
    <oc r="X154">
      <f>W154</f>
    </oc>
    <nc r="X154">
      <f>W154</f>
    </nc>
  </rcc>
  <rcc rId="11068" sId="2">
    <oc r="X161">
      <v>67.5</v>
    </oc>
    <nc r="X161">
      <f>W161</f>
    </nc>
  </rcc>
  <rcc rId="11069" sId="2">
    <oc r="X162">
      <v>67.5</v>
    </oc>
    <nc r="X162">
      <f>W162</f>
    </nc>
  </rcc>
  <rcc rId="11070" sId="2">
    <oc r="X163">
      <v>67.5</v>
    </oc>
    <nc r="X163">
      <f>W163</f>
    </nc>
  </rcc>
  <rcc rId="11071" sId="2">
    <oc r="X164">
      <v>67.5</v>
    </oc>
    <nc r="X164">
      <f>W164</f>
    </nc>
  </rcc>
  <rcc rId="11072" sId="2">
    <oc r="X165">
      <v>67.5</v>
    </oc>
    <nc r="X165">
      <f>W165</f>
    </nc>
  </rcc>
  <rcc rId="11073" sId="2">
    <oc r="X166">
      <v>67.5</v>
    </oc>
    <nc r="X166">
      <f>W166</f>
    </nc>
  </rcc>
  <rcc rId="11074" sId="2">
    <oc r="X167">
      <v>67.5</v>
    </oc>
    <nc r="X167">
      <f>W167</f>
    </nc>
  </rcc>
  <rcc rId="11075" sId="2">
    <oc r="X168">
      <f>W168</f>
    </oc>
    <nc r="X168">
      <f>W168</f>
    </nc>
  </rcc>
  <rcc rId="11076" sId="2">
    <oc r="X169">
      <f>W169</f>
    </oc>
    <nc r="X169">
      <f>W169</f>
    </nc>
  </rcc>
</revisions>
</file>

<file path=xl/revisions/revisionLog7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79" sId="1">
    <nc r="X495">
      <f>W495</f>
    </nc>
  </rcc>
  <rcc rId="11080" sId="1">
    <nc r="Z495">
      <v>8</v>
    </nc>
  </rcc>
  <rcc rId="11081" sId="1">
    <nc r="AA495" t="inlineStr">
      <is>
        <t>Ready for review</t>
      </is>
    </nc>
  </rcc>
  <rcc rId="11082" sId="1" numFmtId="19">
    <nc r="AE495">
      <v>43992</v>
    </nc>
  </rcc>
  <rcc rId="11083" sId="1" numFmtId="19">
    <nc r="AF495">
      <v>43992</v>
    </nc>
  </rcc>
  <rcc rId="11084" sId="1">
    <nc r="AG495" t="inlineStr">
      <is>
        <t>OK</t>
      </is>
    </nc>
  </rcc>
  <rcc rId="11085" sId="1" numFmtId="14">
    <nc r="AH495">
      <v>1</v>
    </nc>
  </rcc>
  <rcc rId="11086" sId="1" numFmtId="14">
    <nc r="AI495">
      <v>1</v>
    </nc>
  </rcc>
  <rcc rId="11087" sId="1" numFmtId="14">
    <nc r="AJ495">
      <v>1</v>
    </nc>
  </rcc>
  <rcc rId="11088" sId="1">
    <nc r="AK495" t="inlineStr">
      <is>
        <t>None</t>
      </is>
    </nc>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91" sId="1">
    <oc r="Z495">
      <v>8</v>
    </oc>
    <nc r="Z495">
      <v>5</v>
    </nc>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L491" start="0" length="0">
    <dxf/>
  </rfmt>
  <rfmt sheetId="1" sqref="L498" start="0" length="0">
    <dxf>
      <alignment horizontal="left" vertical="top" readingOrder="0"/>
      <border outline="0">
        <left style="thin">
          <color indexed="64"/>
        </left>
        <right style="thin">
          <color indexed="64"/>
        </right>
        <top style="thin">
          <color indexed="64"/>
        </top>
        <bottom style="thin">
          <color indexed="64"/>
        </bottom>
      </border>
    </dxf>
  </rfmt>
  <rfmt sheetId="1" sqref="L499" start="0" length="0">
    <dxf>
      <alignment horizontal="left" vertical="top" readingOrder="0"/>
      <border outline="0">
        <left style="thin">
          <color indexed="64"/>
        </left>
        <right style="thin">
          <color indexed="64"/>
        </right>
        <top style="thin">
          <color indexed="64"/>
        </top>
        <bottom style="thin">
          <color indexed="64"/>
        </bottom>
      </border>
    </dxf>
  </rfmt>
  <rfmt sheetId="1" sqref="L500" start="0" length="0">
    <dxf>
      <alignment horizontal="left" vertical="top" readingOrder="0"/>
      <border outline="0">
        <left style="thin">
          <color indexed="64"/>
        </left>
        <right style="thin">
          <color indexed="64"/>
        </right>
        <top style="thin">
          <color indexed="64"/>
        </top>
        <bottom style="thin">
          <color indexed="64"/>
        </bottom>
      </border>
    </dxf>
  </rfmt>
  <rfmt sheetId="1" sqref="L501" start="0" length="0">
    <dxf>
      <alignment horizontal="left" vertical="top" readingOrder="0"/>
      <border outline="0">
        <left style="thin">
          <color indexed="64"/>
        </left>
        <right style="thin">
          <color indexed="64"/>
        </right>
        <top style="thin">
          <color indexed="64"/>
        </top>
        <bottom style="thin">
          <color indexed="64"/>
        </bottom>
      </border>
    </dxf>
  </rfmt>
  <rfmt sheetId="1" sqref="L502" start="0" length="0">
    <dxf>
      <alignment horizontal="left" vertical="top" readingOrder="0"/>
      <border outline="0">
        <left style="thin">
          <color indexed="64"/>
        </left>
        <right style="thin">
          <color indexed="64"/>
        </right>
        <top style="thin">
          <color indexed="64"/>
        </top>
        <bottom style="thin">
          <color indexed="64"/>
        </bottom>
      </border>
    </dxf>
  </rfmt>
  <rfmt sheetId="1" sqref="L503" start="0" length="0">
    <dxf>
      <alignment horizontal="left" vertical="top" readingOrder="0"/>
      <border outline="0">
        <left style="thin">
          <color indexed="64"/>
        </left>
        <right style="thin">
          <color indexed="64"/>
        </right>
        <top style="thin">
          <color indexed="64"/>
        </top>
        <bottom style="thin">
          <color indexed="64"/>
        </bottom>
      </border>
    </dxf>
  </rfmt>
  <rfmt sheetId="1" sqref="L504" start="0" length="0">
    <dxf>
      <alignment horizontal="left" vertical="top" readingOrder="0"/>
      <border outline="0">
        <left style="thin">
          <color indexed="64"/>
        </left>
        <right style="thin">
          <color indexed="64"/>
        </right>
        <top style="thin">
          <color indexed="64"/>
        </top>
        <bottom style="thin">
          <color indexed="64"/>
        </bottom>
      </border>
    </dxf>
  </rfmt>
  <rfmt sheetId="1" sqref="L505" start="0" length="0">
    <dxf>
      <alignment horizontal="left" vertical="top" readingOrder="0"/>
      <border outline="0">
        <left style="thin">
          <color indexed="64"/>
        </left>
        <right style="thin">
          <color indexed="64"/>
        </right>
        <top style="thin">
          <color indexed="64"/>
        </top>
        <bottom style="thin">
          <color indexed="64"/>
        </bottom>
      </border>
    </dxf>
  </rfmt>
  <rfmt sheetId="1" sqref="L506" start="0" length="0">
    <dxf>
      <alignment horizontal="left" vertical="top" readingOrder="0"/>
      <border outline="0">
        <left style="thin">
          <color indexed="64"/>
        </left>
        <right style="thin">
          <color indexed="64"/>
        </right>
        <top style="thin">
          <color indexed="64"/>
        </top>
        <bottom style="thin">
          <color indexed="64"/>
        </bottom>
      </border>
    </dxf>
  </rfmt>
  <rfmt sheetId="1" sqref="L507" start="0" length="0">
    <dxf>
      <alignment horizontal="left" vertical="top" readingOrder="0"/>
      <border outline="0">
        <left style="thin">
          <color indexed="64"/>
        </left>
        <right style="thin">
          <color indexed="64"/>
        </right>
        <top style="thin">
          <color indexed="64"/>
        </top>
        <bottom style="thin">
          <color indexed="64"/>
        </bottom>
      </border>
    </dxf>
  </rfmt>
  <rfmt sheetId="1" sqref="L508" start="0" length="0">
    <dxf>
      <alignment horizontal="left" vertical="top" readingOrder="0"/>
      <border outline="0">
        <left style="thin">
          <color indexed="64"/>
        </left>
        <right style="thin">
          <color indexed="64"/>
        </right>
        <top style="thin">
          <color indexed="64"/>
        </top>
        <bottom style="thin">
          <color indexed="64"/>
        </bottom>
      </border>
    </dxf>
  </rfmt>
  <rfmt sheetId="1" sqref="L509" start="0" length="0">
    <dxf>
      <alignment horizontal="left" vertical="top" readingOrder="0"/>
      <border outline="0">
        <left style="thin">
          <color indexed="64"/>
        </left>
        <right style="thin">
          <color indexed="64"/>
        </right>
        <top style="thin">
          <color indexed="64"/>
        </top>
        <bottom style="thin">
          <color indexed="64"/>
        </bottom>
      </border>
    </dxf>
  </rfmt>
  <rfmt sheetId="1" sqref="L510" start="0" length="0">
    <dxf>
      <alignment horizontal="left" vertical="top" readingOrder="0"/>
      <border outline="0">
        <left style="thin">
          <color indexed="64"/>
        </left>
        <right style="thin">
          <color indexed="64"/>
        </right>
        <top style="thin">
          <color indexed="64"/>
        </top>
        <bottom style="thin">
          <color indexed="64"/>
        </bottom>
      </border>
    </dxf>
  </rfmt>
  <rfmt sheetId="1" sqref="L511" start="0" length="0">
    <dxf>
      <alignment horizontal="left" vertical="top" readingOrder="0"/>
      <border outline="0">
        <left style="thin">
          <color indexed="64"/>
        </left>
        <right style="thin">
          <color indexed="64"/>
        </right>
        <top style="thin">
          <color indexed="64"/>
        </top>
        <bottom style="thin">
          <color indexed="64"/>
        </bottom>
      </border>
    </dxf>
  </rfmt>
  <rfmt sheetId="1" sqref="L512" start="0" length="0">
    <dxf>
      <alignment horizontal="left" vertical="top" readingOrder="0"/>
      <border outline="0">
        <left style="thin">
          <color indexed="64"/>
        </left>
        <right style="thin">
          <color indexed="64"/>
        </right>
        <top style="thin">
          <color indexed="64"/>
        </top>
        <bottom style="thin">
          <color indexed="64"/>
        </bottom>
      </border>
    </dxf>
  </rfmt>
  <rfmt sheetId="1" sqref="L513" start="0" length="0">
    <dxf>
      <alignment horizontal="left" vertical="top" readingOrder="0"/>
      <border outline="0">
        <left style="thin">
          <color indexed="64"/>
        </left>
        <right style="thin">
          <color indexed="64"/>
        </right>
        <top style="thin">
          <color indexed="64"/>
        </top>
        <bottom style="thin">
          <color indexed="64"/>
        </bottom>
      </border>
    </dxf>
  </rfmt>
  <rfmt sheetId="1" sqref="L514" start="0" length="0">
    <dxf>
      <alignment horizontal="left" vertical="top" readingOrder="0"/>
      <border outline="0">
        <left style="thin">
          <color indexed="64"/>
        </left>
        <right style="thin">
          <color indexed="64"/>
        </right>
        <top style="thin">
          <color indexed="64"/>
        </top>
        <bottom style="thin">
          <color indexed="64"/>
        </bottom>
      </border>
    </dxf>
  </rfmt>
  <rfmt sheetId="1" sqref="L515" start="0" length="0">
    <dxf>
      <alignment horizontal="left" vertical="top" readingOrder="0"/>
      <border outline="0">
        <left style="thin">
          <color indexed="64"/>
        </left>
        <right style="thin">
          <color indexed="64"/>
        </right>
        <top style="thin">
          <color indexed="64"/>
        </top>
        <bottom style="thin">
          <color indexed="64"/>
        </bottom>
      </border>
    </dxf>
  </rfmt>
  <rfmt sheetId="1" sqref="L516" start="0" length="0">
    <dxf>
      <alignment horizontal="left" vertical="top" readingOrder="0"/>
      <border outline="0">
        <left style="thin">
          <color indexed="64"/>
        </left>
        <right style="thin">
          <color indexed="64"/>
        </right>
        <top style="thin">
          <color indexed="64"/>
        </top>
        <bottom style="thin">
          <color indexed="64"/>
        </bottom>
      </border>
    </dxf>
  </rfmt>
  <rfmt sheetId="1" sqref="L517" start="0" length="0">
    <dxf>
      <alignment horizontal="left" vertical="top" readingOrder="0"/>
      <border outline="0">
        <left style="thin">
          <color indexed="64"/>
        </left>
        <right style="thin">
          <color indexed="64"/>
        </right>
        <top style="thin">
          <color indexed="64"/>
        </top>
        <bottom style="thin">
          <color indexed="64"/>
        </bottom>
      </border>
    </dxf>
  </rfmt>
  <rfmt sheetId="1" sqref="L518" start="0" length="0">
    <dxf>
      <alignment horizontal="left" vertical="top" readingOrder="0"/>
      <border outline="0">
        <left style="thin">
          <color indexed="64"/>
        </left>
        <right style="thin">
          <color indexed="64"/>
        </right>
        <top style="thin">
          <color indexed="64"/>
        </top>
        <bottom style="thin">
          <color indexed="64"/>
        </bottom>
      </border>
    </dxf>
  </rfmt>
  <rfmt sheetId="1" sqref="L519" start="0" length="0">
    <dxf/>
  </rfmt>
  <rfmt sheetId="1" sqref="L520" start="0" length="0">
    <dxf/>
  </rfmt>
  <rfmt sheetId="1" sqref="L521" start="0" length="0">
    <dxf/>
  </rfmt>
  <rfmt sheetId="1" sqref="L522" start="0" length="0">
    <dxf/>
  </rfmt>
  <rfmt sheetId="1" sqref="L523" start="0" length="0">
    <dxf/>
  </rfmt>
  <rfmt sheetId="1" sqref="L524" start="0" length="0">
    <dxf/>
  </rfmt>
  <rfmt sheetId="1" sqref="L525" start="0" length="0">
    <dxf/>
  </rfmt>
  <rfmt sheetId="1" sqref="L526" start="0" length="0">
    <dxf>
      <alignment horizontal="left" vertical="top" readingOrder="0"/>
      <border outline="0">
        <left style="thin">
          <color indexed="64"/>
        </left>
        <right style="thin">
          <color indexed="64"/>
        </right>
        <top style="thin">
          <color indexed="64"/>
        </top>
        <bottom style="thin">
          <color indexed="64"/>
        </bottom>
      </border>
    </dxf>
  </rfmt>
  <rfmt sheetId="1" sqref="L527" start="0" length="0">
    <dxf>
      <alignment horizontal="left" vertical="top" readingOrder="0"/>
      <border outline="0">
        <left style="thin">
          <color indexed="64"/>
        </left>
        <right style="thin">
          <color indexed="64"/>
        </right>
        <top style="thin">
          <color indexed="64"/>
        </top>
        <bottom style="thin">
          <color indexed="64"/>
        </bottom>
      </border>
    </dxf>
  </rfmt>
  <rfmt sheetId="1" sqref="L528" start="0" length="0">
    <dxf>
      <alignment horizontal="left" vertical="top" readingOrder="0"/>
      <border outline="0">
        <left style="thin">
          <color indexed="64"/>
        </left>
        <right style="thin">
          <color indexed="64"/>
        </right>
        <top style="thin">
          <color indexed="64"/>
        </top>
        <bottom style="thin">
          <color indexed="64"/>
        </bottom>
      </border>
    </dxf>
  </rfmt>
  <rfmt sheetId="1" sqref="L529" start="0" length="0">
    <dxf>
      <alignment horizontal="left" vertical="top" readingOrder="0"/>
      <border outline="0">
        <left style="thin">
          <color indexed="64"/>
        </left>
        <right style="thin">
          <color indexed="64"/>
        </right>
        <top style="thin">
          <color indexed="64"/>
        </top>
        <bottom style="thin">
          <color indexed="64"/>
        </bottom>
      </border>
    </dxf>
  </rfmt>
  <rfmt sheetId="1" sqref="L530" start="0" length="0">
    <dxf>
      <alignment horizontal="left" vertical="top" readingOrder="0"/>
      <border outline="0">
        <left style="thin">
          <color indexed="64"/>
        </left>
        <right style="thin">
          <color indexed="64"/>
        </right>
        <top style="thin">
          <color indexed="64"/>
        </top>
        <bottom style="thin">
          <color indexed="64"/>
        </bottom>
      </border>
    </dxf>
  </rfmt>
  <rfmt sheetId="1" sqref="L531" start="0" length="0">
    <dxf>
      <alignment horizontal="left" vertical="top" readingOrder="0"/>
      <border outline="0">
        <left style="thin">
          <color indexed="64"/>
        </left>
        <right style="thin">
          <color indexed="64"/>
        </right>
        <top style="thin">
          <color indexed="64"/>
        </top>
        <bottom style="thin">
          <color indexed="64"/>
        </bottom>
      </border>
    </dxf>
  </rfmt>
  <rfmt sheetId="1" sqref="L532" start="0" length="0">
    <dxf>
      <alignment horizontal="left" vertical="top" readingOrder="0"/>
      <border outline="0">
        <left style="thin">
          <color indexed="64"/>
        </left>
        <right style="thin">
          <color indexed="64"/>
        </right>
        <top style="thin">
          <color indexed="64"/>
        </top>
        <bottom style="thin">
          <color indexed="64"/>
        </bottom>
      </border>
    </dxf>
  </rfmt>
  <rfmt sheetId="1" sqref="L533" start="0" length="0">
    <dxf/>
  </rfmt>
  <rfmt sheetId="1" sqref="L534" start="0" length="0">
    <dxf/>
  </rfmt>
  <rfmt sheetId="1" sqref="L535" start="0" length="0">
    <dxf/>
  </rfmt>
  <rfmt sheetId="1" sqref="L536" start="0" length="0">
    <dxf>
      <alignment horizontal="left" vertical="top" readingOrder="0"/>
      <border outline="0">
        <left style="thin">
          <color indexed="64"/>
        </left>
        <right style="thin">
          <color indexed="64"/>
        </right>
        <top style="thin">
          <color indexed="64"/>
        </top>
        <bottom style="thin">
          <color indexed="64"/>
        </bottom>
      </border>
    </dxf>
  </rfmt>
  <rfmt sheetId="1" sqref="L537" start="0" length="0">
    <dxf>
      <alignment horizontal="left" vertical="top" readingOrder="0"/>
      <border outline="0">
        <left style="thin">
          <color indexed="64"/>
        </left>
        <right style="thin">
          <color indexed="64"/>
        </right>
        <top style="thin">
          <color indexed="64"/>
        </top>
        <bottom style="thin">
          <color indexed="64"/>
        </bottom>
      </border>
    </dxf>
  </rfmt>
  <rfmt sheetId="1" sqref="L538" start="0" length="0">
    <dxf>
      <alignment horizontal="left" vertical="top" readingOrder="0"/>
      <border outline="0">
        <left style="thin">
          <color indexed="64"/>
        </left>
        <right style="thin">
          <color indexed="64"/>
        </right>
        <top style="thin">
          <color indexed="64"/>
        </top>
        <bottom style="thin">
          <color indexed="64"/>
        </bottom>
      </border>
    </dxf>
  </rfmt>
  <rfmt sheetId="1" sqref="L539" start="0" length="0">
    <dxf>
      <alignment horizontal="left" vertical="top" readingOrder="0"/>
      <border outline="0">
        <left style="thin">
          <color indexed="64"/>
        </left>
        <right style="thin">
          <color indexed="64"/>
        </right>
        <top style="thin">
          <color indexed="64"/>
        </top>
        <bottom style="thin">
          <color indexed="64"/>
        </bottom>
      </border>
    </dxf>
  </rfmt>
  <rfmt sheetId="1" sqref="L540" start="0" length="0">
    <dxf>
      <alignment horizontal="left" vertical="top" readingOrder="0"/>
      <border outline="0">
        <left style="thin">
          <color indexed="64"/>
        </left>
        <right style="thin">
          <color indexed="64"/>
        </right>
        <top style="thin">
          <color indexed="64"/>
        </top>
        <bottom style="thin">
          <color indexed="64"/>
        </bottom>
      </border>
    </dxf>
  </rfmt>
  <rfmt sheetId="1" sqref="L541" start="0" length="0">
    <dxf>
      <alignment horizontal="left" vertical="top" readingOrder="0"/>
      <border outline="0">
        <left style="thin">
          <color indexed="64"/>
        </left>
        <right style="thin">
          <color indexed="64"/>
        </right>
        <top style="thin">
          <color indexed="64"/>
        </top>
        <bottom style="thin">
          <color indexed="64"/>
        </bottom>
      </border>
    </dxf>
  </rfmt>
  <rfmt sheetId="1" sqref="L542" start="0" length="0">
    <dxf>
      <alignment horizontal="left" vertical="top" readingOrder="0"/>
      <border outline="0">
        <left style="thin">
          <color indexed="64"/>
        </left>
        <right style="thin">
          <color indexed="64"/>
        </right>
        <top style="thin">
          <color indexed="64"/>
        </top>
        <bottom style="thin">
          <color indexed="64"/>
        </bottom>
      </border>
    </dxf>
  </rfmt>
  <rfmt sheetId="1" sqref="L543" start="0" length="0">
    <dxf>
      <alignment horizontal="left" vertical="top" readingOrder="0"/>
      <border outline="0">
        <left style="thin">
          <color indexed="64"/>
        </left>
        <right style="thin">
          <color indexed="64"/>
        </right>
        <top style="thin">
          <color indexed="64"/>
        </top>
        <bottom style="thin">
          <color indexed="64"/>
        </bottom>
      </border>
    </dxf>
  </rfmt>
  <rfmt sheetId="1" sqref="L544" start="0" length="0">
    <dxf>
      <alignment horizontal="left" vertical="top" readingOrder="0"/>
      <border outline="0">
        <left style="thin">
          <color indexed="64"/>
        </left>
        <right style="thin">
          <color indexed="64"/>
        </right>
        <top style="thin">
          <color indexed="64"/>
        </top>
        <bottom style="thin">
          <color indexed="64"/>
        </bottom>
      </border>
    </dxf>
  </rfmt>
  <rfmt sheetId="1" sqref="L545" start="0" length="0">
    <dxf>
      <alignment horizontal="left" vertical="top" readingOrder="0"/>
      <border outline="0">
        <left style="thin">
          <color indexed="64"/>
        </left>
        <right style="thin">
          <color indexed="64"/>
        </right>
        <top style="thin">
          <color indexed="64"/>
        </top>
        <bottom style="thin">
          <color indexed="64"/>
        </bottom>
      </border>
    </dxf>
  </rfmt>
  <rfmt sheetId="1" sqref="L546" start="0" length="0">
    <dxf>
      <alignment horizontal="left" vertical="top" readingOrder="0"/>
      <border outline="0">
        <left style="thin">
          <color indexed="64"/>
        </left>
        <right style="thin">
          <color indexed="64"/>
        </right>
        <top style="thin">
          <color indexed="64"/>
        </top>
        <bottom style="thin">
          <color indexed="64"/>
        </bottom>
      </border>
    </dxf>
  </rfmt>
  <rfmt sheetId="1" sqref="L547" start="0" length="0">
    <dxf>
      <alignment horizontal="left" vertical="top" readingOrder="0"/>
      <border outline="0">
        <left style="thin">
          <color indexed="64"/>
        </left>
        <right style="thin">
          <color indexed="64"/>
        </right>
        <top style="thin">
          <color indexed="64"/>
        </top>
        <bottom style="thin">
          <color indexed="64"/>
        </bottom>
      </border>
    </dxf>
  </rfmt>
  <rfmt sheetId="1" sqref="L548" start="0" length="0">
    <dxf>
      <alignment horizontal="left" vertical="top" readingOrder="0"/>
      <border outline="0">
        <left style="thin">
          <color indexed="64"/>
        </left>
        <right style="thin">
          <color indexed="64"/>
        </right>
        <top style="thin">
          <color indexed="64"/>
        </top>
        <bottom style="thin">
          <color indexed="64"/>
        </bottom>
      </border>
    </dxf>
  </rfmt>
  <rfmt sheetId="1" sqref="L549" start="0" length="0">
    <dxf>
      <alignment horizontal="left" vertical="top" readingOrder="0"/>
      <border outline="0">
        <left style="thin">
          <color indexed="64"/>
        </left>
        <right style="thin">
          <color indexed="64"/>
        </right>
        <top style="thin">
          <color indexed="64"/>
        </top>
        <bottom style="thin">
          <color indexed="64"/>
        </bottom>
      </border>
    </dxf>
  </rfmt>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110" sId="1">
    <oc r="Z65">
      <f>Y65</f>
    </oc>
    <nc r="Z65">
      <v>2</v>
    </nc>
  </rcc>
  <rcc rId="11111" sId="1">
    <oc r="Z67">
      <f>Y67</f>
    </oc>
    <nc r="Z67">
      <v>0.5</v>
    </nc>
  </rcc>
</revisions>
</file>

<file path=xl/revisions/revisionLog7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112" sId="6">
    <oc r="E81">
      <v>2</v>
    </oc>
    <nc r="E81">
      <v>3</v>
    </nc>
  </rcc>
</revisions>
</file>

<file path=xl/revisions/revisionLog7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115" sId="1">
    <nc r="V498">
      <v>259</v>
    </nc>
  </rcc>
  <rcc rId="11116" sId="1">
    <nc r="V499">
      <v>28</v>
    </nc>
  </rcc>
  <rcc rId="11117" sId="1">
    <nc r="V500">
      <v>175</v>
    </nc>
  </rcc>
  <rcc rId="11118" sId="1">
    <nc r="V501">
      <v>145</v>
    </nc>
  </rcc>
  <rcc rId="11119" sId="1">
    <nc r="V502">
      <v>124</v>
    </nc>
  </rcc>
  <rcc rId="11120" sId="1">
    <nc r="V503">
      <v>154</v>
    </nc>
  </rcc>
  <rcc rId="11121" sId="1">
    <nc r="V504">
      <v>135</v>
    </nc>
  </rcc>
  <rcc rId="11122" sId="1">
    <nc r="V505">
      <v>168</v>
    </nc>
  </rcc>
  <rcc rId="11123" sId="1">
    <nc r="V506">
      <v>71</v>
    </nc>
  </rcc>
  <rcc rId="11124" sId="1">
    <nc r="V507">
      <v>109</v>
    </nc>
  </rcc>
  <rcc rId="11125" sId="1">
    <nc r="V508">
      <v>200</v>
    </nc>
  </rcc>
  <rcc rId="11126" sId="1">
    <nc r="V509">
      <v>240</v>
    </nc>
  </rcc>
  <rcc rId="11127" sId="1">
    <nc r="V510">
      <v>255</v>
    </nc>
  </rcc>
  <rcc rId="11128" sId="1">
    <nc r="V511">
      <v>32</v>
    </nc>
  </rcc>
  <rcc rId="11129" sId="1">
    <nc r="V512">
      <v>307</v>
    </nc>
  </rcc>
  <rcc rId="11130" sId="1">
    <nc r="V513">
      <v>232</v>
    </nc>
  </rcc>
  <rcc rId="11131" sId="1">
    <nc r="V514">
      <v>130</v>
    </nc>
  </rcc>
  <rcc rId="11132" sId="1">
    <nc r="V515">
      <v>206</v>
    </nc>
  </rcc>
  <rcc rId="11133" sId="1">
    <nc r="V516">
      <v>208</v>
    </nc>
  </rcc>
  <rcc rId="11134" sId="1">
    <nc r="V517">
      <v>259</v>
    </nc>
  </rcc>
  <rcc rId="11135" sId="1">
    <nc r="V518">
      <v>110</v>
    </nc>
  </rcc>
  <rcc rId="11136" sId="1">
    <nc r="V526">
      <v>157</v>
    </nc>
  </rcc>
  <rcc rId="11137" sId="1">
    <nc r="V527">
      <v>239</v>
    </nc>
  </rcc>
  <rcc rId="11138" sId="1">
    <nc r="V528">
      <v>25</v>
    </nc>
  </rcc>
  <rcc rId="11139" sId="1">
    <nc r="V529">
      <v>137</v>
    </nc>
  </rcc>
  <rcc rId="11140" sId="1">
    <nc r="V530">
      <v>1011</v>
    </nc>
  </rcc>
  <rcc rId="11141" sId="1">
    <nc r="V531">
      <v>87</v>
    </nc>
  </rcc>
  <rcc rId="11142" sId="1">
    <nc r="V532">
      <v>42</v>
    </nc>
  </rcc>
  <rcc rId="11143" sId="1">
    <nc r="V533">
      <v>64</v>
    </nc>
  </rcc>
  <rcc rId="11144" sId="1">
    <nc r="V534">
      <v>107</v>
    </nc>
  </rcc>
  <rcc rId="11145" sId="1">
    <nc r="V535">
      <v>276</v>
    </nc>
  </rcc>
  <rcc rId="11146" sId="1">
    <nc r="V536">
      <v>79</v>
    </nc>
  </rcc>
  <rcc rId="11147" sId="1">
    <nc r="V537">
      <v>54</v>
    </nc>
  </rcc>
  <rcc rId="11148" sId="1">
    <nc r="V538">
      <v>360</v>
    </nc>
  </rcc>
  <rcc rId="11149" sId="1">
    <nc r="V539">
      <v>422</v>
    </nc>
  </rcc>
  <rcc rId="11150" sId="1">
    <nc r="V540">
      <v>58</v>
    </nc>
  </rcc>
  <rcc rId="11151" sId="1">
    <nc r="V541">
      <v>745</v>
    </nc>
  </rcc>
  <rcc rId="11152" sId="1">
    <nc r="V542">
      <v>270</v>
    </nc>
  </rcc>
  <rcc rId="11153" sId="1">
    <nc r="V543">
      <v>276</v>
    </nc>
  </rcc>
  <rcc rId="11154" sId="1">
    <nc r="V544">
      <v>102</v>
    </nc>
  </rcc>
  <rcc rId="11155" sId="1">
    <nc r="V545">
      <v>90</v>
    </nc>
  </rcc>
  <rcc rId="11156" sId="1">
    <nc r="V546">
      <v>162</v>
    </nc>
  </rcc>
  <rcc rId="11157" sId="1">
    <nc r="V547">
      <v>306</v>
    </nc>
  </rcc>
  <rcc rId="11158" sId="1">
    <nc r="V548">
      <v>415</v>
    </nc>
  </rcc>
  <rcc rId="11159" sId="1">
    <nc r="V549">
      <v>359</v>
    </nc>
  </rcc>
  <rcc rId="11160" sId="1">
    <nc r="V519">
      <v>60</v>
    </nc>
  </rcc>
  <rcc rId="11161" sId="1">
    <nc r="V520">
      <v>30</v>
    </nc>
  </rcc>
  <rcc rId="11162" sId="1">
    <nc r="V521">
      <v>260</v>
    </nc>
  </rcc>
  <rcc rId="11163" sId="1">
    <nc r="V522">
      <v>80</v>
    </nc>
  </rcc>
  <rcc rId="11164" sId="1">
    <nc r="V523">
      <v>80</v>
    </nc>
  </rcc>
  <rcc rId="11165" sId="1">
    <nc r="V524">
      <v>160</v>
    </nc>
  </rcc>
  <rcc rId="11166" sId="1">
    <nc r="V525">
      <v>50</v>
    </nc>
  </rcc>
  <rcc rId="11167" sId="1">
    <nc r="W498">
      <f>V498</f>
    </nc>
  </rcc>
  <rcc rId="11168" sId="1">
    <nc r="W499">
      <f>V499</f>
    </nc>
  </rcc>
  <rcc rId="11169" sId="1">
    <nc r="W500">
      <f>V500</f>
    </nc>
  </rcc>
  <rcc rId="11170" sId="1">
    <nc r="W501">
      <f>V501</f>
    </nc>
  </rcc>
  <rcc rId="11171" sId="1">
    <nc r="W502">
      <f>V502</f>
    </nc>
  </rcc>
  <rcc rId="11172" sId="1">
    <nc r="W503">
      <f>V503</f>
    </nc>
  </rcc>
  <rcc rId="11173" sId="1">
    <nc r="W504">
      <f>V504</f>
    </nc>
  </rcc>
  <rcc rId="11174" sId="1">
    <nc r="W505">
      <f>V505</f>
    </nc>
  </rcc>
  <rcc rId="11175" sId="1">
    <nc r="W506">
      <f>V506</f>
    </nc>
  </rcc>
  <rcc rId="11176" sId="1">
    <nc r="W507">
      <f>V507</f>
    </nc>
  </rcc>
  <rcc rId="11177" sId="1">
    <nc r="W508">
      <f>V508</f>
    </nc>
  </rcc>
  <rcc rId="11178" sId="1">
    <nc r="W509">
      <f>V509</f>
    </nc>
  </rcc>
  <rcc rId="11179" sId="1">
    <nc r="W510">
      <f>V510</f>
    </nc>
  </rcc>
  <rcc rId="11180" sId="1">
    <nc r="W511">
      <f>V511</f>
    </nc>
  </rcc>
  <rcc rId="11181" sId="1">
    <nc r="W512">
      <f>V512</f>
    </nc>
  </rcc>
  <rcc rId="11182" sId="1">
    <nc r="W513">
      <f>V513</f>
    </nc>
  </rcc>
  <rcc rId="11183" sId="1">
    <nc r="W514">
      <f>V514</f>
    </nc>
  </rcc>
  <rcc rId="11184" sId="1">
    <nc r="W515">
      <f>V515</f>
    </nc>
  </rcc>
  <rcc rId="11185" sId="1">
    <nc r="W516">
      <f>V516</f>
    </nc>
  </rcc>
  <rcc rId="11186" sId="1">
    <nc r="W517">
      <f>V517</f>
    </nc>
  </rcc>
  <rcc rId="11187" sId="1">
    <nc r="W518">
      <f>V518</f>
    </nc>
  </rcc>
  <rcc rId="11188" sId="1">
    <nc r="W519">
      <f>V519</f>
    </nc>
  </rcc>
  <rcc rId="11189" sId="1">
    <nc r="W520">
      <f>V520</f>
    </nc>
  </rcc>
  <rcc rId="11190" sId="1">
    <nc r="W521">
      <f>V521</f>
    </nc>
  </rcc>
  <rcc rId="11191" sId="1">
    <nc r="W522">
      <f>V522</f>
    </nc>
  </rcc>
  <rcc rId="11192" sId="1">
    <nc r="W523">
      <f>V523</f>
    </nc>
  </rcc>
  <rcc rId="11193" sId="1">
    <nc r="W524">
      <f>V524</f>
    </nc>
  </rcc>
  <rcc rId="11194" sId="1">
    <nc r="W525">
      <f>V525</f>
    </nc>
  </rcc>
  <rcc rId="11195" sId="1">
    <nc r="W526">
      <f>V526</f>
    </nc>
  </rcc>
  <rcc rId="11196" sId="1">
    <nc r="W527">
      <f>V527</f>
    </nc>
  </rcc>
  <rcc rId="11197" sId="1">
    <nc r="W528">
      <f>V528</f>
    </nc>
  </rcc>
  <rcc rId="11198" sId="1">
    <nc r="W529">
      <f>V529</f>
    </nc>
  </rcc>
  <rcc rId="11199" sId="1">
    <nc r="W530">
      <f>V530</f>
    </nc>
  </rcc>
  <rcc rId="11200" sId="1">
    <nc r="W531">
      <f>V531</f>
    </nc>
  </rcc>
  <rcc rId="11201" sId="1">
    <nc r="W532">
      <f>V532</f>
    </nc>
  </rcc>
  <rcc rId="11202" sId="1">
    <nc r="W533">
      <f>V533</f>
    </nc>
  </rcc>
  <rcc rId="11203" sId="1">
    <nc r="W534">
      <f>V534</f>
    </nc>
  </rcc>
  <rcc rId="11204" sId="1">
    <nc r="W535">
      <f>V535</f>
    </nc>
  </rcc>
  <rcc rId="11205" sId="1">
    <nc r="W536">
      <f>V536</f>
    </nc>
  </rcc>
  <rcc rId="11206" sId="1">
    <nc r="W537">
      <f>V537</f>
    </nc>
  </rcc>
  <rcc rId="11207" sId="1">
    <nc r="W538">
      <f>V538</f>
    </nc>
  </rcc>
  <rcc rId="11208" sId="1">
    <nc r="W539">
      <f>V539</f>
    </nc>
  </rcc>
  <rcc rId="11209" sId="1">
    <nc r="W540">
      <f>V540</f>
    </nc>
  </rcc>
  <rcc rId="11210" sId="1">
    <nc r="W541">
      <f>V541</f>
    </nc>
  </rcc>
  <rcc rId="11211" sId="1">
    <nc r="W542">
      <f>V542</f>
    </nc>
  </rcc>
  <rcc rId="11212" sId="1">
    <nc r="W543">
      <f>V543</f>
    </nc>
  </rcc>
  <rcc rId="11213" sId="1">
    <nc r="W544">
      <f>V544</f>
    </nc>
  </rcc>
  <rcc rId="11214" sId="1">
    <nc r="W545">
      <f>V545</f>
    </nc>
  </rcc>
  <rcc rId="11215" sId="1">
    <nc r="W546">
      <f>V546</f>
    </nc>
  </rcc>
  <rcc rId="11216" sId="1">
    <nc r="W547">
      <f>V547</f>
    </nc>
  </rcc>
  <rcc rId="11217" sId="1">
    <nc r="W548">
      <f>V548</f>
    </nc>
  </rcc>
  <rcc rId="11218" sId="1">
    <nc r="W549">
      <f>V549</f>
    </nc>
  </rcc>
  <rcc rId="11219" sId="1">
    <nc r="Y498">
      <f>ROUNDDOWN(W498/HLOOKUP(D498,Table!$C$3:$D$4,2,0)*8,2)</f>
    </nc>
  </rcc>
  <rcc rId="11220" sId="1">
    <nc r="Y499">
      <f>ROUNDDOWN(W499/HLOOKUP(D499,Table!$C$3:$D$4,2,0)*8,2)</f>
    </nc>
  </rcc>
  <rcc rId="11221" sId="1">
    <nc r="Y500">
      <f>ROUNDDOWN(W500/HLOOKUP(D500,Table!$C$3:$D$4,2,0)*8,2)</f>
    </nc>
  </rcc>
  <rcc rId="11222" sId="1">
    <nc r="Y501">
      <f>ROUNDDOWN(W501/HLOOKUP(D501,Table!$C$3:$D$4,2,0)*8,2)</f>
    </nc>
  </rcc>
  <rcc rId="11223" sId="1">
    <nc r="Y502">
      <f>ROUNDDOWN(W502/HLOOKUP(D502,Table!$C$3:$D$4,2,0)*8,2)</f>
    </nc>
  </rcc>
  <rcc rId="11224" sId="1">
    <nc r="Y503">
      <f>ROUNDDOWN(W503/HLOOKUP(D503,Table!$C$3:$D$4,2,0)*8,2)</f>
    </nc>
  </rcc>
  <rcc rId="11225" sId="1">
    <nc r="Y504">
      <f>ROUNDDOWN(W504/HLOOKUP(D504,Table!$C$3:$D$4,2,0)*8,2)</f>
    </nc>
  </rcc>
  <rcc rId="11226" sId="1">
    <nc r="Y505">
      <f>ROUNDDOWN(W505/HLOOKUP(D505,Table!$C$3:$D$4,2,0)*8,2)</f>
    </nc>
  </rcc>
  <rcc rId="11227" sId="1">
    <nc r="Y506">
      <f>ROUNDDOWN(W506/HLOOKUP(D506,Table!$C$3:$D$4,2,0)*8,2)</f>
    </nc>
  </rcc>
  <rcc rId="11228" sId="1">
    <nc r="Y507">
      <f>ROUNDDOWN(W507/HLOOKUP(D507,Table!$C$3:$D$4,2,0)*8,2)</f>
    </nc>
  </rcc>
  <rcc rId="11229" sId="1">
    <nc r="Y508">
      <f>ROUNDDOWN(W508/HLOOKUP(D508,Table!$C$3:$D$4,2,0)*8,2)</f>
    </nc>
  </rcc>
  <rcc rId="11230" sId="1">
    <nc r="Y509">
      <f>ROUNDDOWN(W509/HLOOKUP(D509,Table!$C$3:$D$4,2,0)*8,2)</f>
    </nc>
  </rcc>
  <rcc rId="11231" sId="1">
    <nc r="Y510">
      <f>ROUNDDOWN(W510/HLOOKUP(D510,Table!$C$3:$D$4,2,0)*8,2)</f>
    </nc>
  </rcc>
  <rcc rId="11232" sId="1">
    <nc r="Y511">
      <f>ROUNDDOWN(W511/HLOOKUP(D511,Table!$C$3:$D$4,2,0)*8,2)</f>
    </nc>
  </rcc>
  <rcc rId="11233" sId="1">
    <nc r="Y512">
      <f>ROUNDDOWN(W512/HLOOKUP(D512,Table!$C$3:$D$4,2,0)*8,2)</f>
    </nc>
  </rcc>
  <rcc rId="11234" sId="1">
    <nc r="Y513">
      <f>ROUNDDOWN(W513/HLOOKUP(D513,Table!$C$3:$D$4,2,0)*8,2)</f>
    </nc>
  </rcc>
  <rcc rId="11235" sId="1">
    <nc r="Y514">
      <f>ROUNDDOWN(W514/HLOOKUP(D514,Table!$C$3:$D$4,2,0)*8,2)</f>
    </nc>
  </rcc>
  <rcc rId="11236" sId="1">
    <nc r="Y515">
      <f>ROUNDDOWN(W515/HLOOKUP(D515,Table!$C$3:$D$4,2,0)*8,2)</f>
    </nc>
  </rcc>
  <rcc rId="11237" sId="1">
    <nc r="Y516">
      <f>ROUNDDOWN(W516/HLOOKUP(D516,Table!$C$3:$D$4,2,0)*8,2)</f>
    </nc>
  </rcc>
  <rcc rId="11238" sId="1">
    <nc r="Y517">
      <f>ROUNDDOWN(W517/HLOOKUP(D517,Table!$C$3:$D$4,2,0)*8,2)</f>
    </nc>
  </rcc>
  <rcc rId="11239" sId="1">
    <nc r="Y518">
      <f>ROUNDDOWN(W518/HLOOKUP(D518,Table!$C$3:$D$4,2,0)*8,2)</f>
    </nc>
  </rcc>
  <rcc rId="11240" sId="1">
    <nc r="Y519">
      <f>ROUNDDOWN(W519/HLOOKUP(D519,Table!$C$3:$D$4,2,0)*8,2)</f>
    </nc>
  </rcc>
  <rcc rId="11241" sId="1">
    <nc r="Y520">
      <f>ROUNDDOWN(W520/HLOOKUP(D520,Table!$C$3:$D$4,2,0)*8,2)</f>
    </nc>
  </rcc>
  <rcc rId="11242" sId="1">
    <nc r="Y521">
      <f>ROUNDDOWN(W521/HLOOKUP(D521,Table!$C$3:$D$4,2,0)*8,2)</f>
    </nc>
  </rcc>
  <rcc rId="11243" sId="1">
    <nc r="Y522">
      <f>ROUNDDOWN(W522/HLOOKUP(D522,Table!$C$3:$D$4,2,0)*8,2)</f>
    </nc>
  </rcc>
  <rcc rId="11244" sId="1">
    <nc r="Y523">
      <f>ROUNDDOWN(W523/HLOOKUP(D523,Table!$C$3:$D$4,2,0)*8,2)</f>
    </nc>
  </rcc>
  <rcc rId="11245" sId="1">
    <nc r="Y524">
      <f>ROUNDDOWN(W524/HLOOKUP(D524,Table!$C$3:$D$4,2,0)*8,2)</f>
    </nc>
  </rcc>
  <rcc rId="11246" sId="1">
    <nc r="Y525">
      <f>ROUNDDOWN(W525/HLOOKUP(D525,Table!$C$3:$D$4,2,0)*8,2)</f>
    </nc>
  </rcc>
  <rcc rId="11247" sId="1">
    <nc r="Y526">
      <f>ROUNDDOWN(W526/HLOOKUP(D526,Table!$C$3:$D$4,2,0)*8,2)</f>
    </nc>
  </rcc>
  <rcc rId="11248" sId="1">
    <nc r="Y527">
      <f>ROUNDDOWN(W527/HLOOKUP(D527,Table!$C$3:$D$4,2,0)*8,2)</f>
    </nc>
  </rcc>
  <rcc rId="11249" sId="1">
    <nc r="Y528">
      <f>ROUNDDOWN(W528/HLOOKUP(D528,Table!$C$3:$D$4,2,0)*8,2)</f>
    </nc>
  </rcc>
  <rcc rId="11250" sId="1">
    <nc r="Y529">
      <f>ROUNDDOWN(W529/HLOOKUP(D529,Table!$C$3:$D$4,2,0)*8,2)</f>
    </nc>
  </rcc>
  <rcc rId="11251" sId="1">
    <nc r="Y530">
      <f>ROUNDDOWN(W530/HLOOKUP(D530,Table!$C$3:$D$4,2,0)*8,2)</f>
    </nc>
  </rcc>
  <rcc rId="11252" sId="1">
    <nc r="Y531">
      <f>ROUNDDOWN(W531/HLOOKUP(D531,Table!$C$3:$D$4,2,0)*8,2)</f>
    </nc>
  </rcc>
  <rcc rId="11253" sId="1">
    <nc r="Y532">
      <f>ROUNDDOWN(W532/HLOOKUP(D532,Table!$C$3:$D$4,2,0)*8,2)</f>
    </nc>
  </rcc>
  <rcc rId="11254" sId="1">
    <nc r="Y533">
      <f>ROUNDDOWN(W533/HLOOKUP(D533,Table!$C$3:$D$4,2,0)*8,2)</f>
    </nc>
  </rcc>
  <rcc rId="11255" sId="1">
    <nc r="Y534">
      <f>ROUNDDOWN(W534/HLOOKUP(D534,Table!$C$3:$D$4,2,0)*8,2)</f>
    </nc>
  </rcc>
  <rcc rId="11256" sId="1">
    <nc r="Y535">
      <f>ROUNDDOWN(W535/HLOOKUP(D535,Table!$C$3:$D$4,2,0)*8,2)</f>
    </nc>
  </rcc>
  <rcc rId="11257" sId="1">
    <nc r="Y536">
      <f>ROUNDDOWN(W536/HLOOKUP(D536,Table!$C$3:$D$4,2,0)*8,2)</f>
    </nc>
  </rcc>
  <rcc rId="11258" sId="1">
    <nc r="Y537">
      <f>ROUNDDOWN(W537/HLOOKUP(D537,Table!$C$3:$D$4,2,0)*8,2)</f>
    </nc>
  </rcc>
  <rcc rId="11259" sId="1">
    <nc r="Y538">
      <f>ROUNDDOWN(W538/HLOOKUP(D538,Table!$C$3:$D$4,2,0)*8,2)</f>
    </nc>
  </rcc>
  <rcc rId="11260" sId="1">
    <nc r="Y539">
      <f>ROUNDDOWN(W539/HLOOKUP(D539,Table!$C$3:$D$4,2,0)*8,2)</f>
    </nc>
  </rcc>
  <rcc rId="11261" sId="1">
    <nc r="Y540">
      <f>ROUNDDOWN(W540/HLOOKUP(D540,Table!$C$3:$D$4,2,0)*8,2)</f>
    </nc>
  </rcc>
  <rcc rId="11262" sId="1">
    <nc r="Y541">
      <f>ROUNDDOWN(W541/HLOOKUP(D541,Table!$C$3:$D$4,2,0)*8,2)</f>
    </nc>
  </rcc>
  <rcc rId="11263" sId="1">
    <nc r="Y542">
      <f>ROUNDDOWN(W542/HLOOKUP(D542,Table!$C$3:$D$4,2,0)*8,2)</f>
    </nc>
  </rcc>
  <rcc rId="11264" sId="1">
    <nc r="Y543">
      <f>ROUNDDOWN(W543/HLOOKUP(D543,Table!$C$3:$D$4,2,0)*8,2)</f>
    </nc>
  </rcc>
  <rcc rId="11265" sId="1">
    <nc r="Y544">
      <f>ROUNDDOWN(W544/HLOOKUP(D544,Table!$C$3:$D$4,2,0)*8,2)</f>
    </nc>
  </rcc>
  <rcc rId="11266" sId="1">
    <nc r="Y545">
      <f>ROUNDDOWN(W545/HLOOKUP(D545,Table!$C$3:$D$4,2,0)*8,2)</f>
    </nc>
  </rcc>
  <rcc rId="11267" sId="1">
    <nc r="Y546">
      <f>ROUNDDOWN(W546/HLOOKUP(D546,Table!$C$3:$D$4,2,0)*8,2)</f>
    </nc>
  </rcc>
  <rcc rId="11268" sId="1">
    <nc r="Y547">
      <f>ROUNDDOWN(W547/HLOOKUP(D547,Table!$C$3:$D$4,2,0)*8,2)</f>
    </nc>
  </rcc>
  <rcc rId="11269" sId="1">
    <nc r="Y548">
      <f>ROUNDDOWN(W548/HLOOKUP(D548,Table!$C$3:$D$4,2,0)*8,2)</f>
    </nc>
  </rcc>
  <rcc rId="11270" sId="1">
    <nc r="Y549">
      <f>ROUNDDOWN(W549/HLOOKUP(D549,Table!$C$3:$D$4,2,0)*8,2)</f>
    </nc>
  </rcc>
</revisions>
</file>

<file path=xl/revisions/revisionLog7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533" start="0" length="0">
    <dxf>
      <fill>
        <patternFill patternType="none">
          <bgColor indexed="65"/>
        </patternFill>
      </fill>
    </dxf>
  </rfmt>
  <rfmt sheetId="1" sqref="F534" start="0" length="0">
    <dxf>
      <fill>
        <patternFill patternType="none">
          <bgColor indexed="65"/>
        </patternFill>
      </fill>
    </dxf>
  </rfmt>
  <rfmt sheetId="1" sqref="F543" start="0" length="0">
    <dxf>
      <fill>
        <patternFill patternType="none">
          <bgColor indexed="65"/>
        </patternFill>
      </fill>
    </dxf>
  </rfmt>
  <rfmt sheetId="1" sqref="F545" start="0" length="0">
    <dxf>
      <font>
        <b/>
        <sz val="11"/>
        <color theme="1"/>
        <name val="Calibri"/>
        <scheme val="minor"/>
      </font>
    </dxf>
  </rfmt>
</revisions>
</file>

<file path=xl/revisions/revisionLog7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533:F534 F543">
    <dxf>
      <fill>
        <patternFill patternType="solid">
          <bgColor rgb="FFFFC000"/>
        </patternFill>
      </fill>
    </dxf>
  </rfmt>
  <rfmt sheetId="1" sqref="F545">
    <dxf>
      <fill>
        <patternFill patternType="solid">
          <bgColor rgb="FFFFC000"/>
        </patternFill>
      </fill>
    </dxf>
  </rfmt>
</revisions>
</file>

<file path=xl/revisions/revisionLog7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71" sId="1">
    <oc r="K519" t="inlineStr">
      <is>
        <t>Auto</t>
      </is>
    </oc>
    <nc r="K519" t="inlineStr">
      <is>
        <t>Manual</t>
      </is>
    </nc>
  </rcc>
  <rcc rId="11272" sId="1">
    <oc r="K520" t="inlineStr">
      <is>
        <t>Auto</t>
      </is>
    </oc>
    <nc r="K520" t="inlineStr">
      <is>
        <t>Manual</t>
      </is>
    </nc>
  </rcc>
  <rcc rId="11273" sId="1">
    <oc r="K521" t="inlineStr">
      <is>
        <t>Auto</t>
      </is>
    </oc>
    <nc r="K521" t="inlineStr">
      <is>
        <t>Manual</t>
      </is>
    </nc>
  </rcc>
  <rcc rId="11274" sId="1">
    <oc r="K522" t="inlineStr">
      <is>
        <t>Auto</t>
      </is>
    </oc>
    <nc r="K522" t="inlineStr">
      <is>
        <t>Manual</t>
      </is>
    </nc>
  </rcc>
  <rcc rId="11275" sId="1">
    <oc r="K523" t="inlineStr">
      <is>
        <t>Auto</t>
      </is>
    </oc>
    <nc r="K523" t="inlineStr">
      <is>
        <t>Manual</t>
      </is>
    </nc>
  </rcc>
  <rcc rId="11276" sId="1">
    <oc r="K524" t="inlineStr">
      <is>
        <t>Auto</t>
      </is>
    </oc>
    <nc r="K524" t="inlineStr">
      <is>
        <t>Manual</t>
      </is>
    </nc>
  </rcc>
  <rcc rId="11277" sId="1">
    <oc r="K525" t="inlineStr">
      <is>
        <t>Auto</t>
      </is>
    </oc>
    <nc r="K525" t="inlineStr">
      <is>
        <t>Manual</t>
      </is>
    </nc>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84" sId="2">
    <nc r="AA170" t="inlineStr">
      <is>
        <t>Ready for review</t>
      </is>
    </nc>
  </rcc>
  <rcc rId="11285" sId="2">
    <nc r="AA172" t="inlineStr">
      <is>
        <t>Ready for review</t>
      </is>
    </nc>
  </rcc>
  <rcc rId="11286" sId="2">
    <nc r="AA173" t="inlineStr">
      <is>
        <t>Ready for review</t>
      </is>
    </nc>
  </rcc>
  <rcc rId="11287" sId="2">
    <nc r="AA174" t="inlineStr">
      <is>
        <t>Ready for review</t>
      </is>
    </nc>
  </rcc>
  <rcc rId="11288" sId="2">
    <nc r="AA175" t="inlineStr">
      <is>
        <t>Ready for review</t>
      </is>
    </nc>
  </rcc>
  <rcc rId="11289" sId="2">
    <nc r="AA176" t="inlineStr">
      <is>
        <t>Ready for review</t>
      </is>
    </nc>
  </rcc>
  <rcc rId="11290" sId="2">
    <nc r="AA177" t="inlineStr">
      <is>
        <t>Ready for review</t>
      </is>
    </nc>
  </rcc>
  <rcc rId="11291" sId="2">
    <nc r="AA171" t="inlineStr">
      <is>
        <t>Ready for review</t>
      </is>
    </nc>
  </rcc>
  <rcc rId="11292" sId="2">
    <oc r="AA157" t="inlineStr">
      <is>
        <t>Ready for review</t>
      </is>
    </oc>
    <nc r="AA157"/>
  </rcc>
  <rcc rId="11293" sId="2">
    <nc r="X170">
      <f>W170</f>
    </nc>
  </rcc>
  <rcc rId="11294" sId="2">
    <nc r="X171">
      <f>W171</f>
    </nc>
  </rcc>
  <rcc rId="11295" sId="2">
    <nc r="X172">
      <f>W172</f>
    </nc>
  </rcc>
  <rcc rId="11296" sId="2">
    <nc r="X173">
      <f>W173</f>
    </nc>
  </rcc>
  <rcc rId="11297" sId="2">
    <nc r="X174">
      <f>W174</f>
    </nc>
  </rcc>
  <rcc rId="11298" sId="2">
    <nc r="X175">
      <f>W175</f>
    </nc>
  </rcc>
  <rcc rId="11299" sId="2">
    <nc r="X176">
      <f>W176</f>
    </nc>
  </rcc>
  <rcc rId="11300" sId="2">
    <nc r="X177">
      <f>W177</f>
    </nc>
  </rcc>
  <rcc rId="11301" sId="2">
    <nc r="Z170">
      <v>2</v>
    </nc>
  </rcc>
  <rcc rId="11302" sId="2">
    <nc r="Z171">
      <v>2</v>
    </nc>
  </rcc>
  <rcc rId="11303" sId="2">
    <nc r="Z172">
      <v>2</v>
    </nc>
  </rcc>
  <rcc rId="11304" sId="2">
    <nc r="Z173">
      <v>2</v>
    </nc>
  </rcc>
  <rcc rId="11305" sId="2">
    <nc r="Z174">
      <v>2</v>
    </nc>
  </rcc>
  <rcc rId="11306" sId="2">
    <nc r="Z175">
      <v>2</v>
    </nc>
  </rcc>
  <rcc rId="11307" sId="2">
    <nc r="Z176">
      <v>2</v>
    </nc>
  </rcc>
  <rcc rId="11308" sId="2">
    <nc r="Z177">
      <v>2</v>
    </nc>
  </rcc>
  <rcc rId="11309" sId="2" numFmtId="19">
    <nc r="AE170">
      <v>43992</v>
    </nc>
  </rcc>
  <rcc rId="11310" sId="2" numFmtId="19">
    <nc r="AF170">
      <v>43992</v>
    </nc>
  </rcc>
  <rcc rId="11311" sId="2">
    <nc r="AG170" t="inlineStr">
      <is>
        <t>OK</t>
      </is>
    </nc>
  </rcc>
  <rcc rId="11312" sId="2" numFmtId="19">
    <nc r="AE171">
      <v>43992</v>
    </nc>
  </rcc>
  <rcc rId="11313" sId="2" numFmtId="19">
    <nc r="AF171">
      <v>43992</v>
    </nc>
  </rcc>
  <rcc rId="11314" sId="2">
    <nc r="AG171" t="inlineStr">
      <is>
        <t>OK</t>
      </is>
    </nc>
  </rcc>
  <rcc rId="11315" sId="2" numFmtId="19">
    <nc r="AE172">
      <v>43992</v>
    </nc>
  </rcc>
  <rcc rId="11316" sId="2" numFmtId="19">
    <nc r="AF172">
      <v>43992</v>
    </nc>
  </rcc>
  <rcc rId="11317" sId="2">
    <nc r="AG172" t="inlineStr">
      <is>
        <t>OK</t>
      </is>
    </nc>
  </rcc>
  <rcc rId="11318" sId="2" numFmtId="19">
    <nc r="AE173">
      <v>43992</v>
    </nc>
  </rcc>
  <rcc rId="11319" sId="2" numFmtId="19">
    <nc r="AF173">
      <v>43992</v>
    </nc>
  </rcc>
  <rcc rId="11320" sId="2">
    <nc r="AG173" t="inlineStr">
      <is>
        <t>OK</t>
      </is>
    </nc>
  </rcc>
  <rcc rId="11321" sId="2" numFmtId="19">
    <nc r="AE174">
      <v>43992</v>
    </nc>
  </rcc>
  <rcc rId="11322" sId="2" numFmtId="19">
    <nc r="AF174">
      <v>43992</v>
    </nc>
  </rcc>
  <rcc rId="11323" sId="2">
    <nc r="AG174" t="inlineStr">
      <is>
        <t>OK</t>
      </is>
    </nc>
  </rcc>
  <rcc rId="11324" sId="2" numFmtId="19">
    <nc r="AE175">
      <v>43992</v>
    </nc>
  </rcc>
  <rcc rId="11325" sId="2" numFmtId="19">
    <nc r="AF175">
      <v>43992</v>
    </nc>
  </rcc>
  <rcc rId="11326" sId="2">
    <nc r="AG175" t="inlineStr">
      <is>
        <t>OK</t>
      </is>
    </nc>
  </rcc>
  <rcc rId="11327" sId="2" numFmtId="19">
    <nc r="AE176">
      <v>43992</v>
    </nc>
  </rcc>
  <rcc rId="11328" sId="2" numFmtId="19">
    <nc r="AF176">
      <v>43992</v>
    </nc>
  </rcc>
  <rcc rId="11329" sId="2">
    <nc r="AG176" t="inlineStr">
      <is>
        <t>OK</t>
      </is>
    </nc>
  </rcc>
  <rcc rId="11330" sId="2" numFmtId="19">
    <nc r="AE177">
      <v>43992</v>
    </nc>
  </rcc>
  <rcc rId="11331" sId="2" numFmtId="19">
    <nc r="AF177">
      <v>43992</v>
    </nc>
  </rcc>
  <rcc rId="11332" sId="2">
    <nc r="AG177" t="inlineStr">
      <is>
        <t>OK</t>
      </is>
    </nc>
  </rcc>
  <rcc rId="11333" sId="2" numFmtId="14">
    <nc r="AH170">
      <v>1</v>
    </nc>
  </rcc>
  <rcc rId="11334" sId="2" numFmtId="14">
    <nc r="AI170">
      <v>1</v>
    </nc>
  </rcc>
  <rcc rId="11335" sId="2" numFmtId="14">
    <nc r="AJ170">
      <v>1</v>
    </nc>
  </rcc>
  <rcc rId="11336" sId="2" numFmtId="14">
    <nc r="AJ171">
      <v>1</v>
    </nc>
  </rcc>
  <rcc rId="11337" sId="2" numFmtId="14">
    <nc r="AH172">
      <v>1</v>
    </nc>
  </rcc>
  <rcc rId="11338" sId="2" numFmtId="14">
    <nc r="AI172">
      <v>1</v>
    </nc>
  </rcc>
  <rcc rId="11339" sId="2" numFmtId="14">
    <nc r="AJ172">
      <v>1</v>
    </nc>
  </rcc>
  <rcc rId="11340" sId="2" numFmtId="14">
    <nc r="AH173">
      <v>1</v>
    </nc>
  </rcc>
  <rcc rId="11341" sId="2" numFmtId="14">
    <nc r="AI173">
      <v>1</v>
    </nc>
  </rcc>
  <rcc rId="11342" sId="2" numFmtId="14">
    <nc r="AJ173">
      <v>1</v>
    </nc>
  </rcc>
  <rcc rId="11343" sId="2" numFmtId="14">
    <nc r="AH174">
      <v>1</v>
    </nc>
  </rcc>
  <rcc rId="11344" sId="2" numFmtId="14">
    <nc r="AI174">
      <v>1</v>
    </nc>
  </rcc>
  <rcc rId="11345" sId="2" numFmtId="14">
    <nc r="AJ174">
      <v>1</v>
    </nc>
  </rcc>
  <rcc rId="11346" sId="2" numFmtId="14">
    <nc r="AH176">
      <v>1</v>
    </nc>
  </rcc>
  <rcc rId="11347" sId="2" numFmtId="14">
    <nc r="AI176">
      <v>1</v>
    </nc>
  </rcc>
  <rcc rId="11348" sId="2" numFmtId="14">
    <nc r="AJ176">
      <v>1</v>
    </nc>
  </rcc>
  <rcc rId="11349" sId="2" numFmtId="14">
    <nc r="AH177">
      <v>1</v>
    </nc>
  </rcc>
  <rcc rId="11350" sId="2" numFmtId="14">
    <nc r="AI177">
      <v>1</v>
    </nc>
  </rcc>
  <rcc rId="11351" sId="2" numFmtId="14">
    <nc r="AJ177">
      <v>1</v>
    </nc>
  </rcc>
  <rcc rId="11352" sId="2" quotePrefix="1">
    <nc r="AK170" t="inlineStr">
      <is>
        <t>None</t>
      </is>
    </nc>
  </rcc>
  <rcc rId="11353" sId="2" quotePrefix="1">
    <nc r="AK171" t="inlineStr">
      <is>
        <t>None</t>
      </is>
    </nc>
  </rcc>
  <rcc rId="11354" sId="2" quotePrefix="1">
    <nc r="AK172" t="inlineStr">
      <is>
        <t>None</t>
      </is>
    </nc>
  </rcc>
  <rcc rId="11355" sId="2" quotePrefix="1">
    <nc r="AK173" t="inlineStr">
      <is>
        <t>None</t>
      </is>
    </nc>
  </rcc>
  <rcc rId="11356" sId="2" quotePrefix="1">
    <nc r="AK174" t="inlineStr">
      <is>
        <t>None</t>
      </is>
    </nc>
  </rcc>
  <rcc rId="11357" sId="2" quotePrefix="1">
    <nc r="AK175" t="inlineStr">
      <is>
        <t>None</t>
      </is>
    </nc>
  </rcc>
  <rcc rId="11358" sId="2" quotePrefix="1">
    <nc r="AK176" t="inlineStr">
      <is>
        <t>None</t>
      </is>
    </nc>
  </rcc>
  <rcc rId="11359" sId="2" quotePrefix="1">
    <nc r="AK177" t="inlineStr">
      <is>
        <t>None</t>
      </is>
    </nc>
  </rcc>
  <rcc rId="11360" sId="2" numFmtId="14">
    <nc r="AH171">
      <v>0.85</v>
    </nc>
  </rcc>
  <rcc rId="11361" sId="2" numFmtId="14">
    <nc r="AI171">
      <v>0.83</v>
    </nc>
  </rcc>
  <rcc rId="11362" sId="2" odxf="1" dxf="1" quotePrefix="1">
    <nc r="AL175" t="inlineStr">
      <is>
        <t xml:space="preserve">Cannot cover false case at line 97, 124, 151 because rba_ComScl_RawSignal_OBD_Ready_On_RX_b, rba_ComScl_RawSignal_OBDWarmUpCycleDet_RX_b, rba_ComScl_RawSignal_OBDPrmtDelCdn_RX_b are  bolean type and have only two values 0 or 1
</t>
      </is>
    </nc>
    <odxf>
      <alignment wrapText="0" readingOrder="0"/>
    </odxf>
    <ndxf>
      <alignment wrapText="1" readingOrder="0"/>
    </ndxf>
  </rcc>
  <rfmt sheetId="2" sqref="AL175">
    <dxf>
      <alignment wrapText="0" readingOrder="0"/>
    </dxf>
  </rfmt>
  <rcc rId="11363" sId="2" numFmtId="14">
    <nc r="AH175">
      <v>0.9</v>
    </nc>
  </rcc>
  <rcc rId="11364" sId="2" numFmtId="14">
    <nc r="AI175">
      <v>0.86</v>
    </nc>
  </rcc>
  <rcc rId="11365" sId="2" numFmtId="14">
    <nc r="AJ175">
      <v>1</v>
    </nc>
  </rc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7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68" sId="1">
    <nc r="X452">
      <f>W452</f>
    </nc>
  </rcc>
  <rcc rId="11369" sId="1">
    <nc r="Z452">
      <v>4</v>
    </nc>
  </rcc>
  <rcc rId="11370" sId="1">
    <nc r="AA452" t="inlineStr">
      <is>
        <t>Ready for review</t>
      </is>
    </nc>
  </rcc>
  <rcc rId="11371" sId="1" numFmtId="19">
    <nc r="AE452">
      <v>43991</v>
    </nc>
  </rcc>
  <rcc rId="11372" sId="1" numFmtId="19">
    <nc r="AF452">
      <v>43991</v>
    </nc>
  </rcc>
  <rcc rId="11373" sId="1">
    <nc r="AG452" t="inlineStr">
      <is>
        <t>OK</t>
      </is>
    </nc>
  </rcc>
  <rcc rId="11374" sId="1" numFmtId="14">
    <nc r="AH452">
      <v>1</v>
    </nc>
  </rcc>
  <rcc rId="11375" sId="1" numFmtId="14">
    <nc r="AI452">
      <v>1</v>
    </nc>
  </rcc>
  <rcc rId="11376" sId="1" numFmtId="14">
    <nc r="AJ452">
      <v>1</v>
    </nc>
  </rcc>
  <rcc rId="11377" sId="1">
    <nc r="AK452" t="inlineStr">
      <is>
        <t>None</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80" sId="2" odxf="1" dxf="1" quotePrefix="1">
    <nc r="AL171" t="inlineStr">
      <is>
        <t xml:space="preserve">cannot cover false case at line 59 because rba_ComScl_RawSignal_DriveCycle_RX_b is a boolean type and just have two values 0 or 1
</t>
      </is>
    </nc>
    <odxf>
      <alignment wrapText="0" readingOrder="0"/>
    </odxf>
    <ndxf>
      <alignment wrapText="1" readingOrder="0"/>
    </ndxf>
  </rcc>
  <rfmt sheetId="2" sqref="AL171">
    <dxf>
      <alignment wrapText="0" readingOrder="0"/>
    </dxf>
  </rfmt>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7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7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85" sId="2" numFmtId="14">
    <oc r="AH157">
      <v>0.01</v>
    </oc>
    <nc r="AH157"/>
  </rcc>
  <rcc rId="11386" sId="2" numFmtId="14">
    <oc r="AI157">
      <v>0.01</v>
    </oc>
    <nc r="AI157"/>
  </rcc>
  <rcc rId="11387" sId="2" numFmtId="14">
    <oc r="AJ157">
      <v>0.01</v>
    </oc>
    <nc r="AJ157"/>
  </rcc>
  <rcc rId="11388" sId="2">
    <nc r="AA157" t="inlineStr">
      <is>
        <t>Ready for review</t>
      </is>
    </nc>
  </rc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7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91" sId="1" numFmtId="14">
    <oc r="AJ416">
      <v>0.8</v>
    </oc>
    <nc r="AJ416">
      <v>0.81</v>
    </nc>
  </rcc>
</revisions>
</file>

<file path=xl/revisions/revisionLog7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92" sId="1">
    <nc r="AL448" t="inlineStr">
      <is>
        <t>-</t>
      </is>
    </nc>
  </rcc>
  <rcc rId="11393" sId="1">
    <nc r="AM448" t="inlineStr">
      <is>
        <t>-</t>
      </is>
    </nc>
  </rcc>
  <rcc rId="11394" sId="1">
    <nc r="AL449" t="inlineStr">
      <is>
        <t>-</t>
      </is>
    </nc>
  </rcc>
  <rcc rId="11395" sId="1">
    <nc r="AM449" t="inlineStr">
      <is>
        <t>-</t>
      </is>
    </nc>
  </rcc>
</revisions>
</file>

<file path=xl/revisions/revisionLog7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96" sId="1">
    <oc r="AA419" t="inlineStr">
      <is>
        <t>Ready for review</t>
      </is>
    </oc>
    <nc r="AA419" t="inlineStr">
      <is>
        <t>Ready for PLC</t>
      </is>
    </nc>
  </rcc>
  <rcc rId="11397" sId="1">
    <oc r="AA420" t="inlineStr">
      <is>
        <t>Ready for review</t>
      </is>
    </oc>
    <nc r="AA420" t="inlineStr">
      <is>
        <t>Ready for PLC</t>
      </is>
    </nc>
  </rcc>
  <rcc rId="11398" sId="1">
    <oc r="AA421" t="inlineStr">
      <is>
        <t>Ready for review</t>
      </is>
    </oc>
    <nc r="AA421" t="inlineStr">
      <is>
        <t>Ready for PLC</t>
      </is>
    </nc>
  </rcc>
  <rcc rId="11399" sId="1">
    <oc r="AA422" t="inlineStr">
      <is>
        <t>Ready for review</t>
      </is>
    </oc>
    <nc r="AA422" t="inlineStr">
      <is>
        <t>Ready for PLC</t>
      </is>
    </nc>
  </rcc>
  <rcc rId="11400" sId="1">
    <oc r="AA426" t="inlineStr">
      <is>
        <t>Ready for review</t>
      </is>
    </oc>
    <nc r="AA426" t="inlineStr">
      <is>
        <t>Ready for PLC</t>
      </is>
    </nc>
  </rcc>
  <rcc rId="11401" sId="1">
    <oc r="AA448" t="inlineStr">
      <is>
        <t>Ready for review</t>
      </is>
    </oc>
    <nc r="AA448" t="inlineStr">
      <is>
        <t>Ready for PLC</t>
      </is>
    </nc>
  </rcc>
  <rcc rId="11402" sId="1">
    <oc r="AA449" t="inlineStr">
      <is>
        <t>Ready for review</t>
      </is>
    </oc>
    <nc r="AA449" t="inlineStr">
      <is>
        <t>Ready for PLC</t>
      </is>
    </nc>
  </rcc>
  <rcc rId="11403" sId="1" numFmtId="19">
    <nc r="AB419">
      <v>43992</v>
    </nc>
  </rcc>
  <rcc rId="11404" sId="1" numFmtId="19">
    <nc r="AB420">
      <v>43992</v>
    </nc>
  </rcc>
  <rcc rId="11405" sId="1" numFmtId="19">
    <nc r="AB421">
      <v>43992</v>
    </nc>
  </rcc>
  <rcc rId="11406" sId="1" numFmtId="19">
    <nc r="AB422">
      <v>43992</v>
    </nc>
  </rcc>
  <rcc rId="11407" sId="1" numFmtId="19">
    <nc r="AB426">
      <v>43992</v>
    </nc>
  </rcc>
  <rcc rId="11408" sId="1" numFmtId="19">
    <nc r="AB448">
      <v>43992</v>
    </nc>
  </rcc>
  <rcc rId="11409" sId="1" numFmtId="19">
    <nc r="AB449">
      <v>43992</v>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19:AD422 AD426 AD448:AD449">
    <dxf>
      <fill>
        <patternFill patternType="none">
          <bgColor auto="1"/>
        </patternFill>
      </fill>
    </dxf>
  </rfmt>
</revisions>
</file>

<file path=xl/revisions/revisionLog7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12" sId="1">
    <nc r="S544" t="inlineStr">
      <is>
        <t>duong.nguyen</t>
      </is>
    </nc>
  </rcc>
  <rcc rId="11413" sId="1">
    <nc r="S545" t="inlineStr">
      <is>
        <t>duong.nguyen</t>
      </is>
    </nc>
  </rcc>
  <rcc rId="11414" sId="1">
    <nc r="S519" t="inlineStr">
      <is>
        <t>phuong.nguyen-thanh</t>
      </is>
    </nc>
  </rcc>
  <rcc rId="11415" sId="1">
    <nc r="S520" t="inlineStr">
      <is>
        <t>phuong.nguyen-thanh</t>
      </is>
    </nc>
  </rcc>
  <rcc rId="11416" sId="1">
    <nc r="S505" t="inlineStr">
      <is>
        <t>chung.ly</t>
      </is>
    </nc>
  </rcc>
  <rcc rId="11417" sId="1">
    <nc r="S506" t="inlineStr">
      <is>
        <t>chung.ly</t>
      </is>
    </nc>
  </rcc>
  <rcc rId="11418" sId="1">
    <nc r="S507" t="inlineStr">
      <is>
        <t>chung.ly</t>
      </is>
    </nc>
  </rcc>
  <rcc rId="11419" sId="1">
    <nc r="S508" t="inlineStr">
      <is>
        <t>chung.ly</t>
      </is>
    </nc>
  </rcc>
  <rcc rId="11420" sId="1">
    <nc r="S509" t="inlineStr">
      <is>
        <t>chung.ly</t>
      </is>
    </nc>
  </rcc>
  <rcc rId="11421" sId="1">
    <nc r="S510" t="inlineStr">
      <is>
        <t>chung.ly</t>
      </is>
    </nc>
  </rcc>
  <rcc rId="11422" sId="1">
    <nc r="S511" t="inlineStr">
      <is>
        <t>chung.ly</t>
      </is>
    </nc>
  </rcc>
  <rcc rId="11423" sId="1">
    <nc r="S512" t="inlineStr">
      <is>
        <t>chung.ly</t>
      </is>
    </nc>
  </rcc>
  <rcc rId="11424" sId="1">
    <nc r="S521" t="inlineStr">
      <is>
        <t>thanh.nguyen-kim</t>
      </is>
    </nc>
  </rcc>
  <rcc rId="11425" sId="1">
    <nc r="S522" t="inlineStr">
      <is>
        <t>duong.nguyen</t>
      </is>
    </nc>
  </rcc>
  <rcc rId="11426" sId="1">
    <nc r="S524" t="inlineStr">
      <is>
        <t>loc.do-phu</t>
      </is>
    </nc>
  </rcc>
  <rcc rId="11427" sId="1">
    <nc r="S523" t="inlineStr">
      <is>
        <t>thanh.nguyen-kim</t>
      </is>
    </nc>
  </rcc>
  <rcc rId="11428" sId="1">
    <nc r="S525" t="inlineStr">
      <is>
        <t>phuong.nguyen-thanh</t>
      </is>
    </nc>
  </rcc>
  <rcc rId="11429" sId="1">
    <nc r="S498" t="inlineStr">
      <is>
        <t>loc.do-phu</t>
      </is>
    </nc>
  </rcc>
  <rcc rId="11430" sId="1">
    <nc r="S499" t="inlineStr">
      <is>
        <t>loc.do-phu</t>
      </is>
    </nc>
  </rcc>
  <rcc rId="11431" sId="1">
    <nc r="S500" t="inlineStr">
      <is>
        <t>loc.do-phu</t>
      </is>
    </nc>
  </rcc>
  <rcc rId="11432" sId="1">
    <nc r="S501" t="inlineStr">
      <is>
        <t>loc.do-phu</t>
      </is>
    </nc>
  </rcc>
  <rcc rId="11433" sId="1">
    <nc r="S502" t="inlineStr">
      <is>
        <t>loc.do-phu</t>
      </is>
    </nc>
  </rcc>
  <rcc rId="11434" sId="1">
    <nc r="S503" t="inlineStr">
      <is>
        <t>loc.do-phu</t>
      </is>
    </nc>
  </rcc>
  <rcc rId="11435" sId="1">
    <nc r="S504" t="inlineStr">
      <is>
        <t>loc.do-phu</t>
      </is>
    </nc>
  </rcc>
  <rcc rId="11436" sId="1">
    <nc r="S513" t="inlineStr">
      <is>
        <t>duong.nguyen</t>
      </is>
    </nc>
  </rcc>
  <rcc rId="11437" sId="1">
    <nc r="S514" t="inlineStr">
      <is>
        <t>duong.nguyen</t>
      </is>
    </nc>
  </rcc>
  <rcc rId="11438" sId="1">
    <nc r="S515" t="inlineStr">
      <is>
        <t>duong.nguyen</t>
      </is>
    </nc>
  </rcc>
  <rcc rId="11439" sId="1">
    <nc r="S516" t="inlineStr">
      <is>
        <t>duong.nguyen</t>
      </is>
    </nc>
  </rcc>
  <rcc rId="11440" sId="1">
    <nc r="S517" t="inlineStr">
      <is>
        <t>duong.nguyen</t>
      </is>
    </nc>
  </rcc>
  <rcc rId="11441" sId="1">
    <nc r="S518" t="inlineStr">
      <is>
        <t>duong.nguyen</t>
      </is>
    </nc>
  </rcc>
  <rcc rId="11442" sId="1">
    <nc r="S526" t="inlineStr">
      <is>
        <t>hieu.nguyen-trung</t>
      </is>
    </nc>
  </rcc>
  <rcc rId="11443" sId="1">
    <nc r="S527" t="inlineStr">
      <is>
        <t>hieu.nguyen-trung</t>
      </is>
    </nc>
  </rcc>
  <rcc rId="11444" sId="1">
    <nc r="S528" t="inlineStr">
      <is>
        <t>hieu.nguyen-trung</t>
      </is>
    </nc>
  </rcc>
  <rcc rId="11445" sId="1">
    <nc r="S529" t="inlineStr">
      <is>
        <t>hieu.nguyen-trung</t>
      </is>
    </nc>
  </rcc>
  <rcc rId="11446" sId="1">
    <nc r="S530" t="inlineStr">
      <is>
        <t>hieu.nguyen-trung</t>
      </is>
    </nc>
  </rcc>
  <rcc rId="11447" sId="1">
    <nc r="S531" t="inlineStr">
      <is>
        <t>hieu.nguyen-trung</t>
      </is>
    </nc>
  </rcc>
  <rcc rId="11448" sId="1">
    <nc r="S532" t="inlineStr">
      <is>
        <t>hieu.nguyen-trung</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51" sId="1">
    <oc r="S526" t="inlineStr">
      <is>
        <t>hieu.nguyen-trung</t>
      </is>
    </oc>
    <nc r="S526" t="inlineStr">
      <is>
        <t>duong.nguyen</t>
      </is>
    </nc>
  </rcc>
  <rcc rId="11452" sId="1">
    <oc r="S527" t="inlineStr">
      <is>
        <t>hieu.nguyen-trung</t>
      </is>
    </oc>
    <nc r="S527" t="inlineStr">
      <is>
        <t>duong.nguyen</t>
      </is>
    </nc>
  </rcc>
  <rcc rId="11453" sId="1">
    <oc r="S528" t="inlineStr">
      <is>
        <t>hieu.nguyen-trung</t>
      </is>
    </oc>
    <nc r="S528" t="inlineStr">
      <is>
        <t>duong.nguyen</t>
      </is>
    </nc>
  </rcc>
  <rcc rId="11454" sId="1">
    <oc r="S529" t="inlineStr">
      <is>
        <t>hieu.nguyen-trung</t>
      </is>
    </oc>
    <nc r="S529" t="inlineStr">
      <is>
        <t>duong.nguyen</t>
      </is>
    </nc>
  </rcc>
  <rcc rId="11455" sId="1">
    <nc r="S533" t="inlineStr">
      <is>
        <t>hieu.nguyen-trung</t>
      </is>
    </nc>
  </rcc>
  <rcc rId="11456" sId="1">
    <nc r="S534" t="inlineStr">
      <is>
        <t>hieu.nguyen-trung</t>
      </is>
    </nc>
  </rcc>
  <rcc rId="11457" sId="1">
    <nc r="S535" t="inlineStr">
      <is>
        <t>loc.do-phu</t>
      </is>
    </nc>
  </rcc>
  <rcc rId="11458" sId="1">
    <nc r="S536" t="inlineStr">
      <is>
        <t>loc.do-phu</t>
      </is>
    </nc>
  </rcc>
  <rcc rId="11459" sId="1">
    <nc r="S538" t="inlineStr">
      <is>
        <t>thanh.nguyen-kim</t>
      </is>
    </nc>
  </rcc>
  <rcc rId="11460" sId="1">
    <nc r="S541" t="inlineStr">
      <is>
        <t>phuong.nguyen-thanh</t>
      </is>
    </nc>
  </rcc>
  <rcc rId="11461" sId="1">
    <nc r="S537" t="inlineStr">
      <is>
        <t>loc.do-phu</t>
      </is>
    </nc>
  </rcc>
  <rcc rId="11462" sId="1">
    <nc r="S539" t="inlineStr">
      <is>
        <t>thanh.nguyen-kim</t>
      </is>
    </nc>
  </rcc>
  <rcc rId="11463" sId="1">
    <nc r="S540" t="inlineStr">
      <is>
        <t>thanh.nguyen-kim</t>
      </is>
    </nc>
  </rcc>
  <rcc rId="11464" sId="1">
    <nc r="S542" t="inlineStr">
      <is>
        <t>phuong.nguyen-thanh</t>
      </is>
    </nc>
  </rcc>
  <rcc rId="11465" sId="1">
    <nc r="S543" t="inlineStr">
      <is>
        <t>phuong.nguyen-thanh</t>
      </is>
    </nc>
  </rcc>
  <rcc rId="11466" sId="1">
    <nc r="S547" t="inlineStr">
      <is>
        <t>duong.nguyen</t>
      </is>
    </nc>
  </rcc>
  <rcc rId="11467" sId="1">
    <nc r="S548" t="inlineStr">
      <is>
        <t>duong.nguyen</t>
      </is>
    </nc>
  </rcc>
  <rcc rId="11468" sId="1">
    <nc r="S549" t="inlineStr">
      <is>
        <t>duong.nguyen</t>
      </is>
    </nc>
  </rcc>
  <rcc rId="11469" sId="1">
    <oc r="S544" t="inlineStr">
      <is>
        <t>duong.nguyen</t>
      </is>
    </oc>
    <nc r="S544" t="inlineStr">
      <is>
        <t>loc.do-phu</t>
      </is>
    </nc>
  </rcc>
  <rcc rId="11470" sId="1">
    <oc r="S545" t="inlineStr">
      <is>
        <t>duong.nguyen</t>
      </is>
    </oc>
    <nc r="S545" t="inlineStr">
      <is>
        <t>loc.do-phu</t>
      </is>
    </nc>
  </rcc>
  <rcc rId="11471" sId="1">
    <nc r="S546" t="inlineStr">
      <is>
        <t>loc.do-phu</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00:AD301 AD306 AD325:AD329">
    <dxf>
      <fill>
        <patternFill patternType="solid">
          <bgColor rgb="FFFF0000"/>
        </patternFill>
      </fill>
    </dxf>
  </rfmt>
</revisions>
</file>

<file path=xl/revisions/revisionLog8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74" sId="1">
    <oc r="S544" t="inlineStr">
      <is>
        <t>loc.do-phu</t>
      </is>
    </oc>
    <nc r="S544" t="inlineStr">
      <is>
        <t>thanh.nguyen-kim</t>
      </is>
    </nc>
  </rcc>
  <rcc rId="11475" sId="1">
    <oc r="S545" t="inlineStr">
      <is>
        <t>loc.do-phu</t>
      </is>
    </oc>
    <nc r="S545" t="inlineStr">
      <is>
        <t>thanh.nguyen-kim</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80" sId="1">
    <oc r="S374" t="inlineStr">
      <is>
        <t>loc.do-phu</t>
      </is>
    </oc>
    <nc r="S374" t="inlineStr">
      <is>
        <t>phuong.nguyen-thanh</t>
      </is>
    </nc>
  </rcc>
  <rcc rId="11481" sId="1">
    <oc r="S375" t="inlineStr">
      <is>
        <t>loc.do-phu</t>
      </is>
    </oc>
    <nc r="S375" t="inlineStr">
      <is>
        <t>phuong.nguyen-thanh</t>
      </is>
    </nc>
  </rcc>
  <rcc rId="11482" sId="1">
    <oc r="S376" t="inlineStr">
      <is>
        <t>loc.do-phu</t>
      </is>
    </oc>
    <nc r="S376" t="inlineStr">
      <is>
        <t>phuong.nguyen-thanh</t>
      </is>
    </nc>
  </rcc>
  <rcc rId="11483" sId="1">
    <oc r="S377" t="inlineStr">
      <is>
        <t>loc.do-phu</t>
      </is>
    </oc>
    <nc r="S377" t="inlineStr">
      <is>
        <t>phuong.nguyen-thanh</t>
      </is>
    </nc>
  </rcc>
  <rcc rId="11484" sId="1">
    <oc r="S463" t="inlineStr">
      <is>
        <t>loc.do-phu</t>
      </is>
    </oc>
    <nc r="S463" t="inlineStr">
      <is>
        <t>phuong.nguyen-thanh</t>
      </is>
    </nc>
  </rcc>
  <rcc rId="11485" sId="1">
    <oc r="S465" t="inlineStr">
      <is>
        <t>loc.do-phu</t>
      </is>
    </oc>
    <nc r="S465" t="inlineStr">
      <is>
        <t>phuong.nguyen-thanh</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90" sId="1">
    <nc r="AA475" t="inlineStr">
      <is>
        <t>Ongoing</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93" sId="2">
    <oc r="S159" t="inlineStr">
      <is>
        <t>bang.nguyen-duy</t>
      </is>
    </oc>
    <nc r="S159" t="inlineStr">
      <is>
        <t>hau.nguyen-tai</t>
      </is>
    </nc>
  </rcc>
  <rcc rId="11494" sId="2">
    <oc r="AA155" t="inlineStr">
      <is>
        <t>Ready for review</t>
      </is>
    </oc>
    <nc r="AA155" t="inlineStr">
      <is>
        <t>N/A</t>
      </is>
    </nc>
  </rcc>
  <rcc rId="11495" sId="2">
    <oc r="AA160" t="inlineStr">
      <is>
        <t>Ready for review</t>
      </is>
    </oc>
    <nc r="AA160" t="inlineStr">
      <is>
        <t>N/A</t>
      </is>
    </nc>
  </rcc>
  <rcc rId="11496" sId="2">
    <nc r="AG159" t="inlineStr">
      <is>
        <t>OK</t>
      </is>
    </nc>
  </rcc>
  <rcc rId="11497" sId="2" numFmtId="14">
    <nc r="AH159">
      <v>0.94099999999999995</v>
    </nc>
  </rcc>
  <rcc rId="11498" sId="2" numFmtId="14">
    <nc r="AI159">
      <v>0.94299999999999995</v>
    </nc>
  </rcc>
  <rcc rId="11499" sId="2" numFmtId="14">
    <nc r="AJ159">
      <v>1</v>
    </nc>
  </rcc>
  <rcc rId="11500" sId="2" quotePrefix="1">
    <nc r="AK159" t="inlineStr">
      <is>
        <t>None</t>
      </is>
    </nc>
  </rcc>
  <rcc rId="11501" sId="2" quotePrefix="1">
    <nc r="AL159" t="inlineStr">
      <is>
        <t>Param 1D can't cover full C0/C1</t>
      </is>
    </nc>
  </rcc>
  <rcc rId="11502" sId="2" numFmtId="19">
    <nc r="AC159">
      <v>43990</v>
    </nc>
  </rcc>
  <rcc rId="11503" sId="2" numFmtId="19">
    <nc r="AD159">
      <v>43994</v>
    </nc>
  </rcc>
  <rcc rId="11504" sId="2" numFmtId="19">
    <nc r="AE159">
      <v>43992</v>
    </nc>
  </rcc>
  <rcc rId="11505" sId="2" numFmtId="19">
    <nc r="AF159">
      <v>43992</v>
    </nc>
  </rc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8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08" sId="1">
    <nc r="X476">
      <f>W476</f>
    </nc>
  </rcc>
  <rcc rId="11509" sId="1">
    <nc r="Z476">
      <v>3</v>
    </nc>
  </rcc>
  <rcc rId="11510" sId="1">
    <nc r="AA476" t="inlineStr">
      <is>
        <t>Ready for review</t>
      </is>
    </nc>
  </rcc>
  <rcc rId="11511" sId="1" numFmtId="19">
    <nc r="AE476">
      <v>43992</v>
    </nc>
  </rcc>
  <rcc rId="11512" sId="1" numFmtId="19">
    <nc r="AF476">
      <v>43992</v>
    </nc>
  </rcc>
  <rcc rId="11513" sId="1">
    <nc r="AG476" t="inlineStr">
      <is>
        <t>OK</t>
      </is>
    </nc>
  </rcc>
  <rcc rId="11514" sId="1" numFmtId="14">
    <nc r="AH476">
      <v>1</v>
    </nc>
  </rcc>
  <rcc rId="11515" sId="1" numFmtId="14">
    <nc r="AI476">
      <v>1</v>
    </nc>
  </rcc>
  <rcc rId="11516" sId="1" numFmtId="14">
    <nc r="AJ476">
      <v>1</v>
    </nc>
  </rcc>
  <rcc rId="11517" sId="1">
    <nc r="AK476" t="inlineStr">
      <is>
        <t>None</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86" start="0" length="0">
    <dxf>
      <alignment wrapText="1" readingOrder="0"/>
    </dxf>
  </rfmt>
  <rcc rId="11520" sId="1">
    <nc r="AL486" t="inlineStr">
      <is>
        <t>GWM_AB30_CP_Int\MainstreamF30\rba\as\Bldr\CNMS\comps\ApplicationLayer\rba_BldrCmp\src
GWM_AB30_CP_Int\MainstreamF30\rba\as\Bldr\HWRef\comps\ApplicationLayer\rba_BldrCmp\src</t>
      </is>
    </nc>
  </rcc>
  <rfmt sheetId="1" sqref="AL486">
    <dxf>
      <alignment wrapText="0" readingOrder="0"/>
    </dxf>
  </rfmt>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23" sId="6">
    <oc r="F14">
      <f>$B$26-SUM(VALUE(SUBSTITUTE(E86,"-",0)),VALUE(SUBSTITUTE(O86,"-",0)))-13</f>
    </oc>
    <nc r="F14">
      <v>0</v>
    </nc>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26" sId="6">
    <oc r="F14">
      <v>0</v>
    </oc>
    <nc r="F14">
      <f>$B$26-SUM(VALUE(SUBSTITUTE(E86,"-",0)),VALUE(SUBSTITUTE(O86,"-",0)))</f>
    </nc>
  </rcc>
</revisions>
</file>

<file path=xl/revisions/revisionLog8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27" sId="6">
    <oc r="I46" t="inlineStr">
      <is>
        <t>Not join project</t>
      </is>
    </oc>
    <nc r="I46" t="inlineStr">
      <is>
        <t>Join since 11-June-2020</t>
      </is>
    </nc>
  </rcc>
  <rcc rId="11528" sId="6">
    <oc r="I47" t="inlineStr">
      <is>
        <t>Not join project</t>
      </is>
    </oc>
    <nc r="I47" t="inlineStr">
      <is>
        <t>Join since 11-June-2020</t>
      </is>
    </nc>
  </rcc>
  <rcc rId="11529" sId="6">
    <oc r="I48" t="inlineStr">
      <is>
        <t>Not join project</t>
      </is>
    </oc>
    <nc r="I48" t="inlineStr">
      <is>
        <t>Join since 11-June-2020</t>
      </is>
    </nc>
  </rcc>
</revisions>
</file>

<file path=xl/revisions/revisionLog8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30" sId="6">
    <oc r="E81">
      <v>3</v>
    </oc>
    <nc r="E81">
      <v>4</v>
    </nc>
  </rcc>
</revisions>
</file>

<file path=xl/revisions/revisionLog8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31" sId="6">
    <oc r="E117" t="inlineStr">
      <is>
        <t>21-May-&gt;1-June</t>
      </is>
    </oc>
    <nc r="E117" t="inlineStr">
      <is>
        <t>21-May-&gt;1-Jun</t>
      </is>
    </nc>
  </rcc>
  <rcc rId="11532" sId="6" quotePrefix="1">
    <oc r="G116" t="inlineStr">
      <is>
        <t>1-June</t>
      </is>
    </oc>
    <nc r="G116" t="inlineStr">
      <is>
        <t>1-Jun</t>
      </is>
    </nc>
  </rcc>
  <rcc rId="11533" sId="6" odxf="1" dxf="1" numFmtId="21">
    <oc r="G117" t="inlineStr">
      <is>
        <t>1-June</t>
      </is>
    </oc>
    <nc r="G117">
      <v>43983</v>
    </nc>
    <odxf>
      <numFmt numFmtId="0" formatCode="General"/>
    </odxf>
    <ndxf>
      <numFmt numFmtId="21" formatCode="d\-mmm"/>
    </ndxf>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36" sId="6" odxf="1" dxf="1">
    <nc r="L109" t="inlineStr">
      <is>
        <t>Do Anh Huy</t>
      </is>
    </nc>
    <ndxf>
      <border outline="0">
        <left style="thin">
          <color indexed="64"/>
        </left>
        <right style="thin">
          <color indexed="64"/>
        </right>
        <bottom style="thin">
          <color indexed="64"/>
        </bottom>
      </border>
    </ndxf>
  </rcc>
</revisions>
</file>

<file path=xl/revisions/revisionLog8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37" sId="6" odxf="1" dxf="1" quotePrefix="1">
    <oc r="E126" t="inlineStr">
      <is>
        <t>NA</t>
      </is>
    </oc>
    <nc r="E126" t="inlineStr">
      <is>
        <t>8-Jun</t>
      </is>
    </nc>
    <odxf>
      <numFmt numFmtId="0" formatCode="General"/>
    </odxf>
    <ndxf>
      <numFmt numFmtId="21" formatCode="d\-mmm"/>
    </ndxf>
  </rcc>
  <rcc rId="11538" sId="6">
    <oc r="E127" t="inlineStr">
      <is>
        <t>NA</t>
      </is>
    </oc>
    <nc r="E127" t="inlineStr">
      <is>
        <t>8-Jun</t>
      </is>
    </nc>
  </rcc>
  <rcc rId="11539" sId="6">
    <oc r="E128" t="inlineStr">
      <is>
        <t>NA</t>
      </is>
    </oc>
    <nc r="E128" t="inlineStr">
      <is>
        <t>8-Jun</t>
      </is>
    </nc>
  </rcc>
  <rcc rId="11540" sId="6" odxf="1" dxf="1">
    <oc r="G126" t="inlineStr">
      <is>
        <t>8-Jun</t>
      </is>
    </oc>
    <nc r="G126" t="inlineStr">
      <is>
        <t>NA</t>
      </is>
    </nc>
    <odxf>
      <numFmt numFmtId="21" formatCode="d\-mmm"/>
    </odxf>
    <ndxf>
      <numFmt numFmtId="0" formatCode="General"/>
    </ndxf>
  </rcc>
  <rcc rId="11541" sId="6">
    <oc r="G127" t="inlineStr">
      <is>
        <t>8-Jun</t>
      </is>
    </oc>
    <nc r="G127" t="inlineStr">
      <is>
        <t>NA</t>
      </is>
    </nc>
  </rcc>
  <rcc rId="11542" sId="6">
    <oc r="G128" t="inlineStr">
      <is>
        <t>8-Jun</t>
      </is>
    </oc>
    <nc r="G128" t="inlineStr">
      <is>
        <t>NA</t>
      </is>
    </nc>
  </rcc>
</revisions>
</file>

<file path=xl/revisions/revisionLog8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43" sId="6">
    <oc r="E118" t="inlineStr">
      <is>
        <t>NA</t>
      </is>
    </oc>
    <nc r="E118" t="inlineStr">
      <is>
        <t>None</t>
      </is>
    </nc>
  </rcc>
  <rcc rId="11544" sId="6">
    <oc r="G126" t="inlineStr">
      <is>
        <t>NA</t>
      </is>
    </oc>
    <nc r="G126" t="inlineStr">
      <is>
        <t>None</t>
      </is>
    </nc>
  </rcc>
  <rcc rId="11545" sId="6">
    <oc r="G127" t="inlineStr">
      <is>
        <t>NA</t>
      </is>
    </oc>
    <nc r="G127" t="inlineStr">
      <is>
        <t>None</t>
      </is>
    </nc>
  </rcc>
  <rcc rId="11546" sId="6">
    <oc r="G128" t="inlineStr">
      <is>
        <t>NA</t>
      </is>
    </oc>
    <nc r="G128" t="inlineStr">
      <is>
        <t>None</t>
      </is>
    </nc>
  </rcc>
  <rcc rId="11547" sId="6">
    <nc r="F119" t="inlineStr">
      <is>
        <t>Now</t>
      </is>
    </nc>
  </rcc>
  <rcc rId="11548" sId="6">
    <nc r="F120" t="inlineStr">
      <is>
        <t>Now</t>
      </is>
    </nc>
  </rcc>
  <rcc rId="11549" sId="6">
    <nc r="F121" t="inlineStr">
      <is>
        <t>Now</t>
      </is>
    </nc>
  </rcc>
  <rcc rId="11550" sId="6">
    <nc r="F122" t="inlineStr">
      <is>
        <t>Now</t>
      </is>
    </nc>
  </rcc>
  <rcc rId="11551" sId="6">
    <nc r="F123" t="inlineStr">
      <is>
        <t>Now</t>
      </is>
    </nc>
  </rcc>
  <rcc rId="11552" sId="6">
    <nc r="F124" t="inlineStr">
      <is>
        <t>Now</t>
      </is>
    </nc>
  </rcc>
</revisions>
</file>

<file path=xl/revisions/revisionLog8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53" sId="6">
    <nc r="F126" t="inlineStr">
      <is>
        <t>Now</t>
      </is>
    </nc>
  </rcc>
  <rcc rId="11554" sId="6">
    <nc r="F127" t="inlineStr">
      <is>
        <t>Now</t>
      </is>
    </nc>
  </rcc>
  <rcc rId="11555" sId="6">
    <nc r="F128" t="inlineStr">
      <is>
        <t>Now</t>
      </is>
    </nc>
  </rcc>
  <rcc rId="11556" sId="6">
    <nc r="H125" t="inlineStr">
      <is>
        <t>Now</t>
      </is>
    </nc>
  </rcc>
</revisions>
</file>

<file path=xl/revisions/revisionLog8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57" sId="6">
    <oc r="H125" t="inlineStr">
      <is>
        <t>Now</t>
      </is>
    </oc>
    <nc r="H125"/>
  </rcc>
</revisions>
</file>

<file path=xl/revisions/revisionLog8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58" sId="6" odxf="1" dxf="1" quotePrefix="1">
    <oc r="G117">
      <v>43983</v>
    </oc>
    <nc r="G117" t="inlineStr">
      <is>
        <t>1-Jun</t>
      </is>
    </nc>
    <odxf>
      <numFmt numFmtId="21" formatCode="d\-mmm"/>
    </odxf>
    <ndxf>
      <numFmt numFmtId="0" formatCode="General"/>
    </ndxf>
  </rcc>
</revisions>
</file>

<file path=xl/revisions/revisionLog8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59" sId="6">
    <oc r="D3" t="inlineStr">
      <is>
        <t>Loc Assigned</t>
      </is>
    </oc>
    <nc r="D3" t="inlineStr">
      <is>
        <t>LOC Assigned</t>
      </is>
    </nc>
  </rcc>
</revisions>
</file>

<file path=xl/revisions/revisionLog8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60" sId="1">
    <oc r="D41" t="inlineStr">
      <is>
        <t>Loc Assigned</t>
      </is>
    </oc>
    <nc r="D41" t="inlineStr">
      <is>
        <t>LOC Assigned</t>
      </is>
    </nc>
  </rcc>
</revisions>
</file>

<file path=xl/revisions/revisionLog8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61" sId="2">
    <oc r="D3" t="inlineStr">
      <is>
        <t>Loc Assigned</t>
      </is>
    </oc>
    <nc r="D3" t="inlineStr">
      <is>
        <t>LOC Assign</t>
      </is>
    </nc>
  </rcc>
  <rcc rId="11562" sId="2">
    <oc r="D22" t="inlineStr">
      <is>
        <t>Loc Assigned</t>
      </is>
    </oc>
    <nc r="D22" t="inlineStr">
      <is>
        <t>LOC Assign</t>
      </is>
    </nc>
  </rcc>
  <rcc rId="11563" sId="2">
    <oc r="D41" t="inlineStr">
      <is>
        <t>Loc Assigned</t>
      </is>
    </oc>
    <nc r="D41" t="inlineStr">
      <is>
        <t>LOC Assign</t>
      </is>
    </nc>
  </rcc>
  <rcc rId="11564" sId="1">
    <oc r="D41" t="inlineStr">
      <is>
        <t>LOC Assigned</t>
      </is>
    </oc>
    <nc r="D41" t="inlineStr">
      <is>
        <t>LOC Assign</t>
      </is>
    </nc>
  </rcc>
  <rcc rId="11565" sId="1">
    <oc r="D22" t="inlineStr">
      <is>
        <t>Loc Assigned</t>
      </is>
    </oc>
    <nc r="D22" t="inlineStr">
      <is>
        <t>LOC Assign</t>
      </is>
    </nc>
  </rcc>
  <rcc rId="11566" sId="1">
    <oc r="D3" t="inlineStr">
      <is>
        <t>Loc Assigned</t>
      </is>
    </oc>
    <nc r="D3" t="inlineStr">
      <is>
        <t>LOC Assign</t>
      </is>
    </nc>
  </rcc>
</revisions>
</file>

<file path=xl/revisions/revisionLog8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69" sId="2">
    <oc r="AG166" t="inlineStr">
      <is>
        <t>OK</t>
      </is>
    </oc>
    <nc r="AG166" t="inlineStr">
      <is>
        <t>NG</t>
      </is>
    </nc>
  </rcc>
  <rcc rId="11570" sId="2">
    <oc r="AG167" t="inlineStr">
      <is>
        <t>OK</t>
      </is>
    </oc>
    <nc r="AG167" t="inlineStr">
      <is>
        <t>NG</t>
      </is>
    </nc>
  </rcc>
  <rcc rId="11571" sId="2">
    <oc r="AG168" t="inlineStr">
      <is>
        <t>OK</t>
      </is>
    </oc>
    <nc r="AG168" t="inlineStr">
      <is>
        <t>NG</t>
      </is>
    </nc>
  </rcc>
  <rcc rId="11572" sId="2">
    <oc r="AG169" t="inlineStr">
      <is>
        <t>OK</t>
      </is>
    </oc>
    <nc r="AG169" t="inlineStr">
      <is>
        <t>NG</t>
      </is>
    </nc>
  </rc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8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75" sId="2">
    <oc r="AG159" t="inlineStr">
      <is>
        <t>OK</t>
      </is>
    </oc>
    <nc r="AG159" t="inlineStr">
      <is>
        <t>NG</t>
      </is>
    </nc>
  </rc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8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78" sId="2">
    <nc r="Z159">
      <v>4</v>
    </nc>
  </rc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8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81" sId="1">
    <nc r="X544">
      <f>W544</f>
    </nc>
  </rcc>
  <rcc rId="11582" sId="1">
    <nc r="Z544">
      <v>1</v>
    </nc>
  </rcc>
  <rcc rId="11583" sId="1">
    <nc r="AA544" t="inlineStr">
      <is>
        <t>Ready for review</t>
      </is>
    </nc>
  </rcc>
  <rcc rId="11584" sId="1" numFmtId="19">
    <nc r="AE544">
      <v>43993</v>
    </nc>
  </rcc>
  <rcc rId="11585" sId="1" numFmtId="19">
    <nc r="AF544">
      <v>43993</v>
    </nc>
  </rcc>
  <rcc rId="11586" sId="1">
    <nc r="AG544" t="inlineStr">
      <is>
        <t>OK</t>
      </is>
    </nc>
  </rcc>
  <rcc rId="11587" sId="1" numFmtId="14">
    <nc r="AH544">
      <v>1</v>
    </nc>
  </rcc>
  <rcc rId="11588" sId="1" numFmtId="14">
    <nc r="AI544">
      <v>1</v>
    </nc>
  </rcc>
  <rcc rId="11589" sId="1" numFmtId="14">
    <nc r="AJ544">
      <v>1</v>
    </nc>
  </rcc>
  <rcc rId="11590" sId="1">
    <nc r="AK544" t="inlineStr">
      <is>
        <t>None</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8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93" sId="1">
    <nc r="X475">
      <f>W475</f>
    </nc>
  </rcc>
  <rcc rId="11594" sId="1">
    <nc r="Z475">
      <v>3</v>
    </nc>
  </rcc>
  <rcc rId="11595" sId="1">
    <oc r="AA475" t="inlineStr">
      <is>
        <t>Ongoing</t>
      </is>
    </oc>
    <nc r="AA475" t="inlineStr">
      <is>
        <t>Ready for review</t>
      </is>
    </nc>
  </rcc>
  <rcc rId="11596" sId="1" numFmtId="19">
    <nc r="AE475">
      <v>43993</v>
    </nc>
  </rcc>
  <rcc rId="11597" sId="1" numFmtId="19">
    <nc r="AF475">
      <v>43993</v>
    </nc>
  </rcc>
  <rcc rId="11598" sId="1">
    <nc r="AG475" t="inlineStr">
      <is>
        <t>OK</t>
      </is>
    </nc>
  </rcc>
  <rcc rId="11599" sId="1" numFmtId="14">
    <nc r="AH475">
      <v>1</v>
    </nc>
  </rcc>
  <rcc rId="11600" sId="1" numFmtId="14">
    <nc r="AI475">
      <v>1</v>
    </nc>
  </rcc>
  <rcc rId="11601" sId="1" numFmtId="14">
    <nc r="AJ475">
      <v>1</v>
    </nc>
  </rcc>
  <rcc rId="11602" sId="1">
    <nc r="AK475" t="inlineStr">
      <is>
        <t>None</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605" sId="1">
    <nc r="X545">
      <f>W545</f>
    </nc>
  </rcc>
  <rcc rId="11606" sId="1">
    <nc r="Z545">
      <v>1</v>
    </nc>
  </rcc>
  <rcc rId="11607" sId="1">
    <nc r="AA545" t="inlineStr">
      <is>
        <t>Ready for review</t>
      </is>
    </nc>
  </rcc>
  <rcc rId="11608" sId="1" numFmtId="19">
    <nc r="AE545">
      <v>43993</v>
    </nc>
  </rcc>
  <rcc rId="11609" sId="1" numFmtId="19">
    <nc r="AF545">
      <v>43993</v>
    </nc>
  </rcc>
  <rcc rId="11610" sId="1">
    <nc r="AG545" t="inlineStr">
      <is>
        <t>OK</t>
      </is>
    </nc>
  </rcc>
  <rcc rId="11611" sId="1" numFmtId="14">
    <nc r="AH545">
      <v>1</v>
    </nc>
  </rcc>
  <rcc rId="11612" sId="1" numFmtId="14">
    <nc r="AI545">
      <v>1</v>
    </nc>
  </rcc>
  <rcc rId="11613" sId="1" numFmtId="14">
    <nc r="AJ545">
      <v>1</v>
    </nc>
  </rcc>
  <rcc rId="11614" sId="1">
    <nc r="AK545" t="inlineStr">
      <is>
        <t>None</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8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617" sId="1">
    <oc r="K519" t="inlineStr">
      <is>
        <t>Manual</t>
      </is>
    </oc>
    <nc r="K519" t="inlineStr">
      <is>
        <t>Auto</t>
      </is>
    </nc>
  </rcc>
  <rcc rId="11618" sId="1">
    <oc r="K520" t="inlineStr">
      <is>
        <t>Manual</t>
      </is>
    </oc>
    <nc r="K520" t="inlineStr">
      <is>
        <t>Auto</t>
      </is>
    </nc>
  </rcc>
  <rcc rId="11619" sId="1">
    <oc r="K521" t="inlineStr">
      <is>
        <t>Manual</t>
      </is>
    </oc>
    <nc r="K521" t="inlineStr">
      <is>
        <t>Auto</t>
      </is>
    </nc>
  </rcc>
  <rcc rId="11620" sId="1">
    <oc r="K522" t="inlineStr">
      <is>
        <t>Manual</t>
      </is>
    </oc>
    <nc r="K522" t="inlineStr">
      <is>
        <t>Auto</t>
      </is>
    </nc>
  </rcc>
  <rcc rId="11621" sId="1">
    <oc r="K523" t="inlineStr">
      <is>
        <t>Manual</t>
      </is>
    </oc>
    <nc r="K523" t="inlineStr">
      <is>
        <t>Auto</t>
      </is>
    </nc>
  </rcc>
  <rcc rId="11622" sId="1">
    <oc r="K524" t="inlineStr">
      <is>
        <t>Manual</t>
      </is>
    </oc>
    <nc r="K524" t="inlineStr">
      <is>
        <t>Auto</t>
      </is>
    </nc>
  </rcc>
  <rcc rId="11623" sId="1">
    <oc r="K525" t="inlineStr">
      <is>
        <t>Manual</t>
      </is>
    </oc>
    <nc r="K525" t="inlineStr">
      <is>
        <t>Auto</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8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8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8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630" sId="2">
    <oc r="R159" t="inlineStr">
      <is>
        <t>T504</t>
      </is>
    </oc>
    <nc r="R159" t="inlineStr">
      <is>
        <t>T503</t>
      </is>
    </nc>
  </rc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8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G193" start="0" length="2147483647">
    <dxf>
      <font>
        <color auto="1"/>
      </font>
    </dxf>
  </rfmt>
  <rcc rId="11633" sId="1">
    <oc r="G193" t="inlineStr">
      <is>
        <t xml:space="preserve"> </t>
      </is>
    </oc>
    <nc r="G193">
      <v>1484917</v>
    </nc>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638" sId="1">
    <nc r="X388">
      <f>W388</f>
    </nc>
  </rcc>
  <rcc rId="11639" sId="1">
    <nc r="AA388" t="inlineStr">
      <is>
        <t>Ready for review</t>
      </is>
    </nc>
  </rcc>
  <rcc rId="11640" sId="1" numFmtId="19">
    <nc r="AE388">
      <v>43993</v>
    </nc>
  </rcc>
  <rcc rId="11641" sId="1" numFmtId="19">
    <nc r="AF388">
      <v>43993</v>
    </nc>
  </rcc>
  <rcc rId="11642" sId="1">
    <nc r="AG388" t="inlineStr">
      <is>
        <t>OK</t>
      </is>
    </nc>
  </rcc>
  <rcc rId="11643" sId="1" odxf="1" dxf="1" quotePrefix="1">
    <nc r="AH388" t="inlineStr">
      <is>
        <t>-</t>
      </is>
    </nc>
    <odxf/>
    <ndxf/>
  </rcc>
  <rcc rId="11644" sId="1" odxf="1" dxf="1" quotePrefix="1">
    <nc r="AI388" t="inlineStr">
      <is>
        <t>-</t>
      </is>
    </nc>
    <odxf/>
    <ndxf/>
  </rcc>
  <rcc rId="11645" sId="1" odxf="1" dxf="1" quotePrefix="1">
    <nc r="AJ388" t="inlineStr">
      <is>
        <t>-</t>
      </is>
    </nc>
    <odxf/>
    <ndxf/>
  </rcc>
  <rcc rId="11646" sId="1">
    <nc r="AK388" t="inlineStr">
      <is>
        <t>None</t>
      </is>
    </nc>
  </rcc>
  <rcc rId="11647" sId="1">
    <nc r="AN388" t="inlineStr">
      <is>
        <t>No have function to test</t>
      </is>
    </nc>
  </rcc>
  <rcc rId="11648" sId="1">
    <nc r="X389">
      <f>W389</f>
    </nc>
  </rcc>
  <rcc rId="11649" sId="1">
    <nc r="AA389" t="inlineStr">
      <is>
        <t>Ready for review</t>
      </is>
    </nc>
  </rcc>
  <rcc rId="11650" sId="1" numFmtId="19">
    <nc r="AE389">
      <v>43993</v>
    </nc>
  </rcc>
  <rcc rId="11651" sId="1" numFmtId="19">
    <nc r="AF389">
      <v>43993</v>
    </nc>
  </rcc>
  <rcc rId="11652" sId="1">
    <nc r="AG389" t="inlineStr">
      <is>
        <t>OK</t>
      </is>
    </nc>
  </rcc>
  <rcc rId="11653" sId="1" odxf="1" dxf="1" quotePrefix="1">
    <nc r="AH389" t="inlineStr">
      <is>
        <t>-</t>
      </is>
    </nc>
    <odxf/>
    <ndxf/>
  </rcc>
  <rcc rId="11654" sId="1" odxf="1" dxf="1" quotePrefix="1">
    <nc r="AI389" t="inlineStr">
      <is>
        <t>-</t>
      </is>
    </nc>
    <odxf/>
    <ndxf/>
  </rcc>
  <rcc rId="11655" sId="1" odxf="1" dxf="1" quotePrefix="1">
    <nc r="AJ389" t="inlineStr">
      <is>
        <t>-</t>
      </is>
    </nc>
    <odxf/>
    <ndxf/>
  </rcc>
  <rcc rId="11656" sId="1">
    <nc r="AK389" t="inlineStr">
      <is>
        <t>None</t>
      </is>
    </nc>
  </rcc>
  <rcc rId="11657" sId="1">
    <nc r="AN389" t="inlineStr">
      <is>
        <t>No have function to test</t>
      </is>
    </nc>
  </rcc>
  <rcc rId="11658" sId="1">
    <nc r="X390">
      <f>W390</f>
    </nc>
  </rcc>
  <rcc rId="11659" sId="1">
    <nc r="X391">
      <f>W391</f>
    </nc>
  </rcc>
  <rcc rId="11660" sId="1">
    <nc r="Z388">
      <v>0.1</v>
    </nc>
  </rcc>
  <rcc rId="11661" sId="1">
    <nc r="Z389">
      <v>0.1</v>
    </nc>
  </rcc>
  <rcc rId="11662" sId="1">
    <nc r="Z390">
      <v>0.1</v>
    </nc>
  </rcc>
  <rcc rId="11663" sId="1">
    <nc r="Z391">
      <v>0.1</v>
    </nc>
  </rcc>
  <rcc rId="11664" sId="1">
    <nc r="AA390" t="inlineStr">
      <is>
        <t>Ready for review</t>
      </is>
    </nc>
  </rcc>
  <rcc rId="11665" sId="1">
    <nc r="AA391" t="inlineStr">
      <is>
        <t>Ready for review</t>
      </is>
    </nc>
  </rcc>
  <rcc rId="11666" sId="1" numFmtId="19">
    <nc r="AE390">
      <v>43993</v>
    </nc>
  </rcc>
  <rcc rId="11667" sId="1" numFmtId="19">
    <nc r="AF390">
      <v>43993</v>
    </nc>
  </rcc>
  <rcc rId="11668" sId="1">
    <nc r="AG390" t="inlineStr">
      <is>
        <t>OK</t>
      </is>
    </nc>
  </rcc>
  <rcc rId="11669" sId="1" odxf="1" dxf="1" quotePrefix="1">
    <nc r="AH390" t="inlineStr">
      <is>
        <t>-</t>
      </is>
    </nc>
    <odxf/>
    <ndxf/>
  </rcc>
  <rcc rId="11670" sId="1" odxf="1" dxf="1" quotePrefix="1">
    <nc r="AI390" t="inlineStr">
      <is>
        <t>-</t>
      </is>
    </nc>
    <odxf/>
    <ndxf/>
  </rcc>
  <rcc rId="11671" sId="1" odxf="1" dxf="1" quotePrefix="1">
    <nc r="AJ390" t="inlineStr">
      <is>
        <t>-</t>
      </is>
    </nc>
    <odxf/>
    <ndxf/>
  </rcc>
  <rcc rId="11672" sId="1">
    <nc r="AK390" t="inlineStr">
      <is>
        <t>None</t>
      </is>
    </nc>
  </rcc>
  <rcc rId="11673" sId="1">
    <nc r="AN390" t="inlineStr">
      <is>
        <t>No have function to test</t>
      </is>
    </nc>
  </rcc>
  <rcc rId="11674" sId="1" numFmtId="19">
    <nc r="AE391">
      <v>43993</v>
    </nc>
  </rcc>
  <rcc rId="11675" sId="1" numFmtId="19">
    <nc r="AF391">
      <v>43993</v>
    </nc>
  </rcc>
  <rcc rId="11676" sId="1">
    <nc r="AG391" t="inlineStr">
      <is>
        <t>OK</t>
      </is>
    </nc>
  </rcc>
  <rcc rId="11677" sId="1" odxf="1" dxf="1" quotePrefix="1">
    <nc r="AH391" t="inlineStr">
      <is>
        <t>-</t>
      </is>
    </nc>
    <odxf/>
    <ndxf/>
  </rcc>
  <rcc rId="11678" sId="1" odxf="1" dxf="1" quotePrefix="1">
    <nc r="AI391" t="inlineStr">
      <is>
        <t>-</t>
      </is>
    </nc>
    <odxf/>
    <ndxf/>
  </rcc>
  <rcc rId="11679" sId="1" odxf="1" dxf="1" quotePrefix="1">
    <nc r="AJ391" t="inlineStr">
      <is>
        <t>-</t>
      </is>
    </nc>
    <odxf/>
    <ndxf/>
  </rcc>
  <rcc rId="11680" sId="1">
    <nc r="AK391" t="inlineStr">
      <is>
        <t>None</t>
      </is>
    </nc>
  </rcc>
  <rcc rId="11681" sId="1">
    <nc r="AN391" t="inlineStr">
      <is>
        <t>No have function to test</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686" sId="1">
    <nc r="X392">
      <f>W392</f>
    </nc>
  </rcc>
  <rcc rId="11687" sId="1">
    <nc r="Z392">
      <v>0.2</v>
    </nc>
  </rcc>
  <rcc rId="11688" sId="1">
    <nc r="AA392" t="inlineStr">
      <is>
        <t>Ready for review</t>
      </is>
    </nc>
  </rcc>
  <rcc rId="11689" sId="1" numFmtId="19">
    <nc r="AE392">
      <v>43993</v>
    </nc>
  </rcc>
  <rcc rId="11690" sId="1" numFmtId="19">
    <nc r="AF392">
      <v>43993</v>
    </nc>
  </rcc>
  <rcc rId="11691" sId="1">
    <nc r="AG392" t="inlineStr">
      <is>
        <t>OK</t>
      </is>
    </nc>
  </rcc>
  <rcc rId="11692" sId="1" numFmtId="14">
    <nc r="AH392">
      <v>1</v>
    </nc>
  </rcc>
  <rcc rId="11693" sId="1" numFmtId="14">
    <nc r="AI392">
      <v>1</v>
    </nc>
  </rcc>
  <rcc rId="11694" sId="1" numFmtId="14">
    <nc r="AJ392">
      <v>1</v>
    </nc>
  </rcc>
  <rcc rId="11695" sId="1">
    <nc r="AK392" t="inlineStr">
      <is>
        <t>None</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00" sId="1" quotePrefix="1">
    <oc r="F428" t="inlineStr">
      <is>
        <t xml:space="preserve">ZNA_C_P15EV_Int\ZNArb\as\p15ev\CpiwAPB\app\dsm\RBHMI\src             </t>
      </is>
    </oc>
    <nc r="F428" t="inlineStr">
      <is>
        <t xml:space="preserve">ZNA_C_P15EV_Int\ZNA\rb\as\p15ev\CpiwAPB\app\dsm\RBHMI\src             </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30" start="0" length="0">
    <dxf>
      <font/>
    </dxf>
  </rfmt>
  <rcc rId="11703" sId="1">
    <oc r="W428">
      <f>V428</f>
    </oc>
    <nc r="W428">
      <f>V428-V428+286</f>
    </nc>
  </rcc>
  <rfmt sheetId="1" sqref="W428">
    <dxf>
      <fill>
        <patternFill patternType="solid">
          <bgColor rgb="FFFF0000"/>
        </patternFill>
      </fill>
    </dxf>
  </rfmt>
  <rcc rId="11704" sId="1">
    <oc r="W427">
      <f>V427</f>
    </oc>
    <nc r="W427">
      <f>V427-V427+163</f>
    </nc>
  </rcc>
  <rcc rId="11705" sId="1">
    <oc r="W429">
      <f>V429</f>
    </oc>
    <nc r="W429">
      <f>V429-V429+82</f>
    </nc>
  </rcc>
  <rfmt sheetId="1" sqref="W429 W427">
    <dxf>
      <fill>
        <patternFill patternType="solid">
          <bgColor rgb="FFFF0000"/>
        </patternFill>
      </fill>
    </dxf>
  </rfmt>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08" sId="1" numFmtId="14">
    <nc r="AH478">
      <v>0.98</v>
    </nc>
  </rcc>
  <rcc rId="11709" sId="1" numFmtId="14">
    <nc r="AI478">
      <v>0.96</v>
    </nc>
  </rcc>
  <rcc rId="11710" sId="1" numFmtId="14">
    <nc r="AJ478">
      <v>1</v>
    </nc>
  </rcc>
  <rcc rId="11711" sId="1">
    <nc r="AK478" t="inlineStr">
      <is>
        <t>OPL</t>
      </is>
    </nc>
  </rcc>
  <rcc rId="11712" sId="1">
    <nc r="AG478" t="inlineStr">
      <is>
        <t>NG</t>
      </is>
    </nc>
  </rcc>
  <rcc rId="11713" sId="1" numFmtId="19">
    <nc r="AE478">
      <v>43993</v>
    </nc>
  </rcc>
  <rcc rId="11714" sId="1" numFmtId="19">
    <nc r="AF478">
      <v>43993</v>
    </nc>
  </rcc>
  <rcc rId="11715" sId="1">
    <nc r="Z478">
      <v>2</v>
    </nc>
  </rcc>
  <rcc rId="11716" sId="1">
    <nc r="X478">
      <f>W478</f>
    </nc>
  </rcc>
  <rcc rId="11717" sId="1">
    <nc r="AA478" t="inlineStr">
      <is>
        <t>Ready for review</t>
      </is>
    </nc>
  </rc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8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20" sId="1">
    <nc r="X427">
      <f>W427</f>
    </nc>
  </rcc>
  <rcc rId="11721" sId="1">
    <nc r="Z427">
      <v>1</v>
    </nc>
  </rcc>
  <rcc rId="11722" sId="1">
    <nc r="AA427" t="inlineStr">
      <is>
        <t>Ready for review</t>
      </is>
    </nc>
  </rcc>
  <rcc rId="11723" sId="1" numFmtId="19">
    <nc r="AE427">
      <v>43993</v>
    </nc>
  </rcc>
  <rcc rId="11724" sId="1" numFmtId="19">
    <nc r="AF427">
      <v>43993</v>
    </nc>
  </rcc>
  <rcc rId="11725" sId="1">
    <nc r="AG427" t="inlineStr">
      <is>
        <t>OK</t>
      </is>
    </nc>
  </rcc>
  <rcc rId="11726" sId="1" numFmtId="14">
    <nc r="AH427">
      <v>1</v>
    </nc>
  </rcc>
  <rcc rId="11727" sId="1" numFmtId="14">
    <nc r="AI427">
      <v>1</v>
    </nc>
  </rcc>
  <rcc rId="11728" sId="1" numFmtId="14">
    <nc r="AJ427">
      <v>1</v>
    </nc>
  </rcc>
  <rcc rId="11729" sId="1">
    <nc r="AK427" t="inlineStr">
      <is>
        <t>None</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8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34" sId="1" odxf="1" dxf="1">
    <oc r="W497">
      <f>V497</f>
    </oc>
    <nc r="W497">
      <v>260</v>
    </nc>
    <ndxf>
      <fill>
        <patternFill patternType="solid">
          <bgColor rgb="FFFF0000"/>
        </patternFill>
      </fill>
    </ndxf>
  </rcc>
  <rcc rId="11735" sId="1">
    <nc r="AN497" t="inlineStr">
      <is>
        <t>Actual LOC: 260</t>
      </is>
    </nc>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38" sId="1">
    <nc r="X473">
      <f>W473</f>
    </nc>
  </rcc>
  <rcc rId="11739" sId="1">
    <nc r="Z473">
      <v>7</v>
    </nc>
  </rcc>
  <rcc rId="11740" sId="1">
    <nc r="AA473" t="inlineStr">
      <is>
        <t>Ready for review</t>
      </is>
    </nc>
  </rcc>
  <rcc rId="11741" sId="1" numFmtId="19">
    <nc r="AE473">
      <v>43993</v>
    </nc>
  </rcc>
  <rcc rId="11742" sId="1" numFmtId="19">
    <nc r="AF473">
      <v>43993</v>
    </nc>
  </rcc>
  <rcc rId="11743" sId="1">
    <nc r="AG473" t="inlineStr">
      <is>
        <t>OK</t>
      </is>
    </nc>
  </rcc>
  <rcc rId="11744" sId="1" numFmtId="14">
    <nc r="AH473">
      <v>1</v>
    </nc>
  </rcc>
  <rcc rId="11745" sId="1" numFmtId="14">
    <nc r="AI473">
      <v>1</v>
    </nc>
  </rcc>
  <rcc rId="11746" sId="1" numFmtId="14">
    <nc r="AJ473">
      <v>1</v>
    </nc>
  </rcc>
  <rcc rId="11747" sId="1">
    <nc r="AK473" t="inlineStr">
      <is>
        <t>None</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8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50" sId="1">
    <nc r="X428">
      <f>W428</f>
    </nc>
  </rcc>
  <rcc rId="11751" sId="1">
    <nc r="Z428">
      <v>2</v>
    </nc>
  </rcc>
  <rcc rId="11752" sId="1">
    <nc r="AA428" t="inlineStr">
      <is>
        <t>Ready for review</t>
      </is>
    </nc>
  </rcc>
  <rcc rId="11753" sId="1" numFmtId="19">
    <nc r="AE428">
      <v>43993</v>
    </nc>
  </rcc>
  <rcc rId="11754" sId="1" numFmtId="19">
    <nc r="AF428">
      <v>43993</v>
    </nc>
  </rcc>
  <rcc rId="11755" sId="1">
    <nc r="AG428" t="inlineStr">
      <is>
        <t>OK</t>
      </is>
    </nc>
  </rcc>
  <rcc rId="11756" sId="1" numFmtId="14">
    <nc r="AH428">
      <v>1</v>
    </nc>
  </rcc>
  <rcc rId="11757" sId="1" numFmtId="14">
    <nc r="AI428">
      <v>1</v>
    </nc>
  </rcc>
  <rcc rId="11758" sId="1" numFmtId="14">
    <nc r="AJ428">
      <v>1</v>
    </nc>
  </rcc>
  <rcc rId="11759" sId="1">
    <nc r="AK428" t="inlineStr">
      <is>
        <t>None</t>
      </is>
    </nc>
  </rcc>
  <rcc rId="11760" sId="1">
    <oc r="AN428" t="inlineStr">
      <is>
        <t>Wrong path</t>
      </is>
    </oc>
    <nc r="AN428"/>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65" sId="1">
    <nc r="X479">
      <f>W479</f>
    </nc>
  </rcc>
  <rcc rId="11766" sId="1">
    <nc r="Z479">
      <v>2</v>
    </nc>
  </rcc>
  <rcc rId="11767" sId="1">
    <nc r="AA479" t="inlineStr">
      <is>
        <t>Ready for review</t>
      </is>
    </nc>
  </rcc>
  <rcc rId="11768" sId="1" numFmtId="19">
    <nc r="AE479">
      <v>43993</v>
    </nc>
  </rcc>
  <rcc rId="11769" sId="1" numFmtId="19">
    <nc r="AF479">
      <v>43993</v>
    </nc>
  </rcc>
  <rcc rId="11770" sId="1" numFmtId="14">
    <nc r="AJ479">
      <v>1</v>
    </nc>
  </rcc>
  <rcc rId="11771" sId="1">
    <nc r="AG479" t="inlineStr">
      <is>
        <t>OK</t>
      </is>
    </nc>
  </rcc>
  <rcc rId="11772" sId="1" numFmtId="14">
    <nc r="AH479">
      <v>1</v>
    </nc>
  </rcc>
  <rcc rId="11773" sId="1" numFmtId="14">
    <nc r="AI479">
      <v>1</v>
    </nc>
  </rcc>
  <rcc rId="11774" sId="1">
    <nc r="AK479" t="inlineStr">
      <is>
        <t>None</t>
      </is>
    </nc>
  </rcc>
  <rcc rId="11775" sId="1">
    <nc r="AL479" t="inlineStr">
      <is>
        <t>-</t>
      </is>
    </nc>
  </rcc>
  <rcc rId="11776" sId="1">
    <nc r="AM479" t="inlineStr">
      <is>
        <t>-</t>
      </is>
    </nc>
  </rcc>
  <rcc rId="11777" sId="1">
    <nc r="AN479" t="inlineStr">
      <is>
        <t>-</t>
      </is>
    </nc>
  </rcc>
  <rcc rId="11778" sId="1">
    <nc r="AL478" t="inlineStr">
      <is>
        <t>-</t>
      </is>
    </nc>
  </rcc>
  <rcc rId="11779" sId="1">
    <nc r="AM478" t="inlineStr">
      <is>
        <t>-</t>
      </is>
    </nc>
  </rcc>
  <rcc rId="11780" sId="1">
    <nc r="AN478" t="inlineStr">
      <is>
        <t>-</t>
      </is>
    </nc>
  </rcc>
  <rcc rId="11781" sId="1">
    <nc r="AN477" t="inlineStr">
      <is>
        <t>-</t>
      </is>
    </nc>
  </rc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8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84" sId="1">
    <nc r="X480">
      <f>W480</f>
    </nc>
  </rcc>
  <rcc rId="11785" sId="1">
    <nc r="Z480">
      <v>2</v>
    </nc>
  </rcc>
  <rcc rId="11786" sId="1">
    <nc r="AA480" t="inlineStr">
      <is>
        <t>Ready for review</t>
      </is>
    </nc>
  </rcc>
  <rcc rId="11787" sId="1" numFmtId="19">
    <nc r="AE480">
      <v>43993</v>
    </nc>
  </rcc>
  <rcc rId="11788" sId="1" numFmtId="19">
    <nc r="AF480">
      <v>43993</v>
    </nc>
  </rcc>
  <rcc rId="11789" sId="1">
    <nc r="AG480" t="inlineStr">
      <is>
        <t>OK</t>
      </is>
    </nc>
  </rcc>
  <rcc rId="11790" sId="1" numFmtId="14">
    <nc r="AH480">
      <v>1</v>
    </nc>
  </rcc>
  <rcc rId="11791" sId="1" numFmtId="14">
    <nc r="AI480">
      <v>1</v>
    </nc>
  </rcc>
  <rcc rId="11792" sId="1" numFmtId="14">
    <nc r="AJ480">
      <v>1</v>
    </nc>
  </rcc>
  <rcc rId="11793" sId="1">
    <nc r="AK480" t="inlineStr">
      <is>
        <t>None</t>
      </is>
    </nc>
  </rcc>
  <rcc rId="11794" sId="1">
    <nc r="AL480" t="inlineStr">
      <is>
        <t>-</t>
      </is>
    </nc>
  </rcc>
  <rcc rId="11795" sId="1">
    <nc r="AM480" t="inlineStr">
      <is>
        <t>-</t>
      </is>
    </nc>
  </rcc>
  <rcc rId="11796" sId="1">
    <nc r="AN480" t="inlineStr">
      <is>
        <t>-</t>
      </is>
    </nc>
  </rc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8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99" sId="1">
    <oc r="W477">
      <f>V477</f>
    </oc>
    <nc r="W477">
      <v>168</v>
    </nc>
  </rcc>
  <rfmt sheetId="1" sqref="W477">
    <dxf>
      <fill>
        <patternFill patternType="solid">
          <bgColor rgb="FFFFFF00"/>
        </patternFill>
      </fill>
    </dxf>
  </rfmt>
  <rfmt sheetId="1" sqref="W477">
    <dxf>
      <fill>
        <patternFill>
          <bgColor rgb="FFFF0000"/>
        </patternFill>
      </fill>
    </dxf>
  </rfmt>
  <rcc rId="11800" sId="1">
    <oc r="W478">
      <f>V478</f>
    </oc>
    <nc r="W478">
      <v>475</v>
    </nc>
  </rcc>
  <rcc rId="11801" sId="1">
    <oc r="W479">
      <f>V479</f>
    </oc>
    <nc r="W479">
      <v>209</v>
    </nc>
  </rcc>
  <rcc rId="11802" sId="1">
    <oc r="W480">
      <f>V480</f>
    </oc>
    <nc r="W480">
      <v>358</v>
    </nc>
  </rcc>
  <rfmt sheetId="1" sqref="W478:W480">
    <dxf>
      <fill>
        <patternFill patternType="solid">
          <bgColor rgb="FFFF0000"/>
        </patternFill>
      </fill>
    </dxf>
  </rfmt>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8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807" sId="1">
    <oc r="AA460" t="inlineStr">
      <is>
        <t>Ready for review</t>
      </is>
    </oc>
    <nc r="AA460" t="inlineStr">
      <is>
        <t>Ready for PLC</t>
      </is>
    </nc>
  </rcc>
  <rcc rId="11808" sId="1">
    <oc r="AA450" t="inlineStr">
      <is>
        <t>Ready for review</t>
      </is>
    </oc>
    <nc r="AA450" t="inlineStr">
      <is>
        <t>Ready for PLC</t>
      </is>
    </nc>
  </rcc>
  <rcc rId="11809" sId="1">
    <oc r="AA451" t="inlineStr">
      <is>
        <t>Ready for review</t>
      </is>
    </oc>
    <nc r="AA451" t="inlineStr">
      <is>
        <t>Ready for PLC</t>
      </is>
    </nc>
  </rcc>
  <rcc rId="11810" sId="1">
    <oc r="AA452" t="inlineStr">
      <is>
        <t>Ready for review</t>
      </is>
    </oc>
    <nc r="AA452" t="inlineStr">
      <is>
        <t>Ready for PLC</t>
      </is>
    </nc>
  </rcc>
  <rcc rId="11811" sId="1">
    <oc r="AA453" t="inlineStr">
      <is>
        <t>Ready for review</t>
      </is>
    </oc>
    <nc r="AA453" t="inlineStr">
      <is>
        <t>Ready for PLC</t>
      </is>
    </nc>
  </rcc>
  <rcc rId="11812" sId="1">
    <oc r="AA454" t="inlineStr">
      <is>
        <t>Ready for review</t>
      </is>
    </oc>
    <nc r="AA454" t="inlineStr">
      <is>
        <t>Ready for PLC</t>
      </is>
    </nc>
  </rcc>
  <rcc rId="11813" sId="1">
    <oc r="AA455" t="inlineStr">
      <is>
        <t>Ready for review</t>
      </is>
    </oc>
    <nc r="AA455" t="inlineStr">
      <is>
        <t>Ready for PLC</t>
      </is>
    </nc>
  </rcc>
  <rcc rId="11814" sId="1">
    <oc r="AA456" t="inlineStr">
      <is>
        <t>Ready for review</t>
      </is>
    </oc>
    <nc r="AA456" t="inlineStr">
      <is>
        <t>Ready for PLC</t>
      </is>
    </nc>
  </rcc>
  <rcc rId="11815" sId="1">
    <oc r="AA457" t="inlineStr">
      <is>
        <t>Ready for review</t>
      </is>
    </oc>
    <nc r="AA457" t="inlineStr">
      <is>
        <t>Ready for PLC</t>
      </is>
    </nc>
  </rcc>
  <rcc rId="11816" sId="1">
    <oc r="AA458" t="inlineStr">
      <is>
        <t>Ready for review</t>
      </is>
    </oc>
    <nc r="AA458" t="inlineStr">
      <is>
        <t>Ready for PLC</t>
      </is>
    </nc>
  </rcc>
  <rcc rId="11817" sId="1">
    <oc r="AA459" t="inlineStr">
      <is>
        <t>Ready for review</t>
      </is>
    </oc>
    <nc r="AA459" t="inlineStr">
      <is>
        <t>Ready for PLC</t>
      </is>
    </nc>
  </rcc>
  <rcc rId="11818" sId="1" numFmtId="19">
    <nc r="AB450">
      <v>43993</v>
    </nc>
  </rcc>
  <rcc rId="11819" sId="1" numFmtId="19">
    <nc r="AB451">
      <v>43993</v>
    </nc>
  </rcc>
  <rcc rId="11820" sId="1" numFmtId="19">
    <nc r="AB452">
      <v>43993</v>
    </nc>
  </rcc>
  <rcc rId="11821" sId="1" numFmtId="19">
    <nc r="AB453">
      <v>43993</v>
    </nc>
  </rcc>
  <rcc rId="11822" sId="1" numFmtId="19">
    <nc r="AB454">
      <v>43993</v>
    </nc>
  </rcc>
  <rcc rId="11823" sId="1" numFmtId="19">
    <nc r="AB455">
      <v>43993</v>
    </nc>
  </rcc>
  <rcc rId="11824" sId="1" numFmtId="19">
    <nc r="AB456">
      <v>43993</v>
    </nc>
  </rcc>
  <rcc rId="11825" sId="1" numFmtId="19">
    <nc r="AB457">
      <v>43993</v>
    </nc>
  </rcc>
  <rcc rId="11826" sId="1" numFmtId="19">
    <nc r="AB458">
      <v>43993</v>
    </nc>
  </rcc>
  <rcc rId="11827" sId="1" numFmtId="19">
    <nc r="AB459">
      <v>43993</v>
    </nc>
  </rcc>
  <rcc rId="11828" sId="1" numFmtId="19">
    <nc r="AB460">
      <v>43993</v>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831" sId="2" numFmtId="14">
    <nc r="AH157">
      <v>1</v>
    </nc>
  </rcc>
  <rcc rId="11832" sId="2" numFmtId="14">
    <nc r="AI157">
      <v>1</v>
    </nc>
  </rcc>
  <rcc rId="11833" sId="2" numFmtId="14">
    <nc r="AJ157">
      <v>1</v>
    </nc>
  </rc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8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836" sId="1" odxf="1" dxf="1" quotePrefix="1">
    <oc r="AL477" t="inlineStr">
      <is>
        <t>-</t>
      </is>
    </oc>
    <nc r="AL477" t="inlineStr">
      <is>
        <t>-Can’t cover for false case for (absoluteAddress_u32 &gt;= rba_BldrCmp_LogicalBlockTable_pst[rba_BldrCmp_BootCtrl_st.LogicalBlockIdx].StartAddress_u32)</t>
      </is>
    </nc>
    <odxf/>
    <ndxf/>
  </rcc>
  <rfmt sheetId="1" xfDxf="1" sqref="AN477" start="0" length="0">
    <dxf>
      <alignment horizontal="left" vertical="top" readingOrder="0"/>
      <border outline="0">
        <left style="thin">
          <color indexed="64"/>
        </left>
        <right style="thin">
          <color indexed="64"/>
        </right>
        <top style="thin">
          <color indexed="64"/>
        </top>
        <bottom style="thin">
          <color indexed="64"/>
        </bottom>
      </border>
    </dxf>
  </rfmt>
  <rcc rId="11837" sId="1" odxf="1" dxf="1" quotePrefix="1">
    <oc r="AN477" t="inlineStr">
      <is>
        <t>-</t>
      </is>
    </oc>
    <nc r="AN477" t="inlineStr">
      <is>
        <t xml:space="preserve">-It won’t impact </t>
      </is>
    </nc>
    <ndxf/>
  </rc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8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78" start="0" length="0">
    <dxf/>
  </rfmt>
  <rcc rId="11840" sId="1" odxf="1" dxf="1" quotePrefix="1">
    <oc r="AL478" t="inlineStr">
      <is>
        <t>-</t>
      </is>
    </oc>
    <nc r="AL478" t="inlineStr">
      <is>
        <t>-1. Can’t cover for false if (retValue == E_OK) condition at line #432 because retValue is set to E_OK at line #426
-2. Can’t cover for true if (*length_pu16 &gt; maxLength_u16) condition at line #193 because maxLength_u16 was set to *length_pu16 then *length_pu16 is set to 0x00. So this condition always false.</t>
      </is>
    </nc>
    <ndxf>
      <alignment wrapText="1" readingOrder="0"/>
    </ndxf>
  </rcc>
  <rcc rId="11841" sId="1" odxf="1" dxf="1" quotePrefix="1">
    <oc r="AN478" t="inlineStr">
      <is>
        <t>-</t>
      </is>
    </oc>
    <nc r="AN478" t="inlineStr">
      <is>
        <t>-Waiting feedback</t>
      </is>
    </nc>
    <ndxf/>
  </rc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8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844" sId="1">
    <oc r="AA474" t="inlineStr">
      <is>
        <t>Ready for review</t>
      </is>
    </oc>
    <nc r="AA474" t="inlineStr">
      <is>
        <t>Ready for PLC</t>
      </is>
    </nc>
  </rcc>
  <rcc rId="11845" sId="1">
    <oc r="AA475" t="inlineStr">
      <is>
        <t>Ready for review</t>
      </is>
    </oc>
    <nc r="AA475" t="inlineStr">
      <is>
        <t>Ready for PLC</t>
      </is>
    </nc>
  </rcc>
  <rcc rId="11846" sId="1">
    <oc r="AA476" t="inlineStr">
      <is>
        <t>Ready for review</t>
      </is>
    </oc>
    <nc r="AA476" t="inlineStr">
      <is>
        <t>Ready for PLC</t>
      </is>
    </nc>
  </rcc>
  <rcc rId="11847" sId="1">
    <oc r="AA477" t="inlineStr">
      <is>
        <t>Ready for review</t>
      </is>
    </oc>
    <nc r="AA477" t="inlineStr">
      <is>
        <t>Ready for PLC</t>
      </is>
    </nc>
  </rcc>
  <rcc rId="11848" sId="1">
    <oc r="AA478" t="inlineStr">
      <is>
        <t>Ready for review</t>
      </is>
    </oc>
    <nc r="AA478" t="inlineStr">
      <is>
        <t>Ready for PLC</t>
      </is>
    </nc>
  </rcc>
  <rcc rId="11849" sId="1">
    <oc r="AA479" t="inlineStr">
      <is>
        <t>Ready for review</t>
      </is>
    </oc>
    <nc r="AA479" t="inlineStr">
      <is>
        <t>Ready for PLC</t>
      </is>
    </nc>
  </rcc>
  <rcc rId="11850" sId="1">
    <oc r="AA480" t="inlineStr">
      <is>
        <t>Ready for review</t>
      </is>
    </oc>
    <nc r="AA480" t="inlineStr">
      <is>
        <t>Ready for PLC</t>
      </is>
    </nc>
  </rcc>
  <rcc rId="11851" sId="1">
    <oc r="AA481" t="inlineStr">
      <is>
        <t>Ready for review</t>
      </is>
    </oc>
    <nc r="AA481" t="inlineStr">
      <is>
        <t>Ready for PLC</t>
      </is>
    </nc>
  </rcc>
  <rcc rId="11852" sId="1">
    <oc r="AA482" t="inlineStr">
      <is>
        <t>Ready for review</t>
      </is>
    </oc>
    <nc r="AA482" t="inlineStr">
      <is>
        <t>Ready for PLC</t>
      </is>
    </nc>
  </rcc>
  <rcc rId="11853" sId="1">
    <oc r="AA483" t="inlineStr">
      <is>
        <t>Ready for review</t>
      </is>
    </oc>
    <nc r="AA483" t="inlineStr">
      <is>
        <t>Ready for PLC</t>
      </is>
    </nc>
  </rcc>
  <rcc rId="11854" sId="1">
    <oc r="AA484" t="inlineStr">
      <is>
        <t>Ready for review</t>
      </is>
    </oc>
    <nc r="AA484" t="inlineStr">
      <is>
        <t>Ready for PLC</t>
      </is>
    </nc>
  </rcc>
  <rcc rId="11855" sId="1">
    <oc r="AA485" t="inlineStr">
      <is>
        <t>Ready for review</t>
      </is>
    </oc>
    <nc r="AA485" t="inlineStr">
      <is>
        <t>Ready for PLC</t>
      </is>
    </nc>
  </rcc>
  <rcc rId="11856" sId="1">
    <oc r="AA489" t="inlineStr">
      <is>
        <t>Ready for review</t>
      </is>
    </oc>
    <nc r="AA489" t="inlineStr">
      <is>
        <t>Ready for PLC</t>
      </is>
    </nc>
  </rcc>
  <rcc rId="11857" sId="1">
    <oc r="AA490" t="inlineStr">
      <is>
        <t>Ready for review</t>
      </is>
    </oc>
    <nc r="AA490" t="inlineStr">
      <is>
        <t>Ready for PLC</t>
      </is>
    </nc>
  </rcc>
  <rcc rId="11858" sId="1">
    <oc r="AA495" t="inlineStr">
      <is>
        <t>Ready for review</t>
      </is>
    </oc>
    <nc r="AA495" t="inlineStr">
      <is>
        <t>Ready for PLC</t>
      </is>
    </nc>
  </rcc>
  <rcc rId="11859" sId="1" numFmtId="19">
    <nc r="AB474">
      <v>43993</v>
    </nc>
  </rcc>
  <rcc rId="11860" sId="1" numFmtId="19">
    <nc r="AB475">
      <v>43993</v>
    </nc>
  </rcc>
  <rcc rId="11861" sId="1" numFmtId="19">
    <nc r="AB476">
      <v>43993</v>
    </nc>
  </rcc>
  <rcc rId="11862" sId="1" numFmtId="19">
    <nc r="AB477">
      <v>43993</v>
    </nc>
  </rcc>
  <rcc rId="11863" sId="1" numFmtId="19">
    <nc r="AB478">
      <v>43993</v>
    </nc>
  </rcc>
  <rcc rId="11864" sId="1" numFmtId="19">
    <nc r="AB479">
      <v>43993</v>
    </nc>
  </rcc>
  <rcc rId="11865" sId="1" numFmtId="19">
    <nc r="AB480">
      <v>43993</v>
    </nc>
  </rcc>
  <rcc rId="11866" sId="1" numFmtId="19">
    <nc r="AB481">
      <v>43993</v>
    </nc>
  </rcc>
  <rcc rId="11867" sId="1" numFmtId="19">
    <nc r="AB482">
      <v>43993</v>
    </nc>
  </rcc>
  <rcc rId="11868" sId="1" numFmtId="19">
    <nc r="AB483">
      <v>43993</v>
    </nc>
  </rcc>
  <rcc rId="11869" sId="1" numFmtId="19">
    <nc r="AB484">
      <v>43993</v>
    </nc>
  </rcc>
  <rcc rId="11870" sId="1" numFmtId="19">
    <nc r="AB485">
      <v>43993</v>
    </nc>
  </rcc>
  <rcc rId="11871" sId="1" numFmtId="19">
    <nc r="AB489">
      <v>43993</v>
    </nc>
  </rcc>
  <rcc rId="11872" sId="1" numFmtId="19">
    <nc r="AB490">
      <v>43993</v>
    </nc>
  </rcc>
  <rcc rId="11873" sId="1" numFmtId="19">
    <nc r="AB495">
      <v>43993</v>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876" sId="1" odxf="1" dxf="1" quotePrefix="1">
    <oc r="AL486" t="inlineStr">
      <is>
        <t>GWM_AB30_CP_Int\MainstreamF30\rba\as\Bldr\CNMS\comps\ApplicationLayer\rba_BldrCmp\src
GWM_AB30_CP_Int\MainstreamF30\rba\as\Bldr\HWRef\comps\ApplicationLayer\rba_BldrCmp\src</t>
      </is>
    </oc>
    <nc r="AL486" t="inlineStr">
      <is>
        <t>-</t>
      </is>
    </nc>
    <odxf/>
    <ndxf/>
  </rcc>
</revisions>
</file>

<file path=xl/revisions/revisionLog8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89:AD490 AD495">
    <dxf>
      <fill>
        <patternFill patternType="none">
          <bgColor auto="1"/>
        </patternFill>
      </fill>
    </dxf>
  </rfmt>
  <rfmt sheetId="1" sqref="AD450:AD460 AD474:AD485">
    <dxf>
      <fill>
        <patternFill patternType="none">
          <bgColor auto="1"/>
        </patternFill>
      </fill>
    </dxf>
  </rfmt>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1879" sId="1" ref="A551:XFD556" action="insertRow"/>
  <rrc rId="11880" sId="1" ref="A551:XFD556" action="insertRow"/>
  <rrc rId="11881" sId="1" ref="A551:XFD556" action="insertRow"/>
  <rrc rId="11882" sId="1" ref="A551:XFD556" action="insertRow"/>
  <rrc rId="11883" sId="1" ref="A551:XFD556" action="insertRow"/>
  <rrc rId="11884" sId="1" ref="A551:XFD556" action="insertRow"/>
  <rrc rId="11885" sId="1" ref="A551:XFD556" action="insertRow"/>
  <rrc rId="11886" sId="1" ref="A551:XFD556" action="insertRow"/>
  <rrc rId="11887" sId="1" ref="A590:XFD604" action="insertRow"/>
  <rcc rId="11888" sId="1" xfDxf="1" dxf="1">
    <nc r="E550"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89" sId="1" xfDxf="1" dxf="1">
    <nc r="E551"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0" sId="1" xfDxf="1" dxf="1">
    <nc r="E552"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1" sId="1" xfDxf="1" dxf="1">
    <nc r="E553"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2" sId="1" xfDxf="1" dxf="1">
    <nc r="E554"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3" sId="1" xfDxf="1" dxf="1">
    <nc r="E555"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4" sId="1" xfDxf="1" dxf="1">
    <nc r="E556"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5" sId="1" xfDxf="1" dxf="1">
    <nc r="E557"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6" sId="1" xfDxf="1" dxf="1">
    <nc r="E558"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7" sId="1" xfDxf="1" dxf="1">
    <nc r="E559"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8" sId="1" xfDxf="1" dxf="1">
    <nc r="E560"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9" sId="1" xfDxf="1" dxf="1">
    <nc r="E561"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0" sId="1" xfDxf="1" dxf="1">
    <nc r="E562"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1" sId="1" xfDxf="1" dxf="1">
    <nc r="E563"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2" sId="1" xfDxf="1" dxf="1">
    <nc r="E564"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3" sId="1" xfDxf="1" dxf="1">
    <nc r="E565"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4" sId="1" xfDxf="1" dxf="1">
    <nc r="E566"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5" sId="1" xfDxf="1" dxf="1">
    <nc r="E567"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6" sId="1" xfDxf="1" dxf="1">
    <nc r="E568"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7" sId="1" xfDxf="1" dxf="1">
    <nc r="E569"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8" sId="1" xfDxf="1" dxf="1">
    <nc r="E570"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9" sId="1" xfDxf="1" dxf="1">
    <nc r="E571"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0" sId="1" xfDxf="1" dxf="1">
    <nc r="E572"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1" sId="1" xfDxf="1" dxf="1">
    <nc r="E573"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2" sId="1" xfDxf="1" dxf="1">
    <nc r="E574"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3" sId="1" xfDxf="1" dxf="1">
    <nc r="E575"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4" sId="1" xfDxf="1" dxf="1">
    <nc r="E576"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5" sId="1" xfDxf="1" dxf="1">
    <nc r="E577"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6" sId="1" xfDxf="1" dxf="1">
    <nc r="E578"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7" sId="1" xfDxf="1" dxf="1">
    <nc r="E579"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8" sId="1" xfDxf="1" dxf="1">
    <nc r="E580"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9" sId="1" xfDxf="1" dxf="1">
    <nc r="E581"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0" sId="1" xfDxf="1" dxf="1">
    <nc r="E582"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1" sId="1" xfDxf="1" dxf="1">
    <nc r="E583"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2" sId="1" xfDxf="1" dxf="1">
    <nc r="E584"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3" sId="1" xfDxf="1" dxf="1">
    <nc r="E585"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4" sId="1" xfDxf="1" dxf="1">
    <nc r="E586"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5" sId="1" xfDxf="1" dxf="1">
    <nc r="E587"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6" sId="1" xfDxf="1" dxf="1">
    <nc r="E588"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7" sId="1" xfDxf="1" dxf="1">
    <nc r="E589"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8" sId="1" xfDxf="1" dxf="1">
    <nc r="E590"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9" sId="1" xfDxf="1" dxf="1">
    <nc r="E591"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0" sId="1" xfDxf="1" dxf="1">
    <nc r="E592"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1" sId="1" xfDxf="1" dxf="1">
    <nc r="E593"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2" sId="1" xfDxf="1" dxf="1">
    <nc r="E594"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3" sId="1" xfDxf="1" dxf="1">
    <nc r="E595"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4" sId="1" xfDxf="1" dxf="1">
    <nc r="E596"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5" sId="1" xfDxf="1" dxf="1">
    <nc r="E597"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6" sId="1" xfDxf="1" dxf="1">
    <nc r="E598"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7" sId="1" xfDxf="1" dxf="1">
    <nc r="E599"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8" sId="1" xfDxf="1" dxf="1">
    <nc r="E600"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9" sId="1" xfDxf="1" dxf="1">
    <nc r="E601"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40" sId="1" xfDxf="1" dxf="1">
    <nc r="E602"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41" sId="1" xfDxf="1" dxf="1">
    <nc r="E603"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42" sId="1" xfDxf="1" dxf="1">
    <nc r="E604"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43" sId="1" xfDxf="1" dxf="1">
    <nc r="E605"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44" sId="1" xfDxf="1" dxf="1">
    <nc r="E606"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45" sId="1" xfDxf="1" dxf="1">
    <nc r="E607" t="inlineStr">
      <is>
        <t>BYD_Carbon_Mainstream_BL02spr04</t>
      </is>
    </nc>
    <ndxf>
      <alignment horizontal="left" vertical="top" readingOrder="0"/>
      <border outline="0">
        <left style="thin">
          <color indexed="64"/>
        </left>
        <right style="thin">
          <color indexed="64"/>
        </right>
        <top style="thin">
          <color indexed="64"/>
        </top>
        <bottom style="thin">
          <color indexed="64"/>
        </bottom>
      </border>
    </ndxf>
  </rcc>
  <rcc rId="11946" sId="1" xfDxf="1" dxf="1">
    <nc r="E608" t="inlineStr">
      <is>
        <t>BYD_Carbon_Mainstream_BL02spr04</t>
      </is>
    </nc>
    <ndxf>
      <alignment horizontal="left" vertical="top" readingOrder="0"/>
      <border outline="0">
        <left style="thin">
          <color indexed="64"/>
        </left>
        <right style="thin">
          <color indexed="64"/>
        </right>
        <top style="thin">
          <color indexed="64"/>
        </top>
        <bottom style="thin">
          <color indexed="64"/>
        </bottom>
      </border>
    </ndxf>
  </rcc>
  <rcc rId="11947" sId="1" xfDxf="1" dxf="1">
    <nc r="E609" t="inlineStr">
      <is>
        <t>BYD_Carbon_Mainstream_BL02spr04</t>
      </is>
    </nc>
    <ndxf>
      <alignment horizontal="left" vertical="top" readingOrder="0"/>
      <border outline="0">
        <left style="thin">
          <color indexed="64"/>
        </left>
        <right style="thin">
          <color indexed="64"/>
        </right>
        <top style="thin">
          <color indexed="64"/>
        </top>
        <bottom style="thin">
          <color indexed="64"/>
        </bottom>
      </border>
    </ndxf>
  </rcc>
  <rcc rId="11948" sId="1" xfDxf="1" dxf="1">
    <nc r="E610" t="inlineStr">
      <is>
        <t>BYD_Carbon_Mainstream_BL02spr04</t>
      </is>
    </nc>
    <ndxf>
      <alignment horizontal="left" vertical="top" readingOrder="0"/>
      <border outline="0">
        <left style="thin">
          <color indexed="64"/>
        </left>
        <right style="thin">
          <color indexed="64"/>
        </right>
        <top style="thin">
          <color indexed="64"/>
        </top>
        <bottom style="thin">
          <color indexed="64"/>
        </bottom>
      </border>
    </ndxf>
  </rcc>
  <rcc rId="11949" sId="1" xfDxf="1" dxf="1">
    <nc r="E611" t="inlineStr">
      <is>
        <t>BYD_Carbon_Mainstream_BL02spr04</t>
      </is>
    </nc>
    <ndxf>
      <alignment horizontal="left" vertical="top" readingOrder="0"/>
      <border outline="0">
        <left style="thin">
          <color indexed="64"/>
        </left>
        <right style="thin">
          <color indexed="64"/>
        </right>
        <top style="thin">
          <color indexed="64"/>
        </top>
        <bottom style="thin">
          <color indexed="64"/>
        </bottom>
      </border>
    </ndxf>
  </rcc>
  <rcc rId="11950" sId="1" xfDxf="1" dxf="1">
    <nc r="E612" t="inlineStr">
      <is>
        <t>BYD_Carbon_Mainstream_BL02spr04</t>
      </is>
    </nc>
    <ndxf>
      <alignment horizontal="left" vertical="top" readingOrder="0"/>
      <border outline="0">
        <left style="thin">
          <color indexed="64"/>
        </left>
        <right style="thin">
          <color indexed="64"/>
        </right>
        <top style="thin">
          <color indexed="64"/>
        </top>
        <bottom style="thin">
          <color indexed="64"/>
        </bottom>
      </border>
    </ndxf>
  </rcc>
  <rcc rId="11951" sId="1" xfDxf="1" dxf="1">
    <nc r="E613" t="inlineStr">
      <is>
        <t>BYD_Carbon_Mainstream_BL02spr04</t>
      </is>
    </nc>
    <ndxf>
      <alignment horizontal="left" vertical="top" readingOrder="0"/>
      <border outline="0">
        <left style="thin">
          <color indexed="64"/>
        </left>
        <right style="thin">
          <color indexed="64"/>
        </right>
        <top style="thin">
          <color indexed="64"/>
        </top>
        <bottom style="thin">
          <color indexed="64"/>
        </bottom>
      </border>
    </ndxf>
  </rcc>
  <rcc rId="11952" sId="1" xfDxf="1" dxf="1">
    <nc r="E614" t="inlineStr">
      <is>
        <t>GEELY_BX11_ESPHEVX_BL06_SP02</t>
      </is>
    </nc>
    <ndxf>
      <alignment horizontal="left" vertical="top" readingOrder="0"/>
      <border outline="0">
        <left style="thin">
          <color indexed="64"/>
        </left>
        <right style="thin">
          <color indexed="64"/>
        </right>
        <top style="thin">
          <color indexed="64"/>
        </top>
        <bottom style="thin">
          <color indexed="64"/>
        </bottom>
      </border>
    </ndxf>
  </rcc>
  <rcc rId="11953" sId="1">
    <nc r="D550" t="inlineStr">
      <is>
        <t>PSW</t>
      </is>
    </nc>
  </rcc>
  <rcc rId="11954" sId="1">
    <nc r="D551" t="inlineStr">
      <is>
        <t>PSW</t>
      </is>
    </nc>
  </rcc>
  <rcc rId="11955" sId="1">
    <nc r="D552" t="inlineStr">
      <is>
        <t>PSW</t>
      </is>
    </nc>
  </rcc>
  <rcc rId="11956" sId="1">
    <nc r="D553" t="inlineStr">
      <is>
        <t>PSW</t>
      </is>
    </nc>
  </rcc>
  <rcc rId="11957" sId="1">
    <nc r="D554" t="inlineStr">
      <is>
        <t>PSW</t>
      </is>
    </nc>
  </rcc>
  <rcc rId="11958" sId="1">
    <nc r="D555" t="inlineStr">
      <is>
        <t>PSW</t>
      </is>
    </nc>
  </rcc>
  <rcc rId="11959" sId="1">
    <nc r="D556" t="inlineStr">
      <is>
        <t>PSW</t>
      </is>
    </nc>
  </rcc>
  <rcc rId="11960" sId="1">
    <nc r="D557" t="inlineStr">
      <is>
        <t>PSW</t>
      </is>
    </nc>
  </rcc>
  <rcc rId="11961" sId="1">
    <nc r="D558" t="inlineStr">
      <is>
        <t>PSW</t>
      </is>
    </nc>
  </rcc>
  <rcc rId="11962" sId="1">
    <nc r="D559" t="inlineStr">
      <is>
        <t>PSW</t>
      </is>
    </nc>
  </rcc>
  <rcc rId="11963" sId="1">
    <nc r="D560" t="inlineStr">
      <is>
        <t>PSW</t>
      </is>
    </nc>
  </rcc>
  <rcc rId="11964" sId="1">
    <nc r="D561" t="inlineStr">
      <is>
        <t>PSW</t>
      </is>
    </nc>
  </rcc>
  <rcc rId="11965" sId="1">
    <nc r="D562" t="inlineStr">
      <is>
        <t>PSW</t>
      </is>
    </nc>
  </rcc>
  <rcc rId="11966" sId="1">
    <nc r="D563" t="inlineStr">
      <is>
        <t>PSW</t>
      </is>
    </nc>
  </rcc>
  <rcc rId="11967" sId="1">
    <nc r="D564" t="inlineStr">
      <is>
        <t>PSW</t>
      </is>
    </nc>
  </rcc>
  <rcc rId="11968" sId="1">
    <nc r="D565" t="inlineStr">
      <is>
        <t>PSW</t>
      </is>
    </nc>
  </rcc>
  <rcc rId="11969" sId="1">
    <nc r="D566" t="inlineStr">
      <is>
        <t>PSW</t>
      </is>
    </nc>
  </rcc>
  <rcc rId="11970" sId="1">
    <nc r="D567" t="inlineStr">
      <is>
        <t>PSW</t>
      </is>
    </nc>
  </rcc>
  <rcc rId="11971" sId="1">
    <nc r="D568" t="inlineStr">
      <is>
        <t>PSW</t>
      </is>
    </nc>
  </rcc>
  <rcc rId="11972" sId="1">
    <nc r="D569" t="inlineStr">
      <is>
        <t>PSW</t>
      </is>
    </nc>
  </rcc>
  <rcc rId="11973" sId="1">
    <nc r="D570" t="inlineStr">
      <is>
        <t>PSW</t>
      </is>
    </nc>
  </rcc>
  <rcc rId="11974" sId="1">
    <nc r="D571" t="inlineStr">
      <is>
        <t>PSW</t>
      </is>
    </nc>
  </rcc>
  <rcc rId="11975" sId="1">
    <nc r="D572" t="inlineStr">
      <is>
        <t>PSW</t>
      </is>
    </nc>
  </rcc>
  <rcc rId="11976" sId="1">
    <nc r="D573" t="inlineStr">
      <is>
        <t>PSW</t>
      </is>
    </nc>
  </rcc>
  <rcc rId="11977" sId="1">
    <nc r="D574" t="inlineStr">
      <is>
        <t>PSW</t>
      </is>
    </nc>
  </rcc>
  <rcc rId="11978" sId="1">
    <nc r="D575" t="inlineStr">
      <is>
        <t>PSW</t>
      </is>
    </nc>
  </rcc>
  <rcc rId="11979" sId="1">
    <nc r="D576" t="inlineStr">
      <is>
        <t>PSW</t>
      </is>
    </nc>
  </rcc>
  <rcc rId="11980" sId="1">
    <nc r="D577" t="inlineStr">
      <is>
        <t>PSW</t>
      </is>
    </nc>
  </rcc>
  <rcc rId="11981" sId="1">
    <nc r="D578" t="inlineStr">
      <is>
        <t>PSW</t>
      </is>
    </nc>
  </rcc>
  <rcc rId="11982" sId="1">
    <nc r="D579" t="inlineStr">
      <is>
        <t>PSW</t>
      </is>
    </nc>
  </rcc>
  <rcc rId="11983" sId="1">
    <nc r="D580" t="inlineStr">
      <is>
        <t>PSW</t>
      </is>
    </nc>
  </rcc>
  <rcc rId="11984" sId="1">
    <nc r="D581" t="inlineStr">
      <is>
        <t>PSW</t>
      </is>
    </nc>
  </rcc>
  <rcc rId="11985" sId="1">
    <nc r="D582" t="inlineStr">
      <is>
        <t>PSW</t>
      </is>
    </nc>
  </rcc>
  <rcc rId="11986" sId="1">
    <nc r="D583" t="inlineStr">
      <is>
        <t>PSW</t>
      </is>
    </nc>
  </rcc>
  <rcc rId="11987" sId="1">
    <nc r="D584" t="inlineStr">
      <is>
        <t>PSW</t>
      </is>
    </nc>
  </rcc>
  <rcc rId="11988" sId="1">
    <nc r="D585" t="inlineStr">
      <is>
        <t>PSW</t>
      </is>
    </nc>
  </rcc>
  <rcc rId="11989" sId="1">
    <nc r="D586" t="inlineStr">
      <is>
        <t>PSW</t>
      </is>
    </nc>
  </rcc>
  <rcc rId="11990" sId="1">
    <nc r="D587" t="inlineStr">
      <is>
        <t>PSW</t>
      </is>
    </nc>
  </rcc>
  <rcc rId="11991" sId="1">
    <nc r="D588" t="inlineStr">
      <is>
        <t>PSW</t>
      </is>
    </nc>
  </rcc>
  <rcc rId="11992" sId="1">
    <nc r="D589" t="inlineStr">
      <is>
        <t>PSW</t>
      </is>
    </nc>
  </rcc>
  <rcc rId="11993" sId="1">
    <nc r="D590" t="inlineStr">
      <is>
        <t>PSW</t>
      </is>
    </nc>
  </rcc>
  <rcc rId="11994" sId="1">
    <nc r="D591" t="inlineStr">
      <is>
        <t>PSW</t>
      </is>
    </nc>
  </rcc>
  <rcc rId="11995" sId="1">
    <nc r="D592" t="inlineStr">
      <is>
        <t>PSW</t>
      </is>
    </nc>
  </rcc>
  <rcc rId="11996" sId="1">
    <nc r="D593" t="inlineStr">
      <is>
        <t>PSW</t>
      </is>
    </nc>
  </rcc>
  <rcc rId="11997" sId="1">
    <nc r="D594" t="inlineStr">
      <is>
        <t>PSW</t>
      </is>
    </nc>
  </rcc>
  <rcc rId="11998" sId="1">
    <nc r="D595" t="inlineStr">
      <is>
        <t>PSW</t>
      </is>
    </nc>
  </rcc>
  <rcc rId="11999" sId="1">
    <nc r="D596" t="inlineStr">
      <is>
        <t>PSW</t>
      </is>
    </nc>
  </rcc>
  <rcc rId="12000" sId="1">
    <nc r="D597" t="inlineStr">
      <is>
        <t>PSW</t>
      </is>
    </nc>
  </rcc>
  <rcc rId="12001" sId="1">
    <nc r="D598" t="inlineStr">
      <is>
        <t>PSW</t>
      </is>
    </nc>
  </rcc>
  <rcc rId="12002" sId="1">
    <nc r="D599" t="inlineStr">
      <is>
        <t>PSW</t>
      </is>
    </nc>
  </rcc>
  <rcc rId="12003" sId="1">
    <nc r="D600" t="inlineStr">
      <is>
        <t>PSW</t>
      </is>
    </nc>
  </rcc>
  <rcc rId="12004" sId="1">
    <nc r="D601" t="inlineStr">
      <is>
        <t>PSW</t>
      </is>
    </nc>
  </rcc>
  <rcc rId="12005" sId="1">
    <nc r="D602" t="inlineStr">
      <is>
        <t>PSW</t>
      </is>
    </nc>
  </rcc>
  <rcc rId="12006" sId="1">
    <nc r="D603" t="inlineStr">
      <is>
        <t>PSW</t>
      </is>
    </nc>
  </rcc>
  <rcc rId="12007" sId="1">
    <nc r="D604" t="inlineStr">
      <is>
        <t>PSW</t>
      </is>
    </nc>
  </rcc>
  <rcc rId="12008" sId="1">
    <nc r="D605" t="inlineStr">
      <is>
        <t>PSW</t>
      </is>
    </nc>
  </rcc>
  <rcc rId="12009" sId="1">
    <nc r="D606" t="inlineStr">
      <is>
        <t>PSW</t>
      </is>
    </nc>
  </rcc>
  <rcc rId="12010" sId="1">
    <nc r="D607" t="inlineStr">
      <is>
        <t>PSW</t>
      </is>
    </nc>
  </rcc>
  <rcc rId="12011" sId="1">
    <nc r="D608" t="inlineStr">
      <is>
        <t>PSW</t>
      </is>
    </nc>
  </rcc>
  <rcc rId="12012" sId="1">
    <nc r="D609" t="inlineStr">
      <is>
        <t>PSW</t>
      </is>
    </nc>
  </rcc>
  <rcc rId="12013" sId="1">
    <nc r="D610" t="inlineStr">
      <is>
        <t>PSW</t>
      </is>
    </nc>
  </rcc>
  <rcc rId="12014" sId="1">
    <nc r="D611" t="inlineStr">
      <is>
        <t>PSW</t>
      </is>
    </nc>
  </rcc>
  <rcc rId="12015" sId="1">
    <nc r="D612" t="inlineStr">
      <is>
        <t>PSW</t>
      </is>
    </nc>
  </rcc>
  <rcc rId="12016" sId="1">
    <nc r="D613" t="inlineStr">
      <is>
        <t>PSW</t>
      </is>
    </nc>
  </rcc>
  <rcc rId="12017" sId="1">
    <nc r="D614" t="inlineStr">
      <is>
        <t>PSW</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020" sId="1">
    <nc r="C550">
      <v>20200611</v>
    </nc>
  </rcc>
  <rcc rId="12021" sId="1">
    <nc r="C551">
      <v>20200611</v>
    </nc>
  </rcc>
  <rcc rId="12022" sId="1">
    <nc r="C552">
      <v>20200611</v>
    </nc>
  </rcc>
  <rcc rId="12023" sId="1">
    <nc r="C553">
      <v>20200611</v>
    </nc>
  </rcc>
  <rcc rId="12024" sId="1">
    <nc r="C554">
      <v>20200611</v>
    </nc>
  </rcc>
  <rcc rId="12025" sId="1">
    <nc r="C555">
      <v>20200611</v>
    </nc>
  </rcc>
  <rcc rId="12026" sId="1">
    <nc r="C556">
      <v>20200611</v>
    </nc>
  </rcc>
  <rcc rId="12027" sId="1">
    <nc r="C557">
      <v>20200611</v>
    </nc>
  </rcc>
  <rcc rId="12028" sId="1">
    <nc r="C558">
      <v>20200611</v>
    </nc>
  </rcc>
  <rcc rId="12029" sId="1">
    <nc r="C559">
      <v>20200611</v>
    </nc>
  </rcc>
  <rcc rId="12030" sId="1">
    <nc r="C560">
      <v>20200611</v>
    </nc>
  </rcc>
  <rcc rId="12031" sId="1">
    <nc r="C561">
      <v>20200611</v>
    </nc>
  </rcc>
  <rcc rId="12032" sId="1">
    <nc r="C562">
      <v>20200611</v>
    </nc>
  </rcc>
  <rcc rId="12033" sId="1">
    <nc r="C563">
      <v>20200611</v>
    </nc>
  </rcc>
  <rcc rId="12034" sId="1">
    <nc r="C564">
      <v>20200611</v>
    </nc>
  </rcc>
  <rcc rId="12035" sId="1">
    <nc r="C565">
      <v>20200611</v>
    </nc>
  </rcc>
  <rcc rId="12036" sId="1">
    <nc r="C566">
      <v>20200611</v>
    </nc>
  </rcc>
  <rcc rId="12037" sId="1">
    <nc r="C567">
      <v>20200611</v>
    </nc>
  </rcc>
  <rcc rId="12038" sId="1">
    <nc r="C568">
      <v>20200611</v>
    </nc>
  </rcc>
  <rcc rId="12039" sId="1">
    <nc r="C569">
      <v>20200611</v>
    </nc>
  </rcc>
  <rcc rId="12040" sId="1">
    <nc r="C570">
      <v>20200611</v>
    </nc>
  </rcc>
  <rcc rId="12041" sId="1">
    <nc r="C571">
      <v>20200611</v>
    </nc>
  </rcc>
  <rcc rId="12042" sId="1">
    <nc r="C572">
      <v>20200611</v>
    </nc>
  </rcc>
  <rcc rId="12043" sId="1">
    <nc r="C573">
      <v>20200611</v>
    </nc>
  </rcc>
  <rcc rId="12044" sId="1">
    <nc r="C574">
      <v>20200611</v>
    </nc>
  </rcc>
  <rcc rId="12045" sId="1">
    <nc r="C575">
      <v>20200611</v>
    </nc>
  </rcc>
  <rcc rId="12046" sId="1">
    <nc r="C576">
      <v>20200611</v>
    </nc>
  </rcc>
  <rcc rId="12047" sId="1">
    <nc r="C577">
      <v>20200611</v>
    </nc>
  </rcc>
  <rcc rId="12048" sId="1">
    <nc r="C578">
      <v>20200611</v>
    </nc>
  </rcc>
  <rcc rId="12049" sId="1">
    <nc r="C579">
      <v>20200611</v>
    </nc>
  </rcc>
  <rcc rId="12050" sId="1">
    <nc r="C580">
      <v>20200611</v>
    </nc>
  </rcc>
  <rcc rId="12051" sId="1">
    <nc r="C581">
      <v>20200611</v>
    </nc>
  </rcc>
  <rcc rId="12052" sId="1">
    <nc r="C582">
      <v>20200611</v>
    </nc>
  </rcc>
  <rcc rId="12053" sId="1">
    <nc r="C583">
      <v>20200611</v>
    </nc>
  </rcc>
  <rcc rId="12054" sId="1">
    <nc r="C584">
      <v>20200611</v>
    </nc>
  </rcc>
  <rcc rId="12055" sId="1">
    <nc r="C585">
      <v>20200611</v>
    </nc>
  </rcc>
  <rcc rId="12056" sId="1">
    <nc r="C586">
      <v>20200611</v>
    </nc>
  </rcc>
  <rcc rId="12057" sId="1">
    <nc r="C587">
      <v>20200611</v>
    </nc>
  </rcc>
  <rcc rId="12058" sId="1">
    <nc r="C588">
      <v>20200611</v>
    </nc>
  </rcc>
  <rcc rId="12059" sId="1">
    <nc r="C589">
      <v>20200611</v>
    </nc>
  </rcc>
  <rcc rId="12060" sId="1">
    <nc r="C590">
      <v>20200611</v>
    </nc>
  </rcc>
  <rcc rId="12061" sId="1">
    <nc r="C591">
      <v>20200611</v>
    </nc>
  </rcc>
  <rcc rId="12062" sId="1">
    <nc r="C592">
      <v>20200611</v>
    </nc>
  </rcc>
  <rcc rId="12063" sId="1">
    <nc r="C593">
      <v>20200611</v>
    </nc>
  </rcc>
  <rcc rId="12064" sId="1">
    <nc r="C594">
      <v>20200611</v>
    </nc>
  </rcc>
  <rcc rId="12065" sId="1">
    <nc r="C595">
      <v>20200611</v>
    </nc>
  </rcc>
  <rcc rId="12066" sId="1">
    <nc r="C596">
      <v>20200611</v>
    </nc>
  </rcc>
  <rcc rId="12067" sId="1">
    <nc r="C597">
      <v>20200611</v>
    </nc>
  </rcc>
  <rcc rId="12068" sId="1">
    <nc r="C598">
      <v>20200611</v>
    </nc>
  </rcc>
  <rcc rId="12069" sId="1">
    <nc r="C599">
      <v>20200611</v>
    </nc>
  </rcc>
  <rcc rId="12070" sId="1">
    <nc r="C600">
      <v>20200611</v>
    </nc>
  </rcc>
  <rcc rId="12071" sId="1">
    <nc r="C601">
      <v>20200611</v>
    </nc>
  </rcc>
  <rcc rId="12072" sId="1">
    <nc r="C602">
      <v>20200611</v>
    </nc>
  </rcc>
  <rcc rId="12073" sId="1">
    <nc r="C603">
      <v>20200611</v>
    </nc>
  </rcc>
  <rcc rId="12074" sId="1">
    <nc r="C604">
      <v>20200611</v>
    </nc>
  </rcc>
  <rcc rId="12075" sId="1">
    <nc r="C605">
      <v>20200611</v>
    </nc>
  </rcc>
  <rcc rId="12076" sId="1">
    <nc r="C606">
      <v>20200611</v>
    </nc>
  </rcc>
  <rcc rId="12077" sId="1">
    <nc r="C607">
      <v>20200611</v>
    </nc>
  </rcc>
  <rcc rId="12078" sId="1">
    <nc r="C608">
      <v>20200611</v>
    </nc>
  </rcc>
  <rcc rId="12079" sId="1">
    <nc r="C609">
      <v>20200611</v>
    </nc>
  </rcc>
  <rcc rId="12080" sId="1">
    <nc r="C610">
      <v>20200611</v>
    </nc>
  </rcc>
  <rcc rId="12081" sId="1">
    <nc r="C611">
      <v>20200611</v>
    </nc>
  </rcc>
  <rcc rId="12082" sId="1">
    <nc r="C612">
      <v>20200611</v>
    </nc>
  </rcc>
  <rcc rId="12083" sId="1">
    <nc r="C613">
      <v>20200611</v>
    </nc>
  </rcc>
  <rcc rId="12084" sId="1">
    <nc r="C614">
      <v>20200611</v>
    </nc>
  </rcc>
  <rcc rId="12085" sId="1">
    <nc r="B550">
      <f>B549+1</f>
    </nc>
  </rcc>
  <rcc rId="12086" sId="1">
    <nc r="B551">
      <f>B550+1</f>
    </nc>
  </rcc>
  <rcc rId="12087" sId="1">
    <nc r="B552">
      <f>B551+1</f>
    </nc>
  </rcc>
  <rcc rId="12088" sId="1">
    <nc r="B553">
      <f>B552+1</f>
    </nc>
  </rcc>
  <rcc rId="12089" sId="1">
    <nc r="B554">
      <f>B553+1</f>
    </nc>
  </rcc>
  <rcc rId="12090" sId="1">
    <nc r="B555">
      <f>B554+1</f>
    </nc>
  </rcc>
  <rcc rId="12091" sId="1">
    <nc r="B556">
      <f>B555+1</f>
    </nc>
  </rcc>
  <rcc rId="12092" sId="1">
    <nc r="B557">
      <f>B556+1</f>
    </nc>
  </rcc>
  <rcc rId="12093" sId="1">
    <nc r="B558">
      <f>B557+1</f>
    </nc>
  </rcc>
  <rcc rId="12094" sId="1">
    <nc r="B559">
      <f>B558+1</f>
    </nc>
  </rcc>
  <rcc rId="12095" sId="1">
    <nc r="B560">
      <f>B559+1</f>
    </nc>
  </rcc>
  <rcc rId="12096" sId="1">
    <nc r="B561">
      <f>B560+1</f>
    </nc>
  </rcc>
  <rcc rId="12097" sId="1">
    <nc r="B562">
      <f>B561+1</f>
    </nc>
  </rcc>
  <rcc rId="12098" sId="1">
    <nc r="B563">
      <f>B562+1</f>
    </nc>
  </rcc>
  <rcc rId="12099" sId="1">
    <nc r="B564">
      <f>B563+1</f>
    </nc>
  </rcc>
  <rcc rId="12100" sId="1">
    <nc r="B565">
      <f>B564+1</f>
    </nc>
  </rcc>
  <rcc rId="12101" sId="1">
    <nc r="B566">
      <f>B565+1</f>
    </nc>
  </rcc>
  <rcc rId="12102" sId="1">
    <nc r="B567">
      <f>B566+1</f>
    </nc>
  </rcc>
  <rcc rId="12103" sId="1">
    <nc r="B568">
      <f>B567+1</f>
    </nc>
  </rcc>
  <rcc rId="12104" sId="1">
    <nc r="B569">
      <f>B568+1</f>
    </nc>
  </rcc>
  <rcc rId="12105" sId="1">
    <nc r="B570">
      <f>B569+1</f>
    </nc>
  </rcc>
  <rcc rId="12106" sId="1">
    <nc r="B571">
      <f>B570+1</f>
    </nc>
  </rcc>
  <rcc rId="12107" sId="1">
    <nc r="B572">
      <f>B571+1</f>
    </nc>
  </rcc>
  <rcc rId="12108" sId="1">
    <nc r="B573">
      <f>B572+1</f>
    </nc>
  </rcc>
  <rcc rId="12109" sId="1">
    <nc r="B574">
      <f>B573+1</f>
    </nc>
  </rcc>
  <rcc rId="12110" sId="1">
    <nc r="B575">
      <f>B574+1</f>
    </nc>
  </rcc>
  <rcc rId="12111" sId="1">
    <nc r="B576">
      <f>B575+1</f>
    </nc>
  </rcc>
  <rcc rId="12112" sId="1">
    <nc r="B577">
      <f>B576+1</f>
    </nc>
  </rcc>
  <rcc rId="12113" sId="1">
    <nc r="B578">
      <f>B577+1</f>
    </nc>
  </rcc>
  <rcc rId="12114" sId="1">
    <nc r="B579">
      <f>B578+1</f>
    </nc>
  </rcc>
  <rcc rId="12115" sId="1">
    <nc r="B580">
      <f>B579+1</f>
    </nc>
  </rcc>
  <rcc rId="12116" sId="1">
    <nc r="B581">
      <f>B580+1</f>
    </nc>
  </rcc>
  <rcc rId="12117" sId="1">
    <nc r="B582">
      <f>B581+1</f>
    </nc>
  </rcc>
  <rcc rId="12118" sId="1">
    <nc r="B583">
      <f>B582+1</f>
    </nc>
  </rcc>
  <rcc rId="12119" sId="1">
    <nc r="B584">
      <f>B583+1</f>
    </nc>
  </rcc>
  <rcc rId="12120" sId="1">
    <nc r="B585">
      <f>B584+1</f>
    </nc>
  </rcc>
  <rcc rId="12121" sId="1">
    <nc r="B586">
      <f>B585+1</f>
    </nc>
  </rcc>
  <rcc rId="12122" sId="1">
    <nc r="B587">
      <f>B586+1</f>
    </nc>
  </rcc>
  <rcc rId="12123" sId="1">
    <nc r="B588">
      <f>B587+1</f>
    </nc>
  </rcc>
  <rcc rId="12124" sId="1">
    <nc r="B589">
      <f>B588+1</f>
    </nc>
  </rcc>
  <rcc rId="12125" sId="1">
    <nc r="B590">
      <f>B589+1</f>
    </nc>
  </rcc>
  <rcc rId="12126" sId="1">
    <nc r="B591">
      <f>B590+1</f>
    </nc>
  </rcc>
  <rcc rId="12127" sId="1">
    <nc r="B592">
      <f>B591+1</f>
    </nc>
  </rcc>
  <rcc rId="12128" sId="1">
    <nc r="B593">
      <f>B592+1</f>
    </nc>
  </rcc>
  <rcc rId="12129" sId="1">
    <nc r="B594">
      <f>B593+1</f>
    </nc>
  </rcc>
  <rcc rId="12130" sId="1">
    <nc r="B595">
      <f>B594+1</f>
    </nc>
  </rcc>
  <rcc rId="12131" sId="1">
    <nc r="B596">
      <f>B595+1</f>
    </nc>
  </rcc>
  <rcc rId="12132" sId="1">
    <nc r="B597">
      <f>B596+1</f>
    </nc>
  </rcc>
  <rcc rId="12133" sId="1">
    <nc r="B598">
      <f>B597+1</f>
    </nc>
  </rcc>
  <rcc rId="12134" sId="1">
    <nc r="B599">
      <f>B598+1</f>
    </nc>
  </rcc>
  <rcc rId="12135" sId="1">
    <nc r="B600">
      <f>B599+1</f>
    </nc>
  </rcc>
  <rcc rId="12136" sId="1">
    <nc r="B601">
      <f>B600+1</f>
    </nc>
  </rcc>
  <rcc rId="12137" sId="1">
    <nc r="B602">
      <f>B601+1</f>
    </nc>
  </rcc>
  <rcc rId="12138" sId="1">
    <nc r="B603">
      <f>B602+1</f>
    </nc>
  </rcc>
  <rcc rId="12139" sId="1">
    <nc r="B604">
      <f>B603+1</f>
    </nc>
  </rcc>
  <rcc rId="12140" sId="1">
    <nc r="B605">
      <f>B604+1</f>
    </nc>
  </rcc>
  <rcc rId="12141" sId="1">
    <nc r="B606">
      <f>B605+1</f>
    </nc>
  </rcc>
  <rcc rId="12142" sId="1">
    <nc r="B607">
      <f>B606+1</f>
    </nc>
  </rcc>
  <rcc rId="12143" sId="1">
    <nc r="B608">
      <f>B607+1</f>
    </nc>
  </rcc>
  <rcc rId="12144" sId="1">
    <nc r="B609">
      <f>B608+1</f>
    </nc>
  </rcc>
  <rcc rId="12145" sId="1">
    <nc r="B610">
      <f>B609+1</f>
    </nc>
  </rcc>
  <rcc rId="12146" sId="1">
    <nc r="B611">
      <f>B610+1</f>
    </nc>
  </rcc>
  <rcc rId="12147" sId="1">
    <nc r="B612">
      <f>B611+1</f>
    </nc>
  </rcc>
  <rcc rId="12148" sId="1">
    <nc r="B613">
      <f>B612+1</f>
    </nc>
  </rcc>
  <rcc rId="12149" sId="1">
    <nc r="B614">
      <f>B613+1</f>
    </nc>
  </rcc>
  <rfmt sheetId="1" sqref="B550:B614">
    <dxf>
      <fill>
        <patternFill patternType="solid">
          <bgColor theme="9" tint="0.39997558519241921"/>
        </patternFill>
      </fill>
    </dxf>
  </rfmt>
  <rcc rId="12150" sId="1" xfDxf="1" dxf="1">
    <nc r="M550" t="inlineStr">
      <is>
        <t>BSS04</t>
      </is>
    </nc>
    <ndxf>
      <alignment horizontal="left" vertical="top" readingOrder="0"/>
      <border outline="0">
        <left style="thin">
          <color indexed="64"/>
        </left>
        <right style="thin">
          <color indexed="64"/>
        </right>
        <top style="thin">
          <color indexed="64"/>
        </top>
        <bottom style="thin">
          <color indexed="64"/>
        </bottom>
      </border>
    </ndxf>
  </rcc>
  <rcc rId="12151" sId="1" xfDxf="1" dxf="1">
    <nc r="M551" t="inlineStr">
      <is>
        <t>BSS04</t>
      </is>
    </nc>
    <ndxf>
      <alignment horizontal="left" vertical="top" readingOrder="0"/>
      <border outline="0">
        <left style="thin">
          <color indexed="64"/>
        </left>
        <right style="thin">
          <color indexed="64"/>
        </right>
        <top style="thin">
          <color indexed="64"/>
        </top>
        <bottom style="thin">
          <color indexed="64"/>
        </bottom>
      </border>
    </ndxf>
  </rcc>
  <rcc rId="12152" sId="1" xfDxf="1" dxf="1">
    <nc r="M552" t="inlineStr">
      <is>
        <t>BSS04</t>
      </is>
    </nc>
    <ndxf>
      <alignment horizontal="left" vertical="top" readingOrder="0"/>
      <border outline="0">
        <left style="thin">
          <color indexed="64"/>
        </left>
        <right style="thin">
          <color indexed="64"/>
        </right>
        <top style="thin">
          <color indexed="64"/>
        </top>
        <bottom style="thin">
          <color indexed="64"/>
        </bottom>
      </border>
    </ndxf>
  </rcc>
  <rcc rId="12153" sId="1" xfDxf="1" dxf="1">
    <nc r="M553" t="inlineStr">
      <is>
        <t>BSS04</t>
      </is>
    </nc>
    <ndxf>
      <alignment horizontal="left" vertical="top" readingOrder="0"/>
      <border outline="0">
        <left style="thin">
          <color indexed="64"/>
        </left>
        <right style="thin">
          <color indexed="64"/>
        </right>
        <top style="thin">
          <color indexed="64"/>
        </top>
        <bottom style="thin">
          <color indexed="64"/>
        </bottom>
      </border>
    </ndxf>
  </rcc>
  <rcc rId="12154" sId="1" xfDxf="1" dxf="1">
    <nc r="M554" t="inlineStr">
      <is>
        <t>BSS04</t>
      </is>
    </nc>
    <ndxf>
      <alignment horizontal="left" vertical="top" readingOrder="0"/>
      <border outline="0">
        <left style="thin">
          <color indexed="64"/>
        </left>
        <right style="thin">
          <color indexed="64"/>
        </right>
        <top style="thin">
          <color indexed="64"/>
        </top>
        <bottom style="thin">
          <color indexed="64"/>
        </bottom>
      </border>
    </ndxf>
  </rcc>
  <rcc rId="12155" sId="1" xfDxf="1" dxf="1">
    <nc r="M555" t="inlineStr">
      <is>
        <t>BSS04</t>
      </is>
    </nc>
    <ndxf>
      <alignment horizontal="left" vertical="top" readingOrder="0"/>
      <border outline="0">
        <left style="thin">
          <color indexed="64"/>
        </left>
        <right style="thin">
          <color indexed="64"/>
        </right>
        <top style="thin">
          <color indexed="64"/>
        </top>
        <bottom style="thin">
          <color indexed="64"/>
        </bottom>
      </border>
    </ndxf>
  </rcc>
  <rcc rId="12156" sId="1" xfDxf="1" dxf="1">
    <nc r="M556" t="inlineStr">
      <is>
        <t>BSS04</t>
      </is>
    </nc>
    <ndxf>
      <alignment horizontal="left" vertical="top" readingOrder="0"/>
      <border outline="0">
        <left style="thin">
          <color indexed="64"/>
        </left>
        <right style="thin">
          <color indexed="64"/>
        </right>
        <top style="thin">
          <color indexed="64"/>
        </top>
        <bottom style="thin">
          <color indexed="64"/>
        </bottom>
      </border>
    </ndxf>
  </rcc>
  <rcc rId="12157" sId="1" xfDxf="1" dxf="1">
    <nc r="M557" t="inlineStr">
      <is>
        <t>BSS04</t>
      </is>
    </nc>
    <ndxf>
      <alignment horizontal="left" vertical="top" readingOrder="0"/>
      <border outline="0">
        <left style="thin">
          <color indexed="64"/>
        </left>
        <right style="thin">
          <color indexed="64"/>
        </right>
        <top style="thin">
          <color indexed="64"/>
        </top>
        <bottom style="thin">
          <color indexed="64"/>
        </bottom>
      </border>
    </ndxf>
  </rcc>
  <rcc rId="12158" sId="1" xfDxf="1" dxf="1">
    <nc r="M558" t="inlineStr">
      <is>
        <t>BSS04</t>
      </is>
    </nc>
    <ndxf>
      <alignment horizontal="left" vertical="top" readingOrder="0"/>
      <border outline="0">
        <left style="thin">
          <color indexed="64"/>
        </left>
        <right style="thin">
          <color indexed="64"/>
        </right>
        <top style="thin">
          <color indexed="64"/>
        </top>
        <bottom style="thin">
          <color indexed="64"/>
        </bottom>
      </border>
    </ndxf>
  </rcc>
  <rcc rId="12159" sId="1" xfDxf="1" dxf="1">
    <nc r="M559" t="inlineStr">
      <is>
        <t>BSS04</t>
      </is>
    </nc>
    <ndxf>
      <alignment horizontal="left" vertical="top" readingOrder="0"/>
      <border outline="0">
        <left style="thin">
          <color indexed="64"/>
        </left>
        <right style="thin">
          <color indexed="64"/>
        </right>
        <top style="thin">
          <color indexed="64"/>
        </top>
        <bottom style="thin">
          <color indexed="64"/>
        </bottom>
      </border>
    </ndxf>
  </rcc>
  <rcc rId="12160" sId="1" xfDxf="1" dxf="1">
    <nc r="M560" t="inlineStr">
      <is>
        <t>BSS04</t>
      </is>
    </nc>
    <ndxf>
      <alignment horizontal="left" vertical="top" readingOrder="0"/>
      <border outline="0">
        <left style="thin">
          <color indexed="64"/>
        </left>
        <right style="thin">
          <color indexed="64"/>
        </right>
        <top style="thin">
          <color indexed="64"/>
        </top>
        <bottom style="thin">
          <color indexed="64"/>
        </bottom>
      </border>
    </ndxf>
  </rcc>
  <rcc rId="12161" sId="1" xfDxf="1" dxf="1">
    <nc r="M561" t="inlineStr">
      <is>
        <t>BSS04</t>
      </is>
    </nc>
    <ndxf>
      <alignment horizontal="left" vertical="top" readingOrder="0"/>
      <border outline="0">
        <left style="thin">
          <color indexed="64"/>
        </left>
        <right style="thin">
          <color indexed="64"/>
        </right>
        <top style="thin">
          <color indexed="64"/>
        </top>
        <bottom style="thin">
          <color indexed="64"/>
        </bottom>
      </border>
    </ndxf>
  </rcc>
  <rcc rId="12162" sId="1" xfDxf="1" dxf="1">
    <nc r="M562" t="inlineStr">
      <is>
        <t>BSS04</t>
      </is>
    </nc>
    <ndxf>
      <alignment horizontal="left" vertical="top" readingOrder="0"/>
      <border outline="0">
        <left style="thin">
          <color indexed="64"/>
        </left>
        <right style="thin">
          <color indexed="64"/>
        </right>
        <top style="thin">
          <color indexed="64"/>
        </top>
        <bottom style="thin">
          <color indexed="64"/>
        </bottom>
      </border>
    </ndxf>
  </rcc>
  <rcc rId="12163" sId="1" xfDxf="1" dxf="1">
    <nc r="M563" t="inlineStr">
      <is>
        <t>BSS04</t>
      </is>
    </nc>
    <ndxf>
      <alignment horizontal="left" vertical="top" readingOrder="0"/>
      <border outline="0">
        <left style="thin">
          <color indexed="64"/>
        </left>
        <right style="thin">
          <color indexed="64"/>
        </right>
        <top style="thin">
          <color indexed="64"/>
        </top>
        <bottom style="thin">
          <color indexed="64"/>
        </bottom>
      </border>
    </ndxf>
  </rcc>
  <rcc rId="12164" sId="1" xfDxf="1" dxf="1">
    <nc r="M564" t="inlineStr">
      <is>
        <t>BSS04</t>
      </is>
    </nc>
    <ndxf>
      <alignment horizontal="left" vertical="top" readingOrder="0"/>
      <border outline="0">
        <left style="thin">
          <color indexed="64"/>
        </left>
        <right style="thin">
          <color indexed="64"/>
        </right>
        <top style="thin">
          <color indexed="64"/>
        </top>
        <bottom style="thin">
          <color indexed="64"/>
        </bottom>
      </border>
    </ndxf>
  </rcc>
  <rcc rId="12165" sId="1" xfDxf="1" dxf="1">
    <nc r="M565" t="inlineStr">
      <is>
        <t>BSS04</t>
      </is>
    </nc>
    <ndxf>
      <alignment horizontal="left" vertical="top" readingOrder="0"/>
      <border outline="0">
        <left style="thin">
          <color indexed="64"/>
        </left>
        <right style="thin">
          <color indexed="64"/>
        </right>
        <top style="thin">
          <color indexed="64"/>
        </top>
        <bottom style="thin">
          <color indexed="64"/>
        </bottom>
      </border>
    </ndxf>
  </rcc>
  <rcc rId="12166" sId="1" xfDxf="1" dxf="1">
    <nc r="M566" t="inlineStr">
      <is>
        <t>BSS04</t>
      </is>
    </nc>
    <ndxf>
      <alignment horizontal="left" vertical="top" readingOrder="0"/>
      <border outline="0">
        <left style="thin">
          <color indexed="64"/>
        </left>
        <right style="thin">
          <color indexed="64"/>
        </right>
        <top style="thin">
          <color indexed="64"/>
        </top>
        <bottom style="thin">
          <color indexed="64"/>
        </bottom>
      </border>
    </ndxf>
  </rcc>
  <rcc rId="12167" sId="1" xfDxf="1" dxf="1">
    <nc r="M567" t="inlineStr">
      <is>
        <t>BSS04</t>
      </is>
    </nc>
    <ndxf>
      <alignment horizontal="left" vertical="top" readingOrder="0"/>
      <border outline="0">
        <left style="thin">
          <color indexed="64"/>
        </left>
        <right style="thin">
          <color indexed="64"/>
        </right>
        <top style="thin">
          <color indexed="64"/>
        </top>
        <bottom style="thin">
          <color indexed="64"/>
        </bottom>
      </border>
    </ndxf>
  </rcc>
  <rcc rId="12168" sId="1" xfDxf="1" dxf="1">
    <nc r="M568" t="inlineStr">
      <is>
        <t>BSS04</t>
      </is>
    </nc>
    <ndxf>
      <alignment horizontal="left" vertical="top" readingOrder="0"/>
      <border outline="0">
        <left style="thin">
          <color indexed="64"/>
        </left>
        <right style="thin">
          <color indexed="64"/>
        </right>
        <top style="thin">
          <color indexed="64"/>
        </top>
        <bottom style="thin">
          <color indexed="64"/>
        </bottom>
      </border>
    </ndxf>
  </rcc>
  <rcc rId="12169" sId="1" xfDxf="1" dxf="1">
    <nc r="M569" t="inlineStr">
      <is>
        <t>BSS04</t>
      </is>
    </nc>
    <ndxf>
      <alignment horizontal="left" vertical="top" readingOrder="0"/>
      <border outline="0">
        <left style="thin">
          <color indexed="64"/>
        </left>
        <right style="thin">
          <color indexed="64"/>
        </right>
        <top style="thin">
          <color indexed="64"/>
        </top>
        <bottom style="thin">
          <color indexed="64"/>
        </bottom>
      </border>
    </ndxf>
  </rcc>
  <rcc rId="12170" sId="1" xfDxf="1" dxf="1">
    <nc r="M570" t="inlineStr">
      <is>
        <t>BSS04</t>
      </is>
    </nc>
    <ndxf>
      <alignment horizontal="left" vertical="top" readingOrder="0"/>
      <border outline="0">
        <left style="thin">
          <color indexed="64"/>
        </left>
        <right style="thin">
          <color indexed="64"/>
        </right>
        <top style="thin">
          <color indexed="64"/>
        </top>
        <bottom style="thin">
          <color indexed="64"/>
        </bottom>
      </border>
    </ndxf>
  </rcc>
  <rcc rId="12171" sId="1" xfDxf="1" dxf="1">
    <nc r="M571" t="inlineStr">
      <is>
        <t>BSS04</t>
      </is>
    </nc>
    <ndxf>
      <alignment horizontal="left" vertical="top" readingOrder="0"/>
      <border outline="0">
        <left style="thin">
          <color indexed="64"/>
        </left>
        <right style="thin">
          <color indexed="64"/>
        </right>
        <top style="thin">
          <color indexed="64"/>
        </top>
        <bottom style="thin">
          <color indexed="64"/>
        </bottom>
      </border>
    </ndxf>
  </rcc>
  <rcc rId="12172" sId="1" xfDxf="1" dxf="1">
    <nc r="M572" t="inlineStr">
      <is>
        <t>BSS04</t>
      </is>
    </nc>
    <ndxf>
      <alignment horizontal="left" vertical="top" readingOrder="0"/>
      <border outline="0">
        <left style="thin">
          <color indexed="64"/>
        </left>
        <right style="thin">
          <color indexed="64"/>
        </right>
        <top style="thin">
          <color indexed="64"/>
        </top>
        <bottom style="thin">
          <color indexed="64"/>
        </bottom>
      </border>
    </ndxf>
  </rcc>
  <rcc rId="12173" sId="1" xfDxf="1" dxf="1">
    <nc r="M573" t="inlineStr">
      <is>
        <t>BSS04</t>
      </is>
    </nc>
    <ndxf>
      <alignment horizontal="left" vertical="top" readingOrder="0"/>
      <border outline="0">
        <left style="thin">
          <color indexed="64"/>
        </left>
        <right style="thin">
          <color indexed="64"/>
        </right>
        <top style="thin">
          <color indexed="64"/>
        </top>
        <bottom style="thin">
          <color indexed="64"/>
        </bottom>
      </border>
    </ndxf>
  </rcc>
  <rcc rId="12174" sId="1" xfDxf="1" dxf="1">
    <nc r="M574" t="inlineStr">
      <is>
        <t>BSS04</t>
      </is>
    </nc>
    <ndxf>
      <alignment horizontal="left" vertical="top" readingOrder="0"/>
      <border outline="0">
        <left style="thin">
          <color indexed="64"/>
        </left>
        <right style="thin">
          <color indexed="64"/>
        </right>
        <top style="thin">
          <color indexed="64"/>
        </top>
        <bottom style="thin">
          <color indexed="64"/>
        </bottom>
      </border>
    </ndxf>
  </rcc>
  <rcc rId="12175" sId="1" xfDxf="1" dxf="1">
    <nc r="M575" t="inlineStr">
      <is>
        <t>BSS04</t>
      </is>
    </nc>
    <ndxf>
      <alignment horizontal="left" vertical="top" readingOrder="0"/>
      <border outline="0">
        <left style="thin">
          <color indexed="64"/>
        </left>
        <right style="thin">
          <color indexed="64"/>
        </right>
        <top style="thin">
          <color indexed="64"/>
        </top>
        <bottom style="thin">
          <color indexed="64"/>
        </bottom>
      </border>
    </ndxf>
  </rcc>
  <rcc rId="12176" sId="1" xfDxf="1" dxf="1">
    <nc r="M576" t="inlineStr">
      <is>
        <t>BSS04</t>
      </is>
    </nc>
    <ndxf>
      <alignment horizontal="left" vertical="top" readingOrder="0"/>
      <border outline="0">
        <left style="thin">
          <color indexed="64"/>
        </left>
        <right style="thin">
          <color indexed="64"/>
        </right>
        <top style="thin">
          <color indexed="64"/>
        </top>
        <bottom style="thin">
          <color indexed="64"/>
        </bottom>
      </border>
    </ndxf>
  </rcc>
  <rcc rId="12177" sId="1" xfDxf="1" dxf="1">
    <nc r="M577" t="inlineStr">
      <is>
        <t>BSS04</t>
      </is>
    </nc>
    <ndxf>
      <alignment horizontal="left" vertical="top" readingOrder="0"/>
      <border outline="0">
        <left style="thin">
          <color indexed="64"/>
        </left>
        <right style="thin">
          <color indexed="64"/>
        </right>
        <top style="thin">
          <color indexed="64"/>
        </top>
        <bottom style="thin">
          <color indexed="64"/>
        </bottom>
      </border>
    </ndxf>
  </rcc>
  <rcc rId="12178" sId="1" xfDxf="1" dxf="1">
    <nc r="M578" t="inlineStr">
      <is>
        <t>BSS04</t>
      </is>
    </nc>
    <ndxf>
      <alignment horizontal="left" vertical="top" readingOrder="0"/>
      <border outline="0">
        <left style="thin">
          <color indexed="64"/>
        </left>
        <right style="thin">
          <color indexed="64"/>
        </right>
        <top style="thin">
          <color indexed="64"/>
        </top>
        <bottom style="thin">
          <color indexed="64"/>
        </bottom>
      </border>
    </ndxf>
  </rcc>
  <rcc rId="12179" sId="1" xfDxf="1" dxf="1">
    <nc r="M579" t="inlineStr">
      <is>
        <t>BSS04</t>
      </is>
    </nc>
    <ndxf>
      <alignment horizontal="left" vertical="top" readingOrder="0"/>
      <border outline="0">
        <left style="thin">
          <color indexed="64"/>
        </left>
        <right style="thin">
          <color indexed="64"/>
        </right>
        <top style="thin">
          <color indexed="64"/>
        </top>
        <bottom style="thin">
          <color indexed="64"/>
        </bottom>
      </border>
    </ndxf>
  </rcc>
  <rcc rId="12180" sId="1" xfDxf="1" dxf="1">
    <nc r="M580" t="inlineStr">
      <is>
        <t>BSS04</t>
      </is>
    </nc>
    <ndxf>
      <alignment horizontal="left" vertical="top" readingOrder="0"/>
      <border outline="0">
        <left style="thin">
          <color indexed="64"/>
        </left>
        <right style="thin">
          <color indexed="64"/>
        </right>
        <top style="thin">
          <color indexed="64"/>
        </top>
        <bottom style="thin">
          <color indexed="64"/>
        </bottom>
      </border>
    </ndxf>
  </rcc>
  <rcc rId="12181" sId="1" xfDxf="1" dxf="1">
    <nc r="M581" t="inlineStr">
      <is>
        <t>BSS04</t>
      </is>
    </nc>
    <ndxf>
      <alignment horizontal="left" vertical="top" readingOrder="0"/>
      <border outline="0">
        <left style="thin">
          <color indexed="64"/>
        </left>
        <right style="thin">
          <color indexed="64"/>
        </right>
        <top style="thin">
          <color indexed="64"/>
        </top>
        <bottom style="thin">
          <color indexed="64"/>
        </bottom>
      </border>
    </ndxf>
  </rcc>
  <rcc rId="12182" sId="1" xfDxf="1" dxf="1">
    <nc r="M582" t="inlineStr">
      <is>
        <t>BSS04</t>
      </is>
    </nc>
    <ndxf>
      <alignment horizontal="left" vertical="top" readingOrder="0"/>
      <border outline="0">
        <left style="thin">
          <color indexed="64"/>
        </left>
        <right style="thin">
          <color indexed="64"/>
        </right>
        <top style="thin">
          <color indexed="64"/>
        </top>
        <bottom style="thin">
          <color indexed="64"/>
        </bottom>
      </border>
    </ndxf>
  </rcc>
  <rcc rId="12183" sId="1" xfDxf="1" dxf="1">
    <nc r="M583" t="inlineStr">
      <is>
        <t>BSS04</t>
      </is>
    </nc>
    <ndxf>
      <alignment horizontal="left" vertical="top" readingOrder="0"/>
      <border outline="0">
        <left style="thin">
          <color indexed="64"/>
        </left>
        <right style="thin">
          <color indexed="64"/>
        </right>
        <top style="thin">
          <color indexed="64"/>
        </top>
        <bottom style="thin">
          <color indexed="64"/>
        </bottom>
      </border>
    </ndxf>
  </rcc>
  <rcc rId="12184" sId="1" xfDxf="1" dxf="1">
    <nc r="M584" t="inlineStr">
      <is>
        <t>BSS04</t>
      </is>
    </nc>
    <ndxf>
      <alignment horizontal="left" vertical="top" readingOrder="0"/>
      <border outline="0">
        <left style="thin">
          <color indexed="64"/>
        </left>
        <right style="thin">
          <color indexed="64"/>
        </right>
        <top style="thin">
          <color indexed="64"/>
        </top>
        <bottom style="thin">
          <color indexed="64"/>
        </bottom>
      </border>
    </ndxf>
  </rcc>
  <rcc rId="12185" sId="1" xfDxf="1" dxf="1">
    <nc r="M585" t="inlineStr">
      <is>
        <t>BSS04</t>
      </is>
    </nc>
    <ndxf>
      <alignment horizontal="left" vertical="top" readingOrder="0"/>
      <border outline="0">
        <left style="thin">
          <color indexed="64"/>
        </left>
        <right style="thin">
          <color indexed="64"/>
        </right>
        <top style="thin">
          <color indexed="64"/>
        </top>
        <bottom style="thin">
          <color indexed="64"/>
        </bottom>
      </border>
    </ndxf>
  </rcc>
  <rcc rId="12186" sId="1" xfDxf="1" dxf="1">
    <nc r="M586" t="inlineStr">
      <is>
        <t>BSS04</t>
      </is>
    </nc>
    <ndxf>
      <alignment horizontal="left" vertical="top" readingOrder="0"/>
      <border outline="0">
        <left style="thin">
          <color indexed="64"/>
        </left>
        <right style="thin">
          <color indexed="64"/>
        </right>
        <top style="thin">
          <color indexed="64"/>
        </top>
        <bottom style="thin">
          <color indexed="64"/>
        </bottom>
      </border>
    </ndxf>
  </rcc>
  <rcc rId="12187" sId="1" xfDxf="1" dxf="1">
    <nc r="M587" t="inlineStr">
      <is>
        <t>BSS04</t>
      </is>
    </nc>
    <ndxf>
      <alignment horizontal="left" vertical="top" readingOrder="0"/>
      <border outline="0">
        <left style="thin">
          <color indexed="64"/>
        </left>
        <right style="thin">
          <color indexed="64"/>
        </right>
        <top style="thin">
          <color indexed="64"/>
        </top>
        <bottom style="thin">
          <color indexed="64"/>
        </bottom>
      </border>
    </ndxf>
  </rcc>
  <rcc rId="12188" sId="1" xfDxf="1" dxf="1">
    <nc r="M588" t="inlineStr">
      <is>
        <t>BSS04</t>
      </is>
    </nc>
    <ndxf>
      <alignment horizontal="left" vertical="top" readingOrder="0"/>
      <border outline="0">
        <left style="thin">
          <color indexed="64"/>
        </left>
        <right style="thin">
          <color indexed="64"/>
        </right>
        <top style="thin">
          <color indexed="64"/>
        </top>
        <bottom style="thin">
          <color indexed="64"/>
        </bottom>
      </border>
    </ndxf>
  </rcc>
  <rcc rId="12189" sId="1" xfDxf="1" dxf="1">
    <nc r="M589" t="inlineStr">
      <is>
        <t>BSS04</t>
      </is>
    </nc>
    <ndxf>
      <alignment horizontal="left" vertical="top" readingOrder="0"/>
      <border outline="0">
        <left style="thin">
          <color indexed="64"/>
        </left>
        <right style="thin">
          <color indexed="64"/>
        </right>
        <top style="thin">
          <color indexed="64"/>
        </top>
        <bottom style="thin">
          <color indexed="64"/>
        </bottom>
      </border>
    </ndxf>
  </rcc>
  <rcc rId="12190" sId="1" xfDxf="1" dxf="1">
    <nc r="M590" t="inlineStr">
      <is>
        <t>BSS04</t>
      </is>
    </nc>
    <ndxf>
      <alignment horizontal="left" vertical="top" readingOrder="0"/>
      <border outline="0">
        <left style="thin">
          <color indexed="64"/>
        </left>
        <right style="thin">
          <color indexed="64"/>
        </right>
        <top style="thin">
          <color indexed="64"/>
        </top>
        <bottom style="thin">
          <color indexed="64"/>
        </bottom>
      </border>
    </ndxf>
  </rcc>
  <rcc rId="12191" sId="1" xfDxf="1" dxf="1">
    <nc r="M591" t="inlineStr">
      <is>
        <t>BSS04</t>
      </is>
    </nc>
    <ndxf>
      <alignment horizontal="left" vertical="top" readingOrder="0"/>
      <border outline="0">
        <left style="thin">
          <color indexed="64"/>
        </left>
        <right style="thin">
          <color indexed="64"/>
        </right>
        <top style="thin">
          <color indexed="64"/>
        </top>
        <bottom style="thin">
          <color indexed="64"/>
        </bottom>
      </border>
    </ndxf>
  </rcc>
  <rcc rId="12192" sId="1" xfDxf="1" dxf="1">
    <nc r="M592" t="inlineStr">
      <is>
        <t>BSS04</t>
      </is>
    </nc>
    <ndxf>
      <alignment horizontal="left" vertical="top" readingOrder="0"/>
      <border outline="0">
        <left style="thin">
          <color indexed="64"/>
        </left>
        <right style="thin">
          <color indexed="64"/>
        </right>
        <top style="thin">
          <color indexed="64"/>
        </top>
        <bottom style="thin">
          <color indexed="64"/>
        </bottom>
      </border>
    </ndxf>
  </rcc>
  <rcc rId="12193" sId="1" xfDxf="1" dxf="1">
    <nc r="M593" t="inlineStr">
      <is>
        <t>BSS04</t>
      </is>
    </nc>
    <ndxf>
      <alignment horizontal="left" vertical="top" readingOrder="0"/>
      <border outline="0">
        <left style="thin">
          <color indexed="64"/>
        </left>
        <right style="thin">
          <color indexed="64"/>
        </right>
        <top style="thin">
          <color indexed="64"/>
        </top>
        <bottom style="thin">
          <color indexed="64"/>
        </bottom>
      </border>
    </ndxf>
  </rcc>
  <rcc rId="12194" sId="1" xfDxf="1" dxf="1">
    <nc r="M594" t="inlineStr">
      <is>
        <t>BSS04</t>
      </is>
    </nc>
    <ndxf>
      <alignment horizontal="left" vertical="top" readingOrder="0"/>
      <border outline="0">
        <left style="thin">
          <color indexed="64"/>
        </left>
        <right style="thin">
          <color indexed="64"/>
        </right>
        <top style="thin">
          <color indexed="64"/>
        </top>
        <bottom style="thin">
          <color indexed="64"/>
        </bottom>
      </border>
    </ndxf>
  </rcc>
  <rcc rId="12195" sId="1" xfDxf="1" dxf="1">
    <nc r="M595" t="inlineStr">
      <is>
        <t>BSS04</t>
      </is>
    </nc>
    <ndxf>
      <alignment horizontal="left" vertical="top" readingOrder="0"/>
      <border outline="0">
        <left style="thin">
          <color indexed="64"/>
        </left>
        <right style="thin">
          <color indexed="64"/>
        </right>
        <top style="thin">
          <color indexed="64"/>
        </top>
        <bottom style="thin">
          <color indexed="64"/>
        </bottom>
      </border>
    </ndxf>
  </rcc>
  <rcc rId="12196" sId="1" xfDxf="1" dxf="1">
    <nc r="M596" t="inlineStr">
      <is>
        <t>BSS04</t>
      </is>
    </nc>
    <ndxf>
      <alignment horizontal="left" vertical="top" readingOrder="0"/>
      <border outline="0">
        <left style="thin">
          <color indexed="64"/>
        </left>
        <right style="thin">
          <color indexed="64"/>
        </right>
        <top style="thin">
          <color indexed="64"/>
        </top>
        <bottom style="thin">
          <color indexed="64"/>
        </bottom>
      </border>
    </ndxf>
  </rcc>
  <rcc rId="12197" sId="1" xfDxf="1" dxf="1">
    <nc r="M597" t="inlineStr">
      <is>
        <t>BSS04</t>
      </is>
    </nc>
    <ndxf>
      <alignment horizontal="left" vertical="top" readingOrder="0"/>
      <border outline="0">
        <left style="thin">
          <color indexed="64"/>
        </left>
        <right style="thin">
          <color indexed="64"/>
        </right>
        <top style="thin">
          <color indexed="64"/>
        </top>
        <bottom style="thin">
          <color indexed="64"/>
        </bottom>
      </border>
    </ndxf>
  </rcc>
  <rcc rId="12198" sId="1" xfDxf="1" dxf="1">
    <nc r="M598" t="inlineStr">
      <is>
        <t>BSS04</t>
      </is>
    </nc>
    <ndxf>
      <alignment horizontal="left" vertical="top" readingOrder="0"/>
      <border outline="0">
        <left style="thin">
          <color indexed="64"/>
        </left>
        <right style="thin">
          <color indexed="64"/>
        </right>
        <top style="thin">
          <color indexed="64"/>
        </top>
        <bottom style="thin">
          <color indexed="64"/>
        </bottom>
      </border>
    </ndxf>
  </rcc>
  <rcc rId="12199" sId="1" xfDxf="1" dxf="1">
    <nc r="M599" t="inlineStr">
      <is>
        <t>BSS04</t>
      </is>
    </nc>
    <ndxf>
      <alignment horizontal="left" vertical="top" readingOrder="0"/>
      <border outline="0">
        <left style="thin">
          <color indexed="64"/>
        </left>
        <right style="thin">
          <color indexed="64"/>
        </right>
        <top style="thin">
          <color indexed="64"/>
        </top>
        <bottom style="thin">
          <color indexed="64"/>
        </bottom>
      </border>
    </ndxf>
  </rcc>
  <rcc rId="12200" sId="1" xfDxf="1" dxf="1">
    <nc r="M600" t="inlineStr">
      <is>
        <t>BSS04</t>
      </is>
    </nc>
    <ndxf>
      <alignment horizontal="left" vertical="top" readingOrder="0"/>
      <border outline="0">
        <left style="thin">
          <color indexed="64"/>
        </left>
        <right style="thin">
          <color indexed="64"/>
        </right>
        <top style="thin">
          <color indexed="64"/>
        </top>
        <bottom style="thin">
          <color indexed="64"/>
        </bottom>
      </border>
    </ndxf>
  </rcc>
  <rcc rId="12201" sId="1" xfDxf="1" dxf="1">
    <nc r="M601" t="inlineStr">
      <is>
        <t>BSS04</t>
      </is>
    </nc>
    <ndxf>
      <alignment horizontal="left" vertical="top" readingOrder="0"/>
      <border outline="0">
        <left style="thin">
          <color indexed="64"/>
        </left>
        <right style="thin">
          <color indexed="64"/>
        </right>
        <top style="thin">
          <color indexed="64"/>
        </top>
        <bottom style="thin">
          <color indexed="64"/>
        </bottom>
      </border>
    </ndxf>
  </rcc>
  <rcc rId="12202" sId="1" xfDxf="1" dxf="1">
    <nc r="M602" t="inlineStr">
      <is>
        <t>BSS04</t>
      </is>
    </nc>
    <ndxf>
      <alignment horizontal="left" vertical="top" readingOrder="0"/>
      <border outline="0">
        <left style="thin">
          <color indexed="64"/>
        </left>
        <right style="thin">
          <color indexed="64"/>
        </right>
        <top style="thin">
          <color indexed="64"/>
        </top>
        <bottom style="thin">
          <color indexed="64"/>
        </bottom>
      </border>
    </ndxf>
  </rcc>
  <rcc rId="12203" sId="1" xfDxf="1" dxf="1">
    <nc r="M603" t="inlineStr">
      <is>
        <t>BSS04</t>
      </is>
    </nc>
    <ndxf>
      <alignment horizontal="left" vertical="top" readingOrder="0"/>
      <border outline="0">
        <left style="thin">
          <color indexed="64"/>
        </left>
        <right style="thin">
          <color indexed="64"/>
        </right>
        <top style="thin">
          <color indexed="64"/>
        </top>
        <bottom style="thin">
          <color indexed="64"/>
        </bottom>
      </border>
    </ndxf>
  </rcc>
  <rcc rId="12204" sId="1" xfDxf="1" dxf="1">
    <nc r="M604" t="inlineStr">
      <is>
        <t>BSS04</t>
      </is>
    </nc>
    <ndxf>
      <alignment horizontal="left" vertical="top" readingOrder="0"/>
      <border outline="0">
        <left style="thin">
          <color indexed="64"/>
        </left>
        <right style="thin">
          <color indexed="64"/>
        </right>
        <top style="thin">
          <color indexed="64"/>
        </top>
        <bottom style="thin">
          <color indexed="64"/>
        </bottom>
      </border>
    </ndxf>
  </rcc>
  <rcc rId="12205" sId="1" xfDxf="1" dxf="1">
    <nc r="M605" t="inlineStr">
      <is>
        <t>BSS04</t>
      </is>
    </nc>
    <ndxf>
      <alignment horizontal="left" vertical="top" readingOrder="0"/>
      <border outline="0">
        <left style="thin">
          <color indexed="64"/>
        </left>
        <right style="thin">
          <color indexed="64"/>
        </right>
        <top style="thin">
          <color indexed="64"/>
        </top>
        <bottom style="thin">
          <color indexed="64"/>
        </bottom>
      </border>
    </ndxf>
  </rcc>
  <rcc rId="12206" sId="1" xfDxf="1" dxf="1">
    <nc r="M606" t="inlineStr">
      <is>
        <t>BSS04</t>
      </is>
    </nc>
    <ndxf>
      <alignment horizontal="left" vertical="top" readingOrder="0"/>
      <border outline="0">
        <left style="thin">
          <color indexed="64"/>
        </left>
        <right style="thin">
          <color indexed="64"/>
        </right>
        <top style="thin">
          <color indexed="64"/>
        </top>
        <bottom style="thin">
          <color indexed="64"/>
        </bottom>
      </border>
    </ndxf>
  </rcc>
  <rfmt sheetId="1" xfDxf="1" sqref="M607" start="0" length="0">
    <dxf>
      <alignment horizontal="left" vertical="top" readingOrder="0"/>
      <border outline="0">
        <left style="thin">
          <color indexed="64"/>
        </left>
        <right style="thin">
          <color indexed="64"/>
        </right>
        <top style="thin">
          <color indexed="64"/>
        </top>
        <bottom style="thin">
          <color indexed="64"/>
        </bottom>
      </border>
    </dxf>
  </rfmt>
  <rfmt sheetId="1" xfDxf="1" sqref="M608" start="0" length="0">
    <dxf>
      <alignment horizontal="left" vertical="top" readingOrder="0"/>
      <border outline="0">
        <left style="thin">
          <color indexed="64"/>
        </left>
        <right style="thin">
          <color indexed="64"/>
        </right>
        <top style="thin">
          <color indexed="64"/>
        </top>
        <bottom style="thin">
          <color indexed="64"/>
        </bottom>
      </border>
    </dxf>
  </rfmt>
  <rfmt sheetId="1" xfDxf="1" sqref="M609" start="0" length="0">
    <dxf>
      <alignment horizontal="left" vertical="top" readingOrder="0"/>
      <border outline="0">
        <left style="thin">
          <color indexed="64"/>
        </left>
        <right style="thin">
          <color indexed="64"/>
        </right>
        <top style="thin">
          <color indexed="64"/>
        </top>
        <bottom style="thin">
          <color indexed="64"/>
        </bottom>
      </border>
    </dxf>
  </rfmt>
  <rfmt sheetId="1" xfDxf="1" sqref="M610" start="0" length="0">
    <dxf>
      <alignment horizontal="left" vertical="top" readingOrder="0"/>
      <border outline="0">
        <left style="thin">
          <color indexed="64"/>
        </left>
        <right style="thin">
          <color indexed="64"/>
        </right>
        <top style="thin">
          <color indexed="64"/>
        </top>
        <bottom style="thin">
          <color indexed="64"/>
        </bottom>
      </border>
    </dxf>
  </rfmt>
  <rfmt sheetId="1" xfDxf="1" sqref="M611" start="0" length="0">
    <dxf>
      <alignment horizontal="left" vertical="top" readingOrder="0"/>
      <border outline="0">
        <left style="thin">
          <color indexed="64"/>
        </left>
        <right style="thin">
          <color indexed="64"/>
        </right>
        <top style="thin">
          <color indexed="64"/>
        </top>
        <bottom style="thin">
          <color indexed="64"/>
        </bottom>
      </border>
    </dxf>
  </rfmt>
  <rfmt sheetId="1" xfDxf="1" sqref="M612" start="0" length="0">
    <dxf>
      <alignment horizontal="left" vertical="top" readingOrder="0"/>
      <border outline="0">
        <left style="thin">
          <color indexed="64"/>
        </left>
        <right style="thin">
          <color indexed="64"/>
        </right>
        <top style="thin">
          <color indexed="64"/>
        </top>
        <bottom style="thin">
          <color indexed="64"/>
        </bottom>
      </border>
    </dxf>
  </rfmt>
  <rfmt sheetId="1" xfDxf="1" sqref="M613" start="0" length="0">
    <dxf>
      <alignment horizontal="left" vertical="top" readingOrder="0"/>
      <border outline="0">
        <left style="thin">
          <color indexed="64"/>
        </left>
        <right style="thin">
          <color indexed="64"/>
        </right>
        <top style="thin">
          <color indexed="64"/>
        </top>
        <bottom style="thin">
          <color indexed="64"/>
        </bottom>
      </border>
    </dxf>
  </rfmt>
  <rfmt sheetId="1" xfDxf="1" sqref="M614" start="0" length="0">
    <dxf>
      <alignment horizontal="left" vertical="top" readingOrder="0"/>
      <border outline="0">
        <left style="thin">
          <color indexed="64"/>
        </left>
        <right style="thin">
          <color indexed="64"/>
        </right>
        <top style="thin">
          <color indexed="64"/>
        </top>
        <bottom style="thin">
          <color indexed="64"/>
        </bottom>
      </border>
    </dxf>
  </rfmt>
  <rcc rId="12207" sId="1" xfDxf="1" dxf="1">
    <nc r="M607" t="inlineStr">
      <is>
        <t>BL02spr04</t>
      </is>
    </nc>
    <ndxf>
      <alignment horizontal="left" vertical="top" readingOrder="0"/>
      <border outline="0">
        <left style="thin">
          <color indexed="64"/>
        </left>
        <right style="thin">
          <color indexed="64"/>
        </right>
        <top style="thin">
          <color indexed="64"/>
        </top>
        <bottom style="thin">
          <color indexed="64"/>
        </bottom>
      </border>
    </ndxf>
  </rcc>
  <rcc rId="12208" sId="1">
    <nc r="M608" t="inlineStr">
      <is>
        <t>BL02spr04</t>
      </is>
    </nc>
  </rcc>
  <rcc rId="12209" sId="1">
    <nc r="M609" t="inlineStr">
      <is>
        <t>BL02spr04</t>
      </is>
    </nc>
  </rcc>
  <rcc rId="12210" sId="1">
    <nc r="M610" t="inlineStr">
      <is>
        <t>BL02spr04</t>
      </is>
    </nc>
  </rcc>
  <rcc rId="12211" sId="1">
    <nc r="M611" t="inlineStr">
      <is>
        <t>BL02spr04</t>
      </is>
    </nc>
  </rcc>
  <rcc rId="12212" sId="1">
    <nc r="M612" t="inlineStr">
      <is>
        <t>BL02spr04</t>
      </is>
    </nc>
  </rcc>
  <rcc rId="12213" sId="1">
    <nc r="M613" t="inlineStr">
      <is>
        <t>BL02spr04</t>
      </is>
    </nc>
  </rcc>
  <rcc rId="12214" sId="1" xfDxf="1" dxf="1">
    <nc r="M614" t="inlineStr">
      <is>
        <t>BL06_SP02</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217" sId="1" quotePrefix="1">
    <nc r="H551" t="inlineStr">
      <is>
        <t>-</t>
      </is>
    </nc>
  </rcc>
  <rcc rId="12218" sId="1" quotePrefix="1">
    <nc r="H552" t="inlineStr">
      <is>
        <t>-</t>
      </is>
    </nc>
  </rcc>
  <rcc rId="12219" sId="1" quotePrefix="1">
    <nc r="H553" t="inlineStr">
      <is>
        <t>-</t>
      </is>
    </nc>
  </rcc>
  <rcc rId="12220" sId="1" quotePrefix="1">
    <nc r="H554" t="inlineStr">
      <is>
        <t>-</t>
      </is>
    </nc>
  </rcc>
  <rcc rId="12221" sId="1" quotePrefix="1">
    <nc r="H555" t="inlineStr">
      <is>
        <t>-</t>
      </is>
    </nc>
  </rcc>
  <rcc rId="12222" sId="1" quotePrefix="1">
    <nc r="H556" t="inlineStr">
      <is>
        <t>-</t>
      </is>
    </nc>
  </rcc>
  <rcc rId="12223" sId="1" quotePrefix="1">
    <nc r="H557" t="inlineStr">
      <is>
        <t>-</t>
      </is>
    </nc>
  </rcc>
  <rcc rId="12224" sId="1" quotePrefix="1">
    <nc r="H558" t="inlineStr">
      <is>
        <t>-</t>
      </is>
    </nc>
  </rcc>
  <rcc rId="12225" sId="1" quotePrefix="1">
    <nc r="H559" t="inlineStr">
      <is>
        <t>-</t>
      </is>
    </nc>
  </rcc>
  <rcc rId="12226" sId="1" quotePrefix="1">
    <nc r="H560" t="inlineStr">
      <is>
        <t>-</t>
      </is>
    </nc>
  </rcc>
  <rcc rId="12227" sId="1" quotePrefix="1">
    <nc r="H561" t="inlineStr">
      <is>
        <t>-</t>
      </is>
    </nc>
  </rcc>
  <rcc rId="12228" sId="1" quotePrefix="1">
    <nc r="H562" t="inlineStr">
      <is>
        <t>-</t>
      </is>
    </nc>
  </rcc>
  <rcc rId="12229" sId="1" quotePrefix="1">
    <nc r="H563" t="inlineStr">
      <is>
        <t>-</t>
      </is>
    </nc>
  </rcc>
  <rcc rId="12230" sId="1" quotePrefix="1">
    <nc r="H564" t="inlineStr">
      <is>
        <t>-</t>
      </is>
    </nc>
  </rcc>
  <rcc rId="12231" sId="1" quotePrefix="1">
    <nc r="H565" t="inlineStr">
      <is>
        <t>-</t>
      </is>
    </nc>
  </rcc>
  <rcc rId="12232" sId="1" quotePrefix="1">
    <nc r="H566" t="inlineStr">
      <is>
        <t>-</t>
      </is>
    </nc>
  </rcc>
  <rcc rId="12233" sId="1" quotePrefix="1">
    <nc r="H567" t="inlineStr">
      <is>
        <t>-</t>
      </is>
    </nc>
  </rcc>
  <rcc rId="12234" sId="1" quotePrefix="1">
    <nc r="H568" t="inlineStr">
      <is>
        <t>-</t>
      </is>
    </nc>
  </rcc>
  <rcc rId="12235" sId="1" quotePrefix="1">
    <nc r="H569" t="inlineStr">
      <is>
        <t>-</t>
      </is>
    </nc>
  </rcc>
  <rcc rId="12236" sId="1" quotePrefix="1">
    <nc r="H570" t="inlineStr">
      <is>
        <t>-</t>
      </is>
    </nc>
  </rcc>
  <rcc rId="12237" sId="1" quotePrefix="1">
    <nc r="H571" t="inlineStr">
      <is>
        <t>-</t>
      </is>
    </nc>
  </rcc>
  <rcc rId="12238" sId="1" quotePrefix="1">
    <nc r="H572" t="inlineStr">
      <is>
        <t>-</t>
      </is>
    </nc>
  </rcc>
  <rcc rId="12239" sId="1" quotePrefix="1">
    <nc r="H573" t="inlineStr">
      <is>
        <t>-</t>
      </is>
    </nc>
  </rcc>
  <rcc rId="12240" sId="1" quotePrefix="1">
    <nc r="H574" t="inlineStr">
      <is>
        <t>-</t>
      </is>
    </nc>
  </rcc>
  <rcc rId="12241" sId="1" quotePrefix="1">
    <nc r="H575" t="inlineStr">
      <is>
        <t>-</t>
      </is>
    </nc>
  </rcc>
  <rcc rId="12242" sId="1" quotePrefix="1">
    <nc r="H576" t="inlineStr">
      <is>
        <t>-</t>
      </is>
    </nc>
  </rcc>
  <rcc rId="12243" sId="1" quotePrefix="1">
    <nc r="H577" t="inlineStr">
      <is>
        <t>-</t>
      </is>
    </nc>
  </rcc>
  <rcc rId="12244" sId="1" quotePrefix="1">
    <nc r="H578" t="inlineStr">
      <is>
        <t>-</t>
      </is>
    </nc>
  </rcc>
  <rcc rId="12245" sId="1" quotePrefix="1">
    <nc r="H579" t="inlineStr">
      <is>
        <t>-</t>
      </is>
    </nc>
  </rcc>
  <rcc rId="12246" sId="1" quotePrefix="1">
    <nc r="H580" t="inlineStr">
      <is>
        <t>-</t>
      </is>
    </nc>
  </rcc>
  <rcc rId="12247" sId="1" quotePrefix="1">
    <nc r="H581" t="inlineStr">
      <is>
        <t>-</t>
      </is>
    </nc>
  </rcc>
  <rcc rId="12248" sId="1" quotePrefix="1">
    <nc r="H582" t="inlineStr">
      <is>
        <t>-</t>
      </is>
    </nc>
  </rcc>
  <rcc rId="12249" sId="1" quotePrefix="1">
    <nc r="H583" t="inlineStr">
      <is>
        <t>-</t>
      </is>
    </nc>
  </rcc>
  <rcc rId="12250" sId="1" quotePrefix="1">
    <nc r="H584" t="inlineStr">
      <is>
        <t>-</t>
      </is>
    </nc>
  </rcc>
  <rcc rId="12251" sId="1" quotePrefix="1">
    <nc r="H585" t="inlineStr">
      <is>
        <t>-</t>
      </is>
    </nc>
  </rcc>
  <rcc rId="12252" sId="1" quotePrefix="1">
    <nc r="H586" t="inlineStr">
      <is>
        <t>-</t>
      </is>
    </nc>
  </rcc>
  <rcc rId="12253" sId="1" quotePrefix="1">
    <nc r="H587" t="inlineStr">
      <is>
        <t>-</t>
      </is>
    </nc>
  </rcc>
  <rcc rId="12254" sId="1" quotePrefix="1">
    <nc r="H588" t="inlineStr">
      <is>
        <t>-</t>
      </is>
    </nc>
  </rcc>
  <rcc rId="12255" sId="1" quotePrefix="1">
    <nc r="H589" t="inlineStr">
      <is>
        <t>-</t>
      </is>
    </nc>
  </rcc>
  <rcc rId="12256" sId="1" quotePrefix="1">
    <nc r="H590" t="inlineStr">
      <is>
        <t>-</t>
      </is>
    </nc>
  </rcc>
  <rcc rId="12257" sId="1" quotePrefix="1">
    <nc r="H591" t="inlineStr">
      <is>
        <t>-</t>
      </is>
    </nc>
  </rcc>
  <rcc rId="12258" sId="1" quotePrefix="1">
    <nc r="H592" t="inlineStr">
      <is>
        <t>-</t>
      </is>
    </nc>
  </rcc>
  <rcc rId="12259" sId="1" quotePrefix="1">
    <nc r="H593" t="inlineStr">
      <is>
        <t>-</t>
      </is>
    </nc>
  </rcc>
  <rcc rId="12260" sId="1" quotePrefix="1">
    <nc r="H594" t="inlineStr">
      <is>
        <t>-</t>
      </is>
    </nc>
  </rcc>
  <rcc rId="12261" sId="1" quotePrefix="1">
    <nc r="H595" t="inlineStr">
      <is>
        <t>-</t>
      </is>
    </nc>
  </rcc>
  <rcc rId="12262" sId="1" quotePrefix="1">
    <nc r="H596" t="inlineStr">
      <is>
        <t>-</t>
      </is>
    </nc>
  </rcc>
  <rcc rId="12263" sId="1" quotePrefix="1">
    <nc r="H597" t="inlineStr">
      <is>
        <t>-</t>
      </is>
    </nc>
  </rcc>
  <rcc rId="12264" sId="1" quotePrefix="1">
    <nc r="H598" t="inlineStr">
      <is>
        <t>-</t>
      </is>
    </nc>
  </rcc>
  <rcc rId="12265" sId="1" quotePrefix="1">
    <nc r="H599" t="inlineStr">
      <is>
        <t>-</t>
      </is>
    </nc>
  </rcc>
  <rcc rId="12266" sId="1" quotePrefix="1">
    <nc r="H600" t="inlineStr">
      <is>
        <t>-</t>
      </is>
    </nc>
  </rcc>
  <rcc rId="12267" sId="1" quotePrefix="1">
    <nc r="H601" t="inlineStr">
      <is>
        <t>-</t>
      </is>
    </nc>
  </rcc>
  <rcc rId="12268" sId="1" quotePrefix="1">
    <nc r="H602" t="inlineStr">
      <is>
        <t>-</t>
      </is>
    </nc>
  </rcc>
  <rcc rId="12269" sId="1" quotePrefix="1">
    <nc r="H603" t="inlineStr">
      <is>
        <t>-</t>
      </is>
    </nc>
  </rcc>
  <rcc rId="12270" sId="1" quotePrefix="1">
    <nc r="H604" t="inlineStr">
      <is>
        <t>-</t>
      </is>
    </nc>
  </rcc>
  <rcc rId="12271" sId="1" quotePrefix="1">
    <nc r="H605" t="inlineStr">
      <is>
        <t>-</t>
      </is>
    </nc>
  </rcc>
  <rcc rId="12272" sId="1" quotePrefix="1">
    <nc r="H606" t="inlineStr">
      <is>
        <t>-</t>
      </is>
    </nc>
  </rcc>
  <rcc rId="12273" sId="1" quotePrefix="1">
    <nc r="H607" t="inlineStr">
      <is>
        <t>-</t>
      </is>
    </nc>
  </rcc>
  <rcc rId="12274" sId="1" quotePrefix="1">
    <nc r="H608" t="inlineStr">
      <is>
        <t>-</t>
      </is>
    </nc>
  </rcc>
  <rcc rId="12275" sId="1" quotePrefix="1">
    <nc r="H609" t="inlineStr">
      <is>
        <t>-</t>
      </is>
    </nc>
  </rcc>
  <rcc rId="12276" sId="1" quotePrefix="1">
    <nc r="H610" t="inlineStr">
      <is>
        <t>-</t>
      </is>
    </nc>
  </rcc>
  <rcc rId="12277" sId="1" quotePrefix="1">
    <nc r="H611" t="inlineStr">
      <is>
        <t>-</t>
      </is>
    </nc>
  </rcc>
  <rcc rId="12278" sId="1" quotePrefix="1">
    <nc r="H612" t="inlineStr">
      <is>
        <t>-</t>
      </is>
    </nc>
  </rcc>
  <rcc rId="12279" sId="1" quotePrefix="1">
    <nc r="H613" t="inlineStr">
      <is>
        <t>-</t>
      </is>
    </nc>
  </rcc>
  <rcc rId="12280" sId="1" quotePrefix="1">
    <nc r="J551" t="inlineStr">
      <is>
        <t>-</t>
      </is>
    </nc>
  </rcc>
  <rcc rId="12281" sId="1" quotePrefix="1">
    <nc r="J552" t="inlineStr">
      <is>
        <t>-</t>
      </is>
    </nc>
  </rcc>
  <rcc rId="12282" sId="1" quotePrefix="1">
    <nc r="J553" t="inlineStr">
      <is>
        <t>-</t>
      </is>
    </nc>
  </rcc>
  <rcc rId="12283" sId="1" quotePrefix="1">
    <nc r="J554" t="inlineStr">
      <is>
        <t>-</t>
      </is>
    </nc>
  </rcc>
  <rcc rId="12284" sId="1" quotePrefix="1">
    <nc r="J555" t="inlineStr">
      <is>
        <t>-</t>
      </is>
    </nc>
  </rcc>
  <rcc rId="12285" sId="1" quotePrefix="1">
    <nc r="J556" t="inlineStr">
      <is>
        <t>-</t>
      </is>
    </nc>
  </rcc>
  <rcc rId="12286" sId="1" quotePrefix="1">
    <nc r="J557" t="inlineStr">
      <is>
        <t>-</t>
      </is>
    </nc>
  </rcc>
  <rcc rId="12287" sId="1" quotePrefix="1">
    <nc r="J558" t="inlineStr">
      <is>
        <t>-</t>
      </is>
    </nc>
  </rcc>
  <rcc rId="12288" sId="1" quotePrefix="1">
    <nc r="J559" t="inlineStr">
      <is>
        <t>-</t>
      </is>
    </nc>
  </rcc>
  <rcc rId="12289" sId="1" quotePrefix="1">
    <nc r="J560" t="inlineStr">
      <is>
        <t>-</t>
      </is>
    </nc>
  </rcc>
  <rcc rId="12290" sId="1" quotePrefix="1">
    <nc r="J561" t="inlineStr">
      <is>
        <t>-</t>
      </is>
    </nc>
  </rcc>
  <rcc rId="12291" sId="1" quotePrefix="1">
    <nc r="J562" t="inlineStr">
      <is>
        <t>-</t>
      </is>
    </nc>
  </rcc>
  <rcc rId="12292" sId="1" quotePrefix="1">
    <nc r="J563" t="inlineStr">
      <is>
        <t>-</t>
      </is>
    </nc>
  </rcc>
  <rcc rId="12293" sId="1" quotePrefix="1">
    <nc r="J564" t="inlineStr">
      <is>
        <t>-</t>
      </is>
    </nc>
  </rcc>
  <rcc rId="12294" sId="1" quotePrefix="1">
    <nc r="J565" t="inlineStr">
      <is>
        <t>-</t>
      </is>
    </nc>
  </rcc>
  <rcc rId="12295" sId="1" quotePrefix="1">
    <nc r="J566" t="inlineStr">
      <is>
        <t>-</t>
      </is>
    </nc>
  </rcc>
  <rcc rId="12296" sId="1" quotePrefix="1">
    <nc r="J567" t="inlineStr">
      <is>
        <t>-</t>
      </is>
    </nc>
  </rcc>
  <rcc rId="12297" sId="1" quotePrefix="1">
    <nc r="J568" t="inlineStr">
      <is>
        <t>-</t>
      </is>
    </nc>
  </rcc>
  <rcc rId="12298" sId="1" quotePrefix="1">
    <nc r="J569" t="inlineStr">
      <is>
        <t>-</t>
      </is>
    </nc>
  </rcc>
  <rcc rId="12299" sId="1" quotePrefix="1">
    <nc r="J570" t="inlineStr">
      <is>
        <t>-</t>
      </is>
    </nc>
  </rcc>
  <rcc rId="12300" sId="1" quotePrefix="1">
    <nc r="J571" t="inlineStr">
      <is>
        <t>-</t>
      </is>
    </nc>
  </rcc>
  <rcc rId="12301" sId="1" quotePrefix="1">
    <nc r="J572" t="inlineStr">
      <is>
        <t>-</t>
      </is>
    </nc>
  </rcc>
  <rcc rId="12302" sId="1" quotePrefix="1">
    <nc r="J573" t="inlineStr">
      <is>
        <t>-</t>
      </is>
    </nc>
  </rcc>
  <rcc rId="12303" sId="1" quotePrefix="1">
    <nc r="J574" t="inlineStr">
      <is>
        <t>-</t>
      </is>
    </nc>
  </rcc>
  <rcc rId="12304" sId="1" quotePrefix="1">
    <nc r="J575" t="inlineStr">
      <is>
        <t>-</t>
      </is>
    </nc>
  </rcc>
  <rcc rId="12305" sId="1" quotePrefix="1">
    <nc r="J576" t="inlineStr">
      <is>
        <t>-</t>
      </is>
    </nc>
  </rcc>
  <rcc rId="12306" sId="1" quotePrefix="1">
    <nc r="J577" t="inlineStr">
      <is>
        <t>-</t>
      </is>
    </nc>
  </rcc>
  <rcc rId="12307" sId="1" quotePrefix="1">
    <nc r="J578" t="inlineStr">
      <is>
        <t>-</t>
      </is>
    </nc>
  </rcc>
  <rcc rId="12308" sId="1" quotePrefix="1">
    <nc r="J579" t="inlineStr">
      <is>
        <t>-</t>
      </is>
    </nc>
  </rcc>
  <rcc rId="12309" sId="1" quotePrefix="1">
    <nc r="J580" t="inlineStr">
      <is>
        <t>-</t>
      </is>
    </nc>
  </rcc>
  <rcc rId="12310" sId="1" quotePrefix="1">
    <nc r="J581" t="inlineStr">
      <is>
        <t>-</t>
      </is>
    </nc>
  </rcc>
  <rcc rId="12311" sId="1" quotePrefix="1">
    <nc r="J582" t="inlineStr">
      <is>
        <t>-</t>
      </is>
    </nc>
  </rcc>
  <rcc rId="12312" sId="1" quotePrefix="1">
    <nc r="J583" t="inlineStr">
      <is>
        <t>-</t>
      </is>
    </nc>
  </rcc>
  <rcc rId="12313" sId="1" quotePrefix="1">
    <nc r="J584" t="inlineStr">
      <is>
        <t>-</t>
      </is>
    </nc>
  </rcc>
  <rcc rId="12314" sId="1" quotePrefix="1">
    <nc r="J585" t="inlineStr">
      <is>
        <t>-</t>
      </is>
    </nc>
  </rcc>
  <rcc rId="12315" sId="1" quotePrefix="1">
    <nc r="J586" t="inlineStr">
      <is>
        <t>-</t>
      </is>
    </nc>
  </rcc>
  <rcc rId="12316" sId="1" quotePrefix="1">
    <nc r="J587" t="inlineStr">
      <is>
        <t>-</t>
      </is>
    </nc>
  </rcc>
  <rcc rId="12317" sId="1" quotePrefix="1">
    <nc r="J588" t="inlineStr">
      <is>
        <t>-</t>
      </is>
    </nc>
  </rcc>
  <rcc rId="12318" sId="1" quotePrefix="1">
    <nc r="J589" t="inlineStr">
      <is>
        <t>-</t>
      </is>
    </nc>
  </rcc>
  <rcc rId="12319" sId="1" quotePrefix="1">
    <nc r="J590" t="inlineStr">
      <is>
        <t>-</t>
      </is>
    </nc>
  </rcc>
  <rcc rId="12320" sId="1" quotePrefix="1">
    <nc r="J591" t="inlineStr">
      <is>
        <t>-</t>
      </is>
    </nc>
  </rcc>
  <rcc rId="12321" sId="1" quotePrefix="1">
    <nc r="J592" t="inlineStr">
      <is>
        <t>-</t>
      </is>
    </nc>
  </rcc>
  <rcc rId="12322" sId="1" quotePrefix="1">
    <nc r="J593" t="inlineStr">
      <is>
        <t>-</t>
      </is>
    </nc>
  </rcc>
  <rcc rId="12323" sId="1" quotePrefix="1">
    <nc r="J594" t="inlineStr">
      <is>
        <t>-</t>
      </is>
    </nc>
  </rcc>
  <rcc rId="12324" sId="1" quotePrefix="1">
    <nc r="J595" t="inlineStr">
      <is>
        <t>-</t>
      </is>
    </nc>
  </rcc>
  <rcc rId="12325" sId="1" quotePrefix="1">
    <nc r="J596" t="inlineStr">
      <is>
        <t>-</t>
      </is>
    </nc>
  </rcc>
  <rcc rId="12326" sId="1" quotePrefix="1">
    <nc r="J597" t="inlineStr">
      <is>
        <t>-</t>
      </is>
    </nc>
  </rcc>
  <rcc rId="12327" sId="1" quotePrefix="1">
    <nc r="J598" t="inlineStr">
      <is>
        <t>-</t>
      </is>
    </nc>
  </rcc>
  <rcc rId="12328" sId="1" quotePrefix="1">
    <nc r="J599" t="inlineStr">
      <is>
        <t>-</t>
      </is>
    </nc>
  </rcc>
  <rcc rId="12329" sId="1" quotePrefix="1">
    <nc r="J600" t="inlineStr">
      <is>
        <t>-</t>
      </is>
    </nc>
  </rcc>
  <rcc rId="12330" sId="1" quotePrefix="1">
    <nc r="J601" t="inlineStr">
      <is>
        <t>-</t>
      </is>
    </nc>
  </rcc>
  <rcc rId="12331" sId="1" quotePrefix="1">
    <nc r="J602" t="inlineStr">
      <is>
        <t>-</t>
      </is>
    </nc>
  </rcc>
  <rcc rId="12332" sId="1" quotePrefix="1">
    <nc r="J603" t="inlineStr">
      <is>
        <t>-</t>
      </is>
    </nc>
  </rcc>
  <rcc rId="12333" sId="1" quotePrefix="1">
    <nc r="J604" t="inlineStr">
      <is>
        <t>-</t>
      </is>
    </nc>
  </rcc>
  <rcc rId="12334" sId="1" quotePrefix="1">
    <nc r="J605" t="inlineStr">
      <is>
        <t>-</t>
      </is>
    </nc>
  </rcc>
  <rcc rId="12335" sId="1" quotePrefix="1">
    <nc r="J606" t="inlineStr">
      <is>
        <t>-</t>
      </is>
    </nc>
  </rcc>
  <rcc rId="12336" sId="1" quotePrefix="1">
    <nc r="J607" t="inlineStr">
      <is>
        <t>-</t>
      </is>
    </nc>
  </rcc>
  <rcc rId="12337" sId="1" quotePrefix="1">
    <nc r="J608" t="inlineStr">
      <is>
        <t>-</t>
      </is>
    </nc>
  </rcc>
  <rcc rId="12338" sId="1" quotePrefix="1">
    <nc r="J609" t="inlineStr">
      <is>
        <t>-</t>
      </is>
    </nc>
  </rcc>
  <rcc rId="12339" sId="1" quotePrefix="1">
    <nc r="J610" t="inlineStr">
      <is>
        <t>-</t>
      </is>
    </nc>
  </rcc>
  <rcc rId="12340" sId="1" quotePrefix="1">
    <nc r="J611" t="inlineStr">
      <is>
        <t>-</t>
      </is>
    </nc>
  </rcc>
  <rcc rId="12341" sId="1" quotePrefix="1">
    <nc r="J612" t="inlineStr">
      <is>
        <t>-</t>
      </is>
    </nc>
  </rcc>
  <rcc rId="12342" sId="1" quotePrefix="1">
    <nc r="J613" t="inlineStr">
      <is>
        <t>-</t>
      </is>
    </nc>
  </rcc>
  <rcc rId="12343" sId="1" xfDxf="1" dxf="1" quotePrefix="1">
    <nc r="F550" t="inlineStr">
      <is>
        <t>rb\as\weichai\core\app\dcom\RBAPLCust\src_tpl\ROE\</t>
      </is>
    </nc>
    <ndxf>
      <alignment horizontal="left" vertical="top" readingOrder="0"/>
      <border outline="0">
        <left style="thin">
          <color indexed="64"/>
        </left>
        <right style="thin">
          <color indexed="64"/>
        </right>
        <top style="thin">
          <color indexed="64"/>
        </top>
        <bottom style="thin">
          <color indexed="64"/>
        </bottom>
      </border>
    </ndxf>
  </rcc>
  <rcc rId="12344" sId="1" xfDxf="1" dxf="1" quotePrefix="1">
    <nc r="F551" t="inlineStr">
      <is>
        <t>rb\as\weichai\core\app\dcom\RBAPLCust\src_tpl\ROE\</t>
      </is>
    </nc>
    <ndxf>
      <alignment horizontal="left" vertical="top" readingOrder="0"/>
      <border outline="0">
        <left style="thin">
          <color indexed="64"/>
        </left>
        <right style="thin">
          <color indexed="64"/>
        </right>
        <top style="thin">
          <color indexed="64"/>
        </top>
        <bottom style="thin">
          <color indexed="64"/>
        </bottom>
      </border>
    </ndxf>
  </rcc>
  <rcc rId="12345" sId="1" xfDxf="1" dxf="1" quotePrefix="1">
    <nc r="F552" t="inlineStr">
      <is>
        <t>rb\as\weichai\core\app\dcom\RBAPLCust\src_tpl\ROE\</t>
      </is>
    </nc>
    <ndxf>
      <alignment horizontal="left" vertical="top" readingOrder="0"/>
      <border outline="0">
        <left style="thin">
          <color indexed="64"/>
        </left>
        <right style="thin">
          <color indexed="64"/>
        </right>
        <top style="thin">
          <color indexed="64"/>
        </top>
        <bottom style="thin">
          <color indexed="64"/>
        </bottom>
      </border>
    </ndxf>
  </rcc>
  <rcc rId="12346" sId="1" xfDxf="1" dxf="1" quotePrefix="1">
    <nc r="F553" t="inlineStr">
      <is>
        <t>rb\as\weichai\core\app\dcom\RBAPLCust\src_tpl\ROE\</t>
      </is>
    </nc>
    <ndxf>
      <alignment horizontal="left" vertical="top" readingOrder="0"/>
      <border outline="0">
        <left style="thin">
          <color indexed="64"/>
        </left>
        <right style="thin">
          <color indexed="64"/>
        </right>
        <top style="thin">
          <color indexed="64"/>
        </top>
        <bottom style="thin">
          <color indexed="64"/>
        </bottom>
      </border>
    </ndxf>
  </rcc>
  <rcc rId="12347" sId="1" xfDxf="1" dxf="1" quotePrefix="1">
    <nc r="F554" t="inlineStr">
      <is>
        <t>rb\as\weichai\core\app\dcom\RBAPLCust\src_tpl\ROE\</t>
      </is>
    </nc>
    <ndxf>
      <alignment horizontal="left" vertical="top" readingOrder="0"/>
      <border outline="0">
        <left style="thin">
          <color indexed="64"/>
        </left>
        <right style="thin">
          <color indexed="64"/>
        </right>
        <top style="thin">
          <color indexed="64"/>
        </top>
        <bottom style="thin">
          <color indexed="64"/>
        </bottom>
      </border>
    </ndxf>
  </rcc>
  <rcc rId="12348" sId="1" xfDxf="1" dxf="1" quotePrefix="1">
    <nc r="F555"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49" sId="1" xfDxf="1" dxf="1" quotePrefix="1">
    <nc r="F556"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50" sId="1" xfDxf="1" dxf="1" quotePrefix="1">
    <nc r="F557"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51" sId="1" xfDxf="1" dxf="1" quotePrefix="1">
    <nc r="F558"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52" sId="1" xfDxf="1" dxf="1" quotePrefix="1">
    <nc r="F559"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53" sId="1" xfDxf="1" dxf="1" quotePrefix="1">
    <nc r="F560"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54" sId="1" xfDxf="1" dxf="1" quotePrefix="1">
    <nc r="F561"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55" sId="1" xfDxf="1" dxf="1" quotePrefix="1">
    <nc r="F562"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56" sId="1" xfDxf="1" dxf="1" quotePrefix="1">
    <nc r="F563"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57" sId="1" xfDxf="1" dxf="1" quotePrefix="1">
    <nc r="F564"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58" sId="1" xfDxf="1" dxf="1" quotePrefix="1">
    <nc r="F565"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59" sId="1" xfDxf="1" dxf="1" quotePrefix="1">
    <nc r="F566"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0" sId="1" xfDxf="1" dxf="1" quotePrefix="1">
    <nc r="F567"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1" sId="1" xfDxf="1" dxf="1" quotePrefix="1">
    <nc r="F568"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2" sId="1" xfDxf="1" dxf="1" quotePrefix="1">
    <nc r="F569"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3" sId="1" xfDxf="1" dxf="1" quotePrefix="1">
    <nc r="F570"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4" sId="1" xfDxf="1" dxf="1" quotePrefix="1">
    <nc r="F571"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5" sId="1" xfDxf="1" dxf="1" quotePrefix="1">
    <nc r="F572"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6" sId="1" xfDxf="1" dxf="1" quotePrefix="1">
    <nc r="F573"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7" sId="1" xfDxf="1" dxf="1" quotePrefix="1">
    <nc r="F574"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8" sId="1" xfDxf="1" dxf="1" quotePrefix="1">
    <nc r="F575"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9" sId="1" xfDxf="1" dxf="1" quotePrefix="1">
    <nc r="F576"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70" sId="1" xfDxf="1" dxf="1" quotePrefix="1">
    <nc r="F577"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71" sId="1" xfDxf="1" dxf="1" quotePrefix="1">
    <nc r="F578"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72" sId="1" xfDxf="1" dxf="1" quotePrefix="1">
    <nc r="F579"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73" sId="1" xfDxf="1" dxf="1" quotePrefix="1">
    <nc r="F580"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74" sId="1" xfDxf="1" dxf="1" quotePrefix="1">
    <nc r="F581"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75" sId="1" xfDxf="1" dxf="1" quotePrefix="1">
    <nc r="F582"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76" sId="1" xfDxf="1" dxf="1" quotePrefix="1">
    <nc r="F583"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77" sId="1" xfDxf="1" dxf="1" quotePrefix="1">
    <nc r="F584"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78" sId="1" xfDxf="1" dxf="1" quotePrefix="1">
    <nc r="F585"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79" sId="1" xfDxf="1" dxf="1" quotePrefix="1">
    <nc r="F586"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80" sId="1" xfDxf="1" dxf="1" quotePrefix="1">
    <nc r="F587"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81" sId="1" xfDxf="1" dxf="1" quotePrefix="1">
    <nc r="F588"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82" sId="1" xfDxf="1" dxf="1" quotePrefix="1">
    <nc r="F589"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83" sId="1" xfDxf="1" dxf="1" quotePrefix="1">
    <nc r="F590"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84" sId="1" xfDxf="1" dxf="1" quotePrefix="1">
    <nc r="F591"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85" sId="1" xfDxf="1" dxf="1" quotePrefix="1">
    <nc r="F592"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86" sId="1" xfDxf="1" dxf="1" quotePrefix="1">
    <nc r="F593"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87" sId="1" xfDxf="1" dxf="1" quotePrefix="1">
    <nc r="F594"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88" sId="1" xfDxf="1" dxf="1" quotePrefix="1">
    <nc r="F595"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89" sId="1" xfDxf="1" dxf="1" quotePrefix="1">
    <nc r="F596"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90" sId="1" xfDxf="1" dxf="1" quotePrefix="1">
    <nc r="F597"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91" sId="1" xfDxf="1" dxf="1" quotePrefix="1">
    <nc r="F598" t="inlineStr">
      <is>
        <t>rb\as\weichai\CpiwAPB\app\asw\apbmi\pbc\stub\</t>
      </is>
    </nc>
    <ndxf>
      <alignment horizontal="left" vertical="top" readingOrder="0"/>
      <border outline="0">
        <left style="thin">
          <color indexed="64"/>
        </left>
        <right style="thin">
          <color indexed="64"/>
        </right>
        <top style="thin">
          <color indexed="64"/>
        </top>
        <bottom style="thin">
          <color indexed="64"/>
        </bottom>
      </border>
    </ndxf>
  </rcc>
  <rcc rId="12392" sId="1" xfDxf="1" dxf="1" quotePrefix="1">
    <nc r="F599" t="inlineStr">
      <is>
        <t>rb\as\weichai\CpiwAPB\app\asw\ExampleSWC\ASW_Wrapper\</t>
      </is>
    </nc>
    <ndxf>
      <alignment horizontal="left" vertical="top" readingOrder="0"/>
      <border outline="0">
        <left style="thin">
          <color indexed="64"/>
        </left>
        <right style="thin">
          <color indexed="64"/>
        </right>
        <top style="thin">
          <color indexed="64"/>
        </top>
        <bottom style="thin">
          <color indexed="64"/>
        </bottom>
      </border>
    </ndxf>
  </rcc>
  <rcc rId="12393" sId="1" xfDxf="1" dxf="1" quotePrefix="1">
    <nc r="F600" t="inlineStr">
      <is>
        <t>rb\as\weichai\CpiwAPB\app\asw\ExampleSWC\OEM\</t>
      </is>
    </nc>
    <ndxf>
      <alignment horizontal="left" vertical="top" readingOrder="0"/>
      <border outline="0">
        <left style="thin">
          <color indexed="64"/>
        </left>
        <right style="thin">
          <color indexed="64"/>
        </right>
        <top style="thin">
          <color indexed="64"/>
        </top>
        <bottom style="thin">
          <color indexed="64"/>
        </bottom>
      </border>
    </ndxf>
  </rcc>
  <rcc rId="12394" sId="1" xfDxf="1" dxf="1" quotePrefix="1">
    <nc r="F601" t="inlineStr">
      <is>
        <t>rb\as\weichai\CpiwAPB\app\dsm\RBVAR\src\</t>
      </is>
    </nc>
    <ndxf>
      <alignment horizontal="left" vertical="top" readingOrder="0"/>
      <border outline="0">
        <left style="thin">
          <color indexed="64"/>
        </left>
        <right style="thin">
          <color indexed="64"/>
        </right>
        <top style="thin">
          <color indexed="64"/>
        </top>
        <bottom style="thin">
          <color indexed="64"/>
        </bottom>
      </border>
    </ndxf>
  </rcc>
  <rcc rId="12395" sId="1" xfDxf="1" dxf="1" quotePrefix="1">
    <nc r="F602" t="inlineStr">
      <is>
        <t>rb\as\weichai\CpiwAPB\app\dsm\RBVAR\src\</t>
      </is>
    </nc>
    <ndxf>
      <alignment horizontal="left" vertical="top" readingOrder="0"/>
      <border outline="0">
        <left style="thin">
          <color indexed="64"/>
        </left>
        <right style="thin">
          <color indexed="64"/>
        </right>
        <top style="thin">
          <color indexed="64"/>
        </top>
        <bottom style="thin">
          <color indexed="64"/>
        </bottom>
      </border>
    </ndxf>
  </rcc>
  <rcc rId="12396" sId="1" xfDxf="1" dxf="1" quotePrefix="1">
    <nc r="F603" t="inlineStr">
      <is>
        <t>rb\as\weichai\CpiwAPB\app\net\RBComscl\ComScl_Appl\Project\</t>
      </is>
    </nc>
    <ndxf>
      <alignment horizontal="left" vertical="top" readingOrder="0"/>
      <border outline="0">
        <left style="thin">
          <color indexed="64"/>
        </left>
        <right style="thin">
          <color indexed="64"/>
        </right>
        <top style="thin">
          <color indexed="64"/>
        </top>
        <bottom style="thin">
          <color indexed="64"/>
        </bottom>
      </border>
    </ndxf>
  </rcc>
  <rcc rId="12397" sId="1" xfDxf="1" dxf="1" quotePrefix="1">
    <nc r="F604" t="inlineStr">
      <is>
        <t>rb\as\weichai\CpiwAPB\app\net\RBScl\src\</t>
      </is>
    </nc>
    <ndxf>
      <alignment horizontal="left" vertical="top" readingOrder="0"/>
      <border outline="0">
        <left style="thin">
          <color indexed="64"/>
        </left>
        <right style="thin">
          <color indexed="64"/>
        </right>
        <top style="thin">
          <color indexed="64"/>
        </top>
        <bottom style="thin">
          <color indexed="64"/>
        </bottom>
      </border>
    </ndxf>
  </rcc>
  <rcc rId="12398" sId="1" xfDxf="1" dxf="1" quotePrefix="1">
    <nc r="F605" t="inlineStr">
      <is>
        <t>rb\as\weichai\CpiwAPB\app\rte\cfg\</t>
      </is>
    </nc>
    <ndxf>
      <alignment horizontal="left" vertical="top" readingOrder="0"/>
      <border outline="0">
        <left style="thin">
          <color indexed="64"/>
        </left>
        <right style="thin">
          <color indexed="64"/>
        </right>
        <top style="thin">
          <color indexed="64"/>
        </top>
        <bottom style="thin">
          <color indexed="64"/>
        </bottom>
      </border>
    </ndxf>
  </rcc>
  <rcc rId="12399" sId="1" xfDxf="1" dxf="1" quotePrefix="1">
    <nc r="F606" t="inlineStr">
      <is>
        <t>rb\as\weichai\CpiwAPB\dsmpr\cfg\CUBAS\</t>
      </is>
    </nc>
    <ndxf>
      <alignment horizontal="left" vertical="top" readingOrder="0"/>
      <border outline="0">
        <left style="thin">
          <color indexed="64"/>
        </left>
        <right style="thin">
          <color indexed="64"/>
        </right>
        <top style="thin">
          <color indexed="64"/>
        </top>
        <bottom style="thin">
          <color indexed="64"/>
        </bottom>
      </border>
    </ndxf>
  </rcc>
  <rcc rId="12400" sId="1" xfDxf="1" dxf="1" quotePrefix="1">
    <nc r="F607" t="inlineStr">
      <is>
        <t>rb\as\byd\Bydcarbon\app\dsm\RBVoltageHandler\src</t>
      </is>
    </nc>
    <ndxf>
      <alignment horizontal="left" vertical="top" readingOrder="0"/>
      <border outline="0">
        <left style="thin">
          <color indexed="64"/>
        </left>
        <right style="thin">
          <color indexed="64"/>
        </right>
        <top style="thin">
          <color indexed="64"/>
        </top>
        <bottom style="thin">
          <color indexed="64"/>
        </bottom>
      </border>
    </ndxf>
  </rcc>
  <rcc rId="12401" sId="1" xfDxf="1" dxf="1" quotePrefix="1">
    <nc r="F608" t="inlineStr">
      <is>
        <t>rb\as\byd\Bydcarbon\app\dsm\RBHMI\src</t>
      </is>
    </nc>
    <ndxf>
      <alignment horizontal="left" vertical="top" readingOrder="0"/>
      <border outline="0">
        <left style="thin">
          <color indexed="64"/>
        </left>
        <right style="thin">
          <color indexed="64"/>
        </right>
        <top style="thin">
          <color indexed="64"/>
        </top>
        <bottom style="thin">
          <color indexed="64"/>
        </bottom>
      </border>
    </ndxf>
  </rcc>
  <rcc rId="12402" sId="1" xfDxf="1" dxf="1" quotePrefix="1">
    <nc r="F609" t="inlineStr">
      <is>
        <t>rb\as\byd\Bydcarbon\app\dsm\RBHMI\src</t>
      </is>
    </nc>
    <ndxf>
      <alignment horizontal="left" vertical="top" readingOrder="0"/>
      <border outline="0">
        <left style="thin">
          <color indexed="64"/>
        </left>
        <right style="thin">
          <color indexed="64"/>
        </right>
        <top style="thin">
          <color indexed="64"/>
        </top>
        <bottom style="thin">
          <color indexed="64"/>
        </bottom>
      </border>
    </ndxf>
  </rcc>
  <rcc rId="12403" sId="1" xfDxf="1" dxf="1" quotePrefix="1">
    <nc r="F610" t="inlineStr">
      <is>
        <t>rb\as\byd\Bydcarbon\app\dsm\RBHMI\src</t>
      </is>
    </nc>
    <ndxf>
      <alignment horizontal="left" vertical="top" readingOrder="0"/>
      <border outline="0">
        <left style="thin">
          <color indexed="64"/>
        </left>
        <right style="thin">
          <color indexed="64"/>
        </right>
        <top style="thin">
          <color indexed="64"/>
        </top>
        <bottom style="thin">
          <color indexed="64"/>
        </bottom>
      </border>
    </ndxf>
  </rcc>
  <rcc rId="12404" sId="1" xfDxf="1" dxf="1" quotePrefix="1">
    <nc r="F611" t="inlineStr">
      <is>
        <t>rb\as\byd\Bydcarbon\app\dsm\RBHMI\src</t>
      </is>
    </nc>
    <ndxf>
      <alignment horizontal="left" vertical="top" readingOrder="0"/>
      <border outline="0">
        <left style="thin">
          <color indexed="64"/>
        </left>
        <right style="thin">
          <color indexed="64"/>
        </right>
        <top style="thin">
          <color indexed="64"/>
        </top>
        <bottom style="thin">
          <color indexed="64"/>
        </bottom>
      </border>
    </ndxf>
  </rcc>
  <rcc rId="12405" sId="1" xfDxf="1" dxf="1" quotePrefix="1">
    <nc r="F612" t="inlineStr">
      <is>
        <t>rb\as\byd\Bydcarbon\app\dsm\RBHMI\src</t>
      </is>
    </nc>
    <ndxf>
      <alignment horizontal="left" vertical="top" readingOrder="0"/>
      <border outline="0">
        <left style="thin">
          <color indexed="64"/>
        </left>
        <right style="thin">
          <color indexed="64"/>
        </right>
        <top style="thin">
          <color indexed="64"/>
        </top>
        <bottom style="thin">
          <color indexed="64"/>
        </bottom>
      </border>
    </ndxf>
  </rcc>
  <rcc rId="12406" sId="1" xfDxf="1" dxf="1" quotePrefix="1">
    <nc r="F613" t="inlineStr">
      <is>
        <t>rb\as\byd\Bydcarbon\app\dsm\RBHMI\src</t>
      </is>
    </nc>
    <ndxf>
      <alignment horizontal="left" vertical="top" readingOrder="0"/>
      <border outline="0">
        <left style="thin">
          <color indexed="64"/>
        </left>
        <right style="thin">
          <color indexed="64"/>
        </right>
        <top style="thin">
          <color indexed="64"/>
        </top>
        <bottom style="thin">
          <color indexed="64"/>
        </bottom>
      </border>
    </ndxf>
  </rcc>
  <rcc rId="12407" sId="1" xfDxf="1" dxf="1" quotePrefix="1">
    <nc r="F614" t="inlineStr">
      <is>
        <t>rb\as\ESPhevX\Geely\app\dsm\RBVAR\src\</t>
      </is>
    </nc>
    <ndxf>
      <alignment horizontal="left" vertical="top" readingOrder="0"/>
      <border outline="0">
        <left style="thin">
          <color indexed="64"/>
        </left>
        <right style="thin">
          <color indexed="64"/>
        </right>
        <top style="thin">
          <color indexed="64"/>
        </top>
        <bottom style="thin">
          <color indexed="64"/>
        </bottom>
      </border>
    </ndxf>
  </rcc>
  <rcc rId="12408" sId="1" xfDxf="1" dxf="1">
    <nc r="G550">
      <v>1516895</v>
    </nc>
    <ndxf>
      <alignment horizontal="left" vertical="top" readingOrder="0"/>
      <border outline="0">
        <left style="thin">
          <color indexed="64"/>
        </left>
        <right style="thin">
          <color indexed="64"/>
        </right>
        <top style="thin">
          <color indexed="64"/>
        </top>
        <bottom style="thin">
          <color indexed="64"/>
        </bottom>
      </border>
    </ndxf>
  </rcc>
  <rcc rId="12409" sId="1" xfDxf="1" dxf="1">
    <nc r="G551">
      <v>1516895</v>
    </nc>
    <ndxf>
      <alignment horizontal="left" vertical="top" readingOrder="0"/>
      <border outline="0">
        <left style="thin">
          <color indexed="64"/>
        </left>
        <right style="thin">
          <color indexed="64"/>
        </right>
        <top style="thin">
          <color indexed="64"/>
        </top>
        <bottom style="thin">
          <color indexed="64"/>
        </bottom>
      </border>
    </ndxf>
  </rcc>
  <rcc rId="12410" sId="1" xfDxf="1" dxf="1">
    <nc r="G552">
      <v>1516895</v>
    </nc>
    <ndxf>
      <alignment horizontal="left" vertical="top" readingOrder="0"/>
      <border outline="0">
        <left style="thin">
          <color indexed="64"/>
        </left>
        <right style="thin">
          <color indexed="64"/>
        </right>
        <top style="thin">
          <color indexed="64"/>
        </top>
        <bottom style="thin">
          <color indexed="64"/>
        </bottom>
      </border>
    </ndxf>
  </rcc>
  <rcc rId="12411" sId="1" xfDxf="1" dxf="1">
    <nc r="G553">
      <v>1516895</v>
    </nc>
    <ndxf>
      <alignment horizontal="left" vertical="top" readingOrder="0"/>
      <border outline="0">
        <left style="thin">
          <color indexed="64"/>
        </left>
        <right style="thin">
          <color indexed="64"/>
        </right>
        <top style="thin">
          <color indexed="64"/>
        </top>
        <bottom style="thin">
          <color indexed="64"/>
        </bottom>
      </border>
    </ndxf>
  </rcc>
  <rcc rId="12412" sId="1" xfDxf="1" dxf="1">
    <nc r="G554">
      <v>1516895</v>
    </nc>
    <ndxf>
      <alignment horizontal="left" vertical="top" readingOrder="0"/>
      <border outline="0">
        <left style="thin">
          <color indexed="64"/>
        </left>
        <right style="thin">
          <color indexed="64"/>
        </right>
        <top style="thin">
          <color indexed="64"/>
        </top>
        <bottom style="thin">
          <color indexed="64"/>
        </bottom>
      </border>
    </ndxf>
  </rcc>
  <rcc rId="12413" sId="1" xfDxf="1" dxf="1">
    <nc r="G555">
      <v>1516895</v>
    </nc>
    <ndxf>
      <alignment horizontal="left" vertical="top" readingOrder="0"/>
      <border outline="0">
        <left style="thin">
          <color indexed="64"/>
        </left>
        <right style="thin">
          <color indexed="64"/>
        </right>
        <top style="thin">
          <color indexed="64"/>
        </top>
        <bottom style="thin">
          <color indexed="64"/>
        </bottom>
      </border>
    </ndxf>
  </rcc>
  <rcc rId="12414" sId="1" xfDxf="1" dxf="1">
    <nc r="G556">
      <v>1516895</v>
    </nc>
    <ndxf>
      <alignment horizontal="left" vertical="top" readingOrder="0"/>
      <border outline="0">
        <left style="thin">
          <color indexed="64"/>
        </left>
        <right style="thin">
          <color indexed="64"/>
        </right>
        <top style="thin">
          <color indexed="64"/>
        </top>
        <bottom style="thin">
          <color indexed="64"/>
        </bottom>
      </border>
    </ndxf>
  </rcc>
  <rcc rId="12415" sId="1" xfDxf="1" dxf="1">
    <nc r="G557">
      <v>1516895</v>
    </nc>
    <ndxf>
      <alignment horizontal="left" vertical="top" readingOrder="0"/>
      <border outline="0">
        <left style="thin">
          <color indexed="64"/>
        </left>
        <right style="thin">
          <color indexed="64"/>
        </right>
        <top style="thin">
          <color indexed="64"/>
        </top>
        <bottom style="thin">
          <color indexed="64"/>
        </bottom>
      </border>
    </ndxf>
  </rcc>
  <rcc rId="12416" sId="1" xfDxf="1" dxf="1">
    <nc r="G558">
      <v>1516895</v>
    </nc>
    <ndxf>
      <alignment horizontal="left" vertical="top" readingOrder="0"/>
      <border outline="0">
        <left style="thin">
          <color indexed="64"/>
        </left>
        <right style="thin">
          <color indexed="64"/>
        </right>
        <top style="thin">
          <color indexed="64"/>
        </top>
        <bottom style="thin">
          <color indexed="64"/>
        </bottom>
      </border>
    </ndxf>
  </rcc>
  <rcc rId="12417" sId="1" xfDxf="1" dxf="1">
    <nc r="G559">
      <v>1516895</v>
    </nc>
    <ndxf>
      <alignment horizontal="left" vertical="top" readingOrder="0"/>
      <border outline="0">
        <left style="thin">
          <color indexed="64"/>
        </left>
        <right style="thin">
          <color indexed="64"/>
        </right>
        <top style="thin">
          <color indexed="64"/>
        </top>
        <bottom style="thin">
          <color indexed="64"/>
        </bottom>
      </border>
    </ndxf>
  </rcc>
  <rcc rId="12418" sId="1" xfDxf="1" dxf="1">
    <nc r="G560">
      <v>1516895</v>
    </nc>
    <ndxf>
      <alignment horizontal="left" vertical="top" readingOrder="0"/>
      <border outline="0">
        <left style="thin">
          <color indexed="64"/>
        </left>
        <right style="thin">
          <color indexed="64"/>
        </right>
        <top style="thin">
          <color indexed="64"/>
        </top>
        <bottom style="thin">
          <color indexed="64"/>
        </bottom>
      </border>
    </ndxf>
  </rcc>
  <rcc rId="12419" sId="1" xfDxf="1" dxf="1">
    <nc r="G561">
      <v>1516895</v>
    </nc>
    <ndxf>
      <alignment horizontal="left" vertical="top" readingOrder="0"/>
      <border outline="0">
        <left style="thin">
          <color indexed="64"/>
        </left>
        <right style="thin">
          <color indexed="64"/>
        </right>
        <top style="thin">
          <color indexed="64"/>
        </top>
        <bottom style="thin">
          <color indexed="64"/>
        </bottom>
      </border>
    </ndxf>
  </rcc>
  <rcc rId="12420" sId="1" xfDxf="1" dxf="1">
    <nc r="G562">
      <v>1516895</v>
    </nc>
    <ndxf>
      <alignment horizontal="left" vertical="top" readingOrder="0"/>
      <border outline="0">
        <left style="thin">
          <color indexed="64"/>
        </left>
        <right style="thin">
          <color indexed="64"/>
        </right>
        <top style="thin">
          <color indexed="64"/>
        </top>
        <bottom style="thin">
          <color indexed="64"/>
        </bottom>
      </border>
    </ndxf>
  </rcc>
  <rcc rId="12421" sId="1" xfDxf="1" dxf="1">
    <nc r="G563">
      <v>1516895</v>
    </nc>
    <ndxf>
      <alignment horizontal="left" vertical="top" readingOrder="0"/>
      <border outline="0">
        <left style="thin">
          <color indexed="64"/>
        </left>
        <right style="thin">
          <color indexed="64"/>
        </right>
        <top style="thin">
          <color indexed="64"/>
        </top>
        <bottom style="thin">
          <color indexed="64"/>
        </bottom>
      </border>
    </ndxf>
  </rcc>
  <rcc rId="12422" sId="1" xfDxf="1" dxf="1">
    <nc r="G564">
      <v>1516895</v>
    </nc>
    <ndxf>
      <alignment horizontal="left" vertical="top" readingOrder="0"/>
      <border outline="0">
        <left style="thin">
          <color indexed="64"/>
        </left>
        <right style="thin">
          <color indexed="64"/>
        </right>
        <top style="thin">
          <color indexed="64"/>
        </top>
        <bottom style="thin">
          <color indexed="64"/>
        </bottom>
      </border>
    </ndxf>
  </rcc>
  <rcc rId="12423" sId="1" xfDxf="1" dxf="1">
    <nc r="G565">
      <v>1516895</v>
    </nc>
    <ndxf>
      <alignment horizontal="left" vertical="top" readingOrder="0"/>
      <border outline="0">
        <left style="thin">
          <color indexed="64"/>
        </left>
        <right style="thin">
          <color indexed="64"/>
        </right>
        <top style="thin">
          <color indexed="64"/>
        </top>
        <bottom style="thin">
          <color indexed="64"/>
        </bottom>
      </border>
    </ndxf>
  </rcc>
  <rcc rId="12424" sId="1" xfDxf="1" dxf="1">
    <nc r="G566">
      <v>1516895</v>
    </nc>
    <ndxf>
      <alignment horizontal="left" vertical="top" readingOrder="0"/>
      <border outline="0">
        <left style="thin">
          <color indexed="64"/>
        </left>
        <right style="thin">
          <color indexed="64"/>
        </right>
        <top style="thin">
          <color indexed="64"/>
        </top>
        <bottom style="thin">
          <color indexed="64"/>
        </bottom>
      </border>
    </ndxf>
  </rcc>
  <rcc rId="12425" sId="1" xfDxf="1" dxf="1">
    <nc r="G567">
      <v>1516895</v>
    </nc>
    <ndxf>
      <alignment horizontal="left" vertical="top" readingOrder="0"/>
      <border outline="0">
        <left style="thin">
          <color indexed="64"/>
        </left>
        <right style="thin">
          <color indexed="64"/>
        </right>
        <top style="thin">
          <color indexed="64"/>
        </top>
        <bottom style="thin">
          <color indexed="64"/>
        </bottom>
      </border>
    </ndxf>
  </rcc>
  <rcc rId="12426" sId="1" xfDxf="1" dxf="1">
    <nc r="G568">
      <v>1516895</v>
    </nc>
    <ndxf>
      <alignment horizontal="left" vertical="top" readingOrder="0"/>
      <border outline="0">
        <left style="thin">
          <color indexed="64"/>
        </left>
        <right style="thin">
          <color indexed="64"/>
        </right>
        <top style="thin">
          <color indexed="64"/>
        </top>
        <bottom style="thin">
          <color indexed="64"/>
        </bottom>
      </border>
    </ndxf>
  </rcc>
  <rcc rId="12427" sId="1" xfDxf="1" dxf="1">
    <nc r="G569">
      <v>1516895</v>
    </nc>
    <ndxf>
      <alignment horizontal="left" vertical="top" readingOrder="0"/>
      <border outline="0">
        <left style="thin">
          <color indexed="64"/>
        </left>
        <right style="thin">
          <color indexed="64"/>
        </right>
        <top style="thin">
          <color indexed="64"/>
        </top>
        <bottom style="thin">
          <color indexed="64"/>
        </bottom>
      </border>
    </ndxf>
  </rcc>
  <rcc rId="12428" sId="1" xfDxf="1" dxf="1">
    <nc r="G570">
      <v>1516895</v>
    </nc>
    <ndxf>
      <alignment horizontal="left" vertical="top" readingOrder="0"/>
      <border outline="0">
        <left style="thin">
          <color indexed="64"/>
        </left>
        <right style="thin">
          <color indexed="64"/>
        </right>
        <top style="thin">
          <color indexed="64"/>
        </top>
        <bottom style="thin">
          <color indexed="64"/>
        </bottom>
      </border>
    </ndxf>
  </rcc>
  <rcc rId="12429" sId="1" xfDxf="1" dxf="1">
    <nc r="G571">
      <v>1516895</v>
    </nc>
    <ndxf>
      <alignment horizontal="left" vertical="top" readingOrder="0"/>
      <border outline="0">
        <left style="thin">
          <color indexed="64"/>
        </left>
        <right style="thin">
          <color indexed="64"/>
        </right>
        <top style="thin">
          <color indexed="64"/>
        </top>
        <bottom style="thin">
          <color indexed="64"/>
        </bottom>
      </border>
    </ndxf>
  </rcc>
  <rcc rId="12430" sId="1" xfDxf="1" dxf="1">
    <nc r="G572">
      <v>1516895</v>
    </nc>
    <ndxf>
      <alignment horizontal="left" vertical="top" readingOrder="0"/>
      <border outline="0">
        <left style="thin">
          <color indexed="64"/>
        </left>
        <right style="thin">
          <color indexed="64"/>
        </right>
        <top style="thin">
          <color indexed="64"/>
        </top>
        <bottom style="thin">
          <color indexed="64"/>
        </bottom>
      </border>
    </ndxf>
  </rcc>
  <rcc rId="12431" sId="1" xfDxf="1" dxf="1">
    <nc r="G573">
      <v>1516895</v>
    </nc>
    <ndxf>
      <alignment horizontal="left" vertical="top" readingOrder="0"/>
      <border outline="0">
        <left style="thin">
          <color indexed="64"/>
        </left>
        <right style="thin">
          <color indexed="64"/>
        </right>
        <top style="thin">
          <color indexed="64"/>
        </top>
        <bottom style="thin">
          <color indexed="64"/>
        </bottom>
      </border>
    </ndxf>
  </rcc>
  <rcc rId="12432" sId="1" xfDxf="1" dxf="1">
    <nc r="G574">
      <v>1516895</v>
    </nc>
    <ndxf>
      <alignment horizontal="left" vertical="top" readingOrder="0"/>
      <border outline="0">
        <left style="thin">
          <color indexed="64"/>
        </left>
        <right style="thin">
          <color indexed="64"/>
        </right>
        <top style="thin">
          <color indexed="64"/>
        </top>
        <bottom style="thin">
          <color indexed="64"/>
        </bottom>
      </border>
    </ndxf>
  </rcc>
  <rcc rId="12433" sId="1" xfDxf="1" dxf="1">
    <nc r="G575">
      <v>1516895</v>
    </nc>
    <ndxf>
      <alignment horizontal="left" vertical="top" readingOrder="0"/>
      <border outline="0">
        <left style="thin">
          <color indexed="64"/>
        </left>
        <right style="thin">
          <color indexed="64"/>
        </right>
        <top style="thin">
          <color indexed="64"/>
        </top>
        <bottom style="thin">
          <color indexed="64"/>
        </bottom>
      </border>
    </ndxf>
  </rcc>
  <rcc rId="12434" sId="1" xfDxf="1" dxf="1">
    <nc r="G576">
      <v>1516895</v>
    </nc>
    <ndxf>
      <alignment horizontal="left" vertical="top" readingOrder="0"/>
      <border outline="0">
        <left style="thin">
          <color indexed="64"/>
        </left>
        <right style="thin">
          <color indexed="64"/>
        </right>
        <top style="thin">
          <color indexed="64"/>
        </top>
        <bottom style="thin">
          <color indexed="64"/>
        </bottom>
      </border>
    </ndxf>
  </rcc>
  <rcc rId="12435" sId="1" xfDxf="1" dxf="1">
    <nc r="G577">
      <v>1516895</v>
    </nc>
    <ndxf>
      <alignment horizontal="left" vertical="top" readingOrder="0"/>
      <border outline="0">
        <left style="thin">
          <color indexed="64"/>
        </left>
        <right style="thin">
          <color indexed="64"/>
        </right>
        <top style="thin">
          <color indexed="64"/>
        </top>
        <bottom style="thin">
          <color indexed="64"/>
        </bottom>
      </border>
    </ndxf>
  </rcc>
  <rcc rId="12436" sId="1" xfDxf="1" dxf="1">
    <nc r="G578">
      <v>1516895</v>
    </nc>
    <ndxf>
      <alignment horizontal="left" vertical="top" readingOrder="0"/>
      <border outline="0">
        <left style="thin">
          <color indexed="64"/>
        </left>
        <right style="thin">
          <color indexed="64"/>
        </right>
        <top style="thin">
          <color indexed="64"/>
        </top>
        <bottom style="thin">
          <color indexed="64"/>
        </bottom>
      </border>
    </ndxf>
  </rcc>
  <rcc rId="12437" sId="1" xfDxf="1" dxf="1">
    <nc r="G579">
      <v>1516895</v>
    </nc>
    <ndxf>
      <alignment horizontal="left" vertical="top" readingOrder="0"/>
      <border outline="0">
        <left style="thin">
          <color indexed="64"/>
        </left>
        <right style="thin">
          <color indexed="64"/>
        </right>
        <top style="thin">
          <color indexed="64"/>
        </top>
        <bottom style="thin">
          <color indexed="64"/>
        </bottom>
      </border>
    </ndxf>
  </rcc>
  <rcc rId="12438" sId="1" xfDxf="1" dxf="1">
    <nc r="G580">
      <v>1516895</v>
    </nc>
    <ndxf>
      <alignment horizontal="left" vertical="top" readingOrder="0"/>
      <border outline="0">
        <left style="thin">
          <color indexed="64"/>
        </left>
        <right style="thin">
          <color indexed="64"/>
        </right>
        <top style="thin">
          <color indexed="64"/>
        </top>
        <bottom style="thin">
          <color indexed="64"/>
        </bottom>
      </border>
    </ndxf>
  </rcc>
  <rcc rId="12439" sId="1" xfDxf="1" dxf="1">
    <nc r="G581">
      <v>1516895</v>
    </nc>
    <ndxf>
      <alignment horizontal="left" vertical="top" readingOrder="0"/>
      <border outline="0">
        <left style="thin">
          <color indexed="64"/>
        </left>
        <right style="thin">
          <color indexed="64"/>
        </right>
        <top style="thin">
          <color indexed="64"/>
        </top>
        <bottom style="thin">
          <color indexed="64"/>
        </bottom>
      </border>
    </ndxf>
  </rcc>
  <rcc rId="12440" sId="1" xfDxf="1" dxf="1">
    <nc r="G582">
      <v>1516895</v>
    </nc>
    <ndxf>
      <alignment horizontal="left" vertical="top" readingOrder="0"/>
      <border outline="0">
        <left style="thin">
          <color indexed="64"/>
        </left>
        <right style="thin">
          <color indexed="64"/>
        </right>
        <top style="thin">
          <color indexed="64"/>
        </top>
        <bottom style="thin">
          <color indexed="64"/>
        </bottom>
      </border>
    </ndxf>
  </rcc>
  <rcc rId="12441" sId="1" xfDxf="1" dxf="1">
    <nc r="G583">
      <v>1516895</v>
    </nc>
    <ndxf>
      <alignment horizontal="left" vertical="top" readingOrder="0"/>
      <border outline="0">
        <left style="thin">
          <color indexed="64"/>
        </left>
        <right style="thin">
          <color indexed="64"/>
        </right>
        <top style="thin">
          <color indexed="64"/>
        </top>
        <bottom style="thin">
          <color indexed="64"/>
        </bottom>
      </border>
    </ndxf>
  </rcc>
  <rcc rId="12442" sId="1" xfDxf="1" dxf="1">
    <nc r="G584">
      <v>1516895</v>
    </nc>
    <ndxf>
      <alignment horizontal="left" vertical="top" readingOrder="0"/>
      <border outline="0">
        <left style="thin">
          <color indexed="64"/>
        </left>
        <right style="thin">
          <color indexed="64"/>
        </right>
        <top style="thin">
          <color indexed="64"/>
        </top>
        <bottom style="thin">
          <color indexed="64"/>
        </bottom>
      </border>
    </ndxf>
  </rcc>
  <rcc rId="12443" sId="1" xfDxf="1" dxf="1">
    <nc r="G585">
      <v>1516895</v>
    </nc>
    <ndxf>
      <alignment horizontal="left" vertical="top" readingOrder="0"/>
      <border outline="0">
        <left style="thin">
          <color indexed="64"/>
        </left>
        <right style="thin">
          <color indexed="64"/>
        </right>
        <top style="thin">
          <color indexed="64"/>
        </top>
        <bottom style="thin">
          <color indexed="64"/>
        </bottom>
      </border>
    </ndxf>
  </rcc>
  <rcc rId="12444" sId="1" xfDxf="1" dxf="1">
    <nc r="G586">
      <v>1516895</v>
    </nc>
    <ndxf>
      <alignment horizontal="left" vertical="top" readingOrder="0"/>
      <border outline="0">
        <left style="thin">
          <color indexed="64"/>
        </left>
        <right style="thin">
          <color indexed="64"/>
        </right>
        <top style="thin">
          <color indexed="64"/>
        </top>
        <bottom style="thin">
          <color indexed="64"/>
        </bottom>
      </border>
    </ndxf>
  </rcc>
  <rcc rId="12445" sId="1" xfDxf="1" dxf="1">
    <nc r="G587">
      <v>1516895</v>
    </nc>
    <ndxf>
      <alignment horizontal="left" vertical="top" readingOrder="0"/>
      <border outline="0">
        <left style="thin">
          <color indexed="64"/>
        </left>
        <right style="thin">
          <color indexed="64"/>
        </right>
        <top style="thin">
          <color indexed="64"/>
        </top>
        <bottom style="thin">
          <color indexed="64"/>
        </bottom>
      </border>
    </ndxf>
  </rcc>
  <rcc rId="12446" sId="1" xfDxf="1" dxf="1">
    <nc r="G588">
      <v>1516895</v>
    </nc>
    <ndxf>
      <alignment horizontal="left" vertical="top" readingOrder="0"/>
      <border outline="0">
        <left style="thin">
          <color indexed="64"/>
        </left>
        <right style="thin">
          <color indexed="64"/>
        </right>
        <top style="thin">
          <color indexed="64"/>
        </top>
        <bottom style="thin">
          <color indexed="64"/>
        </bottom>
      </border>
    </ndxf>
  </rcc>
  <rcc rId="12447" sId="1" xfDxf="1" dxf="1">
    <nc r="G589">
      <v>1516895</v>
    </nc>
    <ndxf>
      <alignment horizontal="left" vertical="top" readingOrder="0"/>
      <border outline="0">
        <left style="thin">
          <color indexed="64"/>
        </left>
        <right style="thin">
          <color indexed="64"/>
        </right>
        <top style="thin">
          <color indexed="64"/>
        </top>
        <bottom style="thin">
          <color indexed="64"/>
        </bottom>
      </border>
    </ndxf>
  </rcc>
  <rcc rId="12448" sId="1" xfDxf="1" dxf="1">
    <nc r="G590">
      <v>1516895</v>
    </nc>
    <ndxf>
      <alignment horizontal="left" vertical="top" readingOrder="0"/>
      <border outline="0">
        <left style="thin">
          <color indexed="64"/>
        </left>
        <right style="thin">
          <color indexed="64"/>
        </right>
        <top style="thin">
          <color indexed="64"/>
        </top>
        <bottom style="thin">
          <color indexed="64"/>
        </bottom>
      </border>
    </ndxf>
  </rcc>
  <rcc rId="12449" sId="1" xfDxf="1" dxf="1">
    <nc r="G591">
      <v>1516895</v>
    </nc>
    <ndxf>
      <alignment horizontal="left" vertical="top" readingOrder="0"/>
      <border outline="0">
        <left style="thin">
          <color indexed="64"/>
        </left>
        <right style="thin">
          <color indexed="64"/>
        </right>
        <top style="thin">
          <color indexed="64"/>
        </top>
        <bottom style="thin">
          <color indexed="64"/>
        </bottom>
      </border>
    </ndxf>
  </rcc>
  <rcc rId="12450" sId="1" xfDxf="1" dxf="1">
    <nc r="G592">
      <v>1516895</v>
    </nc>
    <ndxf>
      <alignment horizontal="left" vertical="top" readingOrder="0"/>
      <border outline="0">
        <left style="thin">
          <color indexed="64"/>
        </left>
        <right style="thin">
          <color indexed="64"/>
        </right>
        <top style="thin">
          <color indexed="64"/>
        </top>
        <bottom style="thin">
          <color indexed="64"/>
        </bottom>
      </border>
    </ndxf>
  </rcc>
  <rcc rId="12451" sId="1" xfDxf="1" dxf="1">
    <nc r="G593">
      <v>1516895</v>
    </nc>
    <ndxf>
      <alignment horizontal="left" vertical="top" readingOrder="0"/>
      <border outline="0">
        <left style="thin">
          <color indexed="64"/>
        </left>
        <right style="thin">
          <color indexed="64"/>
        </right>
        <top style="thin">
          <color indexed="64"/>
        </top>
        <bottom style="thin">
          <color indexed="64"/>
        </bottom>
      </border>
    </ndxf>
  </rcc>
  <rcc rId="12452" sId="1" xfDxf="1" dxf="1">
    <nc r="G594">
      <v>1516895</v>
    </nc>
    <ndxf>
      <alignment horizontal="left" vertical="top" readingOrder="0"/>
      <border outline="0">
        <left style="thin">
          <color indexed="64"/>
        </left>
        <right style="thin">
          <color indexed="64"/>
        </right>
        <top style="thin">
          <color indexed="64"/>
        </top>
        <bottom style="thin">
          <color indexed="64"/>
        </bottom>
      </border>
    </ndxf>
  </rcc>
  <rcc rId="12453" sId="1" xfDxf="1" dxf="1">
    <nc r="G595">
      <v>1516895</v>
    </nc>
    <ndxf>
      <alignment horizontal="left" vertical="top" readingOrder="0"/>
      <border outline="0">
        <left style="thin">
          <color indexed="64"/>
        </left>
        <right style="thin">
          <color indexed="64"/>
        </right>
        <top style="thin">
          <color indexed="64"/>
        </top>
        <bottom style="thin">
          <color indexed="64"/>
        </bottom>
      </border>
    </ndxf>
  </rcc>
  <rcc rId="12454" sId="1" xfDxf="1" dxf="1">
    <nc r="G596">
      <v>1516895</v>
    </nc>
    <ndxf>
      <alignment horizontal="left" vertical="top" readingOrder="0"/>
      <border outline="0">
        <left style="thin">
          <color indexed="64"/>
        </left>
        <right style="thin">
          <color indexed="64"/>
        </right>
        <top style="thin">
          <color indexed="64"/>
        </top>
        <bottom style="thin">
          <color indexed="64"/>
        </bottom>
      </border>
    </ndxf>
  </rcc>
  <rcc rId="12455" sId="1" xfDxf="1" dxf="1">
    <nc r="G597">
      <v>1516895</v>
    </nc>
    <ndxf>
      <alignment horizontal="left" vertical="top" readingOrder="0"/>
      <border outline="0">
        <left style="thin">
          <color indexed="64"/>
        </left>
        <right style="thin">
          <color indexed="64"/>
        </right>
        <top style="thin">
          <color indexed="64"/>
        </top>
        <bottom style="thin">
          <color indexed="64"/>
        </bottom>
      </border>
    </ndxf>
  </rcc>
  <rcc rId="12456" sId="1" xfDxf="1" dxf="1">
    <nc r="G598">
      <v>1516895</v>
    </nc>
    <ndxf>
      <alignment horizontal="left" vertical="top" readingOrder="0"/>
      <border outline="0">
        <left style="thin">
          <color indexed="64"/>
        </left>
        <right style="thin">
          <color indexed="64"/>
        </right>
        <top style="thin">
          <color indexed="64"/>
        </top>
        <bottom style="thin">
          <color indexed="64"/>
        </bottom>
      </border>
    </ndxf>
  </rcc>
  <rcc rId="12457" sId="1" xfDxf="1" dxf="1">
    <nc r="G599">
      <v>1516895</v>
    </nc>
    <ndxf>
      <alignment horizontal="left" vertical="top" readingOrder="0"/>
      <border outline="0">
        <left style="thin">
          <color indexed="64"/>
        </left>
        <right style="thin">
          <color indexed="64"/>
        </right>
        <top style="thin">
          <color indexed="64"/>
        </top>
        <bottom style="thin">
          <color indexed="64"/>
        </bottom>
      </border>
    </ndxf>
  </rcc>
  <rcc rId="12458" sId="1" xfDxf="1" dxf="1">
    <nc r="G600">
      <v>1516895</v>
    </nc>
    <ndxf>
      <alignment horizontal="left" vertical="top" readingOrder="0"/>
      <border outline="0">
        <left style="thin">
          <color indexed="64"/>
        </left>
        <right style="thin">
          <color indexed="64"/>
        </right>
        <top style="thin">
          <color indexed="64"/>
        </top>
        <bottom style="thin">
          <color indexed="64"/>
        </bottom>
      </border>
    </ndxf>
  </rcc>
  <rcc rId="12459" sId="1" xfDxf="1" dxf="1">
    <nc r="G601">
      <v>1516895</v>
    </nc>
    <ndxf>
      <alignment horizontal="left" vertical="top" readingOrder="0"/>
      <border outline="0">
        <left style="thin">
          <color indexed="64"/>
        </left>
        <right style="thin">
          <color indexed="64"/>
        </right>
        <top style="thin">
          <color indexed="64"/>
        </top>
        <bottom style="thin">
          <color indexed="64"/>
        </bottom>
      </border>
    </ndxf>
  </rcc>
  <rcc rId="12460" sId="1" xfDxf="1" dxf="1">
    <nc r="G602">
      <v>1516895</v>
    </nc>
    <ndxf>
      <alignment horizontal="left" vertical="top" readingOrder="0"/>
      <border outline="0">
        <left style="thin">
          <color indexed="64"/>
        </left>
        <right style="thin">
          <color indexed="64"/>
        </right>
        <top style="thin">
          <color indexed="64"/>
        </top>
        <bottom style="thin">
          <color indexed="64"/>
        </bottom>
      </border>
    </ndxf>
  </rcc>
  <rcc rId="12461" sId="1" xfDxf="1" dxf="1">
    <nc r="G603">
      <v>1516895</v>
    </nc>
    <ndxf>
      <alignment horizontal="left" vertical="top" readingOrder="0"/>
      <border outline="0">
        <left style="thin">
          <color indexed="64"/>
        </left>
        <right style="thin">
          <color indexed="64"/>
        </right>
        <top style="thin">
          <color indexed="64"/>
        </top>
        <bottom style="thin">
          <color indexed="64"/>
        </bottom>
      </border>
    </ndxf>
  </rcc>
  <rcc rId="12462" sId="1" xfDxf="1" dxf="1">
    <nc r="G604">
      <v>1516895</v>
    </nc>
    <ndxf>
      <alignment horizontal="left" vertical="top" readingOrder="0"/>
      <border outline="0">
        <left style="thin">
          <color indexed="64"/>
        </left>
        <right style="thin">
          <color indexed="64"/>
        </right>
        <top style="thin">
          <color indexed="64"/>
        </top>
        <bottom style="thin">
          <color indexed="64"/>
        </bottom>
      </border>
    </ndxf>
  </rcc>
  <rcc rId="12463" sId="1" xfDxf="1" dxf="1">
    <nc r="G605">
      <v>1516895</v>
    </nc>
    <ndxf>
      <alignment horizontal="left" vertical="top" readingOrder="0"/>
      <border outline="0">
        <left style="thin">
          <color indexed="64"/>
        </left>
        <right style="thin">
          <color indexed="64"/>
        </right>
        <top style="thin">
          <color indexed="64"/>
        </top>
        <bottom style="thin">
          <color indexed="64"/>
        </bottom>
      </border>
    </ndxf>
  </rcc>
  <rcc rId="12464" sId="1" xfDxf="1" dxf="1">
    <nc r="G606">
      <v>1516895</v>
    </nc>
    <ndxf>
      <alignment horizontal="left" vertical="top" readingOrder="0"/>
      <border outline="0">
        <left style="thin">
          <color indexed="64"/>
        </left>
        <right style="thin">
          <color indexed="64"/>
        </right>
        <top style="thin">
          <color indexed="64"/>
        </top>
        <bottom style="thin">
          <color indexed="64"/>
        </bottom>
      </border>
    </ndxf>
  </rcc>
  <rcc rId="12465" sId="1" xfDxf="1" dxf="1">
    <nc r="G607">
      <v>1518154</v>
    </nc>
    <ndxf>
      <alignment horizontal="left" vertical="top" readingOrder="0"/>
      <border outline="0">
        <left style="thin">
          <color indexed="64"/>
        </left>
        <right style="thin">
          <color indexed="64"/>
        </right>
        <top style="thin">
          <color indexed="64"/>
        </top>
        <bottom style="thin">
          <color indexed="64"/>
        </bottom>
      </border>
    </ndxf>
  </rcc>
  <rcc rId="12466" sId="1" xfDxf="1" dxf="1">
    <nc r="G608">
      <v>1518154</v>
    </nc>
    <ndxf>
      <alignment horizontal="left" vertical="top" readingOrder="0"/>
      <border outline="0">
        <left style="thin">
          <color indexed="64"/>
        </left>
        <right style="thin">
          <color indexed="64"/>
        </right>
        <top style="thin">
          <color indexed="64"/>
        </top>
        <bottom style="thin">
          <color indexed="64"/>
        </bottom>
      </border>
    </ndxf>
  </rcc>
  <rcc rId="12467" sId="1" xfDxf="1" dxf="1">
    <nc r="G609">
      <v>1518154</v>
    </nc>
    <ndxf>
      <alignment horizontal="left" vertical="top" readingOrder="0"/>
      <border outline="0">
        <left style="thin">
          <color indexed="64"/>
        </left>
        <right style="thin">
          <color indexed="64"/>
        </right>
        <top style="thin">
          <color indexed="64"/>
        </top>
        <bottom style="thin">
          <color indexed="64"/>
        </bottom>
      </border>
    </ndxf>
  </rcc>
  <rcc rId="12468" sId="1" xfDxf="1" dxf="1">
    <nc r="G610">
      <v>1518154</v>
    </nc>
    <ndxf>
      <alignment horizontal="left" vertical="top" readingOrder="0"/>
      <border outline="0">
        <left style="thin">
          <color indexed="64"/>
        </left>
        <right style="thin">
          <color indexed="64"/>
        </right>
        <top style="thin">
          <color indexed="64"/>
        </top>
        <bottom style="thin">
          <color indexed="64"/>
        </bottom>
      </border>
    </ndxf>
  </rcc>
  <rcc rId="12469" sId="1" xfDxf="1" dxf="1">
    <nc r="G611">
      <v>1518154</v>
    </nc>
    <ndxf>
      <alignment horizontal="left" vertical="top" readingOrder="0"/>
      <border outline="0">
        <left style="thin">
          <color indexed="64"/>
        </left>
        <right style="thin">
          <color indexed="64"/>
        </right>
        <top style="thin">
          <color indexed="64"/>
        </top>
        <bottom style="thin">
          <color indexed="64"/>
        </bottom>
      </border>
    </ndxf>
  </rcc>
  <rcc rId="12470" sId="1" xfDxf="1" dxf="1">
    <nc r="G612">
      <v>1518154</v>
    </nc>
    <ndxf>
      <alignment horizontal="left" vertical="top" readingOrder="0"/>
      <border outline="0">
        <left style="thin">
          <color indexed="64"/>
        </left>
        <right style="thin">
          <color indexed="64"/>
        </right>
        <top style="thin">
          <color indexed="64"/>
        </top>
        <bottom style="thin">
          <color indexed="64"/>
        </bottom>
      </border>
    </ndxf>
  </rcc>
  <rcc rId="12471" sId="1" xfDxf="1" dxf="1">
    <nc r="G613">
      <v>1518154</v>
    </nc>
    <ndxf>
      <alignment horizontal="left" vertical="top" readingOrder="0"/>
      <border outline="0">
        <left style="thin">
          <color indexed="64"/>
        </left>
        <right style="thin">
          <color indexed="64"/>
        </right>
        <top style="thin">
          <color indexed="64"/>
        </top>
        <bottom style="thin">
          <color indexed="64"/>
        </bottom>
      </border>
    </ndxf>
  </rcc>
  <rcc rId="12472" sId="1" xfDxf="1" dxf="1">
    <nc r="G614">
      <v>1518206</v>
    </nc>
    <ndxf>
      <alignment horizontal="left" vertical="top" readingOrder="0"/>
      <border outline="0">
        <left style="thin">
          <color indexed="64"/>
        </left>
        <right style="thin">
          <color indexed="64"/>
        </right>
        <top style="thin">
          <color indexed="64"/>
        </top>
        <bottom style="thin">
          <color indexed="64"/>
        </bottom>
      </border>
    </ndxf>
  </rcc>
  <rcc rId="12473" sId="1" xfDxf="1" dxf="1">
    <nc r="I550" t="inlineStr">
      <is>
        <t>RBAPLCUST_DcmControlRoeEvents.c</t>
      </is>
    </nc>
    <ndxf>
      <alignment horizontal="left" vertical="top" readingOrder="0"/>
      <border outline="0">
        <left style="thin">
          <color indexed="64"/>
        </left>
        <right style="thin">
          <color indexed="64"/>
        </right>
        <top style="thin">
          <color indexed="64"/>
        </top>
        <bottom style="thin">
          <color indexed="64"/>
        </bottom>
      </border>
    </ndxf>
  </rcc>
  <rcc rId="12474" sId="1" xfDxf="1" dxf="1">
    <nc r="I551" t="inlineStr">
      <is>
        <t>RBAPLCUST_DcmGetRoePermission.c</t>
      </is>
    </nc>
    <ndxf>
      <alignment horizontal="left" vertical="top" readingOrder="0"/>
      <border outline="0">
        <left style="thin">
          <color indexed="64"/>
        </left>
        <right style="thin">
          <color indexed="64"/>
        </right>
        <top style="thin">
          <color indexed="64"/>
        </top>
        <bottom style="thin">
          <color indexed="64"/>
        </bottom>
      </border>
    </ndxf>
  </rcc>
  <rcc rId="12475" sId="1" xfDxf="1" dxf="1">
    <nc r="I552" t="inlineStr">
      <is>
        <t>RBAPLCUST_DcmReportActiveRoeEvents.c</t>
      </is>
    </nc>
    <ndxf>
      <alignment horizontal="left" vertical="top" readingOrder="0"/>
      <border outline="0">
        <left style="thin">
          <color indexed="64"/>
        </left>
        <right style="thin">
          <color indexed="64"/>
        </right>
        <top style="thin">
          <color indexed="64"/>
        </top>
        <bottom style="thin">
          <color indexed="64"/>
        </bottom>
      </border>
    </ndxf>
  </rcc>
  <rcc rId="12476" sId="1" xfDxf="1" dxf="1">
    <nc r="I553" t="inlineStr">
      <is>
        <t>RBAPLCUST_DcmSetUpRoeEvent.c</t>
      </is>
    </nc>
    <ndxf>
      <alignment horizontal="left" vertical="top" readingOrder="0"/>
      <border outline="0">
        <left style="thin">
          <color indexed="64"/>
        </left>
        <right style="thin">
          <color indexed="64"/>
        </right>
        <top style="thin">
          <color indexed="64"/>
        </top>
        <bottom style="thin">
          <color indexed="64"/>
        </bottom>
      </border>
    </ndxf>
  </rcc>
  <rcc rId="12477" sId="1" xfDxf="1" dxf="1">
    <nc r="I554" t="inlineStr">
      <is>
        <t>RBAPLCUST_DcmStoreRoeDidInfo.c</t>
      </is>
    </nc>
    <ndxf>
      <alignment horizontal="left" vertical="top" readingOrder="0"/>
      <border outline="0">
        <left style="thin">
          <color indexed="64"/>
        </left>
        <right style="thin">
          <color indexed="64"/>
        </right>
        <top style="thin">
          <color indexed="64"/>
        </top>
        <bottom style="thin">
          <color indexed="64"/>
        </bottom>
      </border>
    </ndxf>
  </rcc>
  <rcc rId="12478" sId="1" xfDxf="1" dxf="1">
    <nc r="I555" t="inlineStr">
      <is>
        <t>RBAPLCUST_InputOutputControl_BrakeCircuitBasedCircuitAndPlungerSeparationValveDrive.c</t>
      </is>
    </nc>
    <ndxf>
      <alignment horizontal="left" vertical="top" readingOrder="0"/>
      <border outline="0">
        <left style="thin">
          <color indexed="64"/>
        </left>
        <right style="thin">
          <color indexed="64"/>
        </right>
        <top style="thin">
          <color indexed="64"/>
        </top>
        <bottom style="thin">
          <color indexed="64"/>
        </bottom>
      </border>
    </ndxf>
  </rcc>
  <rcc rId="12479" sId="1" xfDxf="1" dxf="1">
    <nc r="I556" t="inlineStr">
      <is>
        <t>RBAPLCUST_InputOutputControl_ExtendedValveDrive.c</t>
      </is>
    </nc>
    <ndxf>
      <alignment horizontal="left" vertical="top" readingOrder="0"/>
      <border outline="0">
        <left style="thin">
          <color indexed="64"/>
        </left>
        <right style="thin">
          <color indexed="64"/>
        </right>
        <top style="thin">
          <color indexed="64"/>
        </top>
        <bottom style="thin">
          <color indexed="64"/>
        </bottom>
      </border>
    </ndxf>
  </rcc>
  <rcc rId="12480" sId="1" xfDxf="1" dxf="1">
    <nc r="I557" t="inlineStr">
      <is>
        <t>RBAPLCUST_InputOutputControl_MotorDrive.c</t>
      </is>
    </nc>
    <ndxf>
      <alignment horizontal="left" vertical="top" readingOrder="0"/>
      <border outline="0">
        <left style="thin">
          <color indexed="64"/>
        </left>
        <right style="thin">
          <color indexed="64"/>
        </right>
        <top style="thin">
          <color indexed="64"/>
        </top>
        <bottom style="thin">
          <color indexed="64"/>
        </bottom>
      </border>
    </ndxf>
  </rcc>
  <rcc rId="12481" sId="1" xfDxf="1" dxf="1">
    <nc r="I558" t="inlineStr">
      <is>
        <t>RBAPLCUST_InputOutputControl_MovePlunger.c</t>
      </is>
    </nc>
    <ndxf>
      <alignment horizontal="left" vertical="top" readingOrder="0"/>
      <border outline="0">
        <left style="thin">
          <color indexed="64"/>
        </left>
        <right style="thin">
          <color indexed="64"/>
        </right>
        <top style="thin">
          <color indexed="64"/>
        </top>
        <bottom style="thin">
          <color indexed="64"/>
        </bottom>
      </border>
    </ndxf>
  </rcc>
  <rcc rId="12482" sId="1" xfDxf="1" dxf="1">
    <nc r="I559" t="inlineStr">
      <is>
        <t>RBAPLCUST_InputOutputControl_SimulatorSeparationValveDrive.c</t>
      </is>
    </nc>
    <ndxf>
      <alignment horizontal="left" vertical="top" readingOrder="0"/>
      <border outline="0">
        <left style="thin">
          <color indexed="64"/>
        </left>
        <right style="thin">
          <color indexed="64"/>
        </right>
        <top style="thin">
          <color indexed="64"/>
        </top>
        <bottom style="thin">
          <color indexed="64"/>
        </bottom>
      </border>
    </ndxf>
  </rcc>
  <rcc rId="12483" sId="1" xfDxf="1" dxf="1">
    <nc r="I560" t="inlineStr">
      <is>
        <t>RBAPLCUST_InputOutputControl_StandardValveDrive.c</t>
      </is>
    </nc>
    <ndxf>
      <alignment horizontal="left" vertical="top" readingOrder="0"/>
      <border outline="0">
        <left style="thin">
          <color indexed="64"/>
        </left>
        <right style="thin">
          <color indexed="64"/>
        </right>
        <top style="thin">
          <color indexed="64"/>
        </top>
        <bottom style="thin">
          <color indexed="64"/>
        </bottom>
      </border>
    </ndxf>
  </rcc>
  <rcc rId="12484" sId="1" xfDxf="1" dxf="1">
    <nc r="I561" t="inlineStr">
      <is>
        <t>RBAPLCUST_InputOutputControl_TestSeparationValveDrive.c</t>
      </is>
    </nc>
    <ndxf>
      <alignment horizontal="left" vertical="top" readingOrder="0"/>
      <border outline="0">
        <left style="thin">
          <color indexed="64"/>
        </left>
        <right style="thin">
          <color indexed="64"/>
        </right>
        <top style="thin">
          <color indexed="64"/>
        </top>
        <bottom style="thin">
          <color indexed="64"/>
        </bottom>
      </border>
    </ndxf>
  </rcc>
  <rcc rId="12485" sId="1" xfDxf="1" dxf="1">
    <nc r="I562" t="inlineStr">
      <is>
        <t>RBAPLCUST_InputOutputControl_WheelBasedCircuitAndPlungerSeparationValveDrive.c</t>
      </is>
    </nc>
    <ndxf>
      <alignment horizontal="left" vertical="top" readingOrder="0"/>
      <border outline="0">
        <left style="thin">
          <color indexed="64"/>
        </left>
        <right style="thin">
          <color indexed="64"/>
        </right>
        <top style="thin">
          <color indexed="64"/>
        </top>
        <bottom style="thin">
          <color indexed="64"/>
        </bottom>
      </border>
    </ndxf>
  </rcc>
  <rcc rId="12486" sId="1" xfDxf="1" dxf="1">
    <nc r="I563" t="inlineStr">
      <is>
        <t>RBAPLCUST_RBDI_BoschEcuHardwarePartNumber.c</t>
      </is>
    </nc>
    <ndxf>
      <alignment horizontal="left" vertical="top" readingOrder="0"/>
      <border outline="0">
        <left style="thin">
          <color indexed="64"/>
        </left>
        <right style="thin">
          <color indexed="64"/>
        </right>
        <top style="thin">
          <color indexed="64"/>
        </top>
        <bottom style="thin">
          <color indexed="64"/>
        </bottom>
      </border>
    </ndxf>
  </rcc>
  <rcc rId="12487" sId="1" xfDxf="1" dxf="1">
    <nc r="I564" t="inlineStr">
      <is>
        <t>RBAPLCUST_RBDI_NVMData.c</t>
      </is>
    </nc>
    <ndxf>
      <alignment horizontal="left" vertical="top" readingOrder="0"/>
      <border outline="0">
        <left style="thin">
          <color indexed="64"/>
        </left>
        <right style="thin">
          <color indexed="64"/>
        </right>
        <top style="thin">
          <color indexed="64"/>
        </top>
        <bottom style="thin">
          <color indexed="64"/>
        </bottom>
      </border>
    </ndxf>
  </rcc>
  <rcc rId="12488" sId="1" xfDxf="1" dxf="1">
    <nc r="I565" t="inlineStr">
      <is>
        <t>RBAPLCUST_RBDI_VariandCode.c</t>
      </is>
    </nc>
    <ndxf>
      <alignment horizontal="left" vertical="top" readingOrder="0"/>
      <border outline="0">
        <left style="thin">
          <color indexed="64"/>
        </left>
        <right style="thin">
          <color indexed="64"/>
        </right>
        <top style="thin">
          <color indexed="64"/>
        </top>
        <bottom style="thin">
          <color indexed="64"/>
        </bottom>
      </border>
    </ndxf>
  </rcc>
  <rcc rId="12489" sId="1" xfDxf="1" dxf="1">
    <nc r="I566" t="inlineStr">
      <is>
        <t>RBAPLCUST_RDBI_ActivateBrakeLight.c</t>
      </is>
    </nc>
    <ndxf>
      <alignment horizontal="left" vertical="top" readingOrder="0"/>
      <border outline="0">
        <left style="thin">
          <color indexed="64"/>
        </left>
        <right style="thin">
          <color indexed="64"/>
        </right>
        <top style="thin">
          <color indexed="64"/>
        </top>
        <bottom style="thin">
          <color indexed="64"/>
        </bottom>
      </border>
    </ndxf>
  </rcc>
  <rcc rId="12490" sId="1" xfDxf="1" dxf="1">
    <nc r="I567" t="inlineStr">
      <is>
        <t>RBAPLCUST_RDBI_ActuatorActuationLimits.c</t>
      </is>
    </nc>
    <ndxf>
      <alignment horizontal="left" vertical="top" readingOrder="0"/>
      <border outline="0">
        <left style="thin">
          <color indexed="64"/>
        </left>
        <right style="thin">
          <color indexed="64"/>
        </right>
        <top style="thin">
          <color indexed="64"/>
        </top>
        <bottom style="thin">
          <color indexed="64"/>
        </bottom>
      </border>
    </ndxf>
  </rcc>
  <rcc rId="12491" sId="1" xfDxf="1" dxf="1">
    <nc r="I568" t="inlineStr">
      <is>
        <t>RBAPLCUST_RDBI_AnalogData.c</t>
      </is>
    </nc>
    <ndxf>
      <alignment horizontal="left" vertical="top" readingOrder="0"/>
      <border outline="0">
        <left style="thin">
          <color indexed="64"/>
        </left>
        <right style="thin">
          <color indexed="64"/>
        </right>
        <top style="thin">
          <color indexed="64"/>
        </top>
        <bottom style="thin">
          <color indexed="64"/>
        </bottom>
      </border>
    </ndxf>
  </rcc>
  <rcc rId="12492" sId="1" xfDxf="1" dxf="1">
    <nc r="I569" t="inlineStr">
      <is>
        <t>RBAPLCUST_RDBI_CBDS.c</t>
      </is>
    </nc>
    <ndxf>
      <alignment horizontal="left" vertical="top" readingOrder="0"/>
      <border outline="0">
        <left style="thin">
          <color indexed="64"/>
        </left>
        <right style="thin">
          <color indexed="64"/>
        </right>
        <top style="thin">
          <color indexed="64"/>
        </top>
        <bottom style="thin">
          <color indexed="64"/>
        </bottom>
      </border>
    </ndxf>
  </rcc>
  <rcc rId="12493" sId="1" xfDxf="1" dxf="1">
    <nc r="I570" t="inlineStr">
      <is>
        <t>RBAPLCUST_RDBI_INS_SensorInfo.c</t>
      </is>
    </nc>
    <ndxf>
      <alignment horizontal="left" vertical="top" readingOrder="0"/>
      <border outline="0">
        <left style="thin">
          <color indexed="64"/>
        </left>
        <right style="thin">
          <color indexed="64"/>
        </right>
        <top style="thin">
          <color indexed="64"/>
        </top>
        <bottom style="thin">
          <color indexed="64"/>
        </bottom>
      </border>
    </ndxf>
  </rcc>
  <rcc rId="12494" sId="1" xfDxf="1" dxf="1">
    <nc r="I571" t="inlineStr">
      <is>
        <t>RBAPLCUST_RDBI_MovePlungerStatus.c</t>
      </is>
    </nc>
    <ndxf>
      <alignment horizontal="left" vertical="top" readingOrder="0"/>
      <border outline="0">
        <left style="thin">
          <color indexed="64"/>
        </left>
        <right style="thin">
          <color indexed="64"/>
        </right>
        <top style="thin">
          <color indexed="64"/>
        </top>
        <bottom style="thin">
          <color indexed="64"/>
        </bottom>
      </border>
    </ndxf>
  </rcc>
  <rcc rId="12495" sId="1" xfDxf="1" dxf="1">
    <nc r="I572" t="inlineStr">
      <is>
        <t>RBAPLCUST_RDBI_SpeedLimitMonitoring.c</t>
      </is>
    </nc>
    <ndxf>
      <alignment horizontal="left" vertical="top" readingOrder="0"/>
      <border outline="0">
        <left style="thin">
          <color indexed="64"/>
        </left>
        <right style="thin">
          <color indexed="64"/>
        </right>
        <top style="thin">
          <color indexed="64"/>
        </top>
        <bottom style="thin">
          <color indexed="64"/>
        </bottom>
      </border>
    </ndxf>
  </rcc>
  <rcc rId="12496" sId="1" xfDxf="1" dxf="1">
    <nc r="I573" t="inlineStr">
      <is>
        <t>RBAPLCUST_RDBI_StatusInformation.c</t>
      </is>
    </nc>
    <ndxf>
      <alignment horizontal="left" vertical="top" readingOrder="0"/>
      <border outline="0">
        <left style="thin">
          <color indexed="64"/>
        </left>
        <right style="thin">
          <color indexed="64"/>
        </right>
        <top style="thin">
          <color indexed="64"/>
        </top>
        <bottom style="thin">
          <color indexed="64"/>
        </bottom>
      </border>
    </ndxf>
  </rcc>
  <rcc rId="12497" sId="1" xfDxf="1" dxf="1">
    <nc r="I574" t="inlineStr">
      <is>
        <t>RBAPLCUST_RDBI_StillstandRunoutDegradation.c</t>
      </is>
    </nc>
    <ndxf>
      <alignment horizontal="left" vertical="top" readingOrder="0"/>
      <border outline="0">
        <left style="thin">
          <color indexed="64"/>
        </left>
        <right style="thin">
          <color indexed="64"/>
        </right>
        <top style="thin">
          <color indexed="64"/>
        </top>
        <bottom style="thin">
          <color indexed="64"/>
        </bottom>
      </border>
    </ndxf>
  </rcc>
  <rcc rId="12498" sId="1" xfDxf="1" dxf="1">
    <nc r="I575" t="inlineStr">
      <is>
        <t>RBAPLCUST_RDBI_SystemData.c</t>
      </is>
    </nc>
    <ndxf>
      <alignment horizontal="left" vertical="top" readingOrder="0"/>
      <border outline="0">
        <left style="thin">
          <color indexed="64"/>
        </left>
        <right style="thin">
          <color indexed="64"/>
        </right>
        <top style="thin">
          <color indexed="64"/>
        </top>
        <bottom style="thin">
          <color indexed="64"/>
        </bottom>
      </border>
    </ndxf>
  </rcc>
  <rcc rId="12499" sId="1" xfDxf="1" dxf="1">
    <nc r="I576" t="inlineStr">
      <is>
        <t>RBAPLCUST_RDBI_WheelSpeedSensorMountingPosition.c</t>
      </is>
    </nc>
    <ndxf>
      <alignment horizontal="left" vertical="top" readingOrder="0"/>
      <border outline="0">
        <left style="thin">
          <color indexed="64"/>
        </left>
        <right style="thin">
          <color indexed="64"/>
        </right>
        <top style="thin">
          <color indexed="64"/>
        </top>
        <bottom style="thin">
          <color indexed="64"/>
        </bottom>
      </border>
    </ndxf>
  </rcc>
  <rcc rId="12500" sId="1" xfDxf="1" dxf="1">
    <nc r="I577" t="inlineStr">
      <is>
        <t>RBAPLCUST_RoutineControl_ExtendedDynamicTest.c</t>
      </is>
    </nc>
    <ndxf>
      <alignment horizontal="left" vertical="top" readingOrder="0"/>
      <border outline="0">
        <left style="thin">
          <color indexed="64"/>
        </left>
        <right style="thin">
          <color indexed="64"/>
        </right>
        <top style="thin">
          <color indexed="64"/>
        </top>
        <bottom style="thin">
          <color indexed="64"/>
        </bottom>
      </border>
    </ndxf>
  </rcc>
  <rcc rId="12501" sId="1" xfDxf="1" dxf="1">
    <nc r="I578" t="inlineStr">
      <is>
        <t>RBAPLCUST_RoutineControl_iBoosterActuatorTest.c</t>
      </is>
    </nc>
    <ndxf>
      <alignment horizontal="left" vertical="top" readingOrder="0"/>
      <border outline="0">
        <left style="thin">
          <color indexed="64"/>
        </left>
        <right style="thin">
          <color indexed="64"/>
        </right>
        <top style="thin">
          <color indexed="64"/>
        </top>
        <bottom style="thin">
          <color indexed="64"/>
        </bottom>
      </border>
    </ndxf>
  </rcc>
  <rcc rId="12502" sId="1" xfDxf="1" dxf="1">
    <nc r="I579" t="inlineStr">
      <is>
        <t>RBAPLCUST_RoutineControl_iBoosterExtendedTest.c</t>
      </is>
    </nc>
    <ndxf>
      <alignment horizontal="left" vertical="top" readingOrder="0"/>
      <border outline="0">
        <left style="thin">
          <color indexed="64"/>
        </left>
        <right style="thin">
          <color indexed="64"/>
        </right>
        <top style="thin">
          <color indexed="64"/>
        </top>
        <bottom style="thin">
          <color indexed="64"/>
        </bottom>
      </border>
    </ndxf>
  </rcc>
  <rcc rId="12503" sId="1" xfDxf="1" dxf="1">
    <nc r="I580" t="inlineStr">
      <is>
        <t>RBAPLCUST_RoutineControl_IISDecalibration.c</t>
      </is>
    </nc>
    <ndxf>
      <alignment horizontal="left" vertical="top" readingOrder="0"/>
      <border outline="0">
        <left style="thin">
          <color indexed="64"/>
        </left>
        <right style="thin">
          <color indexed="64"/>
        </right>
        <top style="thin">
          <color indexed="64"/>
        </top>
        <bottom style="thin">
          <color indexed="64"/>
        </bottom>
      </border>
    </ndxf>
  </rcc>
  <rcc rId="12504" sId="1" xfDxf="1" dxf="1">
    <nc r="I581" t="inlineStr">
      <is>
        <t>RBAPLCUST_RoutineControl_IPBEvacAndFill.c</t>
      </is>
    </nc>
    <ndxf>
      <alignment horizontal="left" vertical="top" readingOrder="0"/>
      <border outline="0">
        <left style="thin">
          <color indexed="64"/>
        </left>
        <right style="thin">
          <color indexed="64"/>
        </right>
        <top style="thin">
          <color indexed="64"/>
        </top>
        <bottom style="thin">
          <color indexed="64"/>
        </bottom>
      </border>
    </ndxf>
  </rcc>
  <rcc rId="12505" sId="1" xfDxf="1" dxf="1">
    <nc r="I582" t="inlineStr">
      <is>
        <t>RBAPLCUST_RoutineControl_PumpMotorSlowdownTest.c</t>
      </is>
    </nc>
    <ndxf>
      <alignment horizontal="left" vertical="top" readingOrder="0"/>
      <border outline="0">
        <left style="thin">
          <color indexed="64"/>
        </left>
        <right style="thin">
          <color indexed="64"/>
        </right>
        <top style="thin">
          <color indexed="64"/>
        </top>
        <bottom style="thin">
          <color indexed="64"/>
        </bottom>
      </border>
    </ndxf>
  </rcc>
  <rcc rId="12506" sId="1" xfDxf="1" dxf="1">
    <nc r="I583" t="inlineStr">
      <is>
        <t>RBAPLCUST_RoutineControl_StaticTest.c</t>
      </is>
    </nc>
    <ndxf>
      <alignment horizontal="left" vertical="top" readingOrder="0"/>
      <border outline="0">
        <left style="thin">
          <color indexed="64"/>
        </left>
        <right style="thin">
          <color indexed="64"/>
        </right>
        <top style="thin">
          <color indexed="64"/>
        </top>
        <bottom style="thin">
          <color indexed="64"/>
        </bottom>
      </border>
    </ndxf>
  </rcc>
  <rcc rId="12507" sId="1" xfDxf="1" dxf="1">
    <nc r="I584" t="inlineStr">
      <is>
        <t>RBAPLCUST_RoutineControl_WheelSpeedSensorRolloutTest.c</t>
      </is>
    </nc>
    <ndxf>
      <alignment horizontal="left" vertical="top" readingOrder="0"/>
      <border outline="0">
        <left style="thin">
          <color indexed="64"/>
        </left>
        <right style="thin">
          <color indexed="64"/>
        </right>
        <top style="thin">
          <color indexed="64"/>
        </top>
        <bottom style="thin">
          <color indexed="64"/>
        </bottom>
      </border>
    </ndxf>
  </rcc>
  <rcc rId="12508" sId="1" xfDxf="1" dxf="1">
    <nc r="I585" t="inlineStr">
      <is>
        <t>RBAPLCUST_SecurityAccess.c</t>
      </is>
    </nc>
    <ndxf>
      <alignment horizontal="left" vertical="top" readingOrder="0"/>
      <border outline="0">
        <left style="thin">
          <color indexed="64"/>
        </left>
        <right style="thin">
          <color indexed="64"/>
        </right>
        <top style="thin">
          <color indexed="64"/>
        </top>
        <bottom style="thin">
          <color indexed="64"/>
        </bottom>
      </border>
    </ndxf>
  </rcc>
  <rcc rId="12509" sId="1" xfDxf="1" dxf="1">
    <nc r="I586" t="inlineStr">
      <is>
        <t>RBAPLCUST_ValvesToggling.c</t>
      </is>
    </nc>
    <ndxf>
      <alignment horizontal="left" vertical="top" readingOrder="0"/>
      <border outline="0">
        <left style="thin">
          <color indexed="64"/>
        </left>
        <right style="thin">
          <color indexed="64"/>
        </right>
        <top style="thin">
          <color indexed="64"/>
        </top>
        <bottom style="thin">
          <color indexed="64"/>
        </bottom>
      </border>
    </ndxf>
  </rcc>
  <rcc rId="12510" sId="1" xfDxf="1" dxf="1">
    <nc r="I587" t="inlineStr">
      <is>
        <t>RBAPLCUST_WDBI_ActivateBrakeLight.c</t>
      </is>
    </nc>
    <ndxf>
      <alignment horizontal="left" vertical="top" readingOrder="0"/>
      <border outline="0">
        <left style="thin">
          <color indexed="64"/>
        </left>
        <right style="thin">
          <color indexed="64"/>
        </right>
        <top style="thin">
          <color indexed="64"/>
        </top>
        <bottom style="thin">
          <color indexed="64"/>
        </bottom>
      </border>
    </ndxf>
  </rcc>
  <rcc rId="12511" sId="1" xfDxf="1" dxf="1">
    <nc r="I588" t="inlineStr">
      <is>
        <t>RBAPLCUST_WDBI_SpeedLimitMonitoring.c</t>
      </is>
    </nc>
    <ndxf>
      <alignment horizontal="left" vertical="top" readingOrder="0"/>
      <border outline="0">
        <left style="thin">
          <color indexed="64"/>
        </left>
        <right style="thin">
          <color indexed="64"/>
        </right>
        <top style="thin">
          <color indexed="64"/>
        </top>
        <bottom style="thin">
          <color indexed="64"/>
        </bottom>
      </border>
    </ndxf>
  </rcc>
  <rcc rId="12512" sId="1" xfDxf="1" dxf="1">
    <nc r="I589" t="inlineStr">
      <is>
        <t>RBAPLCUST_WDBI_StillstandRunoutDegradation.c</t>
      </is>
    </nc>
    <ndxf>
      <alignment horizontal="left" vertical="top" readingOrder="0"/>
      <border outline="0">
        <left style="thin">
          <color indexed="64"/>
        </left>
        <right style="thin">
          <color indexed="64"/>
        </right>
        <top style="thin">
          <color indexed="64"/>
        </top>
        <bottom style="thin">
          <color indexed="64"/>
        </bottom>
      </border>
    </ndxf>
  </rcc>
  <rcc rId="12513" sId="1" xfDxf="1" dxf="1">
    <nc r="I590" t="inlineStr">
      <is>
        <t>RBAPLCUST_WDBI_TireCircumference.c</t>
      </is>
    </nc>
    <ndxf>
      <alignment horizontal="left" vertical="top" readingOrder="0"/>
      <border outline="0">
        <left style="thin">
          <color indexed="64"/>
        </left>
        <right style="thin">
          <color indexed="64"/>
        </right>
        <top style="thin">
          <color indexed="64"/>
        </top>
        <bottom style="thin">
          <color indexed="64"/>
        </bottom>
      </border>
    </ndxf>
  </rcc>
  <rcc rId="12514" sId="1" xfDxf="1" dxf="1">
    <nc r="I591" t="inlineStr">
      <is>
        <t>RBAPLCUST_WEICHAI_RBDI_CustomerHardwareVersion.c</t>
      </is>
    </nc>
    <ndxf>
      <alignment horizontal="left" vertical="top" readingOrder="0"/>
      <border outline="0">
        <left style="thin">
          <color indexed="64"/>
        </left>
        <right style="thin">
          <color indexed="64"/>
        </right>
        <top style="thin">
          <color indexed="64"/>
        </top>
        <bottom style="thin">
          <color indexed="64"/>
        </bottom>
      </border>
    </ndxf>
  </rcc>
  <rcc rId="12515" sId="1" xfDxf="1" dxf="1">
    <nc r="I592" t="inlineStr">
      <is>
        <t>RBAPLCUST_WEICHAI_RBDI_CustomerPartNumber.c</t>
      </is>
    </nc>
    <ndxf>
      <alignment horizontal="left" vertical="top" readingOrder="0"/>
      <border outline="0">
        <left style="thin">
          <color indexed="64"/>
        </left>
        <right style="thin">
          <color indexed="64"/>
        </right>
        <top style="thin">
          <color indexed="64"/>
        </top>
        <bottom style="thin">
          <color indexed="64"/>
        </bottom>
      </border>
    </ndxf>
  </rcc>
  <rcc rId="12516" sId="1" xfDxf="1" dxf="1">
    <nc r="I593" t="inlineStr">
      <is>
        <t>RBAPLCUST_WEICHAI_RBDI_CustomerSoftwareVersion.c</t>
      </is>
    </nc>
    <ndxf>
      <alignment horizontal="left" vertical="top" readingOrder="0"/>
      <border outline="0">
        <left style="thin">
          <color indexed="64"/>
        </left>
        <right style="thin">
          <color indexed="64"/>
        </right>
        <top style="thin">
          <color indexed="64"/>
        </top>
        <bottom style="thin">
          <color indexed="64"/>
        </bottom>
      </border>
    </ndxf>
  </rcc>
  <rcc rId="12517" sId="1" xfDxf="1" dxf="1">
    <nc r="I594" t="inlineStr">
      <is>
        <t>RBAPLCUST_WEICHAI_RBDI_ECUSerialNumber.c</t>
      </is>
    </nc>
    <ndxf>
      <alignment horizontal="left" vertical="top" readingOrder="0"/>
      <border outline="0">
        <left style="thin">
          <color indexed="64"/>
        </left>
        <right style="thin">
          <color indexed="64"/>
        </right>
        <top style="thin">
          <color indexed="64"/>
        </top>
        <bottom style="thin">
          <color indexed="64"/>
        </bottom>
      </border>
    </ndxf>
  </rcc>
  <rcc rId="12518" sId="1" xfDxf="1" dxf="1">
    <nc r="I595" t="inlineStr">
      <is>
        <t>RBAPLCUST_WEICHAI_RBDI_SystemSupplierIdentifier.c</t>
      </is>
    </nc>
    <ndxf>
      <alignment horizontal="left" vertical="top" readingOrder="0"/>
      <border outline="0">
        <left style="thin">
          <color indexed="64"/>
        </left>
        <right style="thin">
          <color indexed="64"/>
        </right>
        <top style="thin">
          <color indexed="64"/>
        </top>
        <bottom style="thin">
          <color indexed="64"/>
        </bottom>
      </border>
    </ndxf>
  </rcc>
  <rcc rId="12519" sId="1" xfDxf="1" dxf="1">
    <nc r="I596" t="inlineStr">
      <is>
        <t>RBAPLCUST_WEICHAI_RBDI_VIN.c</t>
      </is>
    </nc>
    <ndxf>
      <alignment horizontal="left" vertical="top" readingOrder="0"/>
      <border outline="0">
        <left style="thin">
          <color indexed="64"/>
        </left>
        <right style="thin">
          <color indexed="64"/>
        </right>
        <top style="thin">
          <color indexed="64"/>
        </top>
        <bottom style="thin">
          <color indexed="64"/>
        </bottom>
      </border>
    </ndxf>
  </rcc>
  <rcc rId="12520" sId="1" xfDxf="1" dxf="1">
    <nc r="I597" t="inlineStr">
      <is>
        <t>RBAPLCUST_WEICHAI_WDBI_VIN.c</t>
      </is>
    </nc>
    <ndxf>
      <alignment horizontal="left" vertical="top" readingOrder="0"/>
      <border outline="0">
        <left style="thin">
          <color indexed="64"/>
        </left>
        <right style="thin">
          <color indexed="64"/>
        </right>
        <top style="thin">
          <color indexed="64"/>
        </top>
        <bottom style="thin">
          <color indexed="64"/>
        </bottom>
      </border>
    </ndxf>
  </rcc>
  <rcc rId="12521" sId="1" xfDxf="1" dxf="1">
    <nc r="I598" t="inlineStr">
      <is>
        <t>pbc.c</t>
      </is>
    </nc>
    <ndxf>
      <alignment horizontal="left" vertical="top" readingOrder="0"/>
      <border outline="0">
        <left style="thin">
          <color indexed="64"/>
        </left>
        <right style="thin">
          <color indexed="64"/>
        </right>
        <top style="thin">
          <color indexed="64"/>
        </top>
        <bottom style="thin">
          <color indexed="64"/>
        </bottom>
      </border>
    </ndxf>
  </rcc>
  <rcc rId="12522" sId="1" xfDxf="1" dxf="1">
    <nc r="I599" t="inlineStr">
      <is>
        <t>ASW_Wrapper.c</t>
      </is>
    </nc>
    <ndxf>
      <alignment horizontal="left" vertical="top" readingOrder="0"/>
      <border outline="0">
        <left style="thin">
          <color indexed="64"/>
        </left>
        <right style="thin">
          <color indexed="64"/>
        </right>
        <top style="thin">
          <color indexed="64"/>
        </top>
        <bottom style="thin">
          <color indexed="64"/>
        </bottom>
      </border>
    </ndxf>
  </rcc>
  <rcc rId="12523" sId="1" xfDxf="1" dxf="1">
    <nc r="I600" t="inlineStr">
      <is>
        <t>OEM_SWC.c</t>
      </is>
    </nc>
    <ndxf>
      <alignment horizontal="left" vertical="top" readingOrder="0"/>
      <border outline="0">
        <left style="thin">
          <color indexed="64"/>
        </left>
        <right style="thin">
          <color indexed="64"/>
        </right>
        <top style="thin">
          <color indexed="64"/>
        </top>
        <bottom style="thin">
          <color indexed="64"/>
        </bottom>
      </border>
    </ndxf>
  </rcc>
  <rcc rId="12524" sId="1" xfDxf="1" dxf="1">
    <nc r="I601" t="inlineStr">
      <is>
        <t>RBVAR_OutputDriver_PROJECT.c</t>
      </is>
    </nc>
    <ndxf>
      <alignment horizontal="left" vertical="top" readingOrder="0"/>
      <border outline="0">
        <left style="thin">
          <color indexed="64"/>
        </left>
        <right style="thin">
          <color indexed="64"/>
        </right>
        <top style="thin">
          <color indexed="64"/>
        </top>
        <bottom style="thin">
          <color indexed="64"/>
        </bottom>
      </border>
    </ndxf>
  </rcc>
  <rcc rId="12525" sId="1" xfDxf="1" dxf="1">
    <nc r="I602" t="inlineStr">
      <is>
        <t>RBVAR_VarCode_PROJECT.c</t>
      </is>
    </nc>
    <ndxf>
      <alignment horizontal="left" vertical="top" readingOrder="0"/>
      <border outline="0">
        <left style="thin">
          <color indexed="64"/>
        </left>
        <right style="thin">
          <color indexed="64"/>
        </right>
        <top style="thin">
          <color indexed="64"/>
        </top>
        <bottom style="thin">
          <color indexed="64"/>
        </bottom>
      </border>
    </ndxf>
  </rcc>
  <rcc rId="12526" sId="1" xfDxf="1" dxf="1">
    <nc r="I603" t="inlineStr">
      <is>
        <t>ComScl_Appl_ApplPorts.c</t>
      </is>
    </nc>
    <ndxf>
      <alignment horizontal="left" vertical="top" readingOrder="0"/>
      <border outline="0">
        <left style="thin">
          <color indexed="64"/>
        </left>
        <right style="thin">
          <color indexed="64"/>
        </right>
        <top style="thin">
          <color indexed="64"/>
        </top>
        <bottom style="thin">
          <color indexed="64"/>
        </bottom>
      </border>
    </ndxf>
  </rcc>
  <rcc rId="12527" sId="1" xfDxf="1" dxf="1">
    <nc r="I604" t="inlineStr">
      <is>
        <t>NET_SCL_Rx_WEICHAI.c</t>
      </is>
    </nc>
    <ndxf>
      <alignment horizontal="left" vertical="top" readingOrder="0"/>
      <border outline="0">
        <left style="thin">
          <color indexed="64"/>
        </left>
        <right style="thin">
          <color indexed="64"/>
        </right>
        <top style="thin">
          <color indexed="64"/>
        </top>
        <bottom style="thin">
          <color indexed="64"/>
        </bottom>
      </border>
    </ndxf>
  </rcc>
  <rcc rId="12528" sId="1" xfDxf="1" dxf="1">
    <nc r="I605" t="inlineStr">
      <is>
        <t>RTE_SubSystem.c</t>
      </is>
    </nc>
    <ndxf>
      <alignment horizontal="left" vertical="top" readingOrder="0"/>
      <border outline="0">
        <left style="thin">
          <color indexed="64"/>
        </left>
        <right style="thin">
          <color indexed="64"/>
        </right>
        <top style="thin">
          <color indexed="64"/>
        </top>
        <bottom style="thin">
          <color indexed="64"/>
        </bottom>
      </border>
    </ndxf>
  </rcc>
  <rcc rId="12529" sId="1" xfDxf="1" dxf="1">
    <nc r="I606" t="inlineStr">
      <is>
        <t>cubas_Diag_project_Proc.c</t>
      </is>
    </nc>
    <ndxf>
      <alignment horizontal="left" vertical="top" readingOrder="0"/>
      <border outline="0">
        <left style="thin">
          <color indexed="64"/>
        </left>
        <right style="thin">
          <color indexed="64"/>
        </right>
        <top style="thin">
          <color indexed="64"/>
        </top>
        <bottom style="thin">
          <color indexed="64"/>
        </bottom>
      </border>
    </ndxf>
  </rcc>
  <rcc rId="12530" sId="1" xfDxf="1" dxf="1">
    <nc r="I607" t="inlineStr">
      <is>
        <t>RBVoltageHandler_ParameterConfiguration_PRJ.c</t>
      </is>
    </nc>
    <ndxf>
      <alignment horizontal="left" vertical="top" readingOrder="0"/>
      <border outline="0">
        <left style="thin">
          <color indexed="64"/>
        </left>
        <right style="thin">
          <color indexed="64"/>
        </right>
        <top style="thin">
          <color indexed="64"/>
        </top>
        <bottom style="thin">
          <color indexed="64"/>
        </bottom>
      </border>
    </ndxf>
  </rcc>
  <rcc rId="12531" sId="1" xfDxf="1" dxf="1">
    <nc r="I608" t="inlineStr">
      <is>
        <t>RBHMI_ConfigOutputDriver_PRJ.c</t>
      </is>
    </nc>
    <ndxf>
      <alignment horizontal="left" vertical="top" readingOrder="0"/>
      <border outline="0">
        <left style="thin">
          <color indexed="64"/>
        </left>
        <right style="thin">
          <color indexed="64"/>
        </right>
        <top style="thin">
          <color indexed="64"/>
        </top>
        <bottom style="thin">
          <color indexed="64"/>
        </bottom>
      </border>
    </ndxf>
  </rcc>
  <rcc rId="12532" sId="1" xfDxf="1" dxf="1">
    <nc r="I609" t="inlineStr">
      <is>
        <t>RBHMI_ExtStateCalculation_PRJ.c</t>
      </is>
    </nc>
    <ndxf>
      <alignment horizontal="left" vertical="top" readingOrder="0"/>
      <border outline="0">
        <left style="thin">
          <color indexed="64"/>
        </left>
        <right style="thin">
          <color indexed="64"/>
        </right>
        <top style="thin">
          <color indexed="64"/>
        </top>
        <bottom style="thin">
          <color indexed="64"/>
        </bottom>
      </border>
    </ndxf>
  </rcc>
  <rcc rId="12533" sId="1" xfDxf="1" dxf="1">
    <nc r="I610" t="inlineStr">
      <is>
        <t>RBHMI_ExtStatesDefinitionTable.c</t>
      </is>
    </nc>
    <ndxf>
      <alignment horizontal="left" vertical="top" readingOrder="0"/>
      <border outline="0">
        <left style="thin">
          <color indexed="64"/>
        </left>
        <right style="thin">
          <color indexed="64"/>
        </right>
        <top style="thin">
          <color indexed="64"/>
        </top>
        <bottom style="thin">
          <color indexed="64"/>
        </bottom>
      </border>
    </ndxf>
  </rcc>
  <rcc rId="12534" sId="1" xfDxf="1" dxf="1">
    <nc r="I611" t="inlineStr">
      <is>
        <t>RBHMI_PresentStateCalculation_PRJ.c</t>
      </is>
    </nc>
    <ndxf>
      <alignment horizontal="left" vertical="top" readingOrder="0"/>
      <border outline="0">
        <left style="thin">
          <color indexed="64"/>
        </left>
        <right style="thin">
          <color indexed="64"/>
        </right>
        <top style="thin">
          <color indexed="64"/>
        </top>
        <bottom style="thin">
          <color indexed="64"/>
        </bottom>
      </border>
    </ndxf>
  </rcc>
  <rcc rId="12535" sId="1" xfDxf="1" dxf="1">
    <nc r="I612" t="inlineStr">
      <is>
        <t>RBHMI_StatesDefinitionTable_PRJ.c</t>
      </is>
    </nc>
    <ndxf>
      <alignment horizontal="left" vertical="top" readingOrder="0"/>
      <border outline="0">
        <left style="thin">
          <color indexed="64"/>
        </left>
        <right style="thin">
          <color indexed="64"/>
        </right>
        <top style="thin">
          <color indexed="64"/>
        </top>
        <bottom style="thin">
          <color indexed="64"/>
        </bottom>
      </border>
    </ndxf>
  </rcc>
  <rcc rId="12536" sId="1" xfDxf="1" dxf="1">
    <nc r="I613" t="inlineStr">
      <is>
        <t>RBHMI_Synchronisation_PRJ.c</t>
      </is>
    </nc>
    <ndxf>
      <alignment horizontal="left" vertical="top" readingOrder="0"/>
      <border outline="0">
        <left style="thin">
          <color indexed="64"/>
        </left>
        <right style="thin">
          <color indexed="64"/>
        </right>
        <top style="thin">
          <color indexed="64"/>
        </top>
        <bottom style="thin">
          <color indexed="64"/>
        </bottom>
      </border>
    </ndxf>
  </rcc>
  <rcc rId="12537" sId="1" xfDxf="1" dxf="1">
    <nc r="I614" t="inlineStr">
      <is>
        <t>RBVAR_SystemStateManagement_PROJECT.c</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8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538" sId="1">
    <nc r="K550" t="inlineStr">
      <is>
        <t>Auto</t>
      </is>
    </nc>
  </rcc>
  <rcc rId="12539" sId="1">
    <nc r="K551" t="inlineStr">
      <is>
        <t>Auto</t>
      </is>
    </nc>
  </rcc>
  <rcc rId="12540" sId="1">
    <nc r="K552" t="inlineStr">
      <is>
        <t>Auto</t>
      </is>
    </nc>
  </rcc>
  <rcc rId="12541" sId="1">
    <nc r="K553" t="inlineStr">
      <is>
        <t>Auto</t>
      </is>
    </nc>
  </rcc>
  <rcc rId="12542" sId="1">
    <nc r="K554" t="inlineStr">
      <is>
        <t>Auto</t>
      </is>
    </nc>
  </rcc>
  <rcc rId="12543" sId="1">
    <nc r="K555" t="inlineStr">
      <is>
        <t>Auto</t>
      </is>
    </nc>
  </rcc>
  <rcc rId="12544" sId="1">
    <nc r="K556" t="inlineStr">
      <is>
        <t>Auto</t>
      </is>
    </nc>
  </rcc>
  <rcc rId="12545" sId="1">
    <nc r="K557" t="inlineStr">
      <is>
        <t>Auto</t>
      </is>
    </nc>
  </rcc>
  <rcc rId="12546" sId="1">
    <nc r="K558" t="inlineStr">
      <is>
        <t>Auto</t>
      </is>
    </nc>
  </rcc>
  <rcc rId="12547" sId="1">
    <nc r="K559" t="inlineStr">
      <is>
        <t>Auto</t>
      </is>
    </nc>
  </rcc>
  <rcc rId="12548" sId="1">
    <nc r="K560" t="inlineStr">
      <is>
        <t>Auto</t>
      </is>
    </nc>
  </rcc>
  <rcc rId="12549" sId="1">
    <nc r="K561" t="inlineStr">
      <is>
        <t>Auto</t>
      </is>
    </nc>
  </rcc>
  <rcc rId="12550" sId="1">
    <nc r="K562" t="inlineStr">
      <is>
        <t>Auto</t>
      </is>
    </nc>
  </rcc>
  <rcc rId="12551" sId="1">
    <nc r="K563" t="inlineStr">
      <is>
        <t>Auto</t>
      </is>
    </nc>
  </rcc>
  <rcc rId="12552" sId="1">
    <nc r="K564" t="inlineStr">
      <is>
        <t>Auto</t>
      </is>
    </nc>
  </rcc>
  <rcc rId="12553" sId="1">
    <nc r="K565" t="inlineStr">
      <is>
        <t>Auto</t>
      </is>
    </nc>
  </rcc>
  <rcc rId="12554" sId="1">
    <nc r="K566" t="inlineStr">
      <is>
        <t>Auto</t>
      </is>
    </nc>
  </rcc>
  <rcc rId="12555" sId="1">
    <nc r="K567" t="inlineStr">
      <is>
        <t>Auto</t>
      </is>
    </nc>
  </rcc>
  <rcc rId="12556" sId="1">
    <nc r="K568" t="inlineStr">
      <is>
        <t>Auto</t>
      </is>
    </nc>
  </rcc>
  <rcc rId="12557" sId="1">
    <nc r="K569" t="inlineStr">
      <is>
        <t>Auto</t>
      </is>
    </nc>
  </rcc>
  <rcc rId="12558" sId="1">
    <nc r="K570" t="inlineStr">
      <is>
        <t>Auto</t>
      </is>
    </nc>
  </rcc>
  <rcc rId="12559" sId="1">
    <nc r="K571" t="inlineStr">
      <is>
        <t>Auto</t>
      </is>
    </nc>
  </rcc>
  <rcc rId="12560" sId="1">
    <nc r="K572" t="inlineStr">
      <is>
        <t>Auto</t>
      </is>
    </nc>
  </rcc>
  <rcc rId="12561" sId="1">
    <nc r="K573" t="inlineStr">
      <is>
        <t>Auto</t>
      </is>
    </nc>
  </rcc>
  <rcc rId="12562" sId="1">
    <nc r="K574" t="inlineStr">
      <is>
        <t>Auto</t>
      </is>
    </nc>
  </rcc>
  <rcc rId="12563" sId="1">
    <nc r="K575" t="inlineStr">
      <is>
        <t>Auto</t>
      </is>
    </nc>
  </rcc>
  <rcc rId="12564" sId="1">
    <nc r="K576" t="inlineStr">
      <is>
        <t>Auto</t>
      </is>
    </nc>
  </rcc>
  <rcc rId="12565" sId="1">
    <nc r="K577" t="inlineStr">
      <is>
        <t>Auto</t>
      </is>
    </nc>
  </rcc>
  <rcc rId="12566" sId="1">
    <nc r="K578" t="inlineStr">
      <is>
        <t>Auto</t>
      </is>
    </nc>
  </rcc>
  <rcc rId="12567" sId="1">
    <nc r="K579" t="inlineStr">
      <is>
        <t>Auto</t>
      </is>
    </nc>
  </rcc>
  <rcc rId="12568" sId="1">
    <nc r="K580" t="inlineStr">
      <is>
        <t>Auto</t>
      </is>
    </nc>
  </rcc>
  <rcc rId="12569" sId="1">
    <nc r="K581" t="inlineStr">
      <is>
        <t>Auto</t>
      </is>
    </nc>
  </rcc>
  <rcc rId="12570" sId="1">
    <nc r="K582" t="inlineStr">
      <is>
        <t>Auto</t>
      </is>
    </nc>
  </rcc>
  <rcc rId="12571" sId="1">
    <nc r="K583" t="inlineStr">
      <is>
        <t>Auto</t>
      </is>
    </nc>
  </rcc>
  <rcc rId="12572" sId="1">
    <nc r="K584" t="inlineStr">
      <is>
        <t>Auto</t>
      </is>
    </nc>
  </rcc>
  <rcc rId="12573" sId="1">
    <nc r="K585" t="inlineStr">
      <is>
        <t>Auto</t>
      </is>
    </nc>
  </rcc>
  <rcc rId="12574" sId="1">
    <nc r="K586" t="inlineStr">
      <is>
        <t>Auto</t>
      </is>
    </nc>
  </rcc>
  <rcc rId="12575" sId="1">
    <nc r="K587" t="inlineStr">
      <is>
        <t>Auto</t>
      </is>
    </nc>
  </rcc>
  <rcc rId="12576" sId="1">
    <nc r="K588" t="inlineStr">
      <is>
        <t>Auto</t>
      </is>
    </nc>
  </rcc>
  <rcc rId="12577" sId="1">
    <nc r="K589" t="inlineStr">
      <is>
        <t>Auto</t>
      </is>
    </nc>
  </rcc>
  <rcc rId="12578" sId="1">
    <nc r="K590" t="inlineStr">
      <is>
        <t>Auto</t>
      </is>
    </nc>
  </rcc>
  <rcc rId="12579" sId="1">
    <nc r="K591" t="inlineStr">
      <is>
        <t>Auto</t>
      </is>
    </nc>
  </rcc>
  <rcc rId="12580" sId="1">
    <nc r="K592" t="inlineStr">
      <is>
        <t>Auto</t>
      </is>
    </nc>
  </rcc>
  <rcc rId="12581" sId="1">
    <nc r="K593" t="inlineStr">
      <is>
        <t>Auto</t>
      </is>
    </nc>
  </rcc>
  <rcc rId="12582" sId="1">
    <nc r="K594" t="inlineStr">
      <is>
        <t>Auto</t>
      </is>
    </nc>
  </rcc>
  <rcc rId="12583" sId="1">
    <nc r="K595" t="inlineStr">
      <is>
        <t>Auto</t>
      </is>
    </nc>
  </rcc>
  <rcc rId="12584" sId="1">
    <nc r="K596" t="inlineStr">
      <is>
        <t>Auto</t>
      </is>
    </nc>
  </rcc>
  <rcc rId="12585" sId="1">
    <nc r="K597" t="inlineStr">
      <is>
        <t>Auto</t>
      </is>
    </nc>
  </rcc>
  <rcc rId="12586" sId="1">
    <nc r="K598" t="inlineStr">
      <is>
        <t>Auto</t>
      </is>
    </nc>
  </rcc>
  <rcc rId="12587" sId="1">
    <nc r="K599" t="inlineStr">
      <is>
        <t>Auto</t>
      </is>
    </nc>
  </rcc>
  <rcc rId="12588" sId="1">
    <nc r="K600" t="inlineStr">
      <is>
        <t>Auto</t>
      </is>
    </nc>
  </rcc>
  <rcc rId="12589" sId="1">
    <nc r="K601" t="inlineStr">
      <is>
        <t>Auto</t>
      </is>
    </nc>
  </rcc>
  <rcc rId="12590" sId="1">
    <nc r="K602" t="inlineStr">
      <is>
        <t>Auto</t>
      </is>
    </nc>
  </rcc>
  <rcc rId="12591" sId="1">
    <nc r="K603" t="inlineStr">
      <is>
        <t>Auto</t>
      </is>
    </nc>
  </rcc>
  <rcc rId="12592" sId="1">
    <nc r="K604" t="inlineStr">
      <is>
        <t>Auto</t>
      </is>
    </nc>
  </rcc>
  <rcc rId="12593" sId="1">
    <nc r="K605" t="inlineStr">
      <is>
        <t>Auto</t>
      </is>
    </nc>
  </rcc>
  <rcc rId="12594" sId="1">
    <nc r="K606" t="inlineStr">
      <is>
        <t>Auto</t>
      </is>
    </nc>
  </rcc>
  <rcc rId="12595" sId="1">
    <nc r="K607" t="inlineStr">
      <is>
        <t>Auto</t>
      </is>
    </nc>
  </rcc>
  <rcc rId="12596" sId="1">
    <nc r="K608" t="inlineStr">
      <is>
        <t>Auto</t>
      </is>
    </nc>
  </rcc>
  <rcc rId="12597" sId="1">
    <nc r="K609" t="inlineStr">
      <is>
        <t>Auto</t>
      </is>
    </nc>
  </rcc>
  <rcc rId="12598" sId="1">
    <nc r="K610" t="inlineStr">
      <is>
        <t>Auto</t>
      </is>
    </nc>
  </rcc>
  <rcc rId="12599" sId="1">
    <nc r="K611" t="inlineStr">
      <is>
        <t>Auto</t>
      </is>
    </nc>
  </rcc>
  <rcc rId="12600" sId="1">
    <nc r="K612" t="inlineStr">
      <is>
        <t>Auto</t>
      </is>
    </nc>
  </rcc>
  <rcc rId="12601" sId="1">
    <nc r="K613" t="inlineStr">
      <is>
        <t>Auto</t>
      </is>
    </nc>
  </rcc>
  <rcc rId="12602" sId="1">
    <nc r="K614" t="inlineStr">
      <is>
        <t>Auto</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605" sId="1" xfDxf="1" dxf="1">
    <nc r="L550" t="inlineStr">
      <is>
        <t>BB81367</t>
      </is>
    </nc>
    <ndxf>
      <alignment horizontal="left" vertical="top" readingOrder="0"/>
      <border outline="0">
        <left style="thin">
          <color indexed="64"/>
        </left>
        <right style="thin">
          <color indexed="64"/>
        </right>
        <top style="thin">
          <color indexed="64"/>
        </top>
        <bottom style="thin">
          <color indexed="64"/>
        </bottom>
      </border>
    </ndxf>
  </rcc>
  <rcc rId="12606" sId="1" xfDxf="1" dxf="1">
    <nc r="L606" t="inlineStr">
      <is>
        <t>BB81367</t>
      </is>
    </nc>
    <ndxf>
      <alignment horizontal="left" vertical="top" readingOrder="0"/>
      <border outline="0">
        <left style="thin">
          <color indexed="64"/>
        </left>
        <right style="thin">
          <color indexed="64"/>
        </right>
        <top style="thin">
          <color indexed="64"/>
        </top>
        <bottom style="thin">
          <color indexed="64"/>
        </bottom>
      </border>
    </ndxf>
  </rcc>
  <rcc rId="12607" sId="1">
    <nc r="L551" t="inlineStr">
      <is>
        <t>BB81367</t>
      </is>
    </nc>
  </rcc>
  <rcc rId="12608" sId="1">
    <nc r="L552" t="inlineStr">
      <is>
        <t>BB81367</t>
      </is>
    </nc>
  </rcc>
  <rcc rId="12609" sId="1">
    <nc r="L553" t="inlineStr">
      <is>
        <t>BB81367</t>
      </is>
    </nc>
  </rcc>
  <rcc rId="12610" sId="1">
    <nc r="L554" t="inlineStr">
      <is>
        <t>BB81367</t>
      </is>
    </nc>
  </rcc>
  <rcc rId="12611" sId="1">
    <nc r="L555" t="inlineStr">
      <is>
        <t>BB81367</t>
      </is>
    </nc>
  </rcc>
  <rcc rId="12612" sId="1">
    <nc r="L556" t="inlineStr">
      <is>
        <t>BB81367</t>
      </is>
    </nc>
  </rcc>
  <rcc rId="12613" sId="1">
    <nc r="L557" t="inlineStr">
      <is>
        <t>BB81367</t>
      </is>
    </nc>
  </rcc>
  <rcc rId="12614" sId="1">
    <nc r="L558" t="inlineStr">
      <is>
        <t>BB81367</t>
      </is>
    </nc>
  </rcc>
  <rcc rId="12615" sId="1">
    <nc r="L559" t="inlineStr">
      <is>
        <t>BB81367</t>
      </is>
    </nc>
  </rcc>
  <rcc rId="12616" sId="1">
    <nc r="L560" t="inlineStr">
      <is>
        <t>BB81367</t>
      </is>
    </nc>
  </rcc>
  <rcc rId="12617" sId="1">
    <nc r="L561" t="inlineStr">
      <is>
        <t>BB81367</t>
      </is>
    </nc>
  </rcc>
  <rcc rId="12618" sId="1">
    <nc r="L562" t="inlineStr">
      <is>
        <t>BB81367</t>
      </is>
    </nc>
  </rcc>
  <rcc rId="12619" sId="1">
    <nc r="L563" t="inlineStr">
      <is>
        <t>BB81367</t>
      </is>
    </nc>
  </rcc>
  <rcc rId="12620" sId="1">
    <nc r="L564" t="inlineStr">
      <is>
        <t>BB81367</t>
      </is>
    </nc>
  </rcc>
  <rcc rId="12621" sId="1">
    <nc r="L565" t="inlineStr">
      <is>
        <t>BB81367</t>
      </is>
    </nc>
  </rcc>
  <rcc rId="12622" sId="1">
    <nc r="L566" t="inlineStr">
      <is>
        <t>BB81367</t>
      </is>
    </nc>
  </rcc>
  <rcc rId="12623" sId="1">
    <nc r="L567" t="inlineStr">
      <is>
        <t>BB81367</t>
      </is>
    </nc>
  </rcc>
  <rcc rId="12624" sId="1">
    <nc r="L568" t="inlineStr">
      <is>
        <t>BB81367</t>
      </is>
    </nc>
  </rcc>
  <rcc rId="12625" sId="1">
    <nc r="L569" t="inlineStr">
      <is>
        <t>BB81367</t>
      </is>
    </nc>
  </rcc>
  <rcc rId="12626" sId="1">
    <nc r="L570" t="inlineStr">
      <is>
        <t>BB81367</t>
      </is>
    </nc>
  </rcc>
  <rcc rId="12627" sId="1">
    <nc r="L571" t="inlineStr">
      <is>
        <t>BB81367</t>
      </is>
    </nc>
  </rcc>
  <rcc rId="12628" sId="1">
    <nc r="L572" t="inlineStr">
      <is>
        <t>BB81367</t>
      </is>
    </nc>
  </rcc>
  <rcc rId="12629" sId="1">
    <nc r="L573" t="inlineStr">
      <is>
        <t>BB81367</t>
      </is>
    </nc>
  </rcc>
  <rcc rId="12630" sId="1">
    <nc r="L574" t="inlineStr">
      <is>
        <t>BB81367</t>
      </is>
    </nc>
  </rcc>
  <rcc rId="12631" sId="1">
    <nc r="L575" t="inlineStr">
      <is>
        <t>BB81367</t>
      </is>
    </nc>
  </rcc>
  <rcc rId="12632" sId="1">
    <nc r="L576" t="inlineStr">
      <is>
        <t>BB81367</t>
      </is>
    </nc>
  </rcc>
  <rcc rId="12633" sId="1">
    <nc r="L577" t="inlineStr">
      <is>
        <t>BB81367</t>
      </is>
    </nc>
  </rcc>
  <rcc rId="12634" sId="1">
    <nc r="L578" t="inlineStr">
      <is>
        <t>BB81367</t>
      </is>
    </nc>
  </rcc>
  <rcc rId="12635" sId="1">
    <nc r="L579" t="inlineStr">
      <is>
        <t>BB81367</t>
      </is>
    </nc>
  </rcc>
  <rcc rId="12636" sId="1">
    <nc r="L580" t="inlineStr">
      <is>
        <t>BB81367</t>
      </is>
    </nc>
  </rcc>
  <rcc rId="12637" sId="1">
    <nc r="L581" t="inlineStr">
      <is>
        <t>BB81367</t>
      </is>
    </nc>
  </rcc>
  <rcc rId="12638" sId="1">
    <nc r="L582" t="inlineStr">
      <is>
        <t>BB81367</t>
      </is>
    </nc>
  </rcc>
  <rcc rId="12639" sId="1">
    <nc r="L583" t="inlineStr">
      <is>
        <t>BB81367</t>
      </is>
    </nc>
  </rcc>
  <rcc rId="12640" sId="1">
    <nc r="L584" t="inlineStr">
      <is>
        <t>BB81367</t>
      </is>
    </nc>
  </rcc>
  <rcc rId="12641" sId="1">
    <nc r="L585" t="inlineStr">
      <is>
        <t>BB81367</t>
      </is>
    </nc>
  </rcc>
  <rcc rId="12642" sId="1">
    <nc r="L586" t="inlineStr">
      <is>
        <t>BB81367</t>
      </is>
    </nc>
  </rcc>
  <rcc rId="12643" sId="1">
    <nc r="L587" t="inlineStr">
      <is>
        <t>BB81367</t>
      </is>
    </nc>
  </rcc>
  <rcc rId="12644" sId="1">
    <nc r="L588" t="inlineStr">
      <is>
        <t>BB81367</t>
      </is>
    </nc>
  </rcc>
  <rcc rId="12645" sId="1">
    <nc r="L589" t="inlineStr">
      <is>
        <t>BB81367</t>
      </is>
    </nc>
  </rcc>
  <rcc rId="12646" sId="1">
    <nc r="L590" t="inlineStr">
      <is>
        <t>BB81367</t>
      </is>
    </nc>
  </rcc>
  <rcc rId="12647" sId="1">
    <nc r="L591" t="inlineStr">
      <is>
        <t>BB81367</t>
      </is>
    </nc>
  </rcc>
  <rcc rId="12648" sId="1">
    <nc r="L592" t="inlineStr">
      <is>
        <t>BB81367</t>
      </is>
    </nc>
  </rcc>
  <rcc rId="12649" sId="1">
    <nc r="L593" t="inlineStr">
      <is>
        <t>BB81367</t>
      </is>
    </nc>
  </rcc>
  <rcc rId="12650" sId="1">
    <nc r="L594" t="inlineStr">
      <is>
        <t>BB81367</t>
      </is>
    </nc>
  </rcc>
  <rcc rId="12651" sId="1">
    <nc r="L595" t="inlineStr">
      <is>
        <t>BB81367</t>
      </is>
    </nc>
  </rcc>
  <rcc rId="12652" sId="1">
    <nc r="L596" t="inlineStr">
      <is>
        <t>BB81367</t>
      </is>
    </nc>
  </rcc>
  <rcc rId="12653" sId="1">
    <nc r="L597" t="inlineStr">
      <is>
        <t>BB81367</t>
      </is>
    </nc>
  </rcc>
  <rcc rId="12654" sId="1">
    <nc r="L598" t="inlineStr">
      <is>
        <t>BB81367</t>
      </is>
    </nc>
  </rcc>
  <rcc rId="12655" sId="1">
    <nc r="L599" t="inlineStr">
      <is>
        <t>BB81367</t>
      </is>
    </nc>
  </rcc>
  <rcc rId="12656" sId="1">
    <nc r="L600" t="inlineStr">
      <is>
        <t>BB81367</t>
      </is>
    </nc>
  </rcc>
  <rcc rId="12657" sId="1">
    <nc r="L601" t="inlineStr">
      <is>
        <t>BB81367</t>
      </is>
    </nc>
  </rcc>
  <rcc rId="12658" sId="1">
    <nc r="L602" t="inlineStr">
      <is>
        <t>BB81367</t>
      </is>
    </nc>
  </rcc>
  <rcc rId="12659" sId="1">
    <nc r="L603" t="inlineStr">
      <is>
        <t>BB81367</t>
      </is>
    </nc>
  </rcc>
  <rcc rId="12660" sId="1">
    <nc r="L604" t="inlineStr">
      <is>
        <t>BB81367</t>
      </is>
    </nc>
  </rcc>
  <rcc rId="12661" sId="1">
    <nc r="L605" t="inlineStr">
      <is>
        <t>BB81367</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664" sId="1" xfDxf="1" dxf="1">
    <nc r="L607" t="inlineStr">
      <is>
        <t>BB81728</t>
      </is>
    </nc>
    <ndxf>
      <alignment horizontal="left" vertical="top" readingOrder="0"/>
      <border outline="0">
        <left style="thin">
          <color indexed="64"/>
        </left>
        <right style="thin">
          <color indexed="64"/>
        </right>
        <top style="thin">
          <color indexed="64"/>
        </top>
        <bottom style="thin">
          <color indexed="64"/>
        </bottom>
      </border>
    </ndxf>
  </rcc>
  <rcc rId="12665" sId="1">
    <nc r="L608" t="inlineStr">
      <is>
        <t>BB81728</t>
      </is>
    </nc>
  </rcc>
  <rcc rId="12666" sId="1">
    <nc r="L609" t="inlineStr">
      <is>
        <t>BB81728</t>
      </is>
    </nc>
  </rcc>
  <rcc rId="12667" sId="1">
    <nc r="L610" t="inlineStr">
      <is>
        <t>BB81728</t>
      </is>
    </nc>
  </rcc>
  <rcc rId="12668" sId="1">
    <nc r="L611" t="inlineStr">
      <is>
        <t>BB81728</t>
      </is>
    </nc>
  </rcc>
  <rcc rId="12669" sId="1">
    <nc r="L612" t="inlineStr">
      <is>
        <t>BB81728</t>
      </is>
    </nc>
  </rcc>
  <rcc rId="12670" sId="1">
    <nc r="L613" t="inlineStr">
      <is>
        <t>BB81728</t>
      </is>
    </nc>
  </rcc>
</revisions>
</file>

<file path=xl/revisions/revisionLog8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671" sId="1" xfDxf="1" dxf="1">
    <nc r="L614" t="inlineStr">
      <is>
        <t>BB99295</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8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672" sId="1" xfDxf="1" dxf="1">
    <nc r="N606" t="inlineStr">
      <is>
        <t>WEICHAI_ESP9.3_Mainstream_Int</t>
      </is>
    </nc>
    <ndxf>
      <alignment horizontal="left" vertical="top" readingOrder="0"/>
      <border outline="0">
        <left style="thin">
          <color indexed="64"/>
        </left>
        <right style="thin">
          <color indexed="64"/>
        </right>
        <top style="thin">
          <color indexed="64"/>
        </top>
        <bottom style="thin">
          <color indexed="64"/>
        </bottom>
      </border>
    </ndxf>
  </rcc>
  <rcc rId="12673" sId="1" xfDxf="1" dxf="1">
    <nc r="N607" t="inlineStr">
      <is>
        <t>BYD_Carbon_ESP93_Int</t>
      </is>
    </nc>
    <ndxf>
      <alignment horizontal="left" vertical="top" readingOrder="0"/>
      <border outline="0">
        <left style="thin">
          <color indexed="64"/>
        </left>
        <right style="thin">
          <color indexed="64"/>
        </right>
        <top style="thin">
          <color indexed="64"/>
        </top>
        <bottom style="thin">
          <color indexed="64"/>
        </bottom>
      </border>
    </ndxf>
  </rcc>
  <rcc rId="12674" sId="1">
    <nc r="N550" t="inlineStr">
      <is>
        <t>WEICHAI_ESP9.3_Mainstream_Int</t>
      </is>
    </nc>
  </rcc>
  <rcc rId="12675" sId="1">
    <nc r="N551" t="inlineStr">
      <is>
        <t>WEICHAI_ESP9.3_Mainstream_Int</t>
      </is>
    </nc>
  </rcc>
  <rcc rId="12676" sId="1">
    <nc r="N552" t="inlineStr">
      <is>
        <t>WEICHAI_ESP9.3_Mainstream_Int</t>
      </is>
    </nc>
  </rcc>
  <rcc rId="12677" sId="1">
    <nc r="N553" t="inlineStr">
      <is>
        <t>WEICHAI_ESP9.3_Mainstream_Int</t>
      </is>
    </nc>
  </rcc>
  <rcc rId="12678" sId="1">
    <nc r="N554" t="inlineStr">
      <is>
        <t>WEICHAI_ESP9.3_Mainstream_Int</t>
      </is>
    </nc>
  </rcc>
  <rcc rId="12679" sId="1">
    <nc r="N555" t="inlineStr">
      <is>
        <t>WEICHAI_ESP9.3_Mainstream_Int</t>
      </is>
    </nc>
  </rcc>
  <rcc rId="12680" sId="1">
    <nc r="N556" t="inlineStr">
      <is>
        <t>WEICHAI_ESP9.3_Mainstream_Int</t>
      </is>
    </nc>
  </rcc>
  <rcc rId="12681" sId="1">
    <nc r="N557" t="inlineStr">
      <is>
        <t>WEICHAI_ESP9.3_Mainstream_Int</t>
      </is>
    </nc>
  </rcc>
  <rcc rId="12682" sId="1">
    <nc r="N558" t="inlineStr">
      <is>
        <t>WEICHAI_ESP9.3_Mainstream_Int</t>
      </is>
    </nc>
  </rcc>
  <rcc rId="12683" sId="1">
    <nc r="N559" t="inlineStr">
      <is>
        <t>WEICHAI_ESP9.3_Mainstream_Int</t>
      </is>
    </nc>
  </rcc>
  <rcc rId="12684" sId="1">
    <nc r="N560" t="inlineStr">
      <is>
        <t>WEICHAI_ESP9.3_Mainstream_Int</t>
      </is>
    </nc>
  </rcc>
  <rcc rId="12685" sId="1">
    <nc r="N561" t="inlineStr">
      <is>
        <t>WEICHAI_ESP9.3_Mainstream_Int</t>
      </is>
    </nc>
  </rcc>
  <rcc rId="12686" sId="1">
    <nc r="N562" t="inlineStr">
      <is>
        <t>WEICHAI_ESP9.3_Mainstream_Int</t>
      </is>
    </nc>
  </rcc>
  <rcc rId="12687" sId="1">
    <nc r="N563" t="inlineStr">
      <is>
        <t>WEICHAI_ESP9.3_Mainstream_Int</t>
      </is>
    </nc>
  </rcc>
  <rcc rId="12688" sId="1">
    <nc r="N564" t="inlineStr">
      <is>
        <t>WEICHAI_ESP9.3_Mainstream_Int</t>
      </is>
    </nc>
  </rcc>
  <rcc rId="12689" sId="1">
    <nc r="N565" t="inlineStr">
      <is>
        <t>WEICHAI_ESP9.3_Mainstream_Int</t>
      </is>
    </nc>
  </rcc>
  <rcc rId="12690" sId="1">
    <nc r="N566" t="inlineStr">
      <is>
        <t>WEICHAI_ESP9.3_Mainstream_Int</t>
      </is>
    </nc>
  </rcc>
  <rcc rId="12691" sId="1">
    <nc r="N567" t="inlineStr">
      <is>
        <t>WEICHAI_ESP9.3_Mainstream_Int</t>
      </is>
    </nc>
  </rcc>
  <rcc rId="12692" sId="1">
    <nc r="N568" t="inlineStr">
      <is>
        <t>WEICHAI_ESP9.3_Mainstream_Int</t>
      </is>
    </nc>
  </rcc>
  <rcc rId="12693" sId="1">
    <nc r="N569" t="inlineStr">
      <is>
        <t>WEICHAI_ESP9.3_Mainstream_Int</t>
      </is>
    </nc>
  </rcc>
  <rcc rId="12694" sId="1">
    <nc r="N570" t="inlineStr">
      <is>
        <t>WEICHAI_ESP9.3_Mainstream_Int</t>
      </is>
    </nc>
  </rcc>
  <rcc rId="12695" sId="1">
    <nc r="N571" t="inlineStr">
      <is>
        <t>WEICHAI_ESP9.3_Mainstream_Int</t>
      </is>
    </nc>
  </rcc>
  <rcc rId="12696" sId="1">
    <nc r="N572" t="inlineStr">
      <is>
        <t>WEICHAI_ESP9.3_Mainstream_Int</t>
      </is>
    </nc>
  </rcc>
  <rcc rId="12697" sId="1">
    <nc r="N573" t="inlineStr">
      <is>
        <t>WEICHAI_ESP9.3_Mainstream_Int</t>
      </is>
    </nc>
  </rcc>
  <rcc rId="12698" sId="1">
    <nc r="N574" t="inlineStr">
      <is>
        <t>WEICHAI_ESP9.3_Mainstream_Int</t>
      </is>
    </nc>
  </rcc>
  <rcc rId="12699" sId="1">
    <nc r="N575" t="inlineStr">
      <is>
        <t>WEICHAI_ESP9.3_Mainstream_Int</t>
      </is>
    </nc>
  </rcc>
  <rcc rId="12700" sId="1">
    <nc r="N576" t="inlineStr">
      <is>
        <t>WEICHAI_ESP9.3_Mainstream_Int</t>
      </is>
    </nc>
  </rcc>
  <rcc rId="12701" sId="1">
    <nc r="N577" t="inlineStr">
      <is>
        <t>WEICHAI_ESP9.3_Mainstream_Int</t>
      </is>
    </nc>
  </rcc>
  <rcc rId="12702" sId="1">
    <nc r="N578" t="inlineStr">
      <is>
        <t>WEICHAI_ESP9.3_Mainstream_Int</t>
      </is>
    </nc>
  </rcc>
  <rcc rId="12703" sId="1">
    <nc r="N579" t="inlineStr">
      <is>
        <t>WEICHAI_ESP9.3_Mainstream_Int</t>
      </is>
    </nc>
  </rcc>
  <rcc rId="12704" sId="1">
    <nc r="N580" t="inlineStr">
      <is>
        <t>WEICHAI_ESP9.3_Mainstream_Int</t>
      </is>
    </nc>
  </rcc>
  <rcc rId="12705" sId="1">
    <nc r="N581" t="inlineStr">
      <is>
        <t>WEICHAI_ESP9.3_Mainstream_Int</t>
      </is>
    </nc>
  </rcc>
  <rcc rId="12706" sId="1">
    <nc r="N582" t="inlineStr">
      <is>
        <t>WEICHAI_ESP9.3_Mainstream_Int</t>
      </is>
    </nc>
  </rcc>
  <rcc rId="12707" sId="1">
    <nc r="N583" t="inlineStr">
      <is>
        <t>WEICHAI_ESP9.3_Mainstream_Int</t>
      </is>
    </nc>
  </rcc>
  <rcc rId="12708" sId="1">
    <nc r="N584" t="inlineStr">
      <is>
        <t>WEICHAI_ESP9.3_Mainstream_Int</t>
      </is>
    </nc>
  </rcc>
  <rcc rId="12709" sId="1">
    <nc r="N585" t="inlineStr">
      <is>
        <t>WEICHAI_ESP9.3_Mainstream_Int</t>
      </is>
    </nc>
  </rcc>
  <rcc rId="12710" sId="1">
    <nc r="N586" t="inlineStr">
      <is>
        <t>WEICHAI_ESP9.3_Mainstream_Int</t>
      </is>
    </nc>
  </rcc>
  <rcc rId="12711" sId="1">
    <nc r="N587" t="inlineStr">
      <is>
        <t>WEICHAI_ESP9.3_Mainstream_Int</t>
      </is>
    </nc>
  </rcc>
  <rcc rId="12712" sId="1">
    <nc r="N588" t="inlineStr">
      <is>
        <t>WEICHAI_ESP9.3_Mainstream_Int</t>
      </is>
    </nc>
  </rcc>
  <rcc rId="12713" sId="1">
    <nc r="N589" t="inlineStr">
      <is>
        <t>WEICHAI_ESP9.3_Mainstream_Int</t>
      </is>
    </nc>
  </rcc>
  <rcc rId="12714" sId="1">
    <nc r="N590" t="inlineStr">
      <is>
        <t>WEICHAI_ESP9.3_Mainstream_Int</t>
      </is>
    </nc>
  </rcc>
  <rcc rId="12715" sId="1">
    <nc r="N591" t="inlineStr">
      <is>
        <t>WEICHAI_ESP9.3_Mainstream_Int</t>
      </is>
    </nc>
  </rcc>
  <rcc rId="12716" sId="1">
    <nc r="N592" t="inlineStr">
      <is>
        <t>WEICHAI_ESP9.3_Mainstream_Int</t>
      </is>
    </nc>
  </rcc>
  <rcc rId="12717" sId="1">
    <nc r="N593" t="inlineStr">
      <is>
        <t>WEICHAI_ESP9.3_Mainstream_Int</t>
      </is>
    </nc>
  </rcc>
  <rcc rId="12718" sId="1">
    <nc r="N594" t="inlineStr">
      <is>
        <t>WEICHAI_ESP9.3_Mainstream_Int</t>
      </is>
    </nc>
  </rcc>
  <rcc rId="12719" sId="1">
    <nc r="N595" t="inlineStr">
      <is>
        <t>WEICHAI_ESP9.3_Mainstream_Int</t>
      </is>
    </nc>
  </rcc>
  <rcc rId="12720" sId="1">
    <nc r="N596" t="inlineStr">
      <is>
        <t>WEICHAI_ESP9.3_Mainstream_Int</t>
      </is>
    </nc>
  </rcc>
  <rcc rId="12721" sId="1">
    <nc r="N597" t="inlineStr">
      <is>
        <t>WEICHAI_ESP9.3_Mainstream_Int</t>
      </is>
    </nc>
  </rcc>
  <rcc rId="12722" sId="1">
    <nc r="N598" t="inlineStr">
      <is>
        <t>WEICHAI_ESP9.3_Mainstream_Int</t>
      </is>
    </nc>
  </rcc>
  <rcc rId="12723" sId="1">
    <nc r="N599" t="inlineStr">
      <is>
        <t>WEICHAI_ESP9.3_Mainstream_Int</t>
      </is>
    </nc>
  </rcc>
  <rcc rId="12724" sId="1">
    <nc r="N600" t="inlineStr">
      <is>
        <t>WEICHAI_ESP9.3_Mainstream_Int</t>
      </is>
    </nc>
  </rcc>
  <rcc rId="12725" sId="1">
    <nc r="N601" t="inlineStr">
      <is>
        <t>WEICHAI_ESP9.3_Mainstream_Int</t>
      </is>
    </nc>
  </rcc>
  <rcc rId="12726" sId="1">
    <nc r="N602" t="inlineStr">
      <is>
        <t>WEICHAI_ESP9.3_Mainstream_Int</t>
      </is>
    </nc>
  </rcc>
  <rcc rId="12727" sId="1">
    <nc r="N603" t="inlineStr">
      <is>
        <t>WEICHAI_ESP9.3_Mainstream_Int</t>
      </is>
    </nc>
  </rcc>
  <rcc rId="12728" sId="1">
    <nc r="N604" t="inlineStr">
      <is>
        <t>WEICHAI_ESP9.3_Mainstream_Int</t>
      </is>
    </nc>
  </rcc>
  <rcc rId="12729" sId="1">
    <nc r="N605" t="inlineStr">
      <is>
        <t>WEICHAI_ESP9.3_Mainstream_Int</t>
      </is>
    </nc>
  </rcc>
  <rcc rId="12730" sId="1">
    <nc r="N608" t="inlineStr">
      <is>
        <t>BYD_Carbon_ESP93_Int</t>
      </is>
    </nc>
  </rcc>
  <rcc rId="12731" sId="1">
    <nc r="N609" t="inlineStr">
      <is>
        <t>BYD_Carbon_ESP93_Int</t>
      </is>
    </nc>
  </rcc>
  <rcc rId="12732" sId="1">
    <nc r="N610" t="inlineStr">
      <is>
        <t>BYD_Carbon_ESP93_Int</t>
      </is>
    </nc>
  </rcc>
  <rcc rId="12733" sId="1">
    <nc r="N611" t="inlineStr">
      <is>
        <t>BYD_Carbon_ESP93_Int</t>
      </is>
    </nc>
  </rcc>
  <rcc rId="12734" sId="1">
    <nc r="N612" t="inlineStr">
      <is>
        <t>BYD_Carbon_ESP93_Int</t>
      </is>
    </nc>
  </rcc>
  <rcc rId="12735" sId="1">
    <nc r="N613" t="inlineStr">
      <is>
        <t>BYD_Carbon_ESP93_Int</t>
      </is>
    </nc>
  </rcc>
</revisions>
</file>

<file path=xl/revisions/revisionLog8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736" sId="1" xfDxf="1" dxf="1">
    <nc r="N614" t="inlineStr">
      <is>
        <t>GeelyNL5P_ESPHevX_Int</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8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737" sId="1" quotePrefix="1">
    <nc r="O550" t="inlineStr">
      <is>
        <t>-</t>
      </is>
    </nc>
  </rcc>
  <rcc rId="12738" sId="1" quotePrefix="1">
    <nc r="O551" t="inlineStr">
      <is>
        <t>-</t>
      </is>
    </nc>
  </rcc>
  <rcc rId="12739" sId="1" quotePrefix="1">
    <nc r="O552" t="inlineStr">
      <is>
        <t>-</t>
      </is>
    </nc>
  </rcc>
  <rcc rId="12740" sId="1" quotePrefix="1">
    <nc r="O553" t="inlineStr">
      <is>
        <t>-</t>
      </is>
    </nc>
  </rcc>
  <rcc rId="12741" sId="1" quotePrefix="1">
    <nc r="O554" t="inlineStr">
      <is>
        <t>-</t>
      </is>
    </nc>
  </rcc>
  <rcc rId="12742" sId="1" quotePrefix="1">
    <nc r="O555" t="inlineStr">
      <is>
        <t>-</t>
      </is>
    </nc>
  </rcc>
  <rcc rId="12743" sId="1" quotePrefix="1">
    <nc r="O556" t="inlineStr">
      <is>
        <t>-</t>
      </is>
    </nc>
  </rcc>
  <rcc rId="12744" sId="1" quotePrefix="1">
    <nc r="O557" t="inlineStr">
      <is>
        <t>-</t>
      </is>
    </nc>
  </rcc>
  <rcc rId="12745" sId="1" quotePrefix="1">
    <nc r="O558" t="inlineStr">
      <is>
        <t>-</t>
      </is>
    </nc>
  </rcc>
  <rcc rId="12746" sId="1" quotePrefix="1">
    <nc r="O559" t="inlineStr">
      <is>
        <t>-</t>
      </is>
    </nc>
  </rcc>
  <rcc rId="12747" sId="1" quotePrefix="1">
    <nc r="O560" t="inlineStr">
      <is>
        <t>-</t>
      </is>
    </nc>
  </rcc>
  <rcc rId="12748" sId="1" quotePrefix="1">
    <nc r="O561" t="inlineStr">
      <is>
        <t>-</t>
      </is>
    </nc>
  </rcc>
  <rcc rId="12749" sId="1" quotePrefix="1">
    <nc r="O562" t="inlineStr">
      <is>
        <t>-</t>
      </is>
    </nc>
  </rcc>
  <rcc rId="12750" sId="1" quotePrefix="1">
    <nc r="O563" t="inlineStr">
      <is>
        <t>-</t>
      </is>
    </nc>
  </rcc>
  <rcc rId="12751" sId="1" quotePrefix="1">
    <nc r="O564" t="inlineStr">
      <is>
        <t>-</t>
      </is>
    </nc>
  </rcc>
  <rcc rId="12752" sId="1" quotePrefix="1">
    <nc r="O565" t="inlineStr">
      <is>
        <t>-</t>
      </is>
    </nc>
  </rcc>
  <rcc rId="12753" sId="1" quotePrefix="1">
    <nc r="O566" t="inlineStr">
      <is>
        <t>-</t>
      </is>
    </nc>
  </rcc>
  <rcc rId="12754" sId="1" quotePrefix="1">
    <nc r="O567" t="inlineStr">
      <is>
        <t>-</t>
      </is>
    </nc>
  </rcc>
  <rcc rId="12755" sId="1" quotePrefix="1">
    <nc r="O568" t="inlineStr">
      <is>
        <t>-</t>
      </is>
    </nc>
  </rcc>
  <rcc rId="12756" sId="1" quotePrefix="1">
    <nc r="O569" t="inlineStr">
      <is>
        <t>-</t>
      </is>
    </nc>
  </rcc>
  <rcc rId="12757" sId="1" quotePrefix="1">
    <nc r="O570" t="inlineStr">
      <is>
        <t>-</t>
      </is>
    </nc>
  </rcc>
  <rcc rId="12758" sId="1" quotePrefix="1">
    <nc r="O571" t="inlineStr">
      <is>
        <t>-</t>
      </is>
    </nc>
  </rcc>
  <rcc rId="12759" sId="1" quotePrefix="1">
    <nc r="O572" t="inlineStr">
      <is>
        <t>-</t>
      </is>
    </nc>
  </rcc>
  <rcc rId="12760" sId="1" quotePrefix="1">
    <nc r="O573" t="inlineStr">
      <is>
        <t>-</t>
      </is>
    </nc>
  </rcc>
  <rcc rId="12761" sId="1" quotePrefix="1">
    <nc r="O574" t="inlineStr">
      <is>
        <t>-</t>
      </is>
    </nc>
  </rcc>
  <rcc rId="12762" sId="1" quotePrefix="1">
    <nc r="O575" t="inlineStr">
      <is>
        <t>-</t>
      </is>
    </nc>
  </rcc>
  <rcc rId="12763" sId="1" quotePrefix="1">
    <nc r="O576" t="inlineStr">
      <is>
        <t>-</t>
      </is>
    </nc>
  </rcc>
  <rcc rId="12764" sId="1" quotePrefix="1">
    <nc r="O577" t="inlineStr">
      <is>
        <t>-</t>
      </is>
    </nc>
  </rcc>
  <rcc rId="12765" sId="1" quotePrefix="1">
    <nc r="O578" t="inlineStr">
      <is>
        <t>-</t>
      </is>
    </nc>
  </rcc>
  <rcc rId="12766" sId="1" quotePrefix="1">
    <nc r="O579" t="inlineStr">
      <is>
        <t>-</t>
      </is>
    </nc>
  </rcc>
  <rcc rId="12767" sId="1" quotePrefix="1">
    <nc r="O580" t="inlineStr">
      <is>
        <t>-</t>
      </is>
    </nc>
  </rcc>
  <rcc rId="12768" sId="1" quotePrefix="1">
    <nc r="O581" t="inlineStr">
      <is>
        <t>-</t>
      </is>
    </nc>
  </rcc>
  <rcc rId="12769" sId="1" quotePrefix="1">
    <nc r="O582" t="inlineStr">
      <is>
        <t>-</t>
      </is>
    </nc>
  </rcc>
  <rcc rId="12770" sId="1" quotePrefix="1">
    <nc r="O583" t="inlineStr">
      <is>
        <t>-</t>
      </is>
    </nc>
  </rcc>
  <rcc rId="12771" sId="1" quotePrefix="1">
    <nc r="O584" t="inlineStr">
      <is>
        <t>-</t>
      </is>
    </nc>
  </rcc>
  <rcc rId="12772" sId="1" quotePrefix="1">
    <nc r="O585" t="inlineStr">
      <is>
        <t>-</t>
      </is>
    </nc>
  </rcc>
  <rcc rId="12773" sId="1" quotePrefix="1">
    <nc r="O586" t="inlineStr">
      <is>
        <t>-</t>
      </is>
    </nc>
  </rcc>
  <rcc rId="12774" sId="1" quotePrefix="1">
    <nc r="O587" t="inlineStr">
      <is>
        <t>-</t>
      </is>
    </nc>
  </rcc>
  <rcc rId="12775" sId="1" quotePrefix="1">
    <nc r="O588" t="inlineStr">
      <is>
        <t>-</t>
      </is>
    </nc>
  </rcc>
  <rcc rId="12776" sId="1" quotePrefix="1">
    <nc r="O589" t="inlineStr">
      <is>
        <t>-</t>
      </is>
    </nc>
  </rcc>
  <rcc rId="12777" sId="1" quotePrefix="1">
    <nc r="O590" t="inlineStr">
      <is>
        <t>-</t>
      </is>
    </nc>
  </rcc>
  <rcc rId="12778" sId="1" quotePrefix="1">
    <nc r="O591" t="inlineStr">
      <is>
        <t>-</t>
      </is>
    </nc>
  </rcc>
  <rcc rId="12779" sId="1" quotePrefix="1">
    <nc r="O592" t="inlineStr">
      <is>
        <t>-</t>
      </is>
    </nc>
  </rcc>
  <rcc rId="12780" sId="1" quotePrefix="1">
    <nc r="O593" t="inlineStr">
      <is>
        <t>-</t>
      </is>
    </nc>
  </rcc>
  <rcc rId="12781" sId="1" quotePrefix="1">
    <nc r="O594" t="inlineStr">
      <is>
        <t>-</t>
      </is>
    </nc>
  </rcc>
  <rcc rId="12782" sId="1" quotePrefix="1">
    <nc r="O595" t="inlineStr">
      <is>
        <t>-</t>
      </is>
    </nc>
  </rcc>
  <rcc rId="12783" sId="1" quotePrefix="1">
    <nc r="O596" t="inlineStr">
      <is>
        <t>-</t>
      </is>
    </nc>
  </rcc>
  <rcc rId="12784" sId="1" quotePrefix="1">
    <nc r="O597" t="inlineStr">
      <is>
        <t>-</t>
      </is>
    </nc>
  </rcc>
  <rcc rId="12785" sId="1" quotePrefix="1">
    <nc r="O598" t="inlineStr">
      <is>
        <t>-</t>
      </is>
    </nc>
  </rcc>
  <rcc rId="12786" sId="1" quotePrefix="1">
    <nc r="O599" t="inlineStr">
      <is>
        <t>-</t>
      </is>
    </nc>
  </rcc>
  <rcc rId="12787" sId="1" quotePrefix="1">
    <nc r="O600" t="inlineStr">
      <is>
        <t>-</t>
      </is>
    </nc>
  </rcc>
  <rcc rId="12788" sId="1" quotePrefix="1">
    <nc r="O601" t="inlineStr">
      <is>
        <t>-</t>
      </is>
    </nc>
  </rcc>
  <rcc rId="12789" sId="1" quotePrefix="1">
    <nc r="O602" t="inlineStr">
      <is>
        <t>-</t>
      </is>
    </nc>
  </rcc>
  <rcc rId="12790" sId="1" quotePrefix="1">
    <nc r="O603" t="inlineStr">
      <is>
        <t>-</t>
      </is>
    </nc>
  </rcc>
  <rcc rId="12791" sId="1" quotePrefix="1">
    <nc r="O604" t="inlineStr">
      <is>
        <t>-</t>
      </is>
    </nc>
  </rcc>
  <rcc rId="12792" sId="1" quotePrefix="1">
    <nc r="O605" t="inlineStr">
      <is>
        <t>-</t>
      </is>
    </nc>
  </rcc>
  <rcc rId="12793" sId="1" quotePrefix="1">
    <nc r="O606" t="inlineStr">
      <is>
        <t>-</t>
      </is>
    </nc>
  </rcc>
  <rcc rId="12794" sId="1" quotePrefix="1">
    <nc r="O607" t="inlineStr">
      <is>
        <t>-</t>
      </is>
    </nc>
  </rcc>
  <rcc rId="12795" sId="1" quotePrefix="1">
    <nc r="O608" t="inlineStr">
      <is>
        <t>-</t>
      </is>
    </nc>
  </rcc>
  <rcc rId="12796" sId="1" quotePrefix="1">
    <nc r="O609" t="inlineStr">
      <is>
        <t>-</t>
      </is>
    </nc>
  </rcc>
  <rcc rId="12797" sId="1" quotePrefix="1">
    <nc r="O610" t="inlineStr">
      <is>
        <t>-</t>
      </is>
    </nc>
  </rcc>
  <rcc rId="12798" sId="1" quotePrefix="1">
    <nc r="O611" t="inlineStr">
      <is>
        <t>-</t>
      </is>
    </nc>
  </rcc>
  <rcc rId="12799" sId="1" quotePrefix="1">
    <nc r="O612" t="inlineStr">
      <is>
        <t>-</t>
      </is>
    </nc>
  </rcc>
  <rcc rId="12800" sId="1" quotePrefix="1">
    <nc r="O613" t="inlineStr">
      <is>
        <t>-</t>
      </is>
    </nc>
  </rcc>
  <rcc rId="12801" sId="1" quotePrefix="1">
    <nc r="O614" t="inlineStr">
      <is>
        <t>-</t>
      </is>
    </nc>
  </rcc>
  <rcc rId="12802" sId="1" xfDxf="1" dxf="1" quotePrefix="1">
    <nc r="P606" t="inlineStr">
      <is>
        <t>Tran Dinh Thu Quynh (RBVH/EAS11)</t>
      </is>
    </nc>
    <ndxf>
      <alignment horizontal="left" vertical="top" readingOrder="0"/>
      <border outline="0">
        <left style="thin">
          <color indexed="64"/>
        </left>
        <right style="thin">
          <color indexed="64"/>
        </right>
        <top style="thin">
          <color indexed="64"/>
        </top>
        <bottom style="thin">
          <color indexed="64"/>
        </bottom>
      </border>
    </ndxf>
  </rcc>
  <rcc rId="12803" sId="1" xfDxf="1" dxf="1" quotePrefix="1">
    <nc r="P607" t="inlineStr">
      <is>
        <t>MA Python (CC-AS/EVA-SW31-CN)</t>
      </is>
    </nc>
    <ndxf>
      <alignment horizontal="left" vertical="top" readingOrder="0"/>
      <border outline="0">
        <left style="thin">
          <color indexed="64"/>
        </left>
        <right style="thin">
          <color indexed="64"/>
        </right>
        <top style="thin">
          <color indexed="64"/>
        </top>
        <bottom style="thin">
          <color indexed="64"/>
        </bottom>
      </border>
    </ndxf>
  </rcc>
  <rcc rId="12804" sId="1" quotePrefix="1">
    <nc r="P550" t="inlineStr">
      <is>
        <t>Tran Dinh Thu Quynh (RBVH/EAS11)</t>
      </is>
    </nc>
  </rcc>
  <rcc rId="12805" sId="1" quotePrefix="1">
    <nc r="P551" t="inlineStr">
      <is>
        <t>Tran Dinh Thu Quynh (RBVH/EAS11)</t>
      </is>
    </nc>
  </rcc>
  <rcc rId="12806" sId="1" quotePrefix="1">
    <nc r="P552" t="inlineStr">
      <is>
        <t>Tran Dinh Thu Quynh (RBVH/EAS11)</t>
      </is>
    </nc>
  </rcc>
  <rcc rId="12807" sId="1" quotePrefix="1">
    <nc r="P553" t="inlineStr">
      <is>
        <t>Tran Dinh Thu Quynh (RBVH/EAS11)</t>
      </is>
    </nc>
  </rcc>
  <rcc rId="12808" sId="1" quotePrefix="1">
    <nc r="P554" t="inlineStr">
      <is>
        <t>Tran Dinh Thu Quynh (RBVH/EAS11)</t>
      </is>
    </nc>
  </rcc>
  <rcc rId="12809" sId="1" quotePrefix="1">
    <nc r="P555" t="inlineStr">
      <is>
        <t>Tran Dinh Thu Quynh (RBVH/EAS11)</t>
      </is>
    </nc>
  </rcc>
  <rcc rId="12810" sId="1" quotePrefix="1">
    <nc r="P556" t="inlineStr">
      <is>
        <t>Tran Dinh Thu Quynh (RBVH/EAS11)</t>
      </is>
    </nc>
  </rcc>
  <rcc rId="12811" sId="1" quotePrefix="1">
    <nc r="P557" t="inlineStr">
      <is>
        <t>Tran Dinh Thu Quynh (RBVH/EAS11)</t>
      </is>
    </nc>
  </rcc>
  <rcc rId="12812" sId="1" quotePrefix="1">
    <nc r="P558" t="inlineStr">
      <is>
        <t>Tran Dinh Thu Quynh (RBVH/EAS11)</t>
      </is>
    </nc>
  </rcc>
  <rcc rId="12813" sId="1" quotePrefix="1">
    <nc r="P559" t="inlineStr">
      <is>
        <t>Tran Dinh Thu Quynh (RBVH/EAS11)</t>
      </is>
    </nc>
  </rcc>
  <rcc rId="12814" sId="1" quotePrefix="1">
    <nc r="P560" t="inlineStr">
      <is>
        <t>Tran Dinh Thu Quynh (RBVH/EAS11)</t>
      </is>
    </nc>
  </rcc>
  <rcc rId="12815" sId="1" quotePrefix="1">
    <nc r="P561" t="inlineStr">
      <is>
        <t>Tran Dinh Thu Quynh (RBVH/EAS11)</t>
      </is>
    </nc>
  </rcc>
  <rcc rId="12816" sId="1" quotePrefix="1">
    <nc r="P562" t="inlineStr">
      <is>
        <t>Tran Dinh Thu Quynh (RBVH/EAS11)</t>
      </is>
    </nc>
  </rcc>
  <rcc rId="12817" sId="1" quotePrefix="1">
    <nc r="P563" t="inlineStr">
      <is>
        <t>Tran Dinh Thu Quynh (RBVH/EAS11)</t>
      </is>
    </nc>
  </rcc>
  <rcc rId="12818" sId="1" quotePrefix="1">
    <nc r="P564" t="inlineStr">
      <is>
        <t>Tran Dinh Thu Quynh (RBVH/EAS11)</t>
      </is>
    </nc>
  </rcc>
  <rcc rId="12819" sId="1" quotePrefix="1">
    <nc r="P565" t="inlineStr">
      <is>
        <t>Tran Dinh Thu Quynh (RBVH/EAS11)</t>
      </is>
    </nc>
  </rcc>
  <rcc rId="12820" sId="1" quotePrefix="1">
    <nc r="P566" t="inlineStr">
      <is>
        <t>Tran Dinh Thu Quynh (RBVH/EAS11)</t>
      </is>
    </nc>
  </rcc>
  <rcc rId="12821" sId="1" quotePrefix="1">
    <nc r="P567" t="inlineStr">
      <is>
        <t>Tran Dinh Thu Quynh (RBVH/EAS11)</t>
      </is>
    </nc>
  </rcc>
  <rcc rId="12822" sId="1" quotePrefix="1">
    <nc r="P568" t="inlineStr">
      <is>
        <t>Tran Dinh Thu Quynh (RBVH/EAS11)</t>
      </is>
    </nc>
  </rcc>
  <rcc rId="12823" sId="1" quotePrefix="1">
    <nc r="P569" t="inlineStr">
      <is>
        <t>Tran Dinh Thu Quynh (RBVH/EAS11)</t>
      </is>
    </nc>
  </rcc>
  <rcc rId="12824" sId="1" quotePrefix="1">
    <nc r="P570" t="inlineStr">
      <is>
        <t>Tran Dinh Thu Quynh (RBVH/EAS11)</t>
      </is>
    </nc>
  </rcc>
  <rcc rId="12825" sId="1" quotePrefix="1">
    <nc r="P571" t="inlineStr">
      <is>
        <t>Tran Dinh Thu Quynh (RBVH/EAS11)</t>
      </is>
    </nc>
  </rcc>
  <rcc rId="12826" sId="1" quotePrefix="1">
    <nc r="P572" t="inlineStr">
      <is>
        <t>Tran Dinh Thu Quynh (RBVH/EAS11)</t>
      </is>
    </nc>
  </rcc>
  <rcc rId="12827" sId="1" quotePrefix="1">
    <nc r="P573" t="inlineStr">
      <is>
        <t>Tran Dinh Thu Quynh (RBVH/EAS11)</t>
      </is>
    </nc>
  </rcc>
  <rcc rId="12828" sId="1" quotePrefix="1">
    <nc r="P574" t="inlineStr">
      <is>
        <t>Tran Dinh Thu Quynh (RBVH/EAS11)</t>
      </is>
    </nc>
  </rcc>
  <rcc rId="12829" sId="1" quotePrefix="1">
    <nc r="P575" t="inlineStr">
      <is>
        <t>Tran Dinh Thu Quynh (RBVH/EAS11)</t>
      </is>
    </nc>
  </rcc>
  <rcc rId="12830" sId="1" quotePrefix="1">
    <nc r="P576" t="inlineStr">
      <is>
        <t>Tran Dinh Thu Quynh (RBVH/EAS11)</t>
      </is>
    </nc>
  </rcc>
  <rcc rId="12831" sId="1" quotePrefix="1">
    <nc r="P577" t="inlineStr">
      <is>
        <t>Tran Dinh Thu Quynh (RBVH/EAS11)</t>
      </is>
    </nc>
  </rcc>
  <rcc rId="12832" sId="1" quotePrefix="1">
    <nc r="P578" t="inlineStr">
      <is>
        <t>Tran Dinh Thu Quynh (RBVH/EAS11)</t>
      </is>
    </nc>
  </rcc>
  <rcc rId="12833" sId="1" quotePrefix="1">
    <nc r="P579" t="inlineStr">
      <is>
        <t>Tran Dinh Thu Quynh (RBVH/EAS11)</t>
      </is>
    </nc>
  </rcc>
  <rcc rId="12834" sId="1" quotePrefix="1">
    <nc r="P580" t="inlineStr">
      <is>
        <t>Tran Dinh Thu Quynh (RBVH/EAS11)</t>
      </is>
    </nc>
  </rcc>
  <rcc rId="12835" sId="1" quotePrefix="1">
    <nc r="P581" t="inlineStr">
      <is>
        <t>Tran Dinh Thu Quynh (RBVH/EAS11)</t>
      </is>
    </nc>
  </rcc>
  <rcc rId="12836" sId="1" quotePrefix="1">
    <nc r="P582" t="inlineStr">
      <is>
        <t>Tran Dinh Thu Quynh (RBVH/EAS11)</t>
      </is>
    </nc>
  </rcc>
  <rcc rId="12837" sId="1" quotePrefix="1">
    <nc r="P583" t="inlineStr">
      <is>
        <t>Tran Dinh Thu Quynh (RBVH/EAS11)</t>
      </is>
    </nc>
  </rcc>
  <rcc rId="12838" sId="1" quotePrefix="1">
    <nc r="P584" t="inlineStr">
      <is>
        <t>Tran Dinh Thu Quynh (RBVH/EAS11)</t>
      </is>
    </nc>
  </rcc>
  <rcc rId="12839" sId="1" quotePrefix="1">
    <nc r="P585" t="inlineStr">
      <is>
        <t>Tran Dinh Thu Quynh (RBVH/EAS11)</t>
      </is>
    </nc>
  </rcc>
  <rcc rId="12840" sId="1" quotePrefix="1">
    <nc r="P586" t="inlineStr">
      <is>
        <t>Tran Dinh Thu Quynh (RBVH/EAS11)</t>
      </is>
    </nc>
  </rcc>
  <rcc rId="12841" sId="1" quotePrefix="1">
    <nc r="P587" t="inlineStr">
      <is>
        <t>Tran Dinh Thu Quynh (RBVH/EAS11)</t>
      </is>
    </nc>
  </rcc>
  <rcc rId="12842" sId="1" quotePrefix="1">
    <nc r="P588" t="inlineStr">
      <is>
        <t>Tran Dinh Thu Quynh (RBVH/EAS11)</t>
      </is>
    </nc>
  </rcc>
  <rcc rId="12843" sId="1" quotePrefix="1">
    <nc r="P589" t="inlineStr">
      <is>
        <t>Tran Dinh Thu Quynh (RBVH/EAS11)</t>
      </is>
    </nc>
  </rcc>
  <rcc rId="12844" sId="1" quotePrefix="1">
    <nc r="P590" t="inlineStr">
      <is>
        <t>Tran Dinh Thu Quynh (RBVH/EAS11)</t>
      </is>
    </nc>
  </rcc>
  <rcc rId="12845" sId="1" quotePrefix="1">
    <nc r="P591" t="inlineStr">
      <is>
        <t>Tran Dinh Thu Quynh (RBVH/EAS11)</t>
      </is>
    </nc>
  </rcc>
  <rcc rId="12846" sId="1" quotePrefix="1">
    <nc r="P592" t="inlineStr">
      <is>
        <t>Tran Dinh Thu Quynh (RBVH/EAS11)</t>
      </is>
    </nc>
  </rcc>
  <rcc rId="12847" sId="1" quotePrefix="1">
    <nc r="P593" t="inlineStr">
      <is>
        <t>Tran Dinh Thu Quynh (RBVH/EAS11)</t>
      </is>
    </nc>
  </rcc>
  <rcc rId="12848" sId="1" quotePrefix="1">
    <nc r="P594" t="inlineStr">
      <is>
        <t>Tran Dinh Thu Quynh (RBVH/EAS11)</t>
      </is>
    </nc>
  </rcc>
  <rcc rId="12849" sId="1" quotePrefix="1">
    <nc r="P595" t="inlineStr">
      <is>
        <t>Tran Dinh Thu Quynh (RBVH/EAS11)</t>
      </is>
    </nc>
  </rcc>
  <rcc rId="12850" sId="1" quotePrefix="1">
    <nc r="P596" t="inlineStr">
      <is>
        <t>Tran Dinh Thu Quynh (RBVH/EAS11)</t>
      </is>
    </nc>
  </rcc>
  <rcc rId="12851" sId="1" quotePrefix="1">
    <nc r="P597" t="inlineStr">
      <is>
        <t>Tran Dinh Thu Quynh (RBVH/EAS11)</t>
      </is>
    </nc>
  </rcc>
  <rcc rId="12852" sId="1" quotePrefix="1">
    <nc r="P598" t="inlineStr">
      <is>
        <t>Tran Dinh Thu Quynh (RBVH/EAS11)</t>
      </is>
    </nc>
  </rcc>
  <rcc rId="12853" sId="1" quotePrefix="1">
    <nc r="P599" t="inlineStr">
      <is>
        <t>Tran Dinh Thu Quynh (RBVH/EAS11)</t>
      </is>
    </nc>
  </rcc>
  <rcc rId="12854" sId="1" quotePrefix="1">
    <nc r="P600" t="inlineStr">
      <is>
        <t>Tran Dinh Thu Quynh (RBVH/EAS11)</t>
      </is>
    </nc>
  </rcc>
  <rcc rId="12855" sId="1" quotePrefix="1">
    <nc r="P601" t="inlineStr">
      <is>
        <t>Tran Dinh Thu Quynh (RBVH/EAS11)</t>
      </is>
    </nc>
  </rcc>
  <rcc rId="12856" sId="1" quotePrefix="1">
    <nc r="P602" t="inlineStr">
      <is>
        <t>Tran Dinh Thu Quynh (RBVH/EAS11)</t>
      </is>
    </nc>
  </rcc>
  <rcc rId="12857" sId="1" quotePrefix="1">
    <nc r="P603" t="inlineStr">
      <is>
        <t>Tran Dinh Thu Quynh (RBVH/EAS11)</t>
      </is>
    </nc>
  </rcc>
  <rcc rId="12858" sId="1" quotePrefix="1">
    <nc r="P604" t="inlineStr">
      <is>
        <t>Tran Dinh Thu Quynh (RBVH/EAS11)</t>
      </is>
    </nc>
  </rcc>
  <rcc rId="12859" sId="1" quotePrefix="1">
    <nc r="P605" t="inlineStr">
      <is>
        <t>Tran Dinh Thu Quynh (RBVH/EAS11)</t>
      </is>
    </nc>
  </rcc>
  <rcc rId="12860" sId="1" quotePrefix="1">
    <nc r="P608" t="inlineStr">
      <is>
        <t>MA Python (CC-AS/EVA-SW31-CN)</t>
      </is>
    </nc>
  </rcc>
  <rcc rId="12861" sId="1" quotePrefix="1">
    <nc r="P609" t="inlineStr">
      <is>
        <t>MA Python (CC-AS/EVA-SW31-CN)</t>
      </is>
    </nc>
  </rcc>
  <rcc rId="12862" sId="1" quotePrefix="1">
    <nc r="P610" t="inlineStr">
      <is>
        <t>MA Python (CC-AS/EVA-SW31-CN)</t>
      </is>
    </nc>
  </rcc>
  <rcc rId="12863" sId="1" quotePrefix="1">
    <nc r="P611" t="inlineStr">
      <is>
        <t>MA Python (CC-AS/EVA-SW31-CN)</t>
      </is>
    </nc>
  </rcc>
  <rcc rId="12864" sId="1" quotePrefix="1">
    <nc r="P612" t="inlineStr">
      <is>
        <t>MA Python (CC-AS/EVA-SW31-CN)</t>
      </is>
    </nc>
  </rcc>
  <rcc rId="12865" sId="1" quotePrefix="1">
    <nc r="P613" t="inlineStr">
      <is>
        <t>MA Python (CC-AS/EVA-SW31-CN)</t>
      </is>
    </nc>
  </rcc>
</revisions>
</file>

<file path=xl/revisions/revisionLog8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866" sId="1" xfDxf="1" dxf="1" quotePrefix="1">
    <nc r="P614" t="inlineStr">
      <is>
        <t>ZHANG Guorong (CC-AS/EVA-SW32-CN)</t>
      </is>
    </nc>
    <ndxf>
      <alignment horizontal="left" vertical="top" readingOrder="0"/>
      <border outline="0">
        <left style="thin">
          <color indexed="64"/>
        </left>
        <right style="thin">
          <color indexed="64"/>
        </right>
        <top style="thin">
          <color indexed="64"/>
        </top>
        <bottom style="thin">
          <color indexed="64"/>
        </bottom>
      </border>
    </ndxf>
  </rcc>
  <rcc rId="12867" sId="1" quotePrefix="1">
    <nc r="R551" t="inlineStr">
      <is>
        <t>-</t>
      </is>
    </nc>
  </rcc>
  <rcc rId="12868" sId="1" quotePrefix="1">
    <nc r="R552" t="inlineStr">
      <is>
        <t>-</t>
      </is>
    </nc>
  </rcc>
  <rcc rId="12869" sId="1" quotePrefix="1">
    <nc r="R553" t="inlineStr">
      <is>
        <t>-</t>
      </is>
    </nc>
  </rcc>
  <rcc rId="12870" sId="1" quotePrefix="1">
    <nc r="R554" t="inlineStr">
      <is>
        <t>-</t>
      </is>
    </nc>
  </rcc>
  <rcc rId="12871" sId="1" quotePrefix="1">
    <nc r="R555" t="inlineStr">
      <is>
        <t>-</t>
      </is>
    </nc>
  </rcc>
  <rcc rId="12872" sId="1" quotePrefix="1">
    <nc r="R556" t="inlineStr">
      <is>
        <t>-</t>
      </is>
    </nc>
  </rcc>
  <rcc rId="12873" sId="1" quotePrefix="1">
    <nc r="R557" t="inlineStr">
      <is>
        <t>-</t>
      </is>
    </nc>
  </rcc>
  <rcc rId="12874" sId="1" quotePrefix="1">
    <nc r="R558" t="inlineStr">
      <is>
        <t>-</t>
      </is>
    </nc>
  </rcc>
  <rcc rId="12875" sId="1" quotePrefix="1">
    <nc r="R559" t="inlineStr">
      <is>
        <t>-</t>
      </is>
    </nc>
  </rcc>
  <rcc rId="12876" sId="1" quotePrefix="1">
    <nc r="R560" t="inlineStr">
      <is>
        <t>-</t>
      </is>
    </nc>
  </rcc>
  <rcc rId="12877" sId="1" quotePrefix="1">
    <nc r="R561" t="inlineStr">
      <is>
        <t>-</t>
      </is>
    </nc>
  </rcc>
  <rcc rId="12878" sId="1" quotePrefix="1">
    <nc r="R562" t="inlineStr">
      <is>
        <t>-</t>
      </is>
    </nc>
  </rcc>
  <rcc rId="12879" sId="1" quotePrefix="1">
    <nc r="R563" t="inlineStr">
      <is>
        <t>-</t>
      </is>
    </nc>
  </rcc>
  <rcc rId="12880" sId="1" quotePrefix="1">
    <nc r="R564" t="inlineStr">
      <is>
        <t>-</t>
      </is>
    </nc>
  </rcc>
  <rcc rId="12881" sId="1" quotePrefix="1">
    <nc r="R565" t="inlineStr">
      <is>
        <t>-</t>
      </is>
    </nc>
  </rcc>
  <rcc rId="12882" sId="1" quotePrefix="1">
    <nc r="R566" t="inlineStr">
      <is>
        <t>-</t>
      </is>
    </nc>
  </rcc>
  <rcc rId="12883" sId="1" quotePrefix="1">
    <nc r="R567" t="inlineStr">
      <is>
        <t>-</t>
      </is>
    </nc>
  </rcc>
  <rcc rId="12884" sId="1" quotePrefix="1">
    <nc r="R568" t="inlineStr">
      <is>
        <t>-</t>
      </is>
    </nc>
  </rcc>
  <rcc rId="12885" sId="1" quotePrefix="1">
    <nc r="R569" t="inlineStr">
      <is>
        <t>-</t>
      </is>
    </nc>
  </rcc>
  <rcc rId="12886" sId="1" quotePrefix="1">
    <nc r="R570" t="inlineStr">
      <is>
        <t>-</t>
      </is>
    </nc>
  </rcc>
  <rcc rId="12887" sId="1" quotePrefix="1">
    <nc r="R571" t="inlineStr">
      <is>
        <t>-</t>
      </is>
    </nc>
  </rcc>
  <rcc rId="12888" sId="1" quotePrefix="1">
    <nc r="R572" t="inlineStr">
      <is>
        <t>-</t>
      </is>
    </nc>
  </rcc>
  <rcc rId="12889" sId="1" quotePrefix="1">
    <nc r="R573" t="inlineStr">
      <is>
        <t>-</t>
      </is>
    </nc>
  </rcc>
  <rcc rId="12890" sId="1" quotePrefix="1">
    <nc r="R574" t="inlineStr">
      <is>
        <t>-</t>
      </is>
    </nc>
  </rcc>
  <rcc rId="12891" sId="1" quotePrefix="1">
    <nc r="R575" t="inlineStr">
      <is>
        <t>-</t>
      </is>
    </nc>
  </rcc>
  <rcc rId="12892" sId="1" quotePrefix="1">
    <nc r="R576" t="inlineStr">
      <is>
        <t>-</t>
      </is>
    </nc>
  </rcc>
  <rcc rId="12893" sId="1" quotePrefix="1">
    <nc r="R577" t="inlineStr">
      <is>
        <t>-</t>
      </is>
    </nc>
  </rcc>
  <rcc rId="12894" sId="1" quotePrefix="1">
    <nc r="R578" t="inlineStr">
      <is>
        <t>-</t>
      </is>
    </nc>
  </rcc>
  <rcc rId="12895" sId="1" quotePrefix="1">
    <nc r="R579" t="inlineStr">
      <is>
        <t>-</t>
      </is>
    </nc>
  </rcc>
  <rcc rId="12896" sId="1" quotePrefix="1">
    <nc r="R580" t="inlineStr">
      <is>
        <t>-</t>
      </is>
    </nc>
  </rcc>
  <rcc rId="12897" sId="1" quotePrefix="1">
    <nc r="R581" t="inlineStr">
      <is>
        <t>-</t>
      </is>
    </nc>
  </rcc>
  <rcc rId="12898" sId="1" quotePrefix="1">
    <nc r="R582" t="inlineStr">
      <is>
        <t>-</t>
      </is>
    </nc>
  </rcc>
  <rcc rId="12899" sId="1" quotePrefix="1">
    <nc r="R583" t="inlineStr">
      <is>
        <t>-</t>
      </is>
    </nc>
  </rcc>
  <rcc rId="12900" sId="1" quotePrefix="1">
    <nc r="R584" t="inlineStr">
      <is>
        <t>-</t>
      </is>
    </nc>
  </rcc>
  <rcc rId="12901" sId="1" quotePrefix="1">
    <nc r="R585" t="inlineStr">
      <is>
        <t>-</t>
      </is>
    </nc>
  </rcc>
  <rcc rId="12902" sId="1" quotePrefix="1">
    <nc r="R586" t="inlineStr">
      <is>
        <t>-</t>
      </is>
    </nc>
  </rcc>
  <rcc rId="12903" sId="1" quotePrefix="1">
    <nc r="R587" t="inlineStr">
      <is>
        <t>-</t>
      </is>
    </nc>
  </rcc>
  <rcc rId="12904" sId="1" quotePrefix="1">
    <nc r="R588" t="inlineStr">
      <is>
        <t>-</t>
      </is>
    </nc>
  </rcc>
  <rcc rId="12905" sId="1" quotePrefix="1">
    <nc r="R589" t="inlineStr">
      <is>
        <t>-</t>
      </is>
    </nc>
  </rcc>
  <rcc rId="12906" sId="1" quotePrefix="1">
    <nc r="R590" t="inlineStr">
      <is>
        <t>-</t>
      </is>
    </nc>
  </rcc>
  <rcc rId="12907" sId="1" quotePrefix="1">
    <nc r="R591" t="inlineStr">
      <is>
        <t>-</t>
      </is>
    </nc>
  </rcc>
  <rcc rId="12908" sId="1" quotePrefix="1">
    <nc r="R592" t="inlineStr">
      <is>
        <t>-</t>
      </is>
    </nc>
  </rcc>
  <rcc rId="12909" sId="1" quotePrefix="1">
    <nc r="R593" t="inlineStr">
      <is>
        <t>-</t>
      </is>
    </nc>
  </rcc>
  <rcc rId="12910" sId="1" quotePrefix="1">
    <nc r="R594" t="inlineStr">
      <is>
        <t>-</t>
      </is>
    </nc>
  </rcc>
  <rcc rId="12911" sId="1" quotePrefix="1">
    <nc r="R595" t="inlineStr">
      <is>
        <t>-</t>
      </is>
    </nc>
  </rcc>
  <rcc rId="12912" sId="1" quotePrefix="1">
    <nc r="R596" t="inlineStr">
      <is>
        <t>-</t>
      </is>
    </nc>
  </rcc>
  <rcc rId="12913" sId="1" quotePrefix="1">
    <nc r="R597" t="inlineStr">
      <is>
        <t>-</t>
      </is>
    </nc>
  </rcc>
  <rcc rId="12914" sId="1" quotePrefix="1">
    <nc r="R598" t="inlineStr">
      <is>
        <t>-</t>
      </is>
    </nc>
  </rcc>
  <rcc rId="12915" sId="1" quotePrefix="1">
    <nc r="R599" t="inlineStr">
      <is>
        <t>-</t>
      </is>
    </nc>
  </rcc>
  <rcc rId="12916" sId="1" quotePrefix="1">
    <nc r="R600" t="inlineStr">
      <is>
        <t>-</t>
      </is>
    </nc>
  </rcc>
  <rcc rId="12917" sId="1" quotePrefix="1">
    <nc r="R601" t="inlineStr">
      <is>
        <t>-</t>
      </is>
    </nc>
  </rcc>
  <rcc rId="12918" sId="1" quotePrefix="1">
    <nc r="R602" t="inlineStr">
      <is>
        <t>-</t>
      </is>
    </nc>
  </rcc>
  <rcc rId="12919" sId="1" quotePrefix="1">
    <nc r="R603" t="inlineStr">
      <is>
        <t>-</t>
      </is>
    </nc>
  </rcc>
  <rcc rId="12920" sId="1" quotePrefix="1">
    <nc r="R604" t="inlineStr">
      <is>
        <t>-</t>
      </is>
    </nc>
  </rcc>
  <rcc rId="12921" sId="1" quotePrefix="1">
    <nc r="R605" t="inlineStr">
      <is>
        <t>-</t>
      </is>
    </nc>
  </rcc>
  <rcc rId="12922" sId="1" quotePrefix="1">
    <nc r="R606" t="inlineStr">
      <is>
        <t>-</t>
      </is>
    </nc>
  </rcc>
  <rcc rId="12923" sId="1" quotePrefix="1">
    <nc r="R607" t="inlineStr">
      <is>
        <t>-</t>
      </is>
    </nc>
  </rcc>
  <rcc rId="12924" sId="1" quotePrefix="1">
    <nc r="R608" t="inlineStr">
      <is>
        <t>-</t>
      </is>
    </nc>
  </rcc>
  <rcc rId="12925" sId="1" quotePrefix="1">
    <nc r="R609" t="inlineStr">
      <is>
        <t>-</t>
      </is>
    </nc>
  </rcc>
  <rcc rId="12926" sId="1" quotePrefix="1">
    <nc r="R610" t="inlineStr">
      <is>
        <t>-</t>
      </is>
    </nc>
  </rcc>
  <rcc rId="12927" sId="1" quotePrefix="1">
    <nc r="R611" t="inlineStr">
      <is>
        <t>-</t>
      </is>
    </nc>
  </rcc>
  <rcc rId="12928" sId="1" quotePrefix="1">
    <nc r="R612" t="inlineStr">
      <is>
        <t>-</t>
      </is>
    </nc>
  </rcc>
  <rcc rId="12929" sId="1" quotePrefix="1">
    <nc r="R613" t="inlineStr">
      <is>
        <t>-</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932" sId="1" xfDxf="1" dxf="1">
    <nc r="V550">
      <v>22</v>
    </nc>
    <ndxf>
      <alignment horizontal="left" vertical="top" readingOrder="0"/>
      <border outline="0">
        <left style="thin">
          <color indexed="64"/>
        </left>
        <right style="thin">
          <color indexed="64"/>
        </right>
        <top style="thin">
          <color indexed="64"/>
        </top>
        <bottom style="thin">
          <color indexed="64"/>
        </bottom>
      </border>
    </ndxf>
  </rcc>
  <rcc rId="12933" sId="1" xfDxf="1" dxf="1">
    <nc r="V551">
      <v>24</v>
    </nc>
    <ndxf>
      <alignment horizontal="left" vertical="top" readingOrder="0"/>
      <border outline="0">
        <left style="thin">
          <color indexed="64"/>
        </left>
        <right style="thin">
          <color indexed="64"/>
        </right>
        <top style="thin">
          <color indexed="64"/>
        </top>
        <bottom style="thin">
          <color indexed="64"/>
        </bottom>
      </border>
    </ndxf>
  </rcc>
  <rcc rId="12934" sId="1" xfDxf="1" dxf="1">
    <nc r="V552">
      <v>26</v>
    </nc>
    <ndxf>
      <alignment horizontal="left" vertical="top" readingOrder="0"/>
      <border outline="0">
        <left style="thin">
          <color indexed="64"/>
        </left>
        <right style="thin">
          <color indexed="64"/>
        </right>
        <top style="thin">
          <color indexed="64"/>
        </top>
        <bottom style="thin">
          <color indexed="64"/>
        </bottom>
      </border>
    </ndxf>
  </rcc>
  <rcc rId="12935" sId="1" xfDxf="1" dxf="1">
    <nc r="V553">
      <v>30</v>
    </nc>
    <ndxf>
      <alignment horizontal="left" vertical="top" readingOrder="0"/>
      <border outline="0">
        <left style="thin">
          <color indexed="64"/>
        </left>
        <right style="thin">
          <color indexed="64"/>
        </right>
        <top style="thin">
          <color indexed="64"/>
        </top>
        <bottom style="thin">
          <color indexed="64"/>
        </bottom>
      </border>
    </ndxf>
  </rcc>
  <rcc rId="12936" sId="1" xfDxf="1" dxf="1">
    <nc r="V554">
      <v>19</v>
    </nc>
    <ndxf>
      <alignment horizontal="left" vertical="top" readingOrder="0"/>
      <border outline="0">
        <left style="thin">
          <color indexed="64"/>
        </left>
        <right style="thin">
          <color indexed="64"/>
        </right>
        <top style="thin">
          <color indexed="64"/>
        </top>
        <bottom style="thin">
          <color indexed="64"/>
        </bottom>
      </border>
    </ndxf>
  </rcc>
  <rcc rId="12937" sId="1" xfDxf="1" dxf="1">
    <nc r="V555">
      <v>304</v>
    </nc>
    <ndxf>
      <alignment horizontal="left" vertical="top" readingOrder="0"/>
      <border outline="0">
        <left style="thin">
          <color indexed="64"/>
        </left>
        <right style="thin">
          <color indexed="64"/>
        </right>
        <top style="thin">
          <color indexed="64"/>
        </top>
        <bottom style="thin">
          <color indexed="64"/>
        </bottom>
      </border>
    </ndxf>
  </rcc>
  <rcc rId="12938" sId="1" xfDxf="1" dxf="1">
    <nc r="V556">
      <v>192</v>
    </nc>
    <ndxf>
      <alignment horizontal="left" vertical="top" readingOrder="0"/>
      <border outline="0">
        <left style="thin">
          <color indexed="64"/>
        </left>
        <right style="thin">
          <color indexed="64"/>
        </right>
        <top style="thin">
          <color indexed="64"/>
        </top>
        <bottom style="thin">
          <color indexed="64"/>
        </bottom>
      </border>
    </ndxf>
  </rcc>
  <rcc rId="12939" sId="1" xfDxf="1" dxf="1">
    <nc r="V557">
      <v>151</v>
    </nc>
    <ndxf>
      <alignment horizontal="left" vertical="top" readingOrder="0"/>
      <border outline="0">
        <left style="thin">
          <color indexed="64"/>
        </left>
        <right style="thin">
          <color indexed="64"/>
        </right>
        <top style="thin">
          <color indexed="64"/>
        </top>
        <bottom style="thin">
          <color indexed="64"/>
        </bottom>
      </border>
    </ndxf>
  </rcc>
  <rcc rId="12940" sId="1" xfDxf="1" dxf="1">
    <nc r="V558">
      <v>149</v>
    </nc>
    <ndxf>
      <alignment horizontal="left" vertical="top" readingOrder="0"/>
      <border outline="0">
        <left style="thin">
          <color indexed="64"/>
        </left>
        <right style="thin">
          <color indexed="64"/>
        </right>
        <top style="thin">
          <color indexed="64"/>
        </top>
        <bottom style="thin">
          <color indexed="64"/>
        </bottom>
      </border>
    </ndxf>
  </rcc>
  <rcc rId="12941" sId="1" xfDxf="1" dxf="1">
    <nc r="V559">
      <v>155</v>
    </nc>
    <ndxf>
      <alignment horizontal="left" vertical="top" readingOrder="0"/>
      <border outline="0">
        <left style="thin">
          <color indexed="64"/>
        </left>
        <right style="thin">
          <color indexed="64"/>
        </right>
        <top style="thin">
          <color indexed="64"/>
        </top>
        <bottom style="thin">
          <color indexed="64"/>
        </bottom>
      </border>
    </ndxf>
  </rcc>
  <rcc rId="12942" sId="1" xfDxf="1" dxf="1">
    <nc r="V560">
      <v>490</v>
    </nc>
    <ndxf>
      <alignment horizontal="left" vertical="top" readingOrder="0"/>
      <border outline="0">
        <left style="thin">
          <color indexed="64"/>
        </left>
        <right style="thin">
          <color indexed="64"/>
        </right>
        <top style="thin">
          <color indexed="64"/>
        </top>
        <bottom style="thin">
          <color indexed="64"/>
        </bottom>
      </border>
    </ndxf>
  </rcc>
  <rcc rId="12943" sId="1" xfDxf="1" dxf="1">
    <nc r="V561">
      <v>155</v>
    </nc>
    <ndxf>
      <alignment horizontal="left" vertical="top" readingOrder="0"/>
      <border outline="0">
        <left style="thin">
          <color indexed="64"/>
        </left>
        <right style="thin">
          <color indexed="64"/>
        </right>
        <top style="thin">
          <color indexed="64"/>
        </top>
        <bottom style="thin">
          <color indexed="64"/>
        </bottom>
      </border>
    </ndxf>
  </rcc>
  <rcc rId="12944" sId="1" xfDxf="1" dxf="1">
    <nc r="V562">
      <v>492</v>
    </nc>
    <ndxf>
      <alignment horizontal="left" vertical="top" readingOrder="0"/>
      <border outline="0">
        <left style="thin">
          <color indexed="64"/>
        </left>
        <right style="thin">
          <color indexed="64"/>
        </right>
        <top style="thin">
          <color indexed="64"/>
        </top>
        <bottom style="thin">
          <color indexed="64"/>
        </bottom>
      </border>
    </ndxf>
  </rcc>
  <rcc rId="12945" sId="1" xfDxf="1" dxf="1">
    <nc r="V563">
      <v>69</v>
    </nc>
    <ndxf>
      <alignment horizontal="left" vertical="top" readingOrder="0"/>
      <border outline="0">
        <left style="thin">
          <color indexed="64"/>
        </left>
        <right style="thin">
          <color indexed="64"/>
        </right>
        <top style="thin">
          <color indexed="64"/>
        </top>
        <bottom style="thin">
          <color indexed="64"/>
        </bottom>
      </border>
    </ndxf>
  </rcc>
  <rcc rId="12946" sId="1" xfDxf="1" dxf="1">
    <nc r="V564">
      <v>371</v>
    </nc>
    <ndxf>
      <alignment horizontal="left" vertical="top" readingOrder="0"/>
      <border outline="0">
        <left style="thin">
          <color indexed="64"/>
        </left>
        <right style="thin">
          <color indexed="64"/>
        </right>
        <top style="thin">
          <color indexed="64"/>
        </top>
        <bottom style="thin">
          <color indexed="64"/>
        </bottom>
      </border>
    </ndxf>
  </rcc>
  <rcc rId="12947" sId="1" xfDxf="1" dxf="1">
    <nc r="V565">
      <v>32</v>
    </nc>
    <ndxf>
      <alignment horizontal="left" vertical="top" readingOrder="0"/>
      <border outline="0">
        <left style="thin">
          <color indexed="64"/>
        </left>
        <right style="thin">
          <color indexed="64"/>
        </right>
        <top style="thin">
          <color indexed="64"/>
        </top>
        <bottom style="thin">
          <color indexed="64"/>
        </bottom>
      </border>
    </ndxf>
  </rcc>
  <rcc rId="12948" sId="1" xfDxf="1" dxf="1">
    <nc r="V566">
      <v>17</v>
    </nc>
    <ndxf>
      <alignment horizontal="left" vertical="top" readingOrder="0"/>
      <border outline="0">
        <left style="thin">
          <color indexed="64"/>
        </left>
        <right style="thin">
          <color indexed="64"/>
        </right>
        <top style="thin">
          <color indexed="64"/>
        </top>
        <bottom style="thin">
          <color indexed="64"/>
        </bottom>
      </border>
    </ndxf>
  </rcc>
  <rcc rId="12949" sId="1" xfDxf="1" dxf="1">
    <nc r="V567">
      <v>42</v>
    </nc>
    <ndxf>
      <alignment horizontal="left" vertical="top" readingOrder="0"/>
      <border outline="0">
        <left style="thin">
          <color indexed="64"/>
        </left>
        <right style="thin">
          <color indexed="64"/>
        </right>
        <top style="thin">
          <color indexed="64"/>
        </top>
        <bottom style="thin">
          <color indexed="64"/>
        </bottom>
      </border>
    </ndxf>
  </rcc>
  <rcc rId="12950" sId="1" xfDxf="1" dxf="1">
    <nc r="V568">
      <v>313</v>
    </nc>
    <ndxf>
      <alignment horizontal="left" vertical="top" readingOrder="0"/>
      <border outline="0">
        <left style="thin">
          <color indexed="64"/>
        </left>
        <right style="thin">
          <color indexed="64"/>
        </right>
        <top style="thin">
          <color indexed="64"/>
        </top>
        <bottom style="thin">
          <color indexed="64"/>
        </bottom>
      </border>
    </ndxf>
  </rcc>
  <rcc rId="12951" sId="1" xfDxf="1" dxf="1">
    <nc r="V569">
      <v>34</v>
    </nc>
    <ndxf>
      <alignment horizontal="left" vertical="top" readingOrder="0"/>
      <border outline="0">
        <left style="thin">
          <color indexed="64"/>
        </left>
        <right style="thin">
          <color indexed="64"/>
        </right>
        <top style="thin">
          <color indexed="64"/>
        </top>
        <bottom style="thin">
          <color indexed="64"/>
        </bottom>
      </border>
    </ndxf>
  </rcc>
  <rcc rId="12952" sId="1" xfDxf="1" dxf="1">
    <nc r="V570">
      <v>91</v>
    </nc>
    <ndxf>
      <alignment horizontal="left" vertical="top" readingOrder="0"/>
      <border outline="0">
        <left style="thin">
          <color indexed="64"/>
        </left>
        <right style="thin">
          <color indexed="64"/>
        </right>
        <top style="thin">
          <color indexed="64"/>
        </top>
        <bottom style="thin">
          <color indexed="64"/>
        </bottom>
      </border>
    </ndxf>
  </rcc>
  <rcc rId="12953" sId="1" xfDxf="1" dxf="1">
    <nc r="V571">
      <v>18</v>
    </nc>
    <ndxf>
      <alignment horizontal="left" vertical="top" readingOrder="0"/>
      <border outline="0">
        <left style="thin">
          <color indexed="64"/>
        </left>
        <right style="thin">
          <color indexed="64"/>
        </right>
        <top style="thin">
          <color indexed="64"/>
        </top>
        <bottom style="thin">
          <color indexed="64"/>
        </bottom>
      </border>
    </ndxf>
  </rcc>
  <rcc rId="12954" sId="1" xfDxf="1" dxf="1">
    <nc r="V572">
      <v>12</v>
    </nc>
    <ndxf>
      <alignment horizontal="left" vertical="top" readingOrder="0"/>
      <border outline="0">
        <left style="thin">
          <color indexed="64"/>
        </left>
        <right style="thin">
          <color indexed="64"/>
        </right>
        <top style="thin">
          <color indexed="64"/>
        </top>
        <bottom style="thin">
          <color indexed="64"/>
        </bottom>
      </border>
    </ndxf>
  </rcc>
  <rcc rId="12955" sId="1" xfDxf="1" dxf="1">
    <nc r="V573">
      <v>137</v>
    </nc>
    <ndxf>
      <alignment horizontal="left" vertical="top" readingOrder="0"/>
      <border outline="0">
        <left style="thin">
          <color indexed="64"/>
        </left>
        <right style="thin">
          <color indexed="64"/>
        </right>
        <top style="thin">
          <color indexed="64"/>
        </top>
        <bottom style="thin">
          <color indexed="64"/>
        </bottom>
      </border>
    </ndxf>
  </rcc>
  <rcc rId="12956" sId="1" xfDxf="1" dxf="1">
    <nc r="V574">
      <v>17</v>
    </nc>
    <ndxf>
      <alignment horizontal="left" vertical="top" readingOrder="0"/>
      <border outline="0">
        <left style="thin">
          <color indexed="64"/>
        </left>
        <right style="thin">
          <color indexed="64"/>
        </right>
        <top style="thin">
          <color indexed="64"/>
        </top>
        <bottom style="thin">
          <color indexed="64"/>
        </bottom>
      </border>
    </ndxf>
  </rcc>
  <rcc rId="12957" sId="1" xfDxf="1" dxf="1">
    <nc r="V575">
      <v>131</v>
    </nc>
    <ndxf>
      <alignment horizontal="left" vertical="top" readingOrder="0"/>
      <border outline="0">
        <left style="thin">
          <color indexed="64"/>
        </left>
        <right style="thin">
          <color indexed="64"/>
        </right>
        <top style="thin">
          <color indexed="64"/>
        </top>
        <bottom style="thin">
          <color indexed="64"/>
        </bottom>
      </border>
    </ndxf>
  </rcc>
  <rcc rId="12958" sId="1" xfDxf="1" dxf="1">
    <nc r="V576">
      <v>23</v>
    </nc>
    <ndxf>
      <alignment horizontal="left" vertical="top" readingOrder="0"/>
      <border outline="0">
        <left style="thin">
          <color indexed="64"/>
        </left>
        <right style="thin">
          <color indexed="64"/>
        </right>
        <top style="thin">
          <color indexed="64"/>
        </top>
        <bottom style="thin">
          <color indexed="64"/>
        </bottom>
      </border>
    </ndxf>
  </rcc>
  <rcc rId="12959" sId="1" xfDxf="1" dxf="1">
    <nc r="V577">
      <v>167</v>
    </nc>
    <ndxf>
      <alignment horizontal="left" vertical="top" readingOrder="0"/>
      <border outline="0">
        <left style="thin">
          <color indexed="64"/>
        </left>
        <right style="thin">
          <color indexed="64"/>
        </right>
        <top style="thin">
          <color indexed="64"/>
        </top>
        <bottom style="thin">
          <color indexed="64"/>
        </bottom>
      </border>
    </ndxf>
  </rcc>
  <rcc rId="12960" sId="1" xfDxf="1" dxf="1">
    <nc r="V578">
      <v>186</v>
    </nc>
    <ndxf>
      <alignment horizontal="left" vertical="top" readingOrder="0"/>
      <border outline="0">
        <left style="thin">
          <color indexed="64"/>
        </left>
        <right style="thin">
          <color indexed="64"/>
        </right>
        <top style="thin">
          <color indexed="64"/>
        </top>
        <bottom style="thin">
          <color indexed="64"/>
        </bottom>
      </border>
    </ndxf>
  </rcc>
  <rcc rId="12961" sId="1" xfDxf="1" dxf="1">
    <nc r="V579">
      <v>289</v>
    </nc>
    <ndxf>
      <alignment horizontal="left" vertical="top" readingOrder="0"/>
      <border outline="0">
        <left style="thin">
          <color indexed="64"/>
        </left>
        <right style="thin">
          <color indexed="64"/>
        </right>
        <top style="thin">
          <color indexed="64"/>
        </top>
        <bottom style="thin">
          <color indexed="64"/>
        </bottom>
      </border>
    </ndxf>
  </rcc>
  <rcc rId="12962" sId="1" xfDxf="1" dxf="1">
    <nc r="V580">
      <v>109</v>
    </nc>
    <ndxf>
      <alignment horizontal="left" vertical="top" readingOrder="0"/>
      <border outline="0">
        <left style="thin">
          <color indexed="64"/>
        </left>
        <right style="thin">
          <color indexed="64"/>
        </right>
        <top style="thin">
          <color indexed="64"/>
        </top>
        <bottom style="thin">
          <color indexed="64"/>
        </bottom>
      </border>
    </ndxf>
  </rcc>
  <rcc rId="12963" sId="1" xfDxf="1" dxf="1">
    <nc r="V581">
      <v>157</v>
    </nc>
    <ndxf>
      <alignment horizontal="left" vertical="top" readingOrder="0"/>
      <border outline="0">
        <left style="thin">
          <color indexed="64"/>
        </left>
        <right style="thin">
          <color indexed="64"/>
        </right>
        <top style="thin">
          <color indexed="64"/>
        </top>
        <bottom style="thin">
          <color indexed="64"/>
        </bottom>
      </border>
    </ndxf>
  </rcc>
  <rcc rId="12964" sId="1" xfDxf="1" dxf="1">
    <nc r="V582">
      <v>134</v>
    </nc>
    <ndxf>
      <alignment horizontal="left" vertical="top" readingOrder="0"/>
      <border outline="0">
        <left style="thin">
          <color indexed="64"/>
        </left>
        <right style="thin">
          <color indexed="64"/>
        </right>
        <top style="thin">
          <color indexed="64"/>
        </top>
        <bottom style="thin">
          <color indexed="64"/>
        </bottom>
      </border>
    </ndxf>
  </rcc>
  <rcc rId="12965" sId="1" xfDxf="1" dxf="1">
    <nc r="V583">
      <v>113</v>
    </nc>
    <ndxf>
      <alignment horizontal="left" vertical="top" readingOrder="0"/>
      <border outline="0">
        <left style="thin">
          <color indexed="64"/>
        </left>
        <right style="thin">
          <color indexed="64"/>
        </right>
        <top style="thin">
          <color indexed="64"/>
        </top>
        <bottom style="thin">
          <color indexed="64"/>
        </bottom>
      </border>
    </ndxf>
  </rcc>
  <rcc rId="12966" sId="1" xfDxf="1" dxf="1">
    <nc r="V584">
      <v>150</v>
    </nc>
    <ndxf>
      <alignment horizontal="left" vertical="top" readingOrder="0"/>
      <border outline="0">
        <left style="thin">
          <color indexed="64"/>
        </left>
        <right style="thin">
          <color indexed="64"/>
        </right>
        <top style="thin">
          <color indexed="64"/>
        </top>
        <bottom style="thin">
          <color indexed="64"/>
        </bottom>
      </border>
    </ndxf>
  </rcc>
  <rcc rId="12967" sId="1" xfDxf="1" dxf="1">
    <nc r="V585">
      <v>300</v>
    </nc>
    <ndxf>
      <alignment horizontal="left" vertical="top" readingOrder="0"/>
      <border outline="0">
        <left style="thin">
          <color indexed="64"/>
        </left>
        <right style="thin">
          <color indexed="64"/>
        </right>
        <top style="thin">
          <color indexed="64"/>
        </top>
        <bottom style="thin">
          <color indexed="64"/>
        </bottom>
      </border>
    </ndxf>
  </rcc>
  <rcc rId="12968" sId="1" xfDxf="1" dxf="1">
    <nc r="V586">
      <v>237</v>
    </nc>
    <ndxf>
      <alignment horizontal="left" vertical="top" readingOrder="0"/>
      <border outline="0">
        <left style="thin">
          <color indexed="64"/>
        </left>
        <right style="thin">
          <color indexed="64"/>
        </right>
        <top style="thin">
          <color indexed="64"/>
        </top>
        <bottom style="thin">
          <color indexed="64"/>
        </bottom>
      </border>
    </ndxf>
  </rcc>
  <rcc rId="12969" sId="1" xfDxf="1" dxf="1">
    <nc r="V587">
      <v>59</v>
    </nc>
    <ndxf>
      <alignment horizontal="left" vertical="top" readingOrder="0"/>
      <border outline="0">
        <left style="thin">
          <color indexed="64"/>
        </left>
        <right style="thin">
          <color indexed="64"/>
        </right>
        <top style="thin">
          <color indexed="64"/>
        </top>
        <bottom style="thin">
          <color indexed="64"/>
        </bottom>
      </border>
    </ndxf>
  </rcc>
  <rcc rId="12970" sId="1" xfDxf="1" dxf="1">
    <nc r="V588">
      <v>30</v>
    </nc>
    <ndxf>
      <alignment horizontal="left" vertical="top" readingOrder="0"/>
      <border outline="0">
        <left style="thin">
          <color indexed="64"/>
        </left>
        <right style="thin">
          <color indexed="64"/>
        </right>
        <top style="thin">
          <color indexed="64"/>
        </top>
        <bottom style="thin">
          <color indexed="64"/>
        </bottom>
      </border>
    </ndxf>
  </rcc>
  <rcc rId="12971" sId="1" xfDxf="1" dxf="1">
    <nc r="V589">
      <v>101</v>
    </nc>
    <ndxf>
      <alignment horizontal="left" vertical="top" readingOrder="0"/>
      <border outline="0">
        <left style="thin">
          <color indexed="64"/>
        </left>
        <right style="thin">
          <color indexed="64"/>
        </right>
        <top style="thin">
          <color indexed="64"/>
        </top>
        <bottom style="thin">
          <color indexed="64"/>
        </bottom>
      </border>
    </ndxf>
  </rcc>
  <rcc rId="12972" sId="1" xfDxf="1" dxf="1">
    <nc r="V590">
      <v>101</v>
    </nc>
    <ndxf>
      <alignment horizontal="left" vertical="top" readingOrder="0"/>
      <border outline="0">
        <left style="thin">
          <color indexed="64"/>
        </left>
        <right style="thin">
          <color indexed="64"/>
        </right>
        <top style="thin">
          <color indexed="64"/>
        </top>
        <bottom style="thin">
          <color indexed="64"/>
        </bottom>
      </border>
    </ndxf>
  </rcc>
  <rcc rId="12973" sId="1" xfDxf="1" dxf="1">
    <nc r="V591">
      <v>15</v>
    </nc>
    <ndxf>
      <alignment horizontal="left" vertical="top" readingOrder="0"/>
      <border outline="0">
        <left style="thin">
          <color indexed="64"/>
        </left>
        <right style="thin">
          <color indexed="64"/>
        </right>
        <top style="thin">
          <color indexed="64"/>
        </top>
        <bottom style="thin">
          <color indexed="64"/>
        </bottom>
      </border>
    </ndxf>
  </rcc>
  <rcc rId="12974" sId="1" xfDxf="1" dxf="1">
    <nc r="V592">
      <v>15</v>
    </nc>
    <ndxf>
      <alignment horizontal="left" vertical="top" readingOrder="0"/>
      <border outline="0">
        <left style="thin">
          <color indexed="64"/>
        </left>
        <right style="thin">
          <color indexed="64"/>
        </right>
        <top style="thin">
          <color indexed="64"/>
        </top>
        <bottom style="thin">
          <color indexed="64"/>
        </bottom>
      </border>
    </ndxf>
  </rcc>
  <rcc rId="12975" sId="1" xfDxf="1" dxf="1">
    <nc r="V593">
      <v>15</v>
    </nc>
    <ndxf>
      <alignment horizontal="left" vertical="top" readingOrder="0"/>
      <border outline="0">
        <left style="thin">
          <color indexed="64"/>
        </left>
        <right style="thin">
          <color indexed="64"/>
        </right>
        <top style="thin">
          <color indexed="64"/>
        </top>
        <bottom style="thin">
          <color indexed="64"/>
        </bottom>
      </border>
    </ndxf>
  </rcc>
  <rcc rId="12976" sId="1" xfDxf="1" dxf="1">
    <nc r="V594">
      <v>75</v>
    </nc>
    <ndxf>
      <alignment horizontal="left" vertical="top" readingOrder="0"/>
      <border outline="0">
        <left style="thin">
          <color indexed="64"/>
        </left>
        <right style="thin">
          <color indexed="64"/>
        </right>
        <top style="thin">
          <color indexed="64"/>
        </top>
        <bottom style="thin">
          <color indexed="64"/>
        </bottom>
      </border>
    </ndxf>
  </rcc>
  <rcc rId="12977" sId="1" xfDxf="1" dxf="1">
    <nc r="V595">
      <v>15</v>
    </nc>
    <ndxf>
      <alignment horizontal="left" vertical="top" readingOrder="0"/>
      <border outline="0">
        <left style="thin">
          <color indexed="64"/>
        </left>
        <right style="thin">
          <color indexed="64"/>
        </right>
        <top style="thin">
          <color indexed="64"/>
        </top>
        <bottom style="thin">
          <color indexed="64"/>
        </bottom>
      </border>
    </ndxf>
  </rcc>
  <rcc rId="12978" sId="1" xfDxf="1" dxf="1">
    <nc r="V596">
      <v>15</v>
    </nc>
    <ndxf>
      <alignment horizontal="left" vertical="top" readingOrder="0"/>
      <border outline="0">
        <left style="thin">
          <color indexed="64"/>
        </left>
        <right style="thin">
          <color indexed="64"/>
        </right>
        <top style="thin">
          <color indexed="64"/>
        </top>
        <bottom style="thin">
          <color indexed="64"/>
        </bottom>
      </border>
    </ndxf>
  </rcc>
  <rcc rId="12979" sId="1" xfDxf="1" dxf="1">
    <nc r="V597">
      <v>15</v>
    </nc>
    <ndxf>
      <alignment horizontal="left" vertical="top" readingOrder="0"/>
      <border outline="0">
        <left style="thin">
          <color indexed="64"/>
        </left>
        <right style="thin">
          <color indexed="64"/>
        </right>
        <top style="thin">
          <color indexed="64"/>
        </top>
        <bottom style="thin">
          <color indexed="64"/>
        </bottom>
      </border>
    </ndxf>
  </rcc>
  <rcc rId="12980" sId="1" xfDxf="1" dxf="1">
    <nc r="V598">
      <v>12</v>
    </nc>
    <ndxf>
      <alignment horizontal="left" vertical="top" readingOrder="0"/>
      <border outline="0">
        <left style="thin">
          <color indexed="64"/>
        </left>
        <right style="thin">
          <color indexed="64"/>
        </right>
        <top style="thin">
          <color indexed="64"/>
        </top>
        <bottom style="thin">
          <color indexed="64"/>
        </bottom>
      </border>
    </ndxf>
  </rcc>
  <rcc rId="12981" sId="1" xfDxf="1" dxf="1">
    <nc r="V599">
      <v>22</v>
    </nc>
    <ndxf>
      <alignment horizontal="left" vertical="top" readingOrder="0"/>
      <border outline="0">
        <left style="thin">
          <color indexed="64"/>
        </left>
        <right style="thin">
          <color indexed="64"/>
        </right>
        <top style="thin">
          <color indexed="64"/>
        </top>
        <bottom style="thin">
          <color indexed="64"/>
        </bottom>
      </border>
    </ndxf>
  </rcc>
  <rcc rId="12982" sId="1" xfDxf="1" dxf="1">
    <nc r="V600">
      <v>30</v>
    </nc>
    <ndxf>
      <alignment horizontal="left" vertical="top" readingOrder="0"/>
      <border outline="0">
        <left style="thin">
          <color indexed="64"/>
        </left>
        <right style="thin">
          <color indexed="64"/>
        </right>
        <top style="thin">
          <color indexed="64"/>
        </top>
        <bottom style="thin">
          <color indexed="64"/>
        </bottom>
      </border>
    </ndxf>
  </rcc>
  <rcc rId="12983" sId="1" xfDxf="1" dxf="1">
    <nc r="V601">
      <v>65</v>
    </nc>
    <ndxf>
      <alignment horizontal="left" vertical="top" readingOrder="0"/>
      <border outline="0">
        <left style="thin">
          <color indexed="64"/>
        </left>
        <right style="thin">
          <color indexed="64"/>
        </right>
        <top style="thin">
          <color indexed="64"/>
        </top>
        <bottom style="thin">
          <color indexed="64"/>
        </bottom>
      </border>
    </ndxf>
  </rcc>
  <rcc rId="12984" sId="1" xfDxf="1" dxf="1">
    <nc r="V602">
      <v>34</v>
    </nc>
    <ndxf>
      <alignment horizontal="left" vertical="top" readingOrder="0"/>
      <border outline="0">
        <left style="thin">
          <color indexed="64"/>
        </left>
        <right style="thin">
          <color indexed="64"/>
        </right>
        <top style="thin">
          <color indexed="64"/>
        </top>
        <bottom style="thin">
          <color indexed="64"/>
        </bottom>
      </border>
    </ndxf>
  </rcc>
  <rcc rId="12985" sId="1" xfDxf="1" dxf="1">
    <nc r="V603">
      <v>1</v>
    </nc>
    <ndxf>
      <alignment horizontal="left" vertical="top" readingOrder="0"/>
      <border outline="0">
        <left style="thin">
          <color indexed="64"/>
        </left>
        <right style="thin">
          <color indexed="64"/>
        </right>
        <top style="thin">
          <color indexed="64"/>
        </top>
        <bottom style="thin">
          <color indexed="64"/>
        </bottom>
      </border>
    </ndxf>
  </rcc>
  <rcc rId="12986" sId="1" xfDxf="1" dxf="1">
    <nc r="V604">
      <v>24</v>
    </nc>
    <ndxf>
      <alignment horizontal="left" vertical="top" readingOrder="0"/>
      <border outline="0">
        <left style="thin">
          <color indexed="64"/>
        </left>
        <right style="thin">
          <color indexed="64"/>
        </right>
        <top style="thin">
          <color indexed="64"/>
        </top>
        <bottom style="thin">
          <color indexed="64"/>
        </bottom>
      </border>
    </ndxf>
  </rcc>
  <rcc rId="12987" sId="1" xfDxf="1" dxf="1">
    <nc r="V605">
      <v>72</v>
    </nc>
    <ndxf>
      <alignment horizontal="left" vertical="top" readingOrder="0"/>
      <border outline="0">
        <left style="thin">
          <color indexed="64"/>
        </left>
        <right style="thin">
          <color indexed="64"/>
        </right>
        <top style="thin">
          <color indexed="64"/>
        </top>
        <bottom style="thin">
          <color indexed="64"/>
        </bottom>
      </border>
    </ndxf>
  </rcc>
  <rcc rId="12988" sId="1" xfDxf="1" dxf="1">
    <nc r="V606">
      <v>10</v>
    </nc>
    <ndxf>
      <alignment horizontal="left" vertical="top" readingOrder="0"/>
      <border outline="0">
        <left style="thin">
          <color indexed="64"/>
        </left>
        <right style="thin">
          <color indexed="64"/>
        </right>
        <top style="thin">
          <color indexed="64"/>
        </top>
        <bottom style="thin">
          <color indexed="64"/>
        </bottom>
      </border>
    </ndxf>
  </rcc>
  <rcc rId="12989" sId="1" xfDxf="1" dxf="1">
    <nc r="V607">
      <v>151</v>
    </nc>
    <ndxf>
      <alignment horizontal="left" vertical="top" readingOrder="0"/>
      <border outline="0">
        <left style="thin">
          <color indexed="64"/>
        </left>
        <right style="thin">
          <color indexed="64"/>
        </right>
        <top style="thin">
          <color indexed="64"/>
        </top>
        <bottom style="thin">
          <color indexed="64"/>
        </bottom>
      </border>
    </ndxf>
  </rcc>
  <rcc rId="12990" sId="1" xfDxf="1" dxf="1">
    <nc r="V608">
      <v>319</v>
    </nc>
    <ndxf>
      <alignment horizontal="left" vertical="top" readingOrder="0"/>
      <border outline="0">
        <left style="thin">
          <color indexed="64"/>
        </left>
        <right style="thin">
          <color indexed="64"/>
        </right>
        <top style="thin">
          <color indexed="64"/>
        </top>
        <bottom style="thin">
          <color indexed="64"/>
        </bottom>
      </border>
    </ndxf>
  </rcc>
  <rcc rId="12991" sId="1" xfDxf="1" dxf="1">
    <nc r="V609">
      <v>309</v>
    </nc>
    <ndxf>
      <alignment horizontal="left" vertical="top" readingOrder="0"/>
      <border outline="0">
        <left style="thin">
          <color indexed="64"/>
        </left>
        <right style="thin">
          <color indexed="64"/>
        </right>
        <top style="thin">
          <color indexed="64"/>
        </top>
        <bottom style="thin">
          <color indexed="64"/>
        </bottom>
      </border>
    </ndxf>
  </rcc>
  <rcc rId="12992" sId="1" xfDxf="1" dxf="1">
    <nc r="V610">
      <v>27</v>
    </nc>
    <ndxf>
      <alignment horizontal="left" vertical="top" readingOrder="0"/>
      <border outline="0">
        <left style="thin">
          <color indexed="64"/>
        </left>
        <right style="thin">
          <color indexed="64"/>
        </right>
        <top style="thin">
          <color indexed="64"/>
        </top>
        <bottom style="thin">
          <color indexed="64"/>
        </bottom>
      </border>
    </ndxf>
  </rcc>
  <rcc rId="12993" sId="1" xfDxf="1" dxf="1">
    <nc r="V611">
      <v>126</v>
    </nc>
    <ndxf>
      <alignment horizontal="left" vertical="top" readingOrder="0"/>
      <border outline="0">
        <left style="thin">
          <color indexed="64"/>
        </left>
        <right style="thin">
          <color indexed="64"/>
        </right>
        <top style="thin">
          <color indexed="64"/>
        </top>
        <bottom style="thin">
          <color indexed="64"/>
        </bottom>
      </border>
    </ndxf>
  </rcc>
  <rcc rId="12994" sId="1" xfDxf="1" dxf="1">
    <nc r="V612">
      <v>1299</v>
    </nc>
    <ndxf>
      <alignment horizontal="left" vertical="top" readingOrder="0"/>
      <border outline="0">
        <left style="thin">
          <color indexed="64"/>
        </left>
        <right style="thin">
          <color indexed="64"/>
        </right>
        <top style="thin">
          <color indexed="64"/>
        </top>
        <bottom style="thin">
          <color indexed="64"/>
        </bottom>
      </border>
    </ndxf>
  </rcc>
  <rcc rId="12995" sId="1" xfDxf="1" dxf="1">
    <nc r="V613">
      <v>111</v>
    </nc>
    <ndxf>
      <alignment horizontal="left" vertical="top" readingOrder="0"/>
      <border outline="0">
        <left style="thin">
          <color indexed="64"/>
        </left>
        <right style="thin">
          <color indexed="64"/>
        </right>
        <top style="thin">
          <color indexed="64"/>
        </top>
        <bottom style="thin">
          <color indexed="64"/>
        </bottom>
      </border>
    </ndxf>
  </rcc>
  <rcc rId="12996" sId="1" xfDxf="1" dxf="1">
    <nc r="V614">
      <v>31</v>
    </nc>
    <ndxf>
      <alignment horizontal="left" vertical="top" readingOrder="0"/>
      <border outline="0">
        <left style="thin">
          <color indexed="64"/>
        </left>
        <right style="thin">
          <color indexed="64"/>
        </right>
        <top style="thin">
          <color indexed="64"/>
        </top>
        <bottom style="thin">
          <color indexed="64"/>
        </bottom>
      </border>
    </ndxf>
  </rcc>
  <rcc rId="12997" sId="1">
    <nc r="W550">
      <f>V550</f>
    </nc>
  </rcc>
  <rcc rId="12998" sId="1">
    <nc r="W551">
      <f>V551</f>
    </nc>
  </rcc>
  <rcc rId="12999" sId="1">
    <nc r="W552">
      <f>V552</f>
    </nc>
  </rcc>
  <rcc rId="13000" sId="1">
    <nc r="W553">
      <f>V553</f>
    </nc>
  </rcc>
  <rcc rId="13001" sId="1">
    <nc r="W554">
      <f>V554</f>
    </nc>
  </rcc>
  <rcc rId="13002" sId="1">
    <nc r="W555">
      <f>V555</f>
    </nc>
  </rcc>
  <rcc rId="13003" sId="1">
    <nc r="W556">
      <f>V556</f>
    </nc>
  </rcc>
  <rcc rId="13004" sId="1">
    <nc r="W557">
      <f>V557</f>
    </nc>
  </rcc>
  <rcc rId="13005" sId="1">
    <nc r="W558">
      <f>V558</f>
    </nc>
  </rcc>
  <rcc rId="13006" sId="1">
    <nc r="W559">
      <f>V559</f>
    </nc>
  </rcc>
  <rcc rId="13007" sId="1">
    <nc r="W560">
      <f>V560</f>
    </nc>
  </rcc>
  <rcc rId="13008" sId="1">
    <nc r="W561">
      <f>V561</f>
    </nc>
  </rcc>
  <rcc rId="13009" sId="1">
    <nc r="W562">
      <f>V562</f>
    </nc>
  </rcc>
  <rcc rId="13010" sId="1">
    <nc r="W563">
      <f>V563</f>
    </nc>
  </rcc>
  <rcc rId="13011" sId="1">
    <nc r="W564">
      <f>V564</f>
    </nc>
  </rcc>
  <rcc rId="13012" sId="1">
    <nc r="W565">
      <f>V565</f>
    </nc>
  </rcc>
  <rcc rId="13013" sId="1">
    <nc r="W566">
      <f>V566</f>
    </nc>
  </rcc>
  <rcc rId="13014" sId="1">
    <nc r="W567">
      <f>V567</f>
    </nc>
  </rcc>
  <rcc rId="13015" sId="1">
    <nc r="W568">
      <f>V568</f>
    </nc>
  </rcc>
  <rcc rId="13016" sId="1">
    <nc r="W569">
      <f>V569</f>
    </nc>
  </rcc>
  <rcc rId="13017" sId="1">
    <nc r="W570">
      <f>V570</f>
    </nc>
  </rcc>
  <rcc rId="13018" sId="1">
    <nc r="W571">
      <f>V571</f>
    </nc>
  </rcc>
  <rcc rId="13019" sId="1">
    <nc r="W572">
      <f>V572</f>
    </nc>
  </rcc>
  <rcc rId="13020" sId="1">
    <nc r="W573">
      <f>V573</f>
    </nc>
  </rcc>
  <rcc rId="13021" sId="1">
    <nc r="W574">
      <f>V574</f>
    </nc>
  </rcc>
  <rcc rId="13022" sId="1">
    <nc r="W575">
      <f>V575</f>
    </nc>
  </rcc>
  <rcc rId="13023" sId="1">
    <nc r="W576">
      <f>V576</f>
    </nc>
  </rcc>
  <rcc rId="13024" sId="1">
    <nc r="W577">
      <f>V577</f>
    </nc>
  </rcc>
  <rcc rId="13025" sId="1">
    <nc r="W578">
      <f>V578</f>
    </nc>
  </rcc>
  <rcc rId="13026" sId="1">
    <nc r="W579">
      <f>V579</f>
    </nc>
  </rcc>
  <rcc rId="13027" sId="1">
    <nc r="W580">
      <f>V580</f>
    </nc>
  </rcc>
  <rcc rId="13028" sId="1">
    <nc r="W581">
      <f>V581</f>
    </nc>
  </rcc>
  <rcc rId="13029" sId="1">
    <nc r="W582">
      <f>V582</f>
    </nc>
  </rcc>
  <rcc rId="13030" sId="1">
    <nc r="W583">
      <f>V583</f>
    </nc>
  </rcc>
  <rcc rId="13031" sId="1">
    <nc r="W584">
      <f>V584</f>
    </nc>
  </rcc>
  <rcc rId="13032" sId="1">
    <nc r="W585">
      <f>V585</f>
    </nc>
  </rcc>
  <rcc rId="13033" sId="1">
    <nc r="W586">
      <f>V586</f>
    </nc>
  </rcc>
  <rcc rId="13034" sId="1">
    <nc r="W587">
      <f>V587</f>
    </nc>
  </rcc>
  <rcc rId="13035" sId="1">
    <nc r="W588">
      <f>V588</f>
    </nc>
  </rcc>
  <rcc rId="13036" sId="1">
    <nc r="W589">
      <f>V589</f>
    </nc>
  </rcc>
  <rcc rId="13037" sId="1">
    <nc r="W590">
      <f>V590</f>
    </nc>
  </rcc>
  <rcc rId="13038" sId="1">
    <nc r="W591">
      <f>V591</f>
    </nc>
  </rcc>
  <rcc rId="13039" sId="1">
    <nc r="W592">
      <f>V592</f>
    </nc>
  </rcc>
  <rcc rId="13040" sId="1">
    <nc r="W593">
      <f>V593</f>
    </nc>
  </rcc>
  <rcc rId="13041" sId="1">
    <nc r="W594">
      <f>V594</f>
    </nc>
  </rcc>
  <rcc rId="13042" sId="1">
    <nc r="W595">
      <f>V595</f>
    </nc>
  </rcc>
  <rcc rId="13043" sId="1">
    <nc r="W596">
      <f>V596</f>
    </nc>
  </rcc>
  <rcc rId="13044" sId="1">
    <nc r="W597">
      <f>V597</f>
    </nc>
  </rcc>
  <rcc rId="13045" sId="1">
    <nc r="W598">
      <f>V598</f>
    </nc>
  </rcc>
  <rcc rId="13046" sId="1">
    <nc r="W599">
      <f>V599</f>
    </nc>
  </rcc>
  <rcc rId="13047" sId="1">
    <nc r="W600">
      <f>V600</f>
    </nc>
  </rcc>
  <rcc rId="13048" sId="1">
    <nc r="W601">
      <f>V601</f>
    </nc>
  </rcc>
  <rcc rId="13049" sId="1">
    <nc r="W602">
      <f>V602</f>
    </nc>
  </rcc>
  <rcc rId="13050" sId="1">
    <nc r="W603">
      <f>V603</f>
    </nc>
  </rcc>
  <rcc rId="13051" sId="1">
    <nc r="W604">
      <f>V604</f>
    </nc>
  </rcc>
  <rcc rId="13052" sId="1">
    <nc r="W605">
      <f>V605</f>
    </nc>
  </rcc>
  <rcc rId="13053" sId="1">
    <nc r="W606">
      <f>V606</f>
    </nc>
  </rcc>
  <rcc rId="13054" sId="1">
    <nc r="W607">
      <f>V607</f>
    </nc>
  </rcc>
  <rcc rId="13055" sId="1">
    <nc r="W608">
      <f>V608</f>
    </nc>
  </rcc>
  <rcc rId="13056" sId="1">
    <nc r="W609">
      <f>V609</f>
    </nc>
  </rcc>
  <rcc rId="13057" sId="1">
    <nc r="W610">
      <f>V610</f>
    </nc>
  </rcc>
  <rcc rId="13058" sId="1">
    <nc r="W611">
      <f>V611</f>
    </nc>
  </rcc>
  <rcc rId="13059" sId="1">
    <nc r="W612">
      <f>V612</f>
    </nc>
  </rcc>
  <rcc rId="13060" sId="1">
    <nc r="W613">
      <f>V613</f>
    </nc>
  </rcc>
  <rcc rId="13061" sId="1">
    <nc r="W614">
      <f>V614</f>
    </nc>
  </rcc>
  <rcc rId="13062" sId="1">
    <nc r="Y550">
      <f>ROUNDDOWN(W550/HLOOKUP(D550,Table!$C$3:$D$4,2,0)*8,2)</f>
    </nc>
  </rcc>
  <rcc rId="13063" sId="1">
    <nc r="Y551">
      <f>ROUNDDOWN(W551/HLOOKUP(D551,Table!$C$3:$D$4,2,0)*8,2)</f>
    </nc>
  </rcc>
  <rcc rId="13064" sId="1">
    <nc r="Y552">
      <f>ROUNDDOWN(W552/HLOOKUP(D552,Table!$C$3:$D$4,2,0)*8,2)</f>
    </nc>
  </rcc>
  <rcc rId="13065" sId="1">
    <nc r="Y553">
      <f>ROUNDDOWN(W553/HLOOKUP(D553,Table!$C$3:$D$4,2,0)*8,2)</f>
    </nc>
  </rcc>
  <rcc rId="13066" sId="1">
    <nc r="Y554">
      <f>ROUNDDOWN(W554/HLOOKUP(D554,Table!$C$3:$D$4,2,0)*8,2)</f>
    </nc>
  </rcc>
  <rcc rId="13067" sId="1">
    <nc r="Y555">
      <f>ROUNDDOWN(W555/HLOOKUP(D555,Table!$C$3:$D$4,2,0)*8,2)</f>
    </nc>
  </rcc>
  <rcc rId="13068" sId="1">
    <nc r="Y556">
      <f>ROUNDDOWN(W556/HLOOKUP(D556,Table!$C$3:$D$4,2,0)*8,2)</f>
    </nc>
  </rcc>
  <rcc rId="13069" sId="1">
    <nc r="Y557">
      <f>ROUNDDOWN(W557/HLOOKUP(D557,Table!$C$3:$D$4,2,0)*8,2)</f>
    </nc>
  </rcc>
  <rcc rId="13070" sId="1">
    <nc r="Y558">
      <f>ROUNDDOWN(W558/HLOOKUP(D558,Table!$C$3:$D$4,2,0)*8,2)</f>
    </nc>
  </rcc>
  <rcc rId="13071" sId="1">
    <nc r="Y559">
      <f>ROUNDDOWN(W559/HLOOKUP(D559,Table!$C$3:$D$4,2,0)*8,2)</f>
    </nc>
  </rcc>
  <rcc rId="13072" sId="1">
    <nc r="Y560">
      <f>ROUNDDOWN(W560/HLOOKUP(D560,Table!$C$3:$D$4,2,0)*8,2)</f>
    </nc>
  </rcc>
  <rcc rId="13073" sId="1">
    <nc r="Y561">
      <f>ROUNDDOWN(W561/HLOOKUP(D561,Table!$C$3:$D$4,2,0)*8,2)</f>
    </nc>
  </rcc>
  <rcc rId="13074" sId="1">
    <nc r="Y562">
      <f>ROUNDDOWN(W562/HLOOKUP(D562,Table!$C$3:$D$4,2,0)*8,2)</f>
    </nc>
  </rcc>
  <rcc rId="13075" sId="1">
    <nc r="Y563">
      <f>ROUNDDOWN(W563/HLOOKUP(D563,Table!$C$3:$D$4,2,0)*8,2)</f>
    </nc>
  </rcc>
  <rcc rId="13076" sId="1">
    <nc r="Y564">
      <f>ROUNDDOWN(W564/HLOOKUP(D564,Table!$C$3:$D$4,2,0)*8,2)</f>
    </nc>
  </rcc>
  <rcc rId="13077" sId="1">
    <nc r="Y565">
      <f>ROUNDDOWN(W565/HLOOKUP(D565,Table!$C$3:$D$4,2,0)*8,2)</f>
    </nc>
  </rcc>
  <rcc rId="13078" sId="1">
    <nc r="Y566">
      <f>ROUNDDOWN(W566/HLOOKUP(D566,Table!$C$3:$D$4,2,0)*8,2)</f>
    </nc>
  </rcc>
  <rcc rId="13079" sId="1">
    <nc r="Y567">
      <f>ROUNDDOWN(W567/HLOOKUP(D567,Table!$C$3:$D$4,2,0)*8,2)</f>
    </nc>
  </rcc>
  <rcc rId="13080" sId="1">
    <nc r="Y568">
      <f>ROUNDDOWN(W568/HLOOKUP(D568,Table!$C$3:$D$4,2,0)*8,2)</f>
    </nc>
  </rcc>
  <rcc rId="13081" sId="1">
    <nc r="Y569">
      <f>ROUNDDOWN(W569/HLOOKUP(D569,Table!$C$3:$D$4,2,0)*8,2)</f>
    </nc>
  </rcc>
  <rcc rId="13082" sId="1">
    <nc r="Y570">
      <f>ROUNDDOWN(W570/HLOOKUP(D570,Table!$C$3:$D$4,2,0)*8,2)</f>
    </nc>
  </rcc>
  <rcc rId="13083" sId="1">
    <nc r="Y571">
      <f>ROUNDDOWN(W571/HLOOKUP(D571,Table!$C$3:$D$4,2,0)*8,2)</f>
    </nc>
  </rcc>
  <rcc rId="13084" sId="1">
    <nc r="Y572">
      <f>ROUNDDOWN(W572/HLOOKUP(D572,Table!$C$3:$D$4,2,0)*8,2)</f>
    </nc>
  </rcc>
  <rcc rId="13085" sId="1">
    <nc r="Y573">
      <f>ROUNDDOWN(W573/HLOOKUP(D573,Table!$C$3:$D$4,2,0)*8,2)</f>
    </nc>
  </rcc>
  <rcc rId="13086" sId="1">
    <nc r="Y574">
      <f>ROUNDDOWN(W574/HLOOKUP(D574,Table!$C$3:$D$4,2,0)*8,2)</f>
    </nc>
  </rcc>
  <rcc rId="13087" sId="1">
    <nc r="Y575">
      <f>ROUNDDOWN(W575/HLOOKUP(D575,Table!$C$3:$D$4,2,0)*8,2)</f>
    </nc>
  </rcc>
  <rcc rId="13088" sId="1">
    <nc r="Y576">
      <f>ROUNDDOWN(W576/HLOOKUP(D576,Table!$C$3:$D$4,2,0)*8,2)</f>
    </nc>
  </rcc>
  <rcc rId="13089" sId="1">
    <nc r="Y577">
      <f>ROUNDDOWN(W577/HLOOKUP(D577,Table!$C$3:$D$4,2,0)*8,2)</f>
    </nc>
  </rcc>
  <rcc rId="13090" sId="1">
    <nc r="Y578">
      <f>ROUNDDOWN(W578/HLOOKUP(D578,Table!$C$3:$D$4,2,0)*8,2)</f>
    </nc>
  </rcc>
  <rcc rId="13091" sId="1">
    <nc r="Y579">
      <f>ROUNDDOWN(W579/HLOOKUP(D579,Table!$C$3:$D$4,2,0)*8,2)</f>
    </nc>
  </rcc>
  <rcc rId="13092" sId="1">
    <nc r="Y580">
      <f>ROUNDDOWN(W580/HLOOKUP(D580,Table!$C$3:$D$4,2,0)*8,2)</f>
    </nc>
  </rcc>
  <rcc rId="13093" sId="1">
    <nc r="Y581">
      <f>ROUNDDOWN(W581/HLOOKUP(D581,Table!$C$3:$D$4,2,0)*8,2)</f>
    </nc>
  </rcc>
  <rcc rId="13094" sId="1">
    <nc r="Y582">
      <f>ROUNDDOWN(W582/HLOOKUP(D582,Table!$C$3:$D$4,2,0)*8,2)</f>
    </nc>
  </rcc>
  <rcc rId="13095" sId="1">
    <nc r="Y583">
      <f>ROUNDDOWN(W583/HLOOKUP(D583,Table!$C$3:$D$4,2,0)*8,2)</f>
    </nc>
  </rcc>
  <rcc rId="13096" sId="1">
    <nc r="Y584">
      <f>ROUNDDOWN(W584/HLOOKUP(D584,Table!$C$3:$D$4,2,0)*8,2)</f>
    </nc>
  </rcc>
  <rcc rId="13097" sId="1">
    <nc r="Y585">
      <f>ROUNDDOWN(W585/HLOOKUP(D585,Table!$C$3:$D$4,2,0)*8,2)</f>
    </nc>
  </rcc>
  <rcc rId="13098" sId="1">
    <nc r="Y586">
      <f>ROUNDDOWN(W586/HLOOKUP(D586,Table!$C$3:$D$4,2,0)*8,2)</f>
    </nc>
  </rcc>
  <rcc rId="13099" sId="1">
    <nc r="Y587">
      <f>ROUNDDOWN(W587/HLOOKUP(D587,Table!$C$3:$D$4,2,0)*8,2)</f>
    </nc>
  </rcc>
  <rcc rId="13100" sId="1">
    <nc r="Y588">
      <f>ROUNDDOWN(W588/HLOOKUP(D588,Table!$C$3:$D$4,2,0)*8,2)</f>
    </nc>
  </rcc>
  <rcc rId="13101" sId="1">
    <nc r="Y589">
      <f>ROUNDDOWN(W589/HLOOKUP(D589,Table!$C$3:$D$4,2,0)*8,2)</f>
    </nc>
  </rcc>
  <rcc rId="13102" sId="1">
    <nc r="Y590">
      <f>ROUNDDOWN(W590/HLOOKUP(D590,Table!$C$3:$D$4,2,0)*8,2)</f>
    </nc>
  </rcc>
  <rcc rId="13103" sId="1">
    <nc r="Y591">
      <f>ROUNDDOWN(W591/HLOOKUP(D591,Table!$C$3:$D$4,2,0)*8,2)</f>
    </nc>
  </rcc>
  <rcc rId="13104" sId="1">
    <nc r="Y592">
      <f>ROUNDDOWN(W592/HLOOKUP(D592,Table!$C$3:$D$4,2,0)*8,2)</f>
    </nc>
  </rcc>
  <rcc rId="13105" sId="1">
    <nc r="Y593">
      <f>ROUNDDOWN(W593/HLOOKUP(D593,Table!$C$3:$D$4,2,0)*8,2)</f>
    </nc>
  </rcc>
  <rcc rId="13106" sId="1">
    <nc r="Y594">
      <f>ROUNDDOWN(W594/HLOOKUP(D594,Table!$C$3:$D$4,2,0)*8,2)</f>
    </nc>
  </rcc>
  <rcc rId="13107" sId="1">
    <nc r="Y595">
      <f>ROUNDDOWN(W595/HLOOKUP(D595,Table!$C$3:$D$4,2,0)*8,2)</f>
    </nc>
  </rcc>
  <rcc rId="13108" sId="1">
    <nc r="Y596">
      <f>ROUNDDOWN(W596/HLOOKUP(D596,Table!$C$3:$D$4,2,0)*8,2)</f>
    </nc>
  </rcc>
  <rcc rId="13109" sId="1">
    <nc r="Y597">
      <f>ROUNDDOWN(W597/HLOOKUP(D597,Table!$C$3:$D$4,2,0)*8,2)</f>
    </nc>
  </rcc>
  <rcc rId="13110" sId="1">
    <nc r="Y598">
      <f>ROUNDDOWN(W598/HLOOKUP(D598,Table!$C$3:$D$4,2,0)*8,2)</f>
    </nc>
  </rcc>
  <rcc rId="13111" sId="1">
    <nc r="Y599">
      <f>ROUNDDOWN(W599/HLOOKUP(D599,Table!$C$3:$D$4,2,0)*8,2)</f>
    </nc>
  </rcc>
  <rcc rId="13112" sId="1">
    <nc r="Y600">
      <f>ROUNDDOWN(W600/HLOOKUP(D600,Table!$C$3:$D$4,2,0)*8,2)</f>
    </nc>
  </rcc>
  <rcc rId="13113" sId="1">
    <nc r="Y601">
      <f>ROUNDDOWN(W601/HLOOKUP(D601,Table!$C$3:$D$4,2,0)*8,2)</f>
    </nc>
  </rcc>
  <rcc rId="13114" sId="1">
    <nc r="Y602">
      <f>ROUNDDOWN(W602/HLOOKUP(D602,Table!$C$3:$D$4,2,0)*8,2)</f>
    </nc>
  </rcc>
  <rcc rId="13115" sId="1">
    <nc r="Y603">
      <f>ROUNDDOWN(W603/HLOOKUP(D603,Table!$C$3:$D$4,2,0)*8,2)</f>
    </nc>
  </rcc>
  <rcc rId="13116" sId="1">
    <nc r="Y604">
      <f>ROUNDDOWN(W604/HLOOKUP(D604,Table!$C$3:$D$4,2,0)*8,2)</f>
    </nc>
  </rcc>
  <rcc rId="13117" sId="1">
    <nc r="Y605">
      <f>ROUNDDOWN(W605/HLOOKUP(D605,Table!$C$3:$D$4,2,0)*8,2)</f>
    </nc>
  </rcc>
  <rcc rId="13118" sId="1">
    <nc r="Y606">
      <f>ROUNDDOWN(W606/HLOOKUP(D606,Table!$C$3:$D$4,2,0)*8,2)</f>
    </nc>
  </rcc>
  <rcc rId="13119" sId="1">
    <nc r="Y607">
      <f>ROUNDDOWN(W607/HLOOKUP(D607,Table!$C$3:$D$4,2,0)*8,2)</f>
    </nc>
  </rcc>
  <rcc rId="13120" sId="1">
    <nc r="Y608">
      <f>ROUNDDOWN(W608/HLOOKUP(D608,Table!$C$3:$D$4,2,0)*8,2)</f>
    </nc>
  </rcc>
  <rcc rId="13121" sId="1">
    <nc r="Y609">
      <f>ROUNDDOWN(W609/HLOOKUP(D609,Table!$C$3:$D$4,2,0)*8,2)</f>
    </nc>
  </rcc>
  <rcc rId="13122" sId="1">
    <nc r="Y610">
      <f>ROUNDDOWN(W610/HLOOKUP(D610,Table!$C$3:$D$4,2,0)*8,2)</f>
    </nc>
  </rcc>
  <rcc rId="13123" sId="1">
    <nc r="Y611">
      <f>ROUNDDOWN(W611/HLOOKUP(D611,Table!$C$3:$D$4,2,0)*8,2)</f>
    </nc>
  </rcc>
  <rcc rId="13124" sId="1">
    <nc r="Y612">
      <f>ROUNDDOWN(W612/HLOOKUP(D612,Table!$C$3:$D$4,2,0)*8,2)</f>
    </nc>
  </rcc>
  <rcc rId="13125" sId="1">
    <nc r="Y613">
      <f>ROUNDDOWN(W613/HLOOKUP(D613,Table!$C$3:$D$4,2,0)*8,2)</f>
    </nc>
  </rcc>
  <rcc rId="13126" sId="1">
    <nc r="Y614">
      <f>ROUNDDOWN(W614/HLOOKUP(D614,Table!$C$3:$D$4,2,0)*8,2)</f>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129" sId="1" numFmtId="19">
    <nc r="AC550">
      <v>43993</v>
    </nc>
  </rcc>
  <rcc rId="13130" sId="1" numFmtId="19">
    <nc r="AC551">
      <v>43993</v>
    </nc>
  </rcc>
  <rcc rId="13131" sId="1" numFmtId="19">
    <nc r="AC552">
      <v>43993</v>
    </nc>
  </rcc>
  <rcc rId="13132" sId="1" numFmtId="19">
    <nc r="AC553">
      <v>43993</v>
    </nc>
  </rcc>
  <rcc rId="13133" sId="1" numFmtId="19">
    <nc r="AC554">
      <v>43993</v>
    </nc>
  </rcc>
  <rcc rId="13134" sId="1" numFmtId="19">
    <nc r="AC555">
      <v>43993</v>
    </nc>
  </rcc>
  <rcc rId="13135" sId="1" numFmtId="19">
    <nc r="AC556">
      <v>43993</v>
    </nc>
  </rcc>
  <rcc rId="13136" sId="1" numFmtId="19">
    <nc r="AC557">
      <v>43993</v>
    </nc>
  </rcc>
  <rcc rId="13137" sId="1" numFmtId="19">
    <nc r="AC558">
      <v>43993</v>
    </nc>
  </rcc>
  <rcc rId="13138" sId="1" numFmtId="19">
    <nc r="AC559">
      <v>43993</v>
    </nc>
  </rcc>
  <rcc rId="13139" sId="1" numFmtId="19">
    <nc r="AC560">
      <v>43993</v>
    </nc>
  </rcc>
  <rcc rId="13140" sId="1" numFmtId="19">
    <nc r="AC561">
      <v>43993</v>
    </nc>
  </rcc>
  <rcc rId="13141" sId="1" numFmtId="19">
    <nc r="AC562">
      <v>43993</v>
    </nc>
  </rcc>
  <rcc rId="13142" sId="1" numFmtId="19">
    <nc r="AC563">
      <v>43993</v>
    </nc>
  </rcc>
  <rcc rId="13143" sId="1" numFmtId="19">
    <nc r="AC564">
      <v>43993</v>
    </nc>
  </rcc>
  <rcc rId="13144" sId="1" numFmtId="19">
    <nc r="AC565">
      <v>43993</v>
    </nc>
  </rcc>
  <rcc rId="13145" sId="1" numFmtId="19">
    <nc r="AC566">
      <v>43993</v>
    </nc>
  </rcc>
  <rcc rId="13146" sId="1" numFmtId="19">
    <nc r="AC567">
      <v>43993</v>
    </nc>
  </rcc>
  <rcc rId="13147" sId="1" numFmtId="19">
    <nc r="AC568">
      <v>43993</v>
    </nc>
  </rcc>
  <rcc rId="13148" sId="1" numFmtId="19">
    <nc r="AC569">
      <v>43993</v>
    </nc>
  </rcc>
  <rcc rId="13149" sId="1" numFmtId="19">
    <nc r="AC570">
      <v>43993</v>
    </nc>
  </rcc>
  <rcc rId="13150" sId="1" numFmtId="19">
    <nc r="AC571">
      <v>43993</v>
    </nc>
  </rcc>
  <rcc rId="13151" sId="1" numFmtId="19">
    <nc r="AC572">
      <v>43993</v>
    </nc>
  </rcc>
  <rcc rId="13152" sId="1" numFmtId="19">
    <nc r="AC573">
      <v>43993</v>
    </nc>
  </rcc>
  <rcc rId="13153" sId="1" numFmtId="19">
    <nc r="AC574">
      <v>43993</v>
    </nc>
  </rcc>
  <rcc rId="13154" sId="1" numFmtId="19">
    <nc r="AC575">
      <v>43993</v>
    </nc>
  </rcc>
  <rcc rId="13155" sId="1" numFmtId="19">
    <nc r="AC576">
      <v>43993</v>
    </nc>
  </rcc>
  <rcc rId="13156" sId="1" numFmtId="19">
    <nc r="AC577">
      <v>43993</v>
    </nc>
  </rcc>
  <rcc rId="13157" sId="1" numFmtId="19">
    <nc r="AC578">
      <v>43993</v>
    </nc>
  </rcc>
  <rcc rId="13158" sId="1" numFmtId="19">
    <nc r="AC579">
      <v>43993</v>
    </nc>
  </rcc>
  <rcc rId="13159" sId="1" numFmtId="19">
    <nc r="AC580">
      <v>43993</v>
    </nc>
  </rcc>
  <rcc rId="13160" sId="1" numFmtId="19">
    <nc r="AC581">
      <v>43993</v>
    </nc>
  </rcc>
  <rcc rId="13161" sId="1" numFmtId="19">
    <nc r="AC582">
      <v>43993</v>
    </nc>
  </rcc>
  <rcc rId="13162" sId="1" numFmtId="19">
    <nc r="AC583">
      <v>43993</v>
    </nc>
  </rcc>
  <rcc rId="13163" sId="1" numFmtId="19">
    <nc r="AC584">
      <v>43993</v>
    </nc>
  </rcc>
  <rcc rId="13164" sId="1" numFmtId="19">
    <nc r="AC585">
      <v>43993</v>
    </nc>
  </rcc>
  <rcc rId="13165" sId="1" numFmtId="19">
    <nc r="AC586">
      <v>43993</v>
    </nc>
  </rcc>
  <rcc rId="13166" sId="1" numFmtId="19">
    <nc r="AC587">
      <v>43993</v>
    </nc>
  </rcc>
  <rcc rId="13167" sId="1" numFmtId="19">
    <nc r="AC588">
      <v>43993</v>
    </nc>
  </rcc>
  <rcc rId="13168" sId="1" numFmtId="19">
    <nc r="AC589">
      <v>43993</v>
    </nc>
  </rcc>
  <rcc rId="13169" sId="1" numFmtId="19">
    <nc r="AC590">
      <v>43993</v>
    </nc>
  </rcc>
  <rcc rId="13170" sId="1" numFmtId="19">
    <nc r="AC591">
      <v>43993</v>
    </nc>
  </rcc>
  <rcc rId="13171" sId="1" numFmtId="19">
    <nc r="AC592">
      <v>43993</v>
    </nc>
  </rcc>
  <rcc rId="13172" sId="1" numFmtId="19">
    <nc r="AC593">
      <v>43993</v>
    </nc>
  </rcc>
  <rcc rId="13173" sId="1" numFmtId="19">
    <nc r="AC594">
      <v>43993</v>
    </nc>
  </rcc>
  <rcc rId="13174" sId="1" numFmtId="19">
    <nc r="AC595">
      <v>43993</v>
    </nc>
  </rcc>
  <rcc rId="13175" sId="1" numFmtId="19">
    <nc r="AC596">
      <v>43993</v>
    </nc>
  </rcc>
  <rcc rId="13176" sId="1" numFmtId="19">
    <nc r="AC597">
      <v>43993</v>
    </nc>
  </rcc>
  <rcc rId="13177" sId="1" numFmtId="19">
    <nc r="AC598">
      <v>43993</v>
    </nc>
  </rcc>
  <rcc rId="13178" sId="1" numFmtId="19">
    <nc r="AC599">
      <v>43993</v>
    </nc>
  </rcc>
  <rcc rId="13179" sId="1" numFmtId="19">
    <nc r="AC600">
      <v>43993</v>
    </nc>
  </rcc>
  <rcc rId="13180" sId="1" numFmtId="19">
    <nc r="AC601">
      <v>43993</v>
    </nc>
  </rcc>
  <rcc rId="13181" sId="1" numFmtId="19">
    <nc r="AC602">
      <v>43993</v>
    </nc>
  </rcc>
  <rcc rId="13182" sId="1" numFmtId="19">
    <nc r="AC603">
      <v>43993</v>
    </nc>
  </rcc>
  <rcc rId="13183" sId="1" numFmtId="19">
    <nc r="AC604">
      <v>43993</v>
    </nc>
  </rcc>
  <rcc rId="13184" sId="1" numFmtId="19">
    <nc r="AC605">
      <v>43993</v>
    </nc>
  </rcc>
  <rcc rId="13185" sId="1" numFmtId="19">
    <nc r="AC606">
      <v>43993</v>
    </nc>
  </rcc>
  <rcc rId="13186" sId="1" numFmtId="19">
    <nc r="AC607">
      <v>43993</v>
    </nc>
  </rcc>
  <rcc rId="13187" sId="1" numFmtId="19">
    <nc r="AC608">
      <v>43993</v>
    </nc>
  </rcc>
  <rcc rId="13188" sId="1" numFmtId="19">
    <nc r="AC609">
      <v>43993</v>
    </nc>
  </rcc>
  <rcc rId="13189" sId="1" numFmtId="19">
    <nc r="AC610">
      <v>43993</v>
    </nc>
  </rcc>
  <rcc rId="13190" sId="1" numFmtId="19">
    <nc r="AC611">
      <v>43993</v>
    </nc>
  </rcc>
  <rcc rId="13191" sId="1" numFmtId="19">
    <nc r="AC612">
      <v>43993</v>
    </nc>
  </rcc>
  <rcc rId="13192" sId="1" numFmtId="19">
    <nc r="AC613">
      <v>43993</v>
    </nc>
  </rcc>
  <rcc rId="13193" sId="1" numFmtId="19">
    <nc r="AC614">
      <v>43993</v>
    </nc>
  </rcc>
  <rcc rId="13194" sId="1" numFmtId="19">
    <nc r="AD550">
      <v>44008</v>
    </nc>
  </rcc>
  <rcc rId="13195" sId="1" numFmtId="19">
    <nc r="AD606">
      <v>44008</v>
    </nc>
  </rcc>
  <rcc rId="13196" sId="1" numFmtId="19">
    <nc r="AD551">
      <v>44008</v>
    </nc>
  </rcc>
  <rcc rId="13197" sId="1" numFmtId="19">
    <nc r="AD552">
      <v>44008</v>
    </nc>
  </rcc>
  <rcc rId="13198" sId="1" numFmtId="19">
    <nc r="AD553">
      <v>44008</v>
    </nc>
  </rcc>
  <rcc rId="13199" sId="1" numFmtId="19">
    <nc r="AD554">
      <v>44008</v>
    </nc>
  </rcc>
  <rcc rId="13200" sId="1" numFmtId="19">
    <nc r="AD555">
      <v>44008</v>
    </nc>
  </rcc>
  <rcc rId="13201" sId="1" numFmtId="19">
    <nc r="AD556">
      <v>44008</v>
    </nc>
  </rcc>
  <rcc rId="13202" sId="1" numFmtId="19">
    <nc r="AD557">
      <v>44008</v>
    </nc>
  </rcc>
  <rcc rId="13203" sId="1" numFmtId="19">
    <nc r="AD558">
      <v>44008</v>
    </nc>
  </rcc>
  <rcc rId="13204" sId="1" numFmtId="19">
    <nc r="AD559">
      <v>44008</v>
    </nc>
  </rcc>
  <rcc rId="13205" sId="1" numFmtId="19">
    <nc r="AD560">
      <v>44008</v>
    </nc>
  </rcc>
  <rcc rId="13206" sId="1" numFmtId="19">
    <nc r="AD561">
      <v>44008</v>
    </nc>
  </rcc>
  <rcc rId="13207" sId="1" numFmtId="19">
    <nc r="AD562">
      <v>44008</v>
    </nc>
  </rcc>
  <rcc rId="13208" sId="1" numFmtId="19">
    <nc r="AD563">
      <v>44008</v>
    </nc>
  </rcc>
  <rcc rId="13209" sId="1" numFmtId="19">
    <nc r="AD564">
      <v>44008</v>
    </nc>
  </rcc>
  <rcc rId="13210" sId="1" numFmtId="19">
    <nc r="AD565">
      <v>44008</v>
    </nc>
  </rcc>
  <rcc rId="13211" sId="1" numFmtId="19">
    <nc r="AD566">
      <v>44008</v>
    </nc>
  </rcc>
  <rcc rId="13212" sId="1" numFmtId="19">
    <nc r="AD567">
      <v>44008</v>
    </nc>
  </rcc>
  <rcc rId="13213" sId="1" numFmtId="19">
    <nc r="AD568">
      <v>44008</v>
    </nc>
  </rcc>
  <rcc rId="13214" sId="1" numFmtId="19">
    <nc r="AD569">
      <v>44008</v>
    </nc>
  </rcc>
  <rcc rId="13215" sId="1" numFmtId="19">
    <nc r="AD570">
      <v>44008</v>
    </nc>
  </rcc>
  <rcc rId="13216" sId="1" numFmtId="19">
    <nc r="AD571">
      <v>44008</v>
    </nc>
  </rcc>
  <rcc rId="13217" sId="1" numFmtId="19">
    <nc r="AD572">
      <v>44008</v>
    </nc>
  </rcc>
  <rcc rId="13218" sId="1" numFmtId="19">
    <nc r="AD573">
      <v>44008</v>
    </nc>
  </rcc>
  <rcc rId="13219" sId="1" numFmtId="19">
    <nc r="AD574">
      <v>44008</v>
    </nc>
  </rcc>
  <rcc rId="13220" sId="1" numFmtId="19">
    <nc r="AD575">
      <v>44008</v>
    </nc>
  </rcc>
  <rcc rId="13221" sId="1" numFmtId="19">
    <nc r="AD576">
      <v>44008</v>
    </nc>
  </rcc>
  <rcc rId="13222" sId="1" numFmtId="19">
    <nc r="AD577">
      <v>44008</v>
    </nc>
  </rcc>
  <rcc rId="13223" sId="1" numFmtId="19">
    <nc r="AD578">
      <v>44008</v>
    </nc>
  </rcc>
  <rcc rId="13224" sId="1" numFmtId="19">
    <nc r="AD579">
      <v>44008</v>
    </nc>
  </rcc>
  <rcc rId="13225" sId="1" numFmtId="19">
    <nc r="AD580">
      <v>44008</v>
    </nc>
  </rcc>
  <rcc rId="13226" sId="1" numFmtId="19">
    <nc r="AD581">
      <v>44008</v>
    </nc>
  </rcc>
  <rcc rId="13227" sId="1" numFmtId="19">
    <nc r="AD582">
      <v>44008</v>
    </nc>
  </rcc>
  <rcc rId="13228" sId="1" numFmtId="19">
    <nc r="AD583">
      <v>44008</v>
    </nc>
  </rcc>
  <rcc rId="13229" sId="1" numFmtId="19">
    <nc r="AD584">
      <v>44008</v>
    </nc>
  </rcc>
  <rcc rId="13230" sId="1" numFmtId="19">
    <nc r="AD585">
      <v>44008</v>
    </nc>
  </rcc>
  <rcc rId="13231" sId="1" numFmtId="19">
    <nc r="AD586">
      <v>44008</v>
    </nc>
  </rcc>
  <rcc rId="13232" sId="1" numFmtId="19">
    <nc r="AD587">
      <v>44008</v>
    </nc>
  </rcc>
  <rcc rId="13233" sId="1" numFmtId="19">
    <nc r="AD588">
      <v>44008</v>
    </nc>
  </rcc>
  <rcc rId="13234" sId="1" numFmtId="19">
    <nc r="AD589">
      <v>44008</v>
    </nc>
  </rcc>
  <rcc rId="13235" sId="1" numFmtId="19">
    <nc r="AD590">
      <v>44008</v>
    </nc>
  </rcc>
  <rcc rId="13236" sId="1" numFmtId="19">
    <nc r="AD591">
      <v>44008</v>
    </nc>
  </rcc>
  <rcc rId="13237" sId="1" numFmtId="19">
    <nc r="AD592">
      <v>44008</v>
    </nc>
  </rcc>
  <rcc rId="13238" sId="1" numFmtId="19">
    <nc r="AD593">
      <v>44008</v>
    </nc>
  </rcc>
  <rcc rId="13239" sId="1" numFmtId="19">
    <nc r="AD594">
      <v>44008</v>
    </nc>
  </rcc>
  <rcc rId="13240" sId="1" numFmtId="19">
    <nc r="AD595">
      <v>44008</v>
    </nc>
  </rcc>
  <rcc rId="13241" sId="1" numFmtId="19">
    <nc r="AD596">
      <v>44008</v>
    </nc>
  </rcc>
  <rcc rId="13242" sId="1" numFmtId="19">
    <nc r="AD597">
      <v>44008</v>
    </nc>
  </rcc>
  <rcc rId="13243" sId="1" numFmtId="19">
    <nc r="AD598">
      <v>44008</v>
    </nc>
  </rcc>
  <rcc rId="13244" sId="1" numFmtId="19">
    <nc r="AD599">
      <v>44008</v>
    </nc>
  </rcc>
  <rcc rId="13245" sId="1" numFmtId="19">
    <nc r="AD600">
      <v>44008</v>
    </nc>
  </rcc>
  <rcc rId="13246" sId="1" numFmtId="19">
    <nc r="AD601">
      <v>44008</v>
    </nc>
  </rcc>
  <rcc rId="13247" sId="1" numFmtId="19">
    <nc r="AD602">
      <v>44008</v>
    </nc>
  </rcc>
  <rcc rId="13248" sId="1" numFmtId="19">
    <nc r="AD603">
      <v>44008</v>
    </nc>
  </rcc>
  <rcc rId="13249" sId="1" numFmtId="19">
    <nc r="AD604">
      <v>44008</v>
    </nc>
  </rcc>
  <rcc rId="13250" sId="1" numFmtId="19">
    <nc r="AD605">
      <v>44008</v>
    </nc>
  </rcc>
  <rcc rId="13251" sId="1" numFmtId="19">
    <nc r="AD607">
      <v>43999</v>
    </nc>
  </rcc>
  <rcc rId="13252" sId="1" numFmtId="19">
    <nc r="AD608">
      <v>43999</v>
    </nc>
  </rcc>
  <rcc rId="13253" sId="1" numFmtId="19">
    <nc r="AD609">
      <v>43999</v>
    </nc>
  </rcc>
  <rcc rId="13254" sId="1" numFmtId="19">
    <nc r="AD610">
      <v>43999</v>
    </nc>
  </rcc>
  <rcc rId="13255" sId="1" numFmtId="19">
    <nc r="AD611">
      <v>43999</v>
    </nc>
  </rcc>
  <rcc rId="13256" sId="1" numFmtId="19">
    <nc r="AD612">
      <v>43999</v>
    </nc>
  </rcc>
  <rcc rId="13257" sId="1" numFmtId="19">
    <nc r="AD613">
      <v>43999</v>
    </nc>
  </rcc>
  <rcc rId="13258" sId="1" numFmtId="19">
    <nc r="AD614">
      <v>43997</v>
    </nc>
  </rcc>
  <rcc rId="13259" sId="1">
    <nc r="S614" t="inlineStr">
      <is>
        <t>chung.ly</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Merged_COEM!$A$59:$AN$619</formula>
    <oldFormula>Merged_COEM!$A$59:$AN$619</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8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268" sId="1">
    <nc r="X496">
      <f>W496</f>
    </nc>
  </rcc>
  <rcc rId="13269" sId="1">
    <nc r="X497">
      <f>W497</f>
    </nc>
  </rcc>
  <rcc rId="13270" sId="1">
    <nc r="Z496">
      <v>4</v>
    </nc>
  </rcc>
  <rcc rId="13271" sId="1">
    <nc r="Z497">
      <v>4</v>
    </nc>
  </rcc>
  <rcc rId="13272" sId="1">
    <nc r="AA496" t="inlineStr">
      <is>
        <t>Ready for review</t>
      </is>
    </nc>
  </rcc>
  <rcc rId="13273" sId="1">
    <nc r="AA497" t="inlineStr">
      <is>
        <t>Ready for review</t>
      </is>
    </nc>
  </rcc>
  <rcc rId="13274" sId="1" numFmtId="19">
    <nc r="AE496">
      <v>43993</v>
    </nc>
  </rcc>
  <rcc rId="13275" sId="1" numFmtId="19">
    <nc r="AF496">
      <v>43993</v>
    </nc>
  </rcc>
  <rcc rId="13276" sId="1" numFmtId="19">
    <nc r="AE497">
      <v>43993</v>
    </nc>
  </rcc>
  <rcc rId="13277" sId="1" numFmtId="19">
    <nc r="AF497">
      <v>43993</v>
    </nc>
  </rcc>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280" sId="1">
    <nc r="AG497" t="inlineStr">
      <is>
        <t>OK</t>
      </is>
    </nc>
  </rcc>
  <rcc rId="13281" sId="1" numFmtId="14">
    <nc r="AH497">
      <v>1</v>
    </nc>
  </rcc>
  <rcc rId="13282" sId="1" numFmtId="14">
    <nc r="AI497">
      <v>1</v>
    </nc>
  </rcc>
  <rcc rId="13283" sId="1" numFmtId="14">
    <nc r="AJ497">
      <v>1</v>
    </nc>
  </rcc>
  <rcc rId="13284" sId="1">
    <nc r="AK497" t="inlineStr">
      <is>
        <t>None</t>
      </is>
    </nc>
  </rcc>
  <rcc rId="13285" sId="1">
    <nc r="AG496" t="inlineStr">
      <is>
        <t>NG</t>
      </is>
    </nc>
  </rcc>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288" sId="1" odxf="1" dxf="1">
    <nc r="AL497" t="inlineStr">
      <is>
        <t>[No1] Line 238: if((C_NetSteeringAngle_TPMF_min &lt;= ls_SCL_LWS_ANGLE_TPMF_s16) &amp;&amp; (C_NetSteeringAngle_TPMF_max &gt;= ls_SCL_LWS_ANGLE_TPMF_s16))
Detail: Can not cover false condition "(C_NetSteeringAngle_TPMF_min &lt;= ls_SCL_LWS_ANGLE_TPMF_s16)" because:
+ ls_SCL_LWS_ANGLE_TPMF_s16 is sint16
+ #define C_NetSteeringAngle_TPMF_min                     ((int16_t)(-32768))
BTW, I think it is no impact if C_NetSteeringAngle_TPMF_min is modified.
[No2] Line 338: if((ls_SCL_MotRpm_TPMF_UW != C_MotRpm_Invalid_TPMF_UW) &amp;&amp; (ls_SCL_MotRpmStatus_TPMF_UB != C_MotRpmStatus_Invalid_TPMF_UB))
Detail: Can not cover false condition "ls_SCL_MotRpm_TPMF_UW != C_MotRpm_Invalid_TPMF_UW" because:
+ ls_SCL_MotRpm_TPMF_UW is UWORD
+ #define C_MotRpm_Invalid_TPMF_UW      ((UL)0x10000)
[No3] Line 641: if(ls_MilesKm_UL &lt; C_MilesKm_Max_TPMF_UL)
Detail: Can not cover false condition because:
+ ls_SCL_MilesKm_UL is ULONG
+ #define C_MilesKm_Max_TPMF_UL       0xFFFFFFFF
[No4] Line 341: if(ls_SCL_MotRpm_TPMF_UW != C_MotRpm_Invalid_TPMF_UW)
Detail: Can not cover false condition because:
+ ls_SCL_MotRpm_TPMF_UW is UWORD
+ #define C_MotRpm_Invalid_TPMF_UW                        ((UL)0x10000)</t>
      </is>
    </nc>
    <odxf>
      <alignment wrapText="0" readingOrder="0"/>
    </odxf>
    <ndxf>
      <alignment wrapText="1" readingOrder="0"/>
    </ndxf>
  </rcc>
  <rfmt sheetId="1" sqref="AL497">
    <dxf>
      <alignment wrapText="0" readingOrder="0"/>
    </dxf>
  </rfmt>
  <rfmt sheetId="1" sqref="AL497">
    <dxf>
      <alignment wrapText="1" readingOrder="0"/>
    </dxf>
  </rfmt>
  <rfmt sheetId="1" sqref="AL497">
    <dxf>
      <alignment wrapText="0" readingOrder="0"/>
    </dxf>
  </rfmt>
  <rcc rId="13289" sId="1" odxf="1" dxf="1">
    <oc r="AN497" t="inlineStr">
      <is>
        <t>Actual LOC: 260</t>
      </is>
    </oc>
    <nc r="AN497" t="inlineStr">
      <is>
        <t>Actual LOC: 260.
Waiting owner</t>
      </is>
    </nc>
    <ndxf>
      <alignment wrapText="1" readingOrder="0"/>
    </ndxf>
  </rcc>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292" sId="1" numFmtId="14">
    <nc r="AH496">
      <v>0.99</v>
    </nc>
  </rcc>
  <rcc rId="13293" sId="1" numFmtId="14">
    <nc r="AI496">
      <v>0.98</v>
    </nc>
  </rcc>
  <rcc rId="13294" sId="1" numFmtId="14">
    <nc r="AJ496">
      <v>0.87</v>
    </nc>
  </rcc>
  <rcc rId="13295" sId="1">
    <nc r="AK496" t="inlineStr">
      <is>
        <t>OPL</t>
      </is>
    </nc>
  </rcc>
  <rcc rId="13296" sId="1">
    <nc r="AL496" t="inlineStr">
      <is>
        <t>[No1] Line 238: if((C_NetSteeringAngle_TPMF_min &lt;= ls_SCL_LWS_ANGLE_TPMF_s16) &amp;&amp; (C_NetSteeringAngle_TPMF_max &gt;= ls_SCL_LWS_ANGLE_TPMF_s16))
Detail: Can not cover false condition "(C_NetSteeringAngle_TPMF_min &lt;= ls_SCL_LWS_ANGLE_TPMF_s16)" because:
+ ls_SCL_LWS_ANGLE_TPMF_s16 is sint16
+ #define C_NetSteeringAngle_TPMF_min                     ((int16_t)(-32768))
BTW, I think it is no impact if C_NetSteeringAngle_TPMF_min is modified.
[No2] Line 338: if((ls_SCL_MotRpm_TPMF_UW != C_MotRpm_Invalid_TPMF_UW) &amp;&amp; (ls_SCL_MotRpmStatus_TPMF_UB != C_MotRpmStatus_Invalid_TPMF_UB))
Detail: Can not cover false condition "ls_SCL_MotRpm_TPMF_UW != C_MotRpm_Invalid_TPMF_UW" because:
+ ls_SCL_MotRpm_TPMF_UW is UWORD
+ #define C_MotRpm_Invalid_TPMF_UW      ((UL)0x10000)
[No3] Line 641: if(ls_MilesKm_UL &lt; C_MilesKm_Max_TPMF_UL)
Detail: Can not cover false condition because:
+ ls_SCL_MilesKm_UL is ULONG
+ #define C_MilesKm_Max_TPMF_UL       0xFFFFFFFF
[No4] Line 341: if(ls_SCL_MotRpm_TPMF_UW != C_MotRpm_Invalid_TPMF_UW)
Detail: Can not cover false condition because:
+ ls_SCL_MotRpm_TPMF_UW is UWORD
+ #define C_MotRpm_Invalid_TPMF_UW                        ((UL)0x10000)</t>
      </is>
    </nc>
  </rcc>
  <rcc rId="13297" sId="1">
    <oc r="AL497" t="inlineStr">
      <is>
        <t>[No1] Line 238: if((C_NetSteeringAngle_TPMF_min &lt;= ls_SCL_LWS_ANGLE_TPMF_s16) &amp;&amp; (C_NetSteeringAngle_TPMF_max &gt;= ls_SCL_LWS_ANGLE_TPMF_s16))
Detail: Can not cover false condition "(C_NetSteeringAngle_TPMF_min &lt;= ls_SCL_LWS_ANGLE_TPMF_s16)" because:
+ ls_SCL_LWS_ANGLE_TPMF_s16 is sint16
+ #define C_NetSteeringAngle_TPMF_min                     ((int16_t)(-32768))
BTW, I think it is no impact if C_NetSteeringAngle_TPMF_min is modified.
[No2] Line 338: if((ls_SCL_MotRpm_TPMF_UW != C_MotRpm_Invalid_TPMF_UW) &amp;&amp; (ls_SCL_MotRpmStatus_TPMF_UB != C_MotRpmStatus_Invalid_TPMF_UB))
Detail: Can not cover false condition "ls_SCL_MotRpm_TPMF_UW != C_MotRpm_Invalid_TPMF_UW" because:
+ ls_SCL_MotRpm_TPMF_UW is UWORD
+ #define C_MotRpm_Invalid_TPMF_UW      ((UL)0x10000)
[No3] Line 641: if(ls_MilesKm_UL &lt; C_MilesKm_Max_TPMF_UL)
Detail: Can not cover false condition because:
+ ls_SCL_MilesKm_UL is ULONG
+ #define C_MilesKm_Max_TPMF_UL       0xFFFFFFFF
[No4] Line 341: if(ls_SCL_MotRpm_TPMF_UW != C_MotRpm_Invalid_TPMF_UW)
Detail: Can not cover false condition because:
+ ls_SCL_MotRpm_TPMF_UW is UWORD
+ #define C_MotRpm_Invalid_TPMF_UW                        ((UL)0x10000)</t>
      </is>
    </oc>
    <nc r="AL497"/>
  </rcc>
  <rcc rId="13298" sId="1">
    <oc r="AN497" t="inlineStr">
      <is>
        <t>Actual LOC: 260.
Waiting owner</t>
      </is>
    </oc>
    <nc r="AN497" t="inlineStr">
      <is>
        <t>Actual LOC: 260.</t>
      </is>
    </nc>
  </rcc>
  <rcc rId="13299" sId="1">
    <nc r="AN496" t="inlineStr">
      <is>
        <t>Waiting owner</t>
      </is>
    </nc>
  </rcc>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22 AD330 AD365 AD370:AD373">
    <dxf>
      <fill>
        <patternFill patternType="none">
          <bgColor auto="1"/>
        </patternFill>
      </fill>
    </dxf>
  </rfmt>
</revisions>
</file>

<file path=xl/revisions/revisionLog8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63" start="0" length="0">
    <dxf/>
  </rfmt>
  <rfmt sheetId="1" sqref="AD364" start="0" length="0">
    <dxf/>
  </rfmt>
  <rfmt sheetId="1" sqref="AD365" start="0" length="0">
    <dxf>
      <fill>
        <patternFill patternType="none">
          <bgColor indexed="65"/>
        </patternFill>
      </fill>
    </dxf>
  </rfmt>
  <rfmt sheetId="1" sqref="AD366" start="0" length="0">
    <dxf/>
  </rfmt>
  <rfmt sheetId="1" sqref="AD367" start="0" length="0">
    <dxf/>
  </rfmt>
  <rfmt sheetId="1" sqref="AD368" start="0" length="0">
    <dxf/>
  </rfmt>
  <rfmt sheetId="1" sqref="AD369" start="0" length="0">
    <dxf/>
  </rfmt>
  <rfmt sheetId="1" sqref="AD370" start="0" length="0">
    <dxf>
      <fill>
        <patternFill patternType="none">
          <bgColor indexed="65"/>
        </patternFill>
      </fill>
    </dxf>
  </rfmt>
  <rfmt sheetId="1" sqref="AD371" start="0" length="0">
    <dxf/>
  </rfmt>
  <rfmt sheetId="1" sqref="AD372" start="0" length="0">
    <dxf/>
  </rfmt>
  <rfmt sheetId="1" sqref="AD373" start="0" length="0">
    <dxf>
      <fill>
        <patternFill patternType="none">
          <bgColor indexed="65"/>
        </patternFill>
      </fill>
    </dxf>
  </rfmt>
  <rfmt sheetId="1" sqref="AD287" start="0" length="0">
    <dxf/>
  </rfmt>
  <rfmt sheetId="1" sqref="AD288" start="0" length="0">
    <dxf/>
  </rfmt>
  <rfmt sheetId="1" sqref="AD289" start="0" length="0">
    <dxf/>
  </rfmt>
  <rfmt sheetId="1" sqref="AD290" start="0" length="0">
    <dxf/>
  </rfmt>
  <rfmt sheetId="1" sqref="AD291" start="0" length="0">
    <dxf>
      <fill>
        <patternFill patternType="none">
          <bgColor indexed="65"/>
        </patternFill>
      </fill>
    </dxf>
  </rfmt>
  <rfmt sheetId="1" sqref="AD292" start="0" length="0">
    <dxf>
      <fill>
        <patternFill patternType="none">
          <bgColor indexed="65"/>
        </patternFill>
      </fill>
    </dxf>
  </rfmt>
  <rfmt sheetId="1" sqref="AD296" start="0" length="0">
    <dxf/>
  </rfmt>
  <rfmt sheetId="1" sqref="AD297" start="0" length="0">
    <dxf/>
  </rfmt>
  <rfmt sheetId="1" sqref="AD298" start="0" length="0">
    <dxf/>
  </rfmt>
  <rfmt sheetId="1" sqref="AD299" start="0" length="0">
    <dxf/>
  </rfmt>
  <rfmt sheetId="1" sqref="AD300" start="0" length="0">
    <dxf>
      <fill>
        <patternFill patternType="none">
          <bgColor indexed="65"/>
        </patternFill>
      </fill>
    </dxf>
  </rfmt>
  <rfmt sheetId="1" sqref="AD301" start="0" length="0">
    <dxf>
      <fill>
        <patternFill patternType="none">
          <bgColor indexed="65"/>
        </patternFill>
      </fill>
    </dxf>
  </rfmt>
  <rfmt sheetId="1" sqref="AD302" start="0" length="0">
    <dxf/>
  </rfmt>
  <rfmt sheetId="1" sqref="AD303" start="0" length="0">
    <dxf/>
  </rfmt>
  <rfmt sheetId="1" sqref="AD304" start="0" length="0">
    <dxf/>
  </rfmt>
  <rfmt sheetId="1" sqref="AD305" start="0" length="0">
    <dxf/>
  </rfmt>
  <rfmt sheetId="1" sqref="AD306" start="0" length="0">
    <dxf>
      <fill>
        <patternFill patternType="none">
          <bgColor indexed="65"/>
        </patternFill>
      </fill>
    </dxf>
  </rfmt>
  <rfmt sheetId="1" sqref="AD307" start="0" length="0">
    <dxf/>
  </rfmt>
  <rfmt sheetId="1" sqref="AD308" start="0" length="0">
    <dxf/>
  </rfmt>
  <rfmt sheetId="1" sqref="AD309" start="0" length="0">
    <dxf>
      <fill>
        <patternFill patternType="none">
          <bgColor indexed="65"/>
        </patternFill>
      </fill>
    </dxf>
  </rfmt>
  <rfmt sheetId="1" sqref="AD310" start="0" length="0">
    <dxf>
      <fill>
        <patternFill patternType="none">
          <bgColor indexed="65"/>
        </patternFill>
      </fill>
    </dxf>
  </rfmt>
  <rfmt sheetId="1" sqref="AD311" start="0" length="0">
    <dxf>
      <fill>
        <patternFill patternType="none">
          <bgColor indexed="65"/>
        </patternFill>
      </fill>
    </dxf>
  </rfmt>
  <rfmt sheetId="1" sqref="AD312" start="0" length="0">
    <dxf>
      <fill>
        <patternFill patternType="none">
          <bgColor indexed="65"/>
        </patternFill>
      </fill>
    </dxf>
  </rfmt>
  <rfmt sheetId="1" sqref="AD313" start="0" length="0">
    <dxf>
      <fill>
        <patternFill patternType="none">
          <bgColor indexed="65"/>
        </patternFill>
      </fill>
    </dxf>
  </rfmt>
  <rfmt sheetId="1" sqref="AD314" start="0" length="0">
    <dxf>
      <fill>
        <patternFill patternType="none">
          <bgColor indexed="65"/>
        </patternFill>
      </fill>
    </dxf>
  </rfmt>
  <rfmt sheetId="1" sqref="AD315" start="0" length="0">
    <dxf>
      <fill>
        <patternFill patternType="none">
          <bgColor indexed="65"/>
        </patternFill>
      </fill>
    </dxf>
  </rfmt>
  <rfmt sheetId="1" sqref="AD316" start="0" length="0">
    <dxf>
      <fill>
        <patternFill patternType="none">
          <bgColor indexed="65"/>
        </patternFill>
      </fill>
    </dxf>
  </rfmt>
  <rfmt sheetId="1" sqref="AD317" start="0" length="0">
    <dxf>
      <fill>
        <patternFill patternType="none">
          <bgColor indexed="65"/>
        </patternFill>
      </fill>
    </dxf>
  </rfmt>
  <rfmt sheetId="1" sqref="AD318" start="0" length="0">
    <dxf>
      <fill>
        <patternFill patternType="none">
          <bgColor indexed="65"/>
        </patternFill>
      </fill>
    </dxf>
  </rfmt>
  <rfmt sheetId="1" sqref="AD319" start="0" length="0">
    <dxf>
      <fill>
        <patternFill patternType="none">
          <bgColor indexed="65"/>
        </patternFill>
      </fill>
    </dxf>
  </rfmt>
  <rfmt sheetId="1" sqref="AD320" start="0" length="0">
    <dxf>
      <fill>
        <patternFill patternType="none">
          <bgColor indexed="65"/>
        </patternFill>
      </fill>
    </dxf>
  </rfmt>
  <rfmt sheetId="1" sqref="AD321" start="0" length="0">
    <dxf>
      <fill>
        <patternFill patternType="none">
          <bgColor indexed="65"/>
        </patternFill>
      </fill>
    </dxf>
  </rfmt>
  <rfmt sheetId="1" sqref="AD322" start="0" length="0">
    <dxf>
      <fill>
        <patternFill patternType="none">
          <bgColor indexed="65"/>
        </patternFill>
      </fill>
    </dxf>
  </rfmt>
  <rfmt sheetId="1" sqref="AD323" start="0" length="0">
    <dxf>
      <fill>
        <patternFill patternType="none">
          <bgColor indexed="65"/>
        </patternFill>
      </fill>
    </dxf>
  </rfmt>
  <rfmt sheetId="1" sqref="AD324" start="0" length="0">
    <dxf>
      <fill>
        <patternFill patternType="none">
          <bgColor indexed="65"/>
        </patternFill>
      </fill>
    </dxf>
  </rfmt>
  <rfmt sheetId="1" sqref="AD325" start="0" length="0">
    <dxf>
      <fill>
        <patternFill patternType="none">
          <bgColor indexed="65"/>
        </patternFill>
      </fill>
    </dxf>
  </rfmt>
  <rfmt sheetId="1" sqref="AD326" start="0" length="0">
    <dxf>
      <fill>
        <patternFill patternType="none">
          <bgColor indexed="65"/>
        </patternFill>
      </fill>
    </dxf>
  </rfmt>
  <rfmt sheetId="1" sqref="AD327" start="0" length="0">
    <dxf>
      <fill>
        <patternFill patternType="none">
          <bgColor indexed="65"/>
        </patternFill>
      </fill>
    </dxf>
  </rfmt>
  <rfmt sheetId="1" sqref="AD328" start="0" length="0">
    <dxf>
      <fill>
        <patternFill patternType="none">
          <bgColor indexed="65"/>
        </patternFill>
      </fill>
    </dxf>
  </rfmt>
  <rfmt sheetId="1" sqref="AD329" start="0" length="0">
    <dxf>
      <fill>
        <patternFill patternType="none">
          <bgColor indexed="65"/>
        </patternFill>
      </fill>
    </dxf>
  </rfmt>
  <rfmt sheetId="1" sqref="AD330" start="0" length="0">
    <dxf/>
  </rfmt>
  <rfmt sheetId="1" sqref="AD331" start="0" length="0">
    <dxf/>
  </rfmt>
  <rfmt sheetId="1" sqref="AD332" start="0" length="0">
    <dxf/>
  </rfmt>
  <rfmt sheetId="1" sqref="AD333" start="0" length="0">
    <dxf>
      <fill>
        <patternFill patternType="none">
          <bgColor indexed="65"/>
        </patternFill>
      </fill>
    </dxf>
  </rfmt>
  <rfmt sheetId="1" sqref="AD334" start="0" length="0">
    <dxf>
      <fill>
        <patternFill patternType="none">
          <bgColor indexed="65"/>
        </patternFill>
      </fill>
    </dxf>
  </rfmt>
  <rfmt sheetId="1" sqref="AD335" start="0" length="0">
    <dxf>
      <fill>
        <patternFill patternType="none">
          <bgColor indexed="65"/>
        </patternFill>
      </fill>
    </dxf>
  </rfmt>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96" start="0" length="0">
    <dxf>
      <fill>
        <patternFill patternType="none">
          <bgColor indexed="65"/>
        </patternFill>
      </fill>
    </dxf>
  </rfmt>
  <rfmt sheetId="1" sqref="AD397" start="0" length="0">
    <dxf>
      <fill>
        <patternFill patternType="none">
          <bgColor indexed="65"/>
        </patternFill>
      </fill>
    </dxf>
  </rfmt>
  <rfmt sheetId="1" sqref="AD398" start="0" length="0">
    <dxf>
      <fill>
        <patternFill patternType="none">
          <bgColor indexed="65"/>
        </patternFill>
      </fill>
    </dxf>
  </rfmt>
  <rfmt sheetId="1" sqref="AD399" start="0" length="0">
    <dxf/>
  </rfmt>
  <rfmt sheetId="1" sqref="AD409" start="0" length="0">
    <dxf>
      <fill>
        <patternFill patternType="none">
          <bgColor indexed="65"/>
        </patternFill>
      </fill>
    </dxf>
  </rfmt>
  <rfmt sheetId="1" sqref="AD413" start="0" length="0">
    <dxf>
      <fill>
        <patternFill patternType="none">
          <bgColor indexed="65"/>
        </patternFill>
      </fill>
    </dxf>
  </rfmt>
  <rfmt sheetId="1" sqref="AD414" start="0" length="0">
    <dxf>
      <fill>
        <patternFill patternType="none">
          <bgColor indexed="65"/>
        </patternFill>
      </fill>
    </dxf>
  </rfmt>
  <rfmt sheetId="1" sqref="AD415" start="0" length="0">
    <dxf>
      <fill>
        <patternFill patternType="none">
          <bgColor indexed="65"/>
        </patternFill>
      </fill>
    </dxf>
  </rfmt>
  <rfmt sheetId="1" sqref="AD416" start="0" length="0">
    <dxf>
      <fill>
        <patternFill patternType="none">
          <bgColor indexed="65"/>
        </patternFill>
      </fill>
    </dxf>
  </rfmt>
  <rfmt sheetId="1" sqref="AD417" start="0" length="0">
    <dxf>
      <fill>
        <patternFill patternType="none">
          <bgColor indexed="65"/>
        </patternFill>
      </fill>
    </dxf>
  </rfmt>
  <rfmt sheetId="1" sqref="AD418" start="0" length="0">
    <dxf>
      <fill>
        <patternFill patternType="none">
          <bgColor indexed="65"/>
        </patternFill>
      </fill>
    </dxf>
  </rfmt>
  <rfmt sheetId="1" sqref="AD419" start="0" length="0">
    <dxf/>
  </rfmt>
  <rfmt sheetId="1" sqref="AD420" start="0" length="0">
    <dxf/>
  </rfmt>
  <rfmt sheetId="1" sqref="AD421" start="0" length="0">
    <dxf/>
  </rfmt>
  <rfmt sheetId="1" sqref="AD422" start="0" length="0">
    <dxf/>
  </rfmt>
  <rfmt sheetId="1" sqref="AD423" start="0" length="0">
    <dxf>
      <font>
        <sz val="11"/>
        <color theme="1"/>
        <name val="Calibri"/>
        <scheme val="minor"/>
      </font>
      <fill>
        <patternFill patternType="none">
          <bgColor indexed="65"/>
        </patternFill>
      </fill>
    </dxf>
  </rfmt>
  <rfmt sheetId="1" sqref="AD424" start="0" length="0">
    <dxf>
      <font>
        <sz val="11"/>
        <color theme="1"/>
        <name val="Calibri"/>
        <scheme val="minor"/>
      </font>
      <fill>
        <patternFill patternType="none">
          <bgColor indexed="65"/>
        </patternFill>
      </fill>
    </dxf>
  </rfmt>
  <rfmt sheetId="1" sqref="AD425" start="0" length="0">
    <dxf>
      <font>
        <sz val="11"/>
        <color theme="1"/>
        <name val="Calibri"/>
        <scheme val="minor"/>
      </font>
      <fill>
        <patternFill patternType="none">
          <bgColor indexed="65"/>
        </patternFill>
      </fill>
    </dxf>
  </rfmt>
</revisions>
</file>

<file path=xl/revisions/revisionLog8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486:AN488">
    <dxf>
      <fill>
        <patternFill patternType="solid">
          <bgColor rgb="FFFF0000"/>
        </patternFill>
      </fill>
    </dxf>
  </rfmt>
</revisions>
</file>

<file path=xl/revisions/revisionLog8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291:AD292">
    <dxf>
      <fill>
        <patternFill patternType="none">
          <bgColor auto="1"/>
        </patternFill>
      </fill>
    </dxf>
  </rfmt>
  <rfmt sheetId="1" sqref="AD309:AD321">
    <dxf>
      <fill>
        <patternFill patternType="none">
          <bgColor auto="1"/>
        </patternFill>
      </fill>
    </dxf>
  </rfmt>
  <rfmt sheetId="1" sqref="AD323:AD324">
    <dxf>
      <fill>
        <patternFill patternType="none">
          <bgColor auto="1"/>
        </patternFill>
      </fill>
    </dxf>
  </rfmt>
  <rfmt sheetId="1" sqref="AD333:AD335">
    <dxf>
      <fill>
        <patternFill patternType="none">
          <bgColor auto="1"/>
        </patternFill>
      </fill>
    </dxf>
  </rfmt>
  <rfmt sheetId="1" sqref="AD396:AD398">
    <dxf>
      <fill>
        <patternFill patternType="none">
          <bgColor auto="1"/>
        </patternFill>
      </fill>
    </dxf>
  </rfmt>
  <rfmt sheetId="1" sqref="AD408:AD425">
    <dxf>
      <fill>
        <patternFill patternType="none">
          <bgColor auto="1"/>
        </patternFill>
      </fill>
    </dxf>
  </rfmt>
  <rfmt sheetId="1" sqref="AD486:AD488">
    <dxf>
      <fill>
        <patternFill>
          <bgColor rgb="FFFFC000"/>
        </patternFill>
      </fill>
    </dxf>
  </rfmt>
</revisions>
</file>

<file path=xl/revisions/revisionLog8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12" sId="1">
    <nc r="S550" t="inlineStr">
      <is>
        <t>huy.nguyen-hoang</t>
      </is>
    </nc>
  </rcc>
  <rcc rId="13313" sId="1">
    <nc r="S551" t="inlineStr">
      <is>
        <t>huy.nguyen-hoang</t>
      </is>
    </nc>
  </rcc>
  <rcc rId="13314" sId="1">
    <nc r="S552" t="inlineStr">
      <is>
        <t>huy.nguyen-hoang</t>
      </is>
    </nc>
  </rcc>
  <rcc rId="13315" sId="1">
    <nc r="S553" t="inlineStr">
      <is>
        <t>huy.nguyen-hoang</t>
      </is>
    </nc>
  </rcc>
  <rcc rId="13316" sId="1">
    <nc r="S554" t="inlineStr">
      <is>
        <t>huy.nguyen-hoang</t>
      </is>
    </nc>
  </rcc>
  <rcc rId="13317" sId="1">
    <nc r="S555" t="inlineStr">
      <is>
        <t>huy.nguyen-hoang</t>
      </is>
    </nc>
  </rcc>
  <rcc rId="13318" sId="1">
    <nc r="S556" t="inlineStr">
      <is>
        <t>huy.nguyen-hoang</t>
      </is>
    </nc>
  </rcc>
  <rcc rId="13319" sId="1">
    <nc r="S557" t="inlineStr">
      <is>
        <t>huy.nguyen-hoang</t>
      </is>
    </nc>
  </rcc>
  <rcc rId="13320" sId="1">
    <nc r="S558" t="inlineStr">
      <is>
        <t>huy.nguyen-hoang</t>
      </is>
    </nc>
  </rcc>
  <rcc rId="13321" sId="1">
    <nc r="S559" t="inlineStr">
      <is>
        <t>huy.nguyen-hoang</t>
      </is>
    </nc>
  </rcc>
  <rcc rId="13322" sId="1">
    <nc r="S560" t="inlineStr">
      <is>
        <t>huy.nguyen-hoang</t>
      </is>
    </nc>
  </rcc>
  <rcc rId="13323" sId="1">
    <nc r="S561" t="inlineStr">
      <is>
        <t>nam.phan-the</t>
      </is>
    </nc>
  </rcc>
  <rcc rId="13324" sId="1">
    <nc r="S562" t="inlineStr">
      <is>
        <t>nam.phan-the</t>
      </is>
    </nc>
  </rcc>
  <rcc rId="13325" sId="1">
    <nc r="S563" t="inlineStr">
      <is>
        <t>nam.phan-the</t>
      </is>
    </nc>
  </rcc>
  <rcc rId="13326" sId="1">
    <nc r="S564" t="inlineStr">
      <is>
        <t>nam.phan-the</t>
      </is>
    </nc>
  </rcc>
  <rcc rId="13327" sId="1">
    <nc r="S565" t="inlineStr">
      <is>
        <t>nam.phan-the</t>
      </is>
    </nc>
  </rcc>
  <rcc rId="13328" sId="1">
    <nc r="S566" t="inlineStr">
      <is>
        <t>nam.phan-the</t>
      </is>
    </nc>
  </rcc>
  <rcc rId="13329" sId="1">
    <nc r="S567" t="inlineStr">
      <is>
        <t>nam.phan-the</t>
      </is>
    </nc>
  </rcc>
  <rcc rId="13330" sId="1">
    <nc r="S568" t="inlineStr">
      <is>
        <t>nam.phan-the</t>
      </is>
    </nc>
  </rcc>
  <rcc rId="13331" sId="1">
    <nc r="S569" t="inlineStr">
      <is>
        <t>nam.phan-the</t>
      </is>
    </nc>
  </rcc>
  <rcc rId="13332" sId="1">
    <nc r="S570" t="inlineStr">
      <is>
        <t>chuong.nguyen-minh</t>
      </is>
    </nc>
  </rcc>
  <rcc rId="13333" sId="1">
    <nc r="S571" t="inlineStr">
      <is>
        <t>chuong.nguyen-minh</t>
      </is>
    </nc>
  </rcc>
  <rcc rId="13334" sId="1">
    <nc r="S572" t="inlineStr">
      <is>
        <t>chuong.nguyen-minh</t>
      </is>
    </nc>
  </rcc>
  <rcc rId="13335" sId="1">
    <nc r="S573" t="inlineStr">
      <is>
        <t>chuong.nguyen-minh</t>
      </is>
    </nc>
  </rcc>
  <rcc rId="13336" sId="1">
    <nc r="S574" t="inlineStr">
      <is>
        <t>chuong.nguyen-minh</t>
      </is>
    </nc>
  </rcc>
  <rcc rId="13337" sId="1">
    <nc r="S575" t="inlineStr">
      <is>
        <t>chuong.nguyen-minh</t>
      </is>
    </nc>
  </rcc>
  <rcc rId="13338" sId="1">
    <nc r="S576" t="inlineStr">
      <is>
        <t>chuong.nguyen-minh</t>
      </is>
    </nc>
  </rcc>
  <rcc rId="13339" sId="1">
    <nc r="S577" t="inlineStr">
      <is>
        <t>chuong.nguyen-minh</t>
      </is>
    </nc>
  </rcc>
  <rcc rId="13340" sId="1">
    <nc r="S578" t="inlineStr">
      <is>
        <t>chuong.nguyen-minh</t>
      </is>
    </nc>
  </rcc>
  <rcc rId="13341" sId="1">
    <nc r="S579" t="inlineStr">
      <is>
        <t>chuong.nguyen-minh</t>
      </is>
    </nc>
  </rcc>
  <rcc rId="13342" sId="1">
    <nc r="S580" t="inlineStr">
      <is>
        <t>chuong.nguyen-minh</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45" sId="1">
    <nc r="S581" t="inlineStr">
      <is>
        <t>chuong.nguyen-minh</t>
      </is>
    </nc>
  </rcc>
  <rcc rId="13346" sId="1">
    <nc r="S582" t="inlineStr">
      <is>
        <t>chuong.nguyen-minh</t>
      </is>
    </nc>
  </rcc>
  <rcc rId="13347" sId="1">
    <nc r="S583" t="inlineStr">
      <is>
        <t>loc.do-phu</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50" sId="1">
    <oc r="S583" t="inlineStr">
      <is>
        <t>loc.do-phu</t>
      </is>
    </oc>
    <nc r="S583"/>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53" sId="6">
    <oc r="E81">
      <v>4</v>
    </oc>
    <nc r="E81">
      <v>5</v>
    </nc>
  </rcc>
</revisions>
</file>

<file path=xl/revisions/revisionLog8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54" sId="6">
    <oc r="K4">
      <f>RANK(G4,$G$4:$G$17)</f>
    </oc>
    <nc r="K4">
      <f>RANK(E4,$E$4:$E$17)</f>
    </nc>
  </rcc>
  <rcc rId="13355" sId="6">
    <oc r="K5">
      <f>RANK(G5,$G$4:$G$17)</f>
    </oc>
    <nc r="K5">
      <f>RANK(E5,$E$4:$E$17)</f>
    </nc>
  </rcc>
  <rcc rId="13356" sId="6">
    <oc r="K6">
      <f>RANK(G6,$G$4:$G$17)</f>
    </oc>
    <nc r="K6">
      <f>RANK(E6,$E$4:$E$17)</f>
    </nc>
  </rcc>
  <rcc rId="13357" sId="6">
    <oc r="K7">
      <f>RANK(G7,$G$4:$G$17)</f>
    </oc>
    <nc r="K7">
      <f>RANK(E7,$E$4:$E$17)</f>
    </nc>
  </rcc>
  <rcc rId="13358" sId="6">
    <oc r="K8">
      <f>RANK(G8,$G$4:$G$17)</f>
    </oc>
    <nc r="K8">
      <f>RANK(E8,$E$4:$E$17)</f>
    </nc>
  </rcc>
  <rcc rId="13359" sId="6">
    <oc r="K9">
      <f>RANK(G9,$G$4:$G$17)</f>
    </oc>
    <nc r="K9">
      <f>RANK(E9,$E$4:$E$17)</f>
    </nc>
  </rcc>
  <rcc rId="13360" sId="6">
    <oc r="K10">
      <f>RANK(G10,$G$4:$G$17)</f>
    </oc>
    <nc r="K10">
      <f>RANK(E10,$E$4:$E$17)</f>
    </nc>
  </rcc>
  <rcc rId="13361" sId="6">
    <oc r="K11">
      <f>RANK(G11,$G$4:$G$17)</f>
    </oc>
    <nc r="K11">
      <f>RANK(E11,$E$4:$E$17)</f>
    </nc>
  </rcc>
  <rcc rId="13362" sId="6">
    <oc r="K12">
      <f>RANK(G12,$G$4:$G$17)</f>
    </oc>
    <nc r="K12">
      <f>RANK(E12,$E$4:$E$17)</f>
    </nc>
  </rcc>
  <rcc rId="13363" sId="6">
    <oc r="K13">
      <f>RANK(G13,$G$4:$G$17)</f>
    </oc>
    <nc r="K13">
      <f>RANK(E13,$E$4:$E$17)</f>
    </nc>
  </rcc>
  <rcc rId="13364" sId="6">
    <oc r="K14">
      <f>RANK(G14,$G$4:$G$17)</f>
    </oc>
    <nc r="K14">
      <f>RANK(E14,$E$4:$E$17)</f>
    </nc>
  </rcc>
  <rcc rId="13365" sId="6">
    <oc r="K15">
      <f>RANK(G15,$G$4:$G$17)</f>
    </oc>
    <nc r="K15">
      <f>RANK(E15,$E$4:$E$17)</f>
    </nc>
  </rcc>
  <rcc rId="13366" sId="6">
    <oc r="K16">
      <f>RANK(G16,$G$4:$G$17)</f>
    </oc>
    <nc r="K16">
      <f>RANK(E16,$E$4:$E$17)</f>
    </nc>
  </rcc>
  <rcc rId="13367" sId="6">
    <oc r="K17">
      <f>RANK(G17,$G$4:$G$17)</f>
    </oc>
    <nc r="K17">
      <f>RANK(E17,$E$4:$E$17)</f>
    </nc>
  </rcc>
</revisions>
</file>

<file path=xl/revisions/revisionLog8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70" sId="1">
    <nc r="S583" t="inlineStr">
      <is>
        <t>chuong.nguyen-minh</t>
      </is>
    </nc>
  </rcc>
  <rcc rId="13371" sId="1">
    <nc r="S584" t="inlineStr">
      <is>
        <t>chuong.nguyen-minh</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m rId="13374" sheetId="6" source="L14:L17" destination="M14:M17" sourceSheetId="6"/>
  <rfmt sheetId="6" sqref="K3">
    <dxf>
      <font>
        <b/>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style="thin">
          <color indexed="64"/>
        </left>
        <right style="thin">
          <color indexed="64"/>
        </right>
        <top/>
        <bottom/>
      </border>
    </dxf>
  </rfmt>
  <rcc rId="13375" sId="6">
    <nc r="K3" t="inlineStr">
      <is>
        <t>Rank LOC</t>
      </is>
    </nc>
  </rcc>
  <rcc rId="13376" sId="6">
    <nc r="L3" t="inlineStr">
      <is>
        <t>Rank KPI</t>
      </is>
    </nc>
  </rcc>
  <rfmt sheetId="6" sqref="L3">
    <dxf>
      <font>
        <b/>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style="thin">
          <color indexed="64"/>
        </left>
        <right style="thin">
          <color indexed="64"/>
        </right>
        <top/>
        <bottom/>
      </border>
    </dxf>
  </rfmt>
  <rfmt sheetId="6" sqref="K3:L3" start="0" length="2147483647">
    <dxf>
      <font>
        <b val="0"/>
      </font>
    </dxf>
  </rfmt>
  <rfmt sheetId="6" sqref="L3" start="0" length="0">
    <dxf>
      <border>
        <right/>
      </border>
    </dxf>
  </rfmt>
  <rfmt sheetId="6" sqref="K3:L3">
    <dxf>
      <border>
        <left/>
        <right/>
        <vertical/>
      </border>
    </dxf>
  </rfmt>
  <rcc rId="13377" sId="6">
    <nc r="L4">
      <f>RANK(G4,$G$4:$G$17,0)</f>
    </nc>
  </rcc>
  <rcc rId="13378" sId="6">
    <nc r="L5">
      <f>RANK(G5,$G$4:$G$17,0)</f>
    </nc>
  </rcc>
  <rcc rId="13379" sId="6">
    <nc r="L6">
      <f>RANK(G6,$G$4:$G$17,0)</f>
    </nc>
  </rcc>
  <rcc rId="13380" sId="6">
    <nc r="L7">
      <f>RANK(G7,$G$4:$G$17,0)</f>
    </nc>
  </rcc>
  <rcc rId="13381" sId="6">
    <nc r="L8">
      <f>RANK(G8,$G$4:$G$17,0)</f>
    </nc>
  </rcc>
  <rcc rId="13382" sId="6">
    <nc r="L9">
      <f>RANK(G9,$G$4:$G$17,0)</f>
    </nc>
  </rcc>
  <rcc rId="13383" sId="6">
    <nc r="L10">
      <f>RANK(G10,$G$4:$G$17,0)</f>
    </nc>
  </rcc>
  <rcc rId="13384" sId="6">
    <nc r="L11">
      <f>RANK(G11,$G$4:$G$17,0)</f>
    </nc>
  </rcc>
  <rcc rId="13385" sId="6">
    <nc r="L12">
      <f>RANK(G12,$G$4:$G$17,0)</f>
    </nc>
  </rcc>
  <rcc rId="13386" sId="6">
    <nc r="L13">
      <f>RANK(G13,$G$4:$G$17,0)</f>
    </nc>
  </rcc>
  <rcc rId="13387" sId="6">
    <nc r="L14">
      <f>RANK(G14,$G$4:$G$17,0)</f>
    </nc>
  </rcc>
  <rcc rId="13388" sId="6">
    <nc r="L15">
      <f>RANK(G15,$G$4:$G$17,0)</f>
    </nc>
  </rcc>
  <rcc rId="13389" sId="6">
    <nc r="L16">
      <f>RANK(G16,$G$4:$G$17,0)</f>
    </nc>
  </rcc>
  <rcc rId="13390" sId="6">
    <nc r="L17">
      <f>RANK(G17,$G$4:$G$17,0)</f>
    </nc>
  </rcc>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93" sId="1">
    <nc r="S585" t="inlineStr">
      <is>
        <t>loc.do-phu</t>
      </is>
    </nc>
  </rcc>
  <rcc rId="13394" sId="1">
    <nc r="S586" t="inlineStr">
      <is>
        <t>loc.do-phu</t>
      </is>
    </nc>
  </rcc>
  <rcc rId="13395" sId="1">
    <nc r="S587" t="inlineStr">
      <is>
        <t>loc.do-phu</t>
      </is>
    </nc>
  </rcc>
  <rcc rId="13396" sId="1">
    <nc r="S588" t="inlineStr">
      <is>
        <t>loc.do-phu</t>
      </is>
    </nc>
  </rcc>
  <rcc rId="13397" sId="1">
    <nc r="S589" t="inlineStr">
      <is>
        <t>loc.do-phu</t>
      </is>
    </nc>
  </rcc>
  <rcc rId="13398" sId="1">
    <nc r="S590" t="inlineStr">
      <is>
        <t>loc.do-phu</t>
      </is>
    </nc>
  </rcc>
  <rcc rId="13399" sId="1">
    <nc r="S591" t="inlineStr">
      <is>
        <t>huy.nguyen-hoang</t>
      </is>
    </nc>
  </rcc>
  <rcc rId="13400" sId="1">
    <nc r="S592" t="inlineStr">
      <is>
        <t>huy.nguyen-hoang</t>
      </is>
    </nc>
  </rcc>
  <rcc rId="13401" sId="1">
    <nc r="S593" t="inlineStr">
      <is>
        <t>huy.nguyen-hoang</t>
      </is>
    </nc>
  </rcc>
  <rcc rId="13402" sId="1">
    <nc r="S594" t="inlineStr">
      <is>
        <t>huy.nguyen-hoang</t>
      </is>
    </nc>
  </rcc>
  <rcc rId="13403" sId="1">
    <nc r="S595" t="inlineStr">
      <is>
        <t>huy.nguyen-hoang</t>
      </is>
    </nc>
  </rcc>
  <rcc rId="13404" sId="1">
    <nc r="S596" t="inlineStr">
      <is>
        <t>nam.phan-the</t>
      </is>
    </nc>
  </rcc>
  <rcc rId="13405" sId="1">
    <nc r="S597" t="inlineStr">
      <is>
        <t>nam.phan-the</t>
      </is>
    </nc>
  </rcc>
  <rcc rId="13406" sId="1">
    <nc r="S598" t="inlineStr">
      <is>
        <t>nam.phan-the</t>
      </is>
    </nc>
  </rcc>
  <rcc rId="13407" sId="1">
    <nc r="S599" t="inlineStr">
      <is>
        <t>nam.phan-the</t>
      </is>
    </nc>
  </rcc>
  <rcc rId="13408" sId="1">
    <nc r="S600" t="inlineStr">
      <is>
        <t>nam.phan-the</t>
      </is>
    </nc>
  </rcc>
  <rcc rId="13409" sId="1">
    <nc r="S601" t="inlineStr">
      <is>
        <t>nam.phan-the</t>
      </is>
    </nc>
  </rcc>
  <rcc rId="13410" sId="1">
    <nc r="S602" t="inlineStr">
      <is>
        <t>chuong.nguyen-minh</t>
      </is>
    </nc>
  </rcc>
  <rcc rId="13411" sId="1">
    <nc r="S603" t="inlineStr">
      <is>
        <t>chuong.nguyen-minh</t>
      </is>
    </nc>
  </rcc>
  <rcc rId="13412" sId="1">
    <nc r="S604" t="inlineStr">
      <is>
        <t>chuong.nguyen-minh</t>
      </is>
    </nc>
  </rcc>
  <rcc rId="13413" sId="1">
    <nc r="S605" t="inlineStr">
      <is>
        <t>chuong.nguyen-minh</t>
      </is>
    </nc>
  </rcc>
  <rcc rId="13414" sId="1">
    <nc r="S606" t="inlineStr">
      <is>
        <t>chuong.nguyen-minh</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19" sId="2" numFmtId="19">
    <nc r="AC160">
      <v>43990</v>
    </nc>
  </rcc>
  <rcc rId="13420" sId="2" numFmtId="19">
    <nc r="AD160">
      <v>43994</v>
    </nc>
  </rcc>
  <rcc rId="13421" sId="2" numFmtId="19">
    <nc r="AE160">
      <v>43990</v>
    </nc>
  </rcc>
  <rcc rId="13422" sId="2" numFmtId="19">
    <nc r="AF160">
      <v>43990</v>
    </nc>
  </rcc>
  <rcc rId="13423" sId="2">
    <nc r="AG160" t="inlineStr">
      <is>
        <t>OK</t>
      </is>
    </nc>
  </rcc>
  <rcc rId="13424" sId="2" numFmtId="14">
    <nc r="AH160">
      <v>1</v>
    </nc>
  </rcc>
  <rcc rId="13425" sId="2" numFmtId="14">
    <nc r="AI160">
      <v>1</v>
    </nc>
  </rcc>
  <rcc rId="13426" sId="2" numFmtId="14">
    <nc r="AJ160">
      <v>1</v>
    </nc>
  </rcc>
  <rcc rId="13427" sId="2" quotePrefix="1">
    <nc r="AK160" t="inlineStr">
      <is>
        <t>None</t>
      </is>
    </nc>
  </rcc>
  <rcc rId="13428" sId="2" numFmtId="19">
    <nc r="AC155">
      <v>43990</v>
    </nc>
  </rcc>
  <rcc rId="13429" sId="2" numFmtId="19">
    <nc r="AD155">
      <v>43994</v>
    </nc>
  </rcc>
  <rcc rId="13430" sId="2" numFmtId="19">
    <nc r="AE155">
      <v>43990</v>
    </nc>
  </rcc>
  <rcc rId="13431" sId="2" numFmtId="19">
    <nc r="AF155">
      <v>43990</v>
    </nc>
  </rcc>
  <rcc rId="13432" sId="2">
    <nc r="AG155" t="inlineStr">
      <is>
        <t>OK</t>
      </is>
    </nc>
  </rcc>
  <rcc rId="13433" sId="2" numFmtId="14">
    <nc r="AH155">
      <v>1</v>
    </nc>
  </rcc>
  <rcc rId="13434" sId="2" numFmtId="14">
    <nc r="AI155">
      <v>1</v>
    </nc>
  </rcc>
  <rcc rId="13435" sId="2" numFmtId="14">
    <nc r="AJ155">
      <v>1</v>
    </nc>
  </rcc>
  <rcc rId="13436" sId="2" quotePrefix="1">
    <nc r="AK155" t="inlineStr">
      <is>
        <t>None</t>
      </is>
    </nc>
  </rcc>
  <rcc rId="13437" sId="2">
    <oc r="AA155" t="inlineStr">
      <is>
        <t>N/A</t>
      </is>
    </oc>
    <nc r="AA155" t="inlineStr">
      <is>
        <t>Ready for review</t>
      </is>
    </nc>
  </rcc>
  <rcc rId="13438" sId="2">
    <oc r="AA160" t="inlineStr">
      <is>
        <t>N/A</t>
      </is>
    </oc>
    <nc r="AA160" t="inlineStr">
      <is>
        <t>Ready for review</t>
      </is>
    </nc>
  </rcc>
  <rcv guid="{A2C66332-A809-458E-971B-FDB6D62C74C3}" action="delete"/>
  <rdn rId="0" localSheetId="1" customView="1" name="Z_A2C66332_A809_458E_971B_FDB6D62C74C3_.wvu.FilterData" hidden="1" oldHidden="1">
    <formula>Merged_COEM!$B$59:$AN$619</formula>
    <oldFormula>Merged_COEM!$B$59:$AN$619</oldFormula>
  </rdn>
  <rdn rId="0" localSheetId="2" customView="1" name="Z_A2C66332_A809_458E_971B_FDB6D62C74C3_.wvu.FilterData" hidden="1" oldHidden="1">
    <formula>Merged_JOEM!$B$59:$AN$234</formula>
    <oldFormula>Merged_JOEM!$B$59:$AN$234</oldFormula>
  </rdn>
  <rcv guid="{A2C66332-A809-458E-971B-FDB6D62C74C3}" action="add"/>
</revisions>
</file>

<file path=xl/revisions/revisionLog9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41" sId="1">
    <nc r="X492">
      <f>W492</f>
    </nc>
  </rcc>
  <rcc rId="13442" sId="1">
    <nc r="Z492">
      <v>3</v>
    </nc>
  </rcc>
  <rcc rId="13443" sId="1">
    <nc r="AA492" t="inlineStr">
      <is>
        <t>Ready for review</t>
      </is>
    </nc>
  </rcc>
  <rcc rId="13444" sId="1" numFmtId="19">
    <nc r="AE492">
      <v>43992</v>
    </nc>
  </rcc>
  <rcc rId="13445" sId="1" numFmtId="19">
    <nc r="AF492">
      <v>43992</v>
    </nc>
  </rcc>
  <rcc rId="13446" sId="1">
    <nc r="AG492" t="inlineStr">
      <is>
        <t>OK</t>
      </is>
    </nc>
  </rcc>
  <rcc rId="13447" sId="1" numFmtId="14">
    <nc r="AH492">
      <v>1</v>
    </nc>
  </rcc>
  <rcc rId="13448" sId="1" numFmtId="14">
    <nc r="AI492">
      <v>1</v>
    </nc>
  </rcc>
  <rcc rId="13449" sId="1" numFmtId="14">
    <nc r="AJ492">
      <v>1</v>
    </nc>
  </rcc>
  <rcc rId="13450" sId="1">
    <nc r="AK492" t="inlineStr">
      <is>
        <t>None</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53" sId="1">
    <nc r="X491">
      <f>W491</f>
    </nc>
  </rcc>
  <rcc rId="13454" sId="1">
    <nc r="Z491">
      <v>3</v>
    </nc>
  </rcc>
  <rcc rId="13455" sId="1">
    <nc r="AA491" t="inlineStr">
      <is>
        <t>Ready for review</t>
      </is>
    </nc>
  </rcc>
  <rcc rId="13456" sId="1" numFmtId="19">
    <nc r="AE491">
      <v>43992</v>
    </nc>
  </rcc>
  <rcc rId="13457" sId="1" numFmtId="19">
    <nc r="AF491">
      <v>43992</v>
    </nc>
  </rcc>
  <rcc rId="13458" sId="1">
    <nc r="AG491" t="inlineStr">
      <is>
        <t>OK</t>
      </is>
    </nc>
  </rcc>
  <rcc rId="13459" sId="1" numFmtId="14">
    <nc r="AH491">
      <v>1</v>
    </nc>
  </rcc>
  <rcc rId="13460" sId="1" numFmtId="14">
    <nc r="AI491">
      <v>1</v>
    </nc>
  </rcc>
  <rcc rId="13461" sId="1" numFmtId="14">
    <nc r="AJ491">
      <v>1</v>
    </nc>
  </rcc>
  <rcc rId="13462" sId="1">
    <nc r="AK491" t="inlineStr">
      <is>
        <t>None</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65" sId="1">
    <nc r="X493">
      <f>W493</f>
    </nc>
  </rcc>
  <rcc rId="13466" sId="1">
    <nc r="Z493">
      <v>2</v>
    </nc>
  </rcc>
  <rcc rId="13467" sId="1">
    <nc r="AA493" t="inlineStr">
      <is>
        <t>Ready for review</t>
      </is>
    </nc>
  </rcc>
  <rcc rId="13468" sId="1" numFmtId="19">
    <nc r="AE493">
      <v>43992</v>
    </nc>
  </rcc>
  <rcc rId="13469" sId="1" numFmtId="19">
    <nc r="AF493">
      <v>43992</v>
    </nc>
  </rcc>
  <rcc rId="13470" sId="1">
    <nc r="AG493" t="inlineStr">
      <is>
        <t>OK</t>
      </is>
    </nc>
  </rcc>
  <rcc rId="13471" sId="1" numFmtId="14">
    <nc r="AH493">
      <v>1</v>
    </nc>
  </rcc>
  <rcc rId="13472" sId="1" numFmtId="14">
    <nc r="AI493">
      <v>1</v>
    </nc>
  </rcc>
  <rcc rId="13473" sId="1" numFmtId="14">
    <nc r="AJ493">
      <v>1</v>
    </nc>
  </rcc>
  <rcc rId="13474" sId="1">
    <nc r="AK493" t="inlineStr">
      <is>
        <t>None</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77" sId="1">
    <nc r="AA494" t="inlineStr">
      <is>
        <t>Ongoing</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84" sId="1" numFmtId="14">
    <oc r="AI493">
      <v>1</v>
    </oc>
    <nc r="AI493">
      <v>0.87</v>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87" sId="1">
    <oc r="AG493" t="inlineStr">
      <is>
        <t>OK</t>
      </is>
    </oc>
    <nc r="AG493" t="inlineStr">
      <is>
        <t>NG</t>
      </is>
    </nc>
  </rcc>
  <rfmt sheetId="1" sqref="S493">
    <dxf>
      <fill>
        <patternFill patternType="solid">
          <bgColor rgb="FFFFFF00"/>
        </patternFill>
      </fill>
    </dxf>
  </rfmt>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S486:S488">
    <dxf>
      <fill>
        <patternFill patternType="solid">
          <bgColor rgb="FFFFC000"/>
        </patternFill>
      </fill>
    </dxf>
  </rfmt>
  <rcc rId="13490" sId="1">
    <oc r="S486" t="inlineStr">
      <is>
        <t>duong.nguyen</t>
      </is>
    </oc>
    <nc r="S486" t="inlineStr">
      <is>
        <t>loc.do-phu</t>
      </is>
    </nc>
  </rcc>
  <rcc rId="13491" sId="1">
    <oc r="S487" t="inlineStr">
      <is>
        <t>duong.nguyen</t>
      </is>
    </oc>
    <nc r="S487" t="inlineStr">
      <is>
        <t>loc.do-phu</t>
      </is>
    </nc>
  </rcc>
  <rcc rId="13492" sId="1">
    <oc r="S488" t="inlineStr">
      <is>
        <t>duong.nguyen</t>
      </is>
    </oc>
    <nc r="S488" t="inlineStr">
      <is>
        <t>loc.do-phu</t>
      </is>
    </nc>
  </rcc>
  <rcmt sheetId="1" cell="AD486" guid="{25669F6A-CD28-4409-947F-8712CF09FBDD}" author="EXTERNAL Nguyen Tuan Duong (Ban Vien, RBVH/EPS45)" newLength="99"/>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95" sId="1">
    <nc r="S607" t="inlineStr">
      <is>
        <t>duong.nguyen</t>
      </is>
    </nc>
  </rcc>
  <rcc rId="13496" sId="1">
    <nc r="S608" t="inlineStr">
      <is>
        <t>duong.nguyen</t>
      </is>
    </nc>
  </rcc>
  <rcc rId="13497" sId="1">
    <nc r="S609" t="inlineStr">
      <is>
        <t>chung.ly</t>
      </is>
    </nc>
  </rcc>
  <rcc rId="13498" sId="1">
    <nc r="S610" t="inlineStr">
      <is>
        <t>chung.ly</t>
      </is>
    </nc>
  </rcc>
  <rcc rId="13499" sId="1">
    <nc r="S611" t="inlineStr">
      <is>
        <t>phuong.nguyen-thanh</t>
      </is>
    </nc>
  </rcc>
  <rcc rId="13500" sId="1">
    <nc r="S613" t="inlineStr">
      <is>
        <t>phuong.nguyen-thanh</t>
      </is>
    </nc>
  </rcc>
  <rcc rId="13501" sId="1">
    <nc r="S612" t="inlineStr">
      <is>
        <t>hieu.nguyen-trung</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504" sId="1">
    <oc r="S607" t="inlineStr">
      <is>
        <t>duong.nguyen</t>
      </is>
    </oc>
    <nc r="S607" t="inlineStr">
      <is>
        <t>hieu.nguyen-trung</t>
      </is>
    </nc>
  </rcc>
  <rcc rId="13505" sId="1">
    <oc r="S608" t="inlineStr">
      <is>
        <t>duong.nguyen</t>
      </is>
    </oc>
    <nc r="S608" t="inlineStr">
      <is>
        <t>hieu.nguyen-trung</t>
      </is>
    </nc>
  </rcc>
  <rcc rId="13506" sId="1">
    <oc r="S612" t="inlineStr">
      <is>
        <t>hieu.nguyen-trung</t>
      </is>
    </oc>
    <nc r="S612" t="inlineStr">
      <is>
        <t>duong.nguyen</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00:AD301 AD306 AD325:AD329 AD374:AD392 AD399:AD400 AD408 AD410:AD412 AD427:AD447 AD461:AD473 AD491:AD494 AD496:AD497 AD544:AD545 AD614">
    <dxf>
      <fill>
        <patternFill>
          <bgColor rgb="FFFF0000"/>
        </patternFill>
      </fill>
    </dxf>
  </rfmt>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mt sheetId="1" cell="S493" guid="{978DE6CA-9654-423B-9B3F-E1695A4A9A9E}" author="EXTERNAL Nguyen Tuan Duong (Ban Vien, RBVH/EPS45)" newLength="61"/>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Merged_COEM!$A$59:$AN$619</formula>
    <oldFormula>Merged_COEM!$A$59:$AN$619</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9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3519" sId="1" ref="A461:XFD461" action="insertRow"/>
  <rrc rId="13520" sId="1" ref="A461:XFD461" action="insertRow"/>
  <rrc rId="13521" sId="1" ref="A461:XFD462" action="insertRow"/>
  <rrc rId="13522" sId="1" ref="A462:XFD464" action="insertRow"/>
  <rcc rId="13523" sId="1">
    <nc r="C461">
      <v>20200605</v>
    </nc>
  </rcc>
  <rcc rId="13524" sId="1">
    <nc r="C462">
      <v>20200605</v>
    </nc>
  </rcc>
  <rcc rId="13525" sId="1">
    <nc r="C463">
      <v>20200605</v>
    </nc>
  </rcc>
  <rcc rId="13526" sId="1">
    <nc r="C464">
      <v>20200605</v>
    </nc>
  </rcc>
  <rcc rId="13527" sId="1">
    <nc r="C465">
      <v>20200605</v>
    </nc>
  </rcc>
  <rcc rId="13528" sId="1">
    <nc r="C466">
      <v>20200605</v>
    </nc>
  </rcc>
  <rcc rId="13529" sId="1">
    <nc r="C467">
      <v>20200605</v>
    </nc>
  </rcc>
</revisions>
</file>

<file path=xl/revisions/revisionLog9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530" sId="1">
    <nc r="D461" t="inlineStr">
      <is>
        <t>PSW</t>
      </is>
    </nc>
  </rcc>
  <rcc rId="13531" sId="1">
    <nc r="D462" t="inlineStr">
      <is>
        <t>PSW</t>
      </is>
    </nc>
  </rcc>
  <rcc rId="13532" sId="1">
    <nc r="D463" t="inlineStr">
      <is>
        <t>PSW</t>
      </is>
    </nc>
  </rcc>
  <rcc rId="13533" sId="1">
    <nc r="D464" t="inlineStr">
      <is>
        <t>PSW</t>
      </is>
    </nc>
  </rcc>
  <rcc rId="13534" sId="1">
    <nc r="D465" t="inlineStr">
      <is>
        <t>PSW</t>
      </is>
    </nc>
  </rcc>
  <rcc rId="13535" sId="1">
    <nc r="D466" t="inlineStr">
      <is>
        <t>PSW</t>
      </is>
    </nc>
  </rcc>
  <rcc rId="13536" sId="1">
    <nc r="D467" t="inlineStr">
      <is>
        <t>PSW</t>
      </is>
    </nc>
  </rcc>
  <rcc rId="13537" sId="1">
    <nc r="B461">
      <f>B460+1</f>
    </nc>
  </rcc>
  <rcc rId="13538" sId="1">
    <nc r="B462">
      <f>B461+1</f>
    </nc>
  </rcc>
  <rcc rId="13539" sId="1">
    <nc r="B463">
      <f>B462+1</f>
    </nc>
  </rcc>
  <rcc rId="13540" sId="1">
    <nc r="B464">
      <f>B463+1</f>
    </nc>
  </rcc>
  <rcc rId="13541" sId="1">
    <nc r="B465">
      <f>B464+1</f>
    </nc>
  </rcc>
  <rcc rId="13542" sId="1">
    <nc r="B466">
      <f>B465+1</f>
    </nc>
  </rcc>
  <rcc rId="13543" sId="1">
    <nc r="B467">
      <f>B466+1</f>
    </nc>
  </rcc>
  <rcc rId="13544" sId="1">
    <oc r="B468">
      <f>B460+1</f>
    </oc>
    <nc r="B468">
      <f>B467+1</f>
    </nc>
  </rcc>
  <rcc rId="13545" sId="1">
    <oc r="B469">
      <f>B468+1</f>
    </oc>
    <nc r="B469">
      <f>B468+1</f>
    </nc>
  </rcc>
  <rcc rId="13546" sId="1">
    <oc r="B470">
      <f>B469+1</f>
    </oc>
    <nc r="B470">
      <f>B469+1</f>
    </nc>
  </rcc>
  <rcc rId="13547" sId="1">
    <oc r="B471">
      <f>B470+1</f>
    </oc>
    <nc r="B471">
      <f>B470+1</f>
    </nc>
  </rcc>
  <rcc rId="13548" sId="1">
    <oc r="B472">
      <f>B471+1</f>
    </oc>
    <nc r="B472">
      <f>B471+1</f>
    </nc>
  </rcc>
  <rcc rId="13549" sId="1">
    <oc r="B473">
      <f>B472+1</f>
    </oc>
    <nc r="B473">
      <f>B472+1</f>
    </nc>
  </rcc>
  <rcc rId="13550" sId="1">
    <oc r="B474">
      <f>B473+1</f>
    </oc>
    <nc r="B474">
      <f>B473+1</f>
    </nc>
  </rcc>
  <rcc rId="13551" sId="1">
    <oc r="B475">
      <f>B474+1</f>
    </oc>
    <nc r="B475">
      <f>B474+1</f>
    </nc>
  </rcc>
  <rcc rId="13552" sId="1">
    <oc r="B476">
      <f>B475+1</f>
    </oc>
    <nc r="B476">
      <f>B475+1</f>
    </nc>
  </rcc>
  <rcc rId="13553" sId="1">
    <oc r="B477">
      <f>B476+1</f>
    </oc>
    <nc r="B477">
      <f>B476+1</f>
    </nc>
  </rcc>
  <rcc rId="13554" sId="1">
    <oc r="B478">
      <f>B477+1</f>
    </oc>
    <nc r="B478">
      <f>B477+1</f>
    </nc>
  </rcc>
  <rcc rId="13555" sId="1">
    <oc r="B479">
      <f>B478+1</f>
    </oc>
    <nc r="B479">
      <f>B478+1</f>
    </nc>
  </rcc>
  <rcc rId="13556" sId="1">
    <oc r="B480">
      <f>B479+1</f>
    </oc>
    <nc r="B480">
      <f>B479+1</f>
    </nc>
  </rcc>
  <rcc rId="13557" sId="1">
    <oc r="B481">
      <f>B480+1</f>
    </oc>
    <nc r="B481">
      <f>B480+1</f>
    </nc>
  </rcc>
  <rcc rId="13558" sId="1">
    <oc r="B482">
      <f>B481+1</f>
    </oc>
    <nc r="B482">
      <f>B481+1</f>
    </nc>
  </rcc>
  <rcc rId="13559" sId="1">
    <oc r="B483">
      <f>B482+1</f>
    </oc>
    <nc r="B483">
      <f>B482+1</f>
    </nc>
  </rcc>
  <rcc rId="13560" sId="1">
    <oc r="B484">
      <f>B483+1</f>
    </oc>
    <nc r="B484">
      <f>B483+1</f>
    </nc>
  </rcc>
  <rcc rId="13561" sId="1">
    <oc r="B485">
      <f>B484+1</f>
    </oc>
    <nc r="B485">
      <f>B484+1</f>
    </nc>
  </rcc>
  <rcc rId="13562" sId="1">
    <oc r="B486">
      <f>B485+1</f>
    </oc>
    <nc r="B486">
      <f>B485+1</f>
    </nc>
  </rcc>
  <rcc rId="13563" sId="1">
    <oc r="B487">
      <f>B486+1</f>
    </oc>
    <nc r="B487">
      <f>B486+1</f>
    </nc>
  </rcc>
  <rcc rId="13564" sId="1">
    <oc r="B488">
      <f>B487+1</f>
    </oc>
    <nc r="B488">
      <f>B487+1</f>
    </nc>
  </rcc>
  <rcc rId="13565" sId="1">
    <oc r="B489">
      <f>B488+1</f>
    </oc>
    <nc r="B489">
      <f>B488+1</f>
    </nc>
  </rcc>
  <rcc rId="13566" sId="1">
    <oc r="B490">
      <f>B489+1</f>
    </oc>
    <nc r="B490">
      <f>B489+1</f>
    </nc>
  </rcc>
  <rcc rId="13567" sId="1">
    <oc r="B491">
      <f>B490+1</f>
    </oc>
    <nc r="B491">
      <f>B490+1</f>
    </nc>
  </rcc>
  <rcc rId="13568" sId="1">
    <oc r="B492">
      <f>B491+1</f>
    </oc>
    <nc r="B492">
      <f>B491+1</f>
    </nc>
  </rcc>
  <rcc rId="13569" sId="1">
    <oc r="B493">
      <f>B492+1</f>
    </oc>
    <nc r="B493">
      <f>B492+1</f>
    </nc>
  </rcc>
  <rcc rId="13570" sId="1">
    <oc r="B494">
      <f>B493+1</f>
    </oc>
    <nc r="B494">
      <f>B493+1</f>
    </nc>
  </rcc>
  <rcc rId="13571" sId="1">
    <oc r="B495">
      <f>B494+1</f>
    </oc>
    <nc r="B495">
      <f>B494+1</f>
    </nc>
  </rcc>
  <rcc rId="13572" sId="1">
    <oc r="B496">
      <f>B495+1</f>
    </oc>
    <nc r="B496">
      <f>B495+1</f>
    </nc>
  </rcc>
  <rcc rId="13573" sId="1">
    <oc r="B497">
      <f>B496+1</f>
    </oc>
    <nc r="B497">
      <f>B496+1</f>
    </nc>
  </rcc>
  <rcc rId="13574" sId="1">
    <oc r="B498">
      <f>B497+1</f>
    </oc>
    <nc r="B498">
      <f>B497+1</f>
    </nc>
  </rcc>
  <rcc rId="13575" sId="1">
    <oc r="B499">
      <f>B498+1</f>
    </oc>
    <nc r="B499">
      <f>B498+1</f>
    </nc>
  </rcc>
  <rcc rId="13576" sId="1">
    <oc r="B500">
      <f>B499+1</f>
    </oc>
    <nc r="B500">
      <f>B499+1</f>
    </nc>
  </rcc>
  <rcc rId="13577" sId="1">
    <oc r="B501">
      <f>B500+1</f>
    </oc>
    <nc r="B501">
      <f>B500+1</f>
    </nc>
  </rcc>
  <rcc rId="13578" sId="1">
    <oc r="B502">
      <f>B501+1</f>
    </oc>
    <nc r="B502">
      <f>B501+1</f>
    </nc>
  </rcc>
  <rcc rId="13579" sId="1">
    <oc r="B503">
      <f>B502+1</f>
    </oc>
    <nc r="B503">
      <f>B502+1</f>
    </nc>
  </rcc>
  <rcc rId="13580" sId="1">
    <oc r="B504">
      <f>B503+1</f>
    </oc>
    <nc r="B504">
      <f>B503+1</f>
    </nc>
  </rcc>
  <rcc rId="13581" sId="1">
    <oc r="B505">
      <f>B504+1</f>
    </oc>
    <nc r="B505">
      <f>B504+1</f>
    </nc>
  </rcc>
  <rcc rId="13582" sId="1">
    <oc r="B506">
      <f>B505+1</f>
    </oc>
    <nc r="B506">
      <f>B505+1</f>
    </nc>
  </rcc>
  <rcc rId="13583" sId="1">
    <oc r="B507">
      <f>B506+1</f>
    </oc>
    <nc r="B507">
      <f>B506+1</f>
    </nc>
  </rcc>
  <rcc rId="13584" sId="1">
    <oc r="B508">
      <f>B507+1</f>
    </oc>
    <nc r="B508">
      <f>B507+1</f>
    </nc>
  </rcc>
  <rcc rId="13585" sId="1">
    <oc r="B509">
      <f>B508+1</f>
    </oc>
    <nc r="B509">
      <f>B508+1</f>
    </nc>
  </rcc>
  <rcc rId="13586" sId="1">
    <oc r="B510">
      <f>B509+1</f>
    </oc>
    <nc r="B510">
      <f>B509+1</f>
    </nc>
  </rcc>
  <rcc rId="13587" sId="1">
    <oc r="B511">
      <f>B510+1</f>
    </oc>
    <nc r="B511">
      <f>B510+1</f>
    </nc>
  </rcc>
  <rcc rId="13588" sId="1">
    <oc r="B512">
      <f>B511+1</f>
    </oc>
    <nc r="B512">
      <f>B511+1</f>
    </nc>
  </rcc>
  <rcc rId="13589" sId="1">
    <oc r="B513">
      <f>B512+1</f>
    </oc>
    <nc r="B513">
      <f>B512+1</f>
    </nc>
  </rcc>
  <rcc rId="13590" sId="1">
    <oc r="B514">
      <f>B513+1</f>
    </oc>
    <nc r="B514">
      <f>B513+1</f>
    </nc>
  </rcc>
  <rcc rId="13591" sId="1">
    <oc r="B515">
      <f>B514+1</f>
    </oc>
    <nc r="B515">
      <f>B514+1</f>
    </nc>
  </rcc>
  <rcc rId="13592" sId="1">
    <oc r="B516">
      <f>B515+1</f>
    </oc>
    <nc r="B516">
      <f>B515+1</f>
    </nc>
  </rcc>
  <rcc rId="13593" sId="1">
    <oc r="B517">
      <f>B516+1</f>
    </oc>
    <nc r="B517">
      <f>B516+1</f>
    </nc>
  </rcc>
  <rcc rId="13594" sId="1">
    <oc r="B518">
      <f>B517+1</f>
    </oc>
    <nc r="B518">
      <f>B517+1</f>
    </nc>
  </rcc>
  <rcc rId="13595" sId="1">
    <oc r="B519">
      <f>B518+1</f>
    </oc>
    <nc r="B519">
      <f>B518+1</f>
    </nc>
  </rcc>
  <rcc rId="13596" sId="1">
    <oc r="B520">
      <f>B519+1</f>
    </oc>
    <nc r="B520">
      <f>B519+1</f>
    </nc>
  </rcc>
  <rcc rId="13597" sId="1">
    <oc r="B521">
      <f>B520+1</f>
    </oc>
    <nc r="B521">
      <f>B520+1</f>
    </nc>
  </rcc>
  <rcc rId="13598" sId="1">
    <oc r="B522">
      <f>B521+1</f>
    </oc>
    <nc r="B522">
      <f>B521+1</f>
    </nc>
  </rcc>
  <rcc rId="13599" sId="1">
    <oc r="B523">
      <f>B522+1</f>
    </oc>
    <nc r="B523">
      <f>B522+1</f>
    </nc>
  </rcc>
  <rcc rId="13600" sId="1">
    <oc r="B524">
      <f>B523+1</f>
    </oc>
    <nc r="B524">
      <f>B523+1</f>
    </nc>
  </rcc>
  <rcc rId="13601" sId="1">
    <oc r="B525">
      <f>B524+1</f>
    </oc>
    <nc r="B525">
      <f>B524+1</f>
    </nc>
  </rcc>
  <rcc rId="13602" sId="1">
    <oc r="B526">
      <f>B525+1</f>
    </oc>
    <nc r="B526">
      <f>B525+1</f>
    </nc>
  </rcc>
  <rcc rId="13603" sId="1">
    <oc r="B527">
      <f>B526+1</f>
    </oc>
    <nc r="B527">
      <f>B526+1</f>
    </nc>
  </rcc>
  <rcc rId="13604" sId="1">
    <oc r="B528">
      <f>B527+1</f>
    </oc>
    <nc r="B528">
      <f>B527+1</f>
    </nc>
  </rcc>
  <rcc rId="13605" sId="1">
    <oc r="B529">
      <f>B528+1</f>
    </oc>
    <nc r="B529">
      <f>B528+1</f>
    </nc>
  </rcc>
  <rcc rId="13606" sId="1">
    <oc r="B530">
      <f>B529+1</f>
    </oc>
    <nc r="B530">
      <f>B529+1</f>
    </nc>
  </rcc>
  <rcc rId="13607" sId="1">
    <oc r="B531">
      <f>B530+1</f>
    </oc>
    <nc r="B531">
      <f>B530+1</f>
    </nc>
  </rcc>
  <rcc rId="13608" sId="1">
    <oc r="B532">
      <f>B531+1</f>
    </oc>
    <nc r="B532">
      <f>B531+1</f>
    </nc>
  </rcc>
  <rcc rId="13609" sId="1">
    <oc r="B533">
      <f>B532+1</f>
    </oc>
    <nc r="B533">
      <f>B532+1</f>
    </nc>
  </rcc>
  <rcc rId="13610" sId="1">
    <oc r="B534">
      <f>B533+1</f>
    </oc>
    <nc r="B534">
      <f>B533+1</f>
    </nc>
  </rcc>
  <rcc rId="13611" sId="1">
    <oc r="B535">
      <f>B534+1</f>
    </oc>
    <nc r="B535">
      <f>B534+1</f>
    </nc>
  </rcc>
  <rcc rId="13612" sId="1">
    <oc r="B536">
      <f>B535+1</f>
    </oc>
    <nc r="B536">
      <f>B535+1</f>
    </nc>
  </rcc>
  <rcc rId="13613" sId="1">
    <oc r="B537">
      <f>B536+1</f>
    </oc>
    <nc r="B537">
      <f>B536+1</f>
    </nc>
  </rcc>
  <rcc rId="13614" sId="1">
    <oc r="B538">
      <f>B537+1</f>
    </oc>
    <nc r="B538">
      <f>B537+1</f>
    </nc>
  </rcc>
  <rcc rId="13615" sId="1">
    <oc r="B539">
      <f>B538+1</f>
    </oc>
    <nc r="B539">
      <f>B538+1</f>
    </nc>
  </rcc>
  <rcc rId="13616" sId="1">
    <oc r="B540">
      <f>B539+1</f>
    </oc>
    <nc r="B540">
      <f>B539+1</f>
    </nc>
  </rcc>
  <rcc rId="13617" sId="1">
    <oc r="B541">
      <f>B540+1</f>
    </oc>
    <nc r="B541">
      <f>B540+1</f>
    </nc>
  </rcc>
  <rcc rId="13618" sId="1">
    <oc r="B542">
      <f>B541+1</f>
    </oc>
    <nc r="B542">
      <f>B541+1</f>
    </nc>
  </rcc>
  <rcc rId="13619" sId="1">
    <oc r="B543">
      <f>B542+1</f>
    </oc>
    <nc r="B543">
      <f>B542+1</f>
    </nc>
  </rcc>
  <rcc rId="13620" sId="1">
    <oc r="B544">
      <f>B543+1</f>
    </oc>
    <nc r="B544">
      <f>B543+1</f>
    </nc>
  </rcc>
  <rcc rId="13621" sId="1">
    <oc r="B545">
      <f>B544+1</f>
    </oc>
    <nc r="B545">
      <f>B544+1</f>
    </nc>
  </rcc>
  <rcc rId="13622" sId="1">
    <oc r="B546">
      <f>B545+1</f>
    </oc>
    <nc r="B546">
      <f>B545+1</f>
    </nc>
  </rcc>
  <rcc rId="13623" sId="1">
    <oc r="B547">
      <f>B546+1</f>
    </oc>
    <nc r="B547">
      <f>B546+1</f>
    </nc>
  </rcc>
  <rcc rId="13624" sId="1">
    <oc r="B548">
      <f>B547+1</f>
    </oc>
    <nc r="B548">
      <f>B547+1</f>
    </nc>
  </rcc>
  <rcc rId="13625" sId="1">
    <oc r="B549">
      <f>B548+1</f>
    </oc>
    <nc r="B549">
      <f>B548+1</f>
    </nc>
  </rcc>
  <rcc rId="13626" sId="1">
    <oc r="B550">
      <f>B549+1</f>
    </oc>
    <nc r="B550">
      <f>B549+1</f>
    </nc>
  </rcc>
  <rcc rId="13627" sId="1">
    <oc r="B551">
      <f>B550+1</f>
    </oc>
    <nc r="B551">
      <f>B550+1</f>
    </nc>
  </rcc>
  <rcc rId="13628" sId="1">
    <oc r="B552">
      <f>B551+1</f>
    </oc>
    <nc r="B552">
      <f>B551+1</f>
    </nc>
  </rcc>
  <rcc rId="13629" sId="1">
    <oc r="B553">
      <f>B552+1</f>
    </oc>
    <nc r="B553">
      <f>B552+1</f>
    </nc>
  </rcc>
  <rcc rId="13630" sId="1">
    <oc r="B554">
      <f>B553+1</f>
    </oc>
    <nc r="B554">
      <f>B553+1</f>
    </nc>
  </rcc>
  <rcc rId="13631" sId="1">
    <oc r="B555">
      <f>B554+1</f>
    </oc>
    <nc r="B555">
      <f>B554+1</f>
    </nc>
  </rcc>
  <rcc rId="13632" sId="1">
    <oc r="B556">
      <f>B555+1</f>
    </oc>
    <nc r="B556">
      <f>B555+1</f>
    </nc>
  </rcc>
  <rcc rId="13633" sId="1">
    <oc r="B557">
      <f>B556+1</f>
    </oc>
    <nc r="B557">
      <f>B556+1</f>
    </nc>
  </rcc>
  <rcc rId="13634" sId="1">
    <oc r="B558">
      <f>B557+1</f>
    </oc>
    <nc r="B558">
      <f>B557+1</f>
    </nc>
  </rcc>
  <rcc rId="13635" sId="1">
    <oc r="B559">
      <f>B558+1</f>
    </oc>
    <nc r="B559">
      <f>B558+1</f>
    </nc>
  </rcc>
  <rcc rId="13636" sId="1">
    <oc r="B560">
      <f>B559+1</f>
    </oc>
    <nc r="B560">
      <f>B559+1</f>
    </nc>
  </rcc>
  <rcc rId="13637" sId="1">
    <oc r="B561">
      <f>B560+1</f>
    </oc>
    <nc r="B561">
      <f>B560+1</f>
    </nc>
  </rcc>
  <rcc rId="13638" sId="1">
    <oc r="B562">
      <f>B561+1</f>
    </oc>
    <nc r="B562">
      <f>B561+1</f>
    </nc>
  </rcc>
  <rcc rId="13639" sId="1">
    <oc r="B563">
      <f>B562+1</f>
    </oc>
    <nc r="B563">
      <f>B562+1</f>
    </nc>
  </rcc>
  <rcc rId="13640" sId="1">
    <oc r="B564">
      <f>B563+1</f>
    </oc>
    <nc r="B564">
      <f>B563+1</f>
    </nc>
  </rcc>
  <rcc rId="13641" sId="1">
    <oc r="B565">
      <f>B564+1</f>
    </oc>
    <nc r="B565">
      <f>B564+1</f>
    </nc>
  </rcc>
  <rcc rId="13642" sId="1">
    <oc r="B566">
      <f>B565+1</f>
    </oc>
    <nc r="B566">
      <f>B565+1</f>
    </nc>
  </rcc>
  <rcc rId="13643" sId="1">
    <oc r="B567">
      <f>B566+1</f>
    </oc>
    <nc r="B567">
      <f>B566+1</f>
    </nc>
  </rcc>
  <rcc rId="13644" sId="1">
    <oc r="B568">
      <f>B567+1</f>
    </oc>
    <nc r="B568">
      <f>B567+1</f>
    </nc>
  </rcc>
  <rcc rId="13645" sId="1">
    <oc r="B569">
      <f>B568+1</f>
    </oc>
    <nc r="B569">
      <f>B568+1</f>
    </nc>
  </rcc>
  <rcc rId="13646" sId="1">
    <oc r="B570">
      <f>B569+1</f>
    </oc>
    <nc r="B570">
      <f>B569+1</f>
    </nc>
  </rcc>
  <rcc rId="13647" sId="1">
    <oc r="B571">
      <f>B570+1</f>
    </oc>
    <nc r="B571">
      <f>B570+1</f>
    </nc>
  </rcc>
  <rcc rId="13648" sId="1">
    <oc r="B572">
      <f>B571+1</f>
    </oc>
    <nc r="B572">
      <f>B571+1</f>
    </nc>
  </rcc>
  <rcc rId="13649" sId="1">
    <oc r="B573">
      <f>B572+1</f>
    </oc>
    <nc r="B573">
      <f>B572+1</f>
    </nc>
  </rcc>
  <rcc rId="13650" sId="1">
    <oc r="B574">
      <f>B573+1</f>
    </oc>
    <nc r="B574">
      <f>B573+1</f>
    </nc>
  </rcc>
  <rcc rId="13651" sId="1">
    <oc r="B575">
      <f>B574+1</f>
    </oc>
    <nc r="B575">
      <f>B574+1</f>
    </nc>
  </rcc>
  <rcc rId="13652" sId="1">
    <oc r="B576">
      <f>B575+1</f>
    </oc>
    <nc r="B576">
      <f>B575+1</f>
    </nc>
  </rcc>
  <rcc rId="13653" sId="1">
    <oc r="B577">
      <f>B576+1</f>
    </oc>
    <nc r="B577">
      <f>B576+1</f>
    </nc>
  </rcc>
  <rcc rId="13654" sId="1">
    <oc r="B578">
      <f>B577+1</f>
    </oc>
    <nc r="B578">
      <f>B577+1</f>
    </nc>
  </rcc>
  <rcc rId="13655" sId="1">
    <oc r="B579">
      <f>B578+1</f>
    </oc>
    <nc r="B579">
      <f>B578+1</f>
    </nc>
  </rcc>
  <rcc rId="13656" sId="1">
    <oc r="B580">
      <f>B579+1</f>
    </oc>
    <nc r="B580">
      <f>B579+1</f>
    </nc>
  </rcc>
  <rcc rId="13657" sId="1">
    <oc r="B581">
      <f>B580+1</f>
    </oc>
    <nc r="B581">
      <f>B580+1</f>
    </nc>
  </rcc>
  <rcc rId="13658" sId="1">
    <oc r="B582">
      <f>B581+1</f>
    </oc>
    <nc r="B582">
      <f>B581+1</f>
    </nc>
  </rcc>
  <rcc rId="13659" sId="1">
    <oc r="B583">
      <f>B582+1</f>
    </oc>
    <nc r="B583">
      <f>B582+1</f>
    </nc>
  </rcc>
  <rcc rId="13660" sId="1">
    <oc r="B584">
      <f>B583+1</f>
    </oc>
    <nc r="B584">
      <f>B583+1</f>
    </nc>
  </rcc>
  <rcc rId="13661" sId="1">
    <oc r="B585">
      <f>B584+1</f>
    </oc>
    <nc r="B585">
      <f>B584+1</f>
    </nc>
  </rcc>
  <rcc rId="13662" sId="1">
    <oc r="B586">
      <f>B585+1</f>
    </oc>
    <nc r="B586">
      <f>B585+1</f>
    </nc>
  </rcc>
  <rcc rId="13663" sId="1">
    <oc r="B587">
      <f>B586+1</f>
    </oc>
    <nc r="B587">
      <f>B586+1</f>
    </nc>
  </rcc>
  <rcc rId="13664" sId="1">
    <oc r="B588">
      <f>B587+1</f>
    </oc>
    <nc r="B588">
      <f>B587+1</f>
    </nc>
  </rcc>
  <rcc rId="13665" sId="1">
    <oc r="B589">
      <f>B588+1</f>
    </oc>
    <nc r="B589">
      <f>B588+1</f>
    </nc>
  </rcc>
  <rcc rId="13666" sId="1">
    <oc r="B590">
      <f>B589+1</f>
    </oc>
    <nc r="B590">
      <f>B589+1</f>
    </nc>
  </rcc>
  <rcc rId="13667" sId="1">
    <oc r="B591">
      <f>B590+1</f>
    </oc>
    <nc r="B591">
      <f>B590+1</f>
    </nc>
  </rcc>
  <rcc rId="13668" sId="1">
    <oc r="B592">
      <f>B591+1</f>
    </oc>
    <nc r="B592">
      <f>B591+1</f>
    </nc>
  </rcc>
  <rcc rId="13669" sId="1">
    <oc r="B593">
      <f>B592+1</f>
    </oc>
    <nc r="B593">
      <f>B592+1</f>
    </nc>
  </rcc>
  <rcc rId="13670" sId="1">
    <oc r="B594">
      <f>B593+1</f>
    </oc>
    <nc r="B594">
      <f>B593+1</f>
    </nc>
  </rcc>
  <rcc rId="13671" sId="1">
    <oc r="B595">
      <f>B594+1</f>
    </oc>
    <nc r="B595">
      <f>B594+1</f>
    </nc>
  </rcc>
  <rcc rId="13672" sId="1">
    <oc r="B596">
      <f>B595+1</f>
    </oc>
    <nc r="B596">
      <f>B595+1</f>
    </nc>
  </rcc>
  <rcc rId="13673" sId="1">
    <oc r="B597">
      <f>B596+1</f>
    </oc>
    <nc r="B597">
      <f>B596+1</f>
    </nc>
  </rcc>
  <rcc rId="13674" sId="1">
    <oc r="B598">
      <f>B597+1</f>
    </oc>
    <nc r="B598">
      <f>B597+1</f>
    </nc>
  </rcc>
  <rcc rId="13675" sId="1">
    <oc r="B599">
      <f>B598+1</f>
    </oc>
    <nc r="B599">
      <f>B598+1</f>
    </nc>
  </rcc>
  <rcc rId="13676" sId="1">
    <oc r="B600">
      <f>B599+1</f>
    </oc>
    <nc r="B600">
      <f>B599+1</f>
    </nc>
  </rcc>
  <rcc rId="13677" sId="1">
    <oc r="B601">
      <f>B600+1</f>
    </oc>
    <nc r="B601">
      <f>B600+1</f>
    </nc>
  </rcc>
  <rcc rId="13678" sId="1">
    <oc r="B602">
      <f>B601+1</f>
    </oc>
    <nc r="B602">
      <f>B601+1</f>
    </nc>
  </rcc>
  <rcc rId="13679" sId="1">
    <oc r="B603">
      <f>B602+1</f>
    </oc>
    <nc r="B603">
      <f>B602+1</f>
    </nc>
  </rcc>
  <rcc rId="13680" sId="1">
    <oc r="B604">
      <f>B603+1</f>
    </oc>
    <nc r="B604">
      <f>B603+1</f>
    </nc>
  </rcc>
  <rcc rId="13681" sId="1">
    <oc r="B605">
      <f>B604+1</f>
    </oc>
    <nc r="B605">
      <f>B604+1</f>
    </nc>
  </rcc>
  <rcc rId="13682" sId="1">
    <oc r="B606">
      <f>B605+1</f>
    </oc>
    <nc r="B606">
      <f>B605+1</f>
    </nc>
  </rcc>
  <rcc rId="13683" sId="1">
    <oc r="B607">
      <f>B606+1</f>
    </oc>
    <nc r="B607">
      <f>B606+1</f>
    </nc>
  </rcc>
  <rcc rId="13684" sId="1">
    <oc r="B608">
      <f>B607+1</f>
    </oc>
    <nc r="B608">
      <f>B607+1</f>
    </nc>
  </rcc>
  <rcc rId="13685" sId="1">
    <oc r="B609">
      <f>B608+1</f>
    </oc>
    <nc r="B609">
      <f>B608+1</f>
    </nc>
  </rcc>
  <rcc rId="13686" sId="1">
    <oc r="B610">
      <f>B609+1</f>
    </oc>
    <nc r="B610">
      <f>B609+1</f>
    </nc>
  </rcc>
  <rcc rId="13687" sId="1">
    <oc r="B611">
      <f>B610+1</f>
    </oc>
    <nc r="B611">
      <f>B610+1</f>
    </nc>
  </rcc>
  <rcc rId="13688" sId="1">
    <oc r="B612">
      <f>B611+1</f>
    </oc>
    <nc r="B612">
      <f>B611+1</f>
    </nc>
  </rcc>
  <rcc rId="13689" sId="1">
    <oc r="B613">
      <f>B612+1</f>
    </oc>
    <nc r="B613">
      <f>B612+1</f>
    </nc>
  </rcc>
  <rcc rId="13690" sId="1">
    <oc r="B614">
      <f>B613+1</f>
    </oc>
    <nc r="B614">
      <f>B613+1</f>
    </nc>
  </rcc>
  <rcc rId="13691" sId="1">
    <oc r="B615">
      <f>B614+1</f>
    </oc>
    <nc r="B615">
      <f>B614+1</f>
    </nc>
  </rcc>
  <rcc rId="13692" sId="1">
    <oc r="B616">
      <f>B615+1</f>
    </oc>
    <nc r="B616">
      <f>B615+1</f>
    </nc>
  </rcc>
  <rcc rId="13693" sId="1">
    <oc r="B617">
      <f>B616+1</f>
    </oc>
    <nc r="B617">
      <f>B616+1</f>
    </nc>
  </rcc>
  <rcc rId="13694" sId="1">
    <oc r="B618">
      <f>B617+1</f>
    </oc>
    <nc r="B618">
      <f>B617+1</f>
    </nc>
  </rcc>
  <rcc rId="13695" sId="1">
    <oc r="B619">
      <f>B618+1</f>
    </oc>
    <nc r="B619">
      <f>B618+1</f>
    </nc>
  </rcc>
  <rcc rId="13696" sId="1">
    <oc r="B620">
      <f>B619+1</f>
    </oc>
    <nc r="B620">
      <f>B619+1</f>
    </nc>
  </rcc>
  <rcc rId="13697" sId="1">
    <oc r="B621">
      <f>B620+1</f>
    </oc>
    <nc r="B621">
      <f>B620+1</f>
    </nc>
  </rcc>
  <rcc rId="13698" sId="1" xfDxf="1" dxf="1">
    <nc r="E461" t="inlineStr">
      <is>
        <t>211613_DFLZM_SX5G_ESP9.3_CPi_ACC_APBMi_BL04SP04</t>
      </is>
    </nc>
    <ndxf>
      <alignment horizontal="left" vertical="top" readingOrder="0"/>
      <border outline="0">
        <left style="thin">
          <color indexed="64"/>
        </left>
        <right style="thin">
          <color indexed="64"/>
        </right>
        <top style="thin">
          <color indexed="64"/>
        </top>
        <bottom style="thin">
          <color indexed="64"/>
        </bottom>
      </border>
    </ndxf>
  </rcc>
  <rcc rId="13699" sId="1" xfDxf="1" dxf="1">
    <nc r="E462" t="inlineStr">
      <is>
        <t>211613_DFLZM_SX5G_ESP9.3_CPi_ACC_APBMi_BL04SP04</t>
      </is>
    </nc>
    <ndxf>
      <alignment horizontal="left" vertical="top" readingOrder="0"/>
      <border outline="0">
        <left style="thin">
          <color indexed="64"/>
        </left>
        <right style="thin">
          <color indexed="64"/>
        </right>
        <top style="thin">
          <color indexed="64"/>
        </top>
        <bottom style="thin">
          <color indexed="64"/>
        </bottom>
      </border>
    </ndxf>
  </rcc>
  <rcc rId="13700" sId="1" xfDxf="1" dxf="1">
    <nc r="E463" t="inlineStr">
      <is>
        <t>211613_DFLZM_SX5G_ESP9.3_CPi_ACC_APBMi_BL04SP04</t>
      </is>
    </nc>
    <ndxf>
      <alignment horizontal="left" vertical="top" readingOrder="0"/>
      <border outline="0">
        <left style="thin">
          <color indexed="64"/>
        </left>
        <right style="thin">
          <color indexed="64"/>
        </right>
        <top style="thin">
          <color indexed="64"/>
        </top>
        <bottom style="thin">
          <color indexed="64"/>
        </bottom>
      </border>
    </ndxf>
  </rcc>
  <rcc rId="13701" sId="1" xfDxf="1" dxf="1">
    <nc r="E464" t="inlineStr">
      <is>
        <t>211613_DFLZM_SX5G_ESP9.3_CPi_ACC_APBMi_BL04SP04</t>
      </is>
    </nc>
    <ndxf>
      <alignment horizontal="left" vertical="top" readingOrder="0"/>
      <border outline="0">
        <left style="thin">
          <color indexed="64"/>
        </left>
        <right style="thin">
          <color indexed="64"/>
        </right>
        <top style="thin">
          <color indexed="64"/>
        </top>
        <bottom style="thin">
          <color indexed="64"/>
        </bottom>
      </border>
    </ndxf>
  </rcc>
  <rcc rId="13702" sId="1" xfDxf="1" dxf="1">
    <nc r="E465" t="inlineStr">
      <is>
        <t>211613_DFLZM_SX5G_ESP9.3_CPi_ACC_APBMi_BL04SP04</t>
      </is>
    </nc>
    <ndxf>
      <alignment horizontal="left" vertical="top" readingOrder="0"/>
      <border outline="0">
        <left style="thin">
          <color indexed="64"/>
        </left>
        <right style="thin">
          <color indexed="64"/>
        </right>
        <top style="thin">
          <color indexed="64"/>
        </top>
        <bottom style="thin">
          <color indexed="64"/>
        </bottom>
      </border>
    </ndxf>
  </rcc>
  <rcc rId="13703" sId="1" xfDxf="1" dxf="1">
    <nc r="E466" t="inlineStr">
      <is>
        <t>211613_DFLZM_SX5G_ESP9.3_CPi_ACC_APBMi_BL04SP04</t>
      </is>
    </nc>
    <ndxf>
      <alignment horizontal="left" vertical="top" readingOrder="0"/>
      <border outline="0">
        <left style="thin">
          <color indexed="64"/>
        </left>
        <right style="thin">
          <color indexed="64"/>
        </right>
        <top style="thin">
          <color indexed="64"/>
        </top>
        <bottom style="thin">
          <color indexed="64"/>
        </bottom>
      </border>
    </ndxf>
  </rcc>
  <rcc rId="13704" sId="1" xfDxf="1" dxf="1">
    <nc r="E467" t="inlineStr">
      <is>
        <t>211613_DFLZM_SX5G_ESP9.3_CPi_ACC_APBMi_BL04SP04</t>
      </is>
    </nc>
    <ndxf>
      <alignment horizontal="left" vertical="top" readingOrder="0"/>
      <border outline="0">
        <left style="thin">
          <color indexed="64"/>
        </left>
        <right style="thin">
          <color indexed="64"/>
        </right>
        <top style="thin">
          <color indexed="64"/>
        </top>
        <bottom style="thin">
          <color indexed="64"/>
        </bottom>
      </border>
    </ndxf>
  </rcc>
  <rcc rId="13705" sId="1" xfDxf="1" dxf="1" quotePrefix="1">
    <nc r="F461" t="inlineStr">
      <is>
        <t xml:space="preserve">rb\as\dflzm\CpiwAPB\app\dsm\RBHMI\src\      </t>
      </is>
    </nc>
    <ndxf>
      <font>
        <b/>
      </font>
      <alignment horizontal="left" vertical="top" readingOrder="0"/>
      <border outline="0">
        <left style="thin">
          <color indexed="64"/>
        </left>
        <right style="thin">
          <color indexed="64"/>
        </right>
        <top style="thin">
          <color indexed="64"/>
        </top>
        <bottom style="thin">
          <color indexed="64"/>
        </bottom>
      </border>
    </ndxf>
  </rcc>
  <rcc rId="13706" sId="1" xfDxf="1" dxf="1" quotePrefix="1">
    <nc r="F462" t="inlineStr">
      <is>
        <t xml:space="preserve">rb\as\dflzm\CpiwAPB\app\dsm\RBHMI\src\      </t>
      </is>
    </nc>
    <ndxf>
      <font>
        <b/>
      </font>
      <alignment horizontal="left" vertical="top" readingOrder="0"/>
      <border outline="0">
        <left style="thin">
          <color indexed="64"/>
        </left>
        <right style="thin">
          <color indexed="64"/>
        </right>
        <top style="thin">
          <color indexed="64"/>
        </top>
        <bottom style="thin">
          <color indexed="64"/>
        </bottom>
      </border>
    </ndxf>
  </rcc>
  <rcc rId="13707" sId="1" xfDxf="1" dxf="1" quotePrefix="1">
    <nc r="F463" t="inlineStr">
      <is>
        <t xml:space="preserve">rb\as\dflzm\CpiwAPB\app\dsm\RBVAR\src\      </t>
      </is>
    </nc>
    <ndxf>
      <font>
        <b/>
      </font>
      <alignment horizontal="left" vertical="top" readingOrder="0"/>
      <border outline="0">
        <left style="thin">
          <color indexed="64"/>
        </left>
        <right style="thin">
          <color indexed="64"/>
        </right>
        <top style="thin">
          <color indexed="64"/>
        </top>
        <bottom style="thin">
          <color indexed="64"/>
        </bottom>
      </border>
    </ndxf>
  </rcc>
  <rcc rId="13708" sId="1" xfDxf="1" dxf="1" quotePrefix="1">
    <nc r="F464" t="inlineStr">
      <is>
        <t xml:space="preserve">rb\as\dflzm\CpiwAPB\app\dsm\RBVAR\src\      </t>
      </is>
    </nc>
    <ndxf>
      <font>
        <b/>
      </font>
      <alignment horizontal="left" vertical="top" readingOrder="0"/>
      <border outline="0">
        <left style="thin">
          <color indexed="64"/>
        </left>
        <right style="thin">
          <color indexed="64"/>
        </right>
        <top style="thin">
          <color indexed="64"/>
        </top>
        <bottom style="thin">
          <color indexed="64"/>
        </bottom>
      </border>
    </ndxf>
  </rcc>
  <rcc rId="13709" sId="1" xfDxf="1" dxf="1" quotePrefix="1">
    <nc r="F465" t="inlineStr">
      <is>
        <t>rb\as\dflzm\CpiwAPB\app\net\RBScl\RBScl\src\</t>
      </is>
    </nc>
    <ndxf>
      <font>
        <b/>
      </font>
      <alignment horizontal="left" vertical="top" readingOrder="0"/>
      <border outline="0">
        <left style="thin">
          <color indexed="64"/>
        </left>
        <right style="thin">
          <color indexed="64"/>
        </right>
        <top style="thin">
          <color indexed="64"/>
        </top>
        <bottom style="thin">
          <color indexed="64"/>
        </bottom>
      </border>
    </ndxf>
  </rcc>
  <rcc rId="13710" sId="1" xfDxf="1" dxf="1" quotePrefix="1">
    <nc r="F466" t="inlineStr">
      <is>
        <t>rb\as\dflzm\CpiwAPB\app\net\RBScl\RBScl\src\</t>
      </is>
    </nc>
    <ndxf>
      <font>
        <b/>
      </font>
      <alignment horizontal="left" vertical="top" readingOrder="0"/>
      <border outline="0">
        <left style="thin">
          <color indexed="64"/>
        </left>
        <right style="thin">
          <color indexed="64"/>
        </right>
        <top style="thin">
          <color indexed="64"/>
        </top>
        <bottom style="thin">
          <color indexed="64"/>
        </bottom>
      </border>
    </ndxf>
  </rcc>
  <rcc rId="13711" sId="1" xfDxf="1" dxf="1" quotePrefix="1">
    <nc r="F467" t="inlineStr">
      <is>
        <t>rb\as\dflzm\CpiwAPB\app\net\RBScl\RBScl\src\</t>
      </is>
    </nc>
    <ndxf>
      <font>
        <b/>
      </font>
      <alignment horizontal="left" vertical="top" readingOrder="0"/>
      <border outline="0">
        <left style="thin">
          <color indexed="64"/>
        </left>
        <right style="thin">
          <color indexed="64"/>
        </right>
        <top style="thin">
          <color indexed="64"/>
        </top>
        <bottom style="thin">
          <color indexed="64"/>
        </bottom>
      </border>
    </ndxf>
  </rcc>
  <rcc rId="13712" sId="1" xfDxf="1" dxf="1">
    <nc r="G461">
      <v>1509427</v>
    </nc>
    <ndxf>
      <alignment horizontal="left" vertical="top" readingOrder="0"/>
      <border outline="0">
        <left style="thin">
          <color indexed="64"/>
        </left>
        <right style="thin">
          <color indexed="64"/>
        </right>
        <top style="thin">
          <color indexed="64"/>
        </top>
        <bottom style="thin">
          <color indexed="64"/>
        </bottom>
      </border>
    </ndxf>
  </rcc>
  <rcc rId="13713" sId="1" xfDxf="1" dxf="1">
    <nc r="G462">
      <v>1509427</v>
    </nc>
    <ndxf>
      <alignment horizontal="left" vertical="top" readingOrder="0"/>
      <border outline="0">
        <left style="thin">
          <color indexed="64"/>
        </left>
        <right style="thin">
          <color indexed="64"/>
        </right>
        <top style="thin">
          <color indexed="64"/>
        </top>
        <bottom style="thin">
          <color indexed="64"/>
        </bottom>
      </border>
    </ndxf>
  </rcc>
  <rcc rId="13714" sId="1" xfDxf="1" dxf="1">
    <nc r="G463">
      <v>1509427</v>
    </nc>
    <ndxf>
      <alignment horizontal="left" vertical="top" readingOrder="0"/>
      <border outline="0">
        <left style="thin">
          <color indexed="64"/>
        </left>
        <right style="thin">
          <color indexed="64"/>
        </right>
        <top style="thin">
          <color indexed="64"/>
        </top>
        <bottom style="thin">
          <color indexed="64"/>
        </bottom>
      </border>
    </ndxf>
  </rcc>
  <rcc rId="13715" sId="1" xfDxf="1" dxf="1">
    <nc r="G464">
      <v>1509427</v>
    </nc>
    <ndxf>
      <alignment horizontal="left" vertical="top" readingOrder="0"/>
      <border outline="0">
        <left style="thin">
          <color indexed="64"/>
        </left>
        <right style="thin">
          <color indexed="64"/>
        </right>
        <top style="thin">
          <color indexed="64"/>
        </top>
        <bottom style="thin">
          <color indexed="64"/>
        </bottom>
      </border>
    </ndxf>
  </rcc>
  <rcc rId="13716" sId="1" xfDxf="1" dxf="1">
    <nc r="G465">
      <v>1509427</v>
    </nc>
    <ndxf>
      <alignment horizontal="left" vertical="top" readingOrder="0"/>
      <border outline="0">
        <left style="thin">
          <color indexed="64"/>
        </left>
        <right style="thin">
          <color indexed="64"/>
        </right>
        <top style="thin">
          <color indexed="64"/>
        </top>
        <bottom style="thin">
          <color indexed="64"/>
        </bottom>
      </border>
    </ndxf>
  </rcc>
  <rcc rId="13717" sId="1" xfDxf="1" dxf="1">
    <nc r="G466">
      <v>1509427</v>
    </nc>
    <ndxf>
      <alignment horizontal="left" vertical="top" readingOrder="0"/>
      <border outline="0">
        <left style="thin">
          <color indexed="64"/>
        </left>
        <right style="thin">
          <color indexed="64"/>
        </right>
        <top style="thin">
          <color indexed="64"/>
        </top>
        <bottom style="thin">
          <color indexed="64"/>
        </bottom>
      </border>
    </ndxf>
  </rcc>
  <rcc rId="13718" sId="1" xfDxf="1" dxf="1">
    <nc r="G467">
      <v>1509427</v>
    </nc>
    <ndxf>
      <alignment horizontal="left" vertical="top" readingOrder="0"/>
      <border outline="0">
        <left style="thin">
          <color indexed="64"/>
        </left>
        <right style="thin">
          <color indexed="64"/>
        </right>
        <top style="thin">
          <color indexed="64"/>
        </top>
        <bottom style="thin">
          <color indexed="64"/>
        </bottom>
      </border>
    </ndxf>
  </rcc>
  <rcc rId="13719" sId="1" quotePrefix="1">
    <nc r="H461" t="inlineStr">
      <is>
        <t>-</t>
      </is>
    </nc>
  </rcc>
  <rcc rId="13720" sId="1" quotePrefix="1">
    <nc r="H462" t="inlineStr">
      <is>
        <t>-</t>
      </is>
    </nc>
  </rcc>
  <rcc rId="13721" sId="1" quotePrefix="1">
    <nc r="H463" t="inlineStr">
      <is>
        <t>-</t>
      </is>
    </nc>
  </rcc>
  <rcc rId="13722" sId="1" quotePrefix="1">
    <nc r="H464" t="inlineStr">
      <is>
        <t>-</t>
      </is>
    </nc>
  </rcc>
  <rcc rId="13723" sId="1" quotePrefix="1">
    <nc r="H465" t="inlineStr">
      <is>
        <t>-</t>
      </is>
    </nc>
  </rcc>
  <rcc rId="13724" sId="1" quotePrefix="1">
    <nc r="H466" t="inlineStr">
      <is>
        <t>-</t>
      </is>
    </nc>
  </rcc>
  <rcc rId="13725" sId="1" quotePrefix="1">
    <nc r="H467" t="inlineStr">
      <is>
        <t>-</t>
      </is>
    </nc>
  </rc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728" sId="1" xfDxf="1" dxf="1">
    <nc r="I461" t="inlineStr">
      <is>
        <t>RBHMI_ConfigOutputDriver_F30.C</t>
      </is>
    </nc>
    <ndxf>
      <alignment horizontal="left" vertical="top" readingOrder="0"/>
      <border outline="0">
        <left style="thin">
          <color indexed="64"/>
        </left>
        <right style="thin">
          <color indexed="64"/>
        </right>
        <top style="thin">
          <color indexed="64"/>
        </top>
        <bottom style="thin">
          <color indexed="64"/>
        </bottom>
      </border>
    </ndxf>
  </rcc>
  <rcc rId="13729" sId="1" xfDxf="1" dxf="1">
    <nc r="I462" t="inlineStr">
      <is>
        <t>RBHMI_Synchronisation_F30.C</t>
      </is>
    </nc>
    <ndxf>
      <alignment horizontal="left" vertical="top" readingOrder="0"/>
      <border outline="0">
        <left style="thin">
          <color indexed="64"/>
        </left>
        <right style="thin">
          <color indexed="64"/>
        </right>
        <top style="thin">
          <color indexed="64"/>
        </top>
        <bottom style="thin">
          <color indexed="64"/>
        </bottom>
      </border>
    </ndxf>
  </rcc>
  <rcc rId="13730" sId="1" xfDxf="1" dxf="1">
    <nc r="I463" t="inlineStr">
      <is>
        <t>RBVAR_SystemStateManagement_PROJECT.c</t>
      </is>
    </nc>
    <ndxf>
      <alignment horizontal="left" vertical="top" readingOrder="0"/>
      <border outline="0">
        <left style="thin">
          <color indexed="64"/>
        </left>
        <right style="thin">
          <color indexed="64"/>
        </right>
        <top style="thin">
          <color indexed="64"/>
        </top>
        <bottom style="thin">
          <color indexed="64"/>
        </bottom>
      </border>
    </ndxf>
  </rcc>
  <rcc rId="13731" sId="1" xfDxf="1" dxf="1">
    <nc r="I464" t="inlineStr">
      <is>
        <t>RBVAR_VarCode_PROJECT.c</t>
      </is>
    </nc>
    <ndxf>
      <alignment horizontal="left" vertical="top" readingOrder="0"/>
      <border outline="0">
        <left style="thin">
          <color indexed="64"/>
        </left>
        <right style="thin">
          <color indexed="64"/>
        </right>
        <top style="thin">
          <color indexed="64"/>
        </top>
        <bottom style="thin">
          <color indexed="64"/>
        </bottom>
      </border>
    </ndxf>
  </rcc>
  <rcc rId="13732" sId="1" xfDxf="1" dxf="1">
    <nc r="I465" t="inlineStr">
      <is>
        <t>NET_SCL_Tx_AVH_DFLZM.c</t>
      </is>
    </nc>
    <ndxf>
      <alignment horizontal="left" vertical="top" readingOrder="0"/>
      <border outline="0">
        <left style="thin">
          <color indexed="64"/>
        </left>
        <right style="thin">
          <color indexed="64"/>
        </right>
        <top style="thin">
          <color indexed="64"/>
        </top>
        <bottom style="thin">
          <color indexed="64"/>
        </bottom>
      </border>
    </ndxf>
  </rcc>
  <rcc rId="13733" sId="1" xfDxf="1" dxf="1">
    <nc r="I466" t="inlineStr">
      <is>
        <t>NET_SCL_Tx_SystemInfo_DFLZM.c</t>
      </is>
    </nc>
    <ndxf>
      <alignment horizontal="left" vertical="top" readingOrder="0"/>
      <border outline="0">
        <left style="thin">
          <color indexed="64"/>
        </left>
        <right style="thin">
          <color indexed="64"/>
        </right>
        <top style="thin">
          <color indexed="64"/>
        </top>
        <bottom style="thin">
          <color indexed="64"/>
        </bottom>
      </border>
    </ndxf>
  </rcc>
  <rcc rId="13734" sId="1" xfDxf="1" dxf="1">
    <nc r="I467" t="inlineStr">
      <is>
        <t xml:space="preserve">NET_SCL_Tx_TotalBrakeForce_DFLZM.c </t>
      </is>
    </nc>
    <ndxf>
      <alignment horizontal="left" vertical="top" readingOrder="0"/>
      <border outline="0">
        <left style="thin">
          <color indexed="64"/>
        </left>
        <right style="thin">
          <color indexed="64"/>
        </right>
        <top style="thin">
          <color indexed="64"/>
        </top>
        <bottom style="thin">
          <color indexed="64"/>
        </bottom>
      </border>
    </ndxf>
  </rcc>
  <rcc rId="13735" sId="1">
    <nc r="K461" t="inlineStr">
      <is>
        <t>Auto</t>
      </is>
    </nc>
  </rcc>
  <rcc rId="13736" sId="1">
    <nc r="K462" t="inlineStr">
      <is>
        <t>Auto</t>
      </is>
    </nc>
  </rcc>
  <rcc rId="13737" sId="1">
    <nc r="K463" t="inlineStr">
      <is>
        <t>Auto</t>
      </is>
    </nc>
  </rcc>
  <rcc rId="13738" sId="1">
    <nc r="K464" t="inlineStr">
      <is>
        <t>Auto</t>
      </is>
    </nc>
  </rcc>
  <rcc rId="13739" sId="1">
    <nc r="K465" t="inlineStr">
      <is>
        <t>Auto</t>
      </is>
    </nc>
  </rcc>
  <rcc rId="13740" sId="1">
    <nc r="K466" t="inlineStr">
      <is>
        <t>Auto</t>
      </is>
    </nc>
  </rcc>
  <rcc rId="13741" sId="1">
    <nc r="K467" t="inlineStr">
      <is>
        <t>Auto</t>
      </is>
    </nc>
  </rc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744" sId="1" xfDxf="1" dxf="1">
    <nc r="X461">
      <v>126</v>
    </nc>
    <ndxf>
      <alignment horizontal="left" vertical="top" readingOrder="0"/>
      <border outline="0">
        <left style="thin">
          <color indexed="64"/>
        </left>
        <right style="thin">
          <color indexed="64"/>
        </right>
        <top style="thin">
          <color indexed="64"/>
        </top>
        <bottom style="thin">
          <color indexed="64"/>
        </bottom>
      </border>
    </ndxf>
  </rcc>
  <rcc rId="13745" sId="1" xfDxf="1" dxf="1">
    <nc r="X462">
      <v>86</v>
    </nc>
    <ndxf>
      <alignment horizontal="left" vertical="top" readingOrder="0"/>
      <border outline="0">
        <left style="thin">
          <color indexed="64"/>
        </left>
        <right style="thin">
          <color indexed="64"/>
        </right>
        <top style="thin">
          <color indexed="64"/>
        </top>
        <bottom style="thin">
          <color indexed="64"/>
        </bottom>
      </border>
    </ndxf>
  </rcc>
  <rcc rId="13746" sId="1" xfDxf="1" dxf="1">
    <nc r="X463">
      <v>35</v>
    </nc>
    <ndxf>
      <alignment horizontal="left" vertical="top" readingOrder="0"/>
      <border outline="0">
        <left style="thin">
          <color indexed="64"/>
        </left>
        <right style="thin">
          <color indexed="64"/>
        </right>
        <top style="thin">
          <color indexed="64"/>
        </top>
        <bottom style="thin">
          <color indexed="64"/>
        </bottom>
      </border>
    </ndxf>
  </rcc>
  <rcc rId="13747" sId="1" xfDxf="1" dxf="1">
    <nc r="X464">
      <v>34</v>
    </nc>
    <ndxf>
      <alignment horizontal="left" vertical="top" readingOrder="0"/>
      <border outline="0">
        <left style="thin">
          <color indexed="64"/>
        </left>
        <right style="thin">
          <color indexed="64"/>
        </right>
        <top style="thin">
          <color indexed="64"/>
        </top>
        <bottom style="thin">
          <color indexed="64"/>
        </bottom>
      </border>
    </ndxf>
  </rcc>
  <rcc rId="13748" sId="1" xfDxf="1" dxf="1">
    <nc r="X465">
      <v>107</v>
    </nc>
    <ndxf>
      <alignment horizontal="left" vertical="top" readingOrder="0"/>
      <border outline="0">
        <left style="thin">
          <color indexed="64"/>
        </left>
        <right style="thin">
          <color indexed="64"/>
        </right>
        <top style="thin">
          <color indexed="64"/>
        </top>
        <bottom style="thin">
          <color indexed="64"/>
        </bottom>
      </border>
    </ndxf>
  </rcc>
  <rcc rId="13749" sId="1" xfDxf="1" dxf="1">
    <nc r="X466">
      <v>63</v>
    </nc>
    <ndxf>
      <alignment horizontal="left" vertical="top" readingOrder="0"/>
      <border outline="0">
        <left style="thin">
          <color indexed="64"/>
        </left>
        <right style="thin">
          <color indexed="64"/>
        </right>
        <top style="thin">
          <color indexed="64"/>
        </top>
        <bottom style="thin">
          <color indexed="64"/>
        </bottom>
      </border>
    </ndxf>
  </rcc>
  <rcc rId="13750" sId="1" xfDxf="1" dxf="1">
    <nc r="X467">
      <v>29</v>
    </nc>
    <ndxf>
      <alignment horizontal="left" vertical="top" readingOrder="0"/>
      <border outline="0">
        <left style="thin">
          <color indexed="64"/>
        </left>
        <right style="thin">
          <color indexed="64"/>
        </right>
        <top style="thin">
          <color indexed="64"/>
        </top>
        <bottom style="thin">
          <color indexed="64"/>
        </bottom>
      </border>
    </ndxf>
  </rcc>
  <rm rId="13751" sheetId="1" source="X461:X467" destination="V461:V467" sourceSheetId="1">
    <rfmt sheetId="1" sqref="V461"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V46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V463"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V464"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V465"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V46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V46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m>
  <rfmt sheetId="1" sqref="W461" start="0" length="0">
    <dxf>
      <fill>
        <patternFill patternType="none">
          <bgColor indexed="65"/>
        </patternFill>
      </fill>
    </dxf>
  </rfmt>
  <rfmt sheetId="1" sqref="X461" start="0" length="0">
    <dxf>
      <alignment horizontal="left" vertical="top" readingOrder="0"/>
      <border outline="0">
        <left style="thin">
          <color indexed="64"/>
        </left>
        <right style="thin">
          <color indexed="64"/>
        </right>
        <top style="thin">
          <color indexed="64"/>
        </top>
        <bottom style="thin">
          <color indexed="64"/>
        </bottom>
      </border>
    </dxf>
  </rfmt>
  <rfmt sheetId="1" sqref="W462" start="0" length="0">
    <dxf>
      <fill>
        <patternFill patternType="none">
          <bgColor indexed="65"/>
        </patternFill>
      </fill>
    </dxf>
  </rfmt>
  <rfmt sheetId="1" sqref="X462" start="0" length="0">
    <dxf>
      <alignment horizontal="left" vertical="top" readingOrder="0"/>
      <border outline="0">
        <left style="thin">
          <color indexed="64"/>
        </left>
        <right style="thin">
          <color indexed="64"/>
        </right>
        <top style="thin">
          <color indexed="64"/>
        </top>
        <bottom style="thin">
          <color indexed="64"/>
        </bottom>
      </border>
    </dxf>
  </rfmt>
  <rfmt sheetId="1" sqref="W463" start="0" length="0">
    <dxf>
      <fill>
        <patternFill patternType="none">
          <bgColor indexed="65"/>
        </patternFill>
      </fill>
    </dxf>
  </rfmt>
  <rfmt sheetId="1" sqref="X463" start="0" length="0">
    <dxf>
      <alignment horizontal="left" vertical="top" readingOrder="0"/>
      <border outline="0">
        <left style="thin">
          <color indexed="64"/>
        </left>
        <right style="thin">
          <color indexed="64"/>
        </right>
        <top style="thin">
          <color indexed="64"/>
        </top>
        <bottom style="thin">
          <color indexed="64"/>
        </bottom>
      </border>
    </dxf>
  </rfmt>
  <rfmt sheetId="1" sqref="W464" start="0" length="0">
    <dxf>
      <fill>
        <patternFill patternType="none">
          <bgColor indexed="65"/>
        </patternFill>
      </fill>
    </dxf>
  </rfmt>
  <rfmt sheetId="1" sqref="X464" start="0" length="0">
    <dxf>
      <alignment horizontal="left" vertical="top" readingOrder="0"/>
      <border outline="0">
        <left style="thin">
          <color indexed="64"/>
        </left>
        <right style="thin">
          <color indexed="64"/>
        </right>
        <top style="thin">
          <color indexed="64"/>
        </top>
        <bottom style="thin">
          <color indexed="64"/>
        </bottom>
      </border>
    </dxf>
  </rfmt>
  <rfmt sheetId="1" sqref="W465" start="0" length="0">
    <dxf>
      <fill>
        <patternFill patternType="none">
          <bgColor indexed="65"/>
        </patternFill>
      </fill>
    </dxf>
  </rfmt>
  <rfmt sheetId="1" sqref="X465" start="0" length="0">
    <dxf>
      <alignment horizontal="left" vertical="top" readingOrder="0"/>
      <border outline="0">
        <left style="thin">
          <color indexed="64"/>
        </left>
        <right style="thin">
          <color indexed="64"/>
        </right>
        <top style="thin">
          <color indexed="64"/>
        </top>
        <bottom style="thin">
          <color indexed="64"/>
        </bottom>
      </border>
    </dxf>
  </rfmt>
  <rfmt sheetId="1" sqref="W466" start="0" length="0">
    <dxf>
      <fill>
        <patternFill patternType="none">
          <bgColor indexed="65"/>
        </patternFill>
      </fill>
    </dxf>
  </rfmt>
  <rfmt sheetId="1" sqref="X466" start="0" length="0">
    <dxf>
      <alignment horizontal="left" vertical="top" readingOrder="0"/>
      <border outline="0">
        <left style="thin">
          <color indexed="64"/>
        </left>
        <right style="thin">
          <color indexed="64"/>
        </right>
        <top style="thin">
          <color indexed="64"/>
        </top>
        <bottom style="thin">
          <color indexed="64"/>
        </bottom>
      </border>
    </dxf>
  </rfmt>
  <rfmt sheetId="1" sqref="W467" start="0" length="0">
    <dxf>
      <fill>
        <patternFill patternType="none">
          <bgColor indexed="65"/>
        </patternFill>
      </fill>
    </dxf>
  </rfmt>
  <rfmt sheetId="1" sqref="X467" start="0" length="0">
    <dxf>
      <alignment horizontal="left" vertical="top" readingOrder="0"/>
      <border outline="0">
        <left style="thin">
          <color indexed="64"/>
        </left>
        <right style="thin">
          <color indexed="64"/>
        </right>
        <top style="thin">
          <color indexed="64"/>
        </top>
        <bottom style="thin">
          <color indexed="64"/>
        </bottom>
      </border>
    </dxf>
  </rfmt>
  <rcc rId="13752" sId="1">
    <nc r="W461">
      <f>V461</f>
    </nc>
  </rcc>
  <rcc rId="13753" sId="1">
    <nc r="W462">
      <f>V462</f>
    </nc>
  </rcc>
  <rcc rId="13754" sId="1">
    <nc r="W463">
      <f>V463</f>
    </nc>
  </rcc>
  <rcc rId="13755" sId="1">
    <nc r="W464">
      <f>V464</f>
    </nc>
  </rcc>
  <rcc rId="13756" sId="1">
    <nc r="W465">
      <f>V465</f>
    </nc>
  </rcc>
  <rcc rId="13757" sId="1">
    <nc r="W466">
      <f>V466</f>
    </nc>
  </rcc>
  <rcc rId="13758" sId="1">
    <nc r="W467">
      <f>V467</f>
    </nc>
  </rcc>
  <rcc rId="13759" sId="1">
    <nc r="Y461">
      <f>ROUNDDOWN(W461/HLOOKUP(D461,Table!$C$3:$D$4,2,0)*8,2)</f>
    </nc>
  </rcc>
  <rcc rId="13760" sId="1">
    <nc r="Y462">
      <f>ROUNDDOWN(W462/HLOOKUP(D462,Table!$C$3:$D$4,2,0)*8,2)</f>
    </nc>
  </rcc>
  <rcc rId="13761" sId="1">
    <nc r="Y463">
      <f>ROUNDDOWN(W463/HLOOKUP(D463,Table!$C$3:$D$4,2,0)*8,2)</f>
    </nc>
  </rcc>
  <rcc rId="13762" sId="1">
    <nc r="Y464">
      <f>ROUNDDOWN(W464/HLOOKUP(D464,Table!$C$3:$D$4,2,0)*8,2)</f>
    </nc>
  </rcc>
  <rcc rId="13763" sId="1">
    <nc r="Y465">
      <f>ROUNDDOWN(W465/HLOOKUP(D465,Table!$C$3:$D$4,2,0)*8,2)</f>
    </nc>
  </rcc>
  <rcc rId="13764" sId="1">
    <nc r="Y466">
      <f>ROUNDDOWN(W466/HLOOKUP(D466,Table!$C$3:$D$4,2,0)*8,2)</f>
    </nc>
  </rcc>
  <rcc rId="13765" sId="1">
    <nc r="Y467">
      <f>ROUNDDOWN(W467/HLOOKUP(D467,Table!$C$3:$D$4,2,0)*8,2)</f>
    </nc>
  </rcc>
  <rcc rId="13766" sId="1">
    <nc r="S461" t="inlineStr">
      <is>
        <t>thanh.nguyen-kim</t>
      </is>
    </nc>
  </rcc>
  <rcc rId="13767" sId="1">
    <nc r="S462" t="inlineStr">
      <is>
        <t>thanh.nguyen-kim</t>
      </is>
    </nc>
  </rcc>
  <rcc rId="13768" sId="1">
    <nc r="S463" t="inlineStr">
      <is>
        <t>thanh.nguyen-kim</t>
      </is>
    </nc>
  </rcc>
  <rcc rId="13769" sId="1">
    <nc r="S464" t="inlineStr">
      <is>
        <t>thanh.nguyen-kim</t>
      </is>
    </nc>
  </rcc>
  <rcc rId="13770" sId="1">
    <nc r="S465" t="inlineStr">
      <is>
        <t>loc.do-phu</t>
      </is>
    </nc>
  </rcc>
  <rcc rId="13771" sId="1">
    <nc r="S466" t="inlineStr">
      <is>
        <t>loc.do-phu</t>
      </is>
    </nc>
  </rcc>
  <rcc rId="13772" sId="1">
    <nc r="S467" t="inlineStr">
      <is>
        <t>loc.do-phu</t>
      </is>
    </nc>
  </rcc>
  <rcc rId="13773" sId="1" xfDxf="1" dxf="1">
    <nc r="N461" t="inlineStr">
      <is>
        <t xml:space="preserve">DFLZM_ESP93_Mainstream_Int </t>
      </is>
    </nc>
    <ndxf>
      <alignment horizontal="left" vertical="top" readingOrder="0"/>
      <border outline="0">
        <left style="thin">
          <color indexed="64"/>
        </left>
        <right style="thin">
          <color indexed="64"/>
        </right>
        <top style="thin">
          <color indexed="64"/>
        </top>
        <bottom style="thin">
          <color indexed="64"/>
        </bottom>
      </border>
    </ndxf>
  </rcc>
  <rcc rId="13774" sId="1">
    <nc r="N462" t="inlineStr">
      <is>
        <t xml:space="preserve">DFLZM_ESP93_Mainstream_Int </t>
      </is>
    </nc>
  </rcc>
  <rcc rId="13775" sId="1">
    <nc r="N463" t="inlineStr">
      <is>
        <t xml:space="preserve">DFLZM_ESP93_Mainstream_Int </t>
      </is>
    </nc>
  </rcc>
  <rcc rId="13776" sId="1">
    <nc r="N464" t="inlineStr">
      <is>
        <t xml:space="preserve">DFLZM_ESP93_Mainstream_Int </t>
      </is>
    </nc>
  </rcc>
  <rcc rId="13777" sId="1">
    <nc r="N465" t="inlineStr">
      <is>
        <t xml:space="preserve">DFLZM_ESP93_Mainstream_Int </t>
      </is>
    </nc>
  </rcc>
  <rcc rId="13778" sId="1">
    <nc r="N466" t="inlineStr">
      <is>
        <t xml:space="preserve">DFLZM_ESP93_Mainstream_Int </t>
      </is>
    </nc>
  </rcc>
  <rcc rId="13779" sId="1">
    <nc r="N467" t="inlineStr">
      <is>
        <t xml:space="preserve">DFLZM_ESP93_Mainstream_Int </t>
      </is>
    </nc>
  </rc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782" sId="1" quotePrefix="1">
    <nc r="O461" t="inlineStr">
      <is>
        <t>-</t>
      </is>
    </nc>
  </rcc>
  <rcc rId="13783" sId="1" quotePrefix="1">
    <nc r="O462" t="inlineStr">
      <is>
        <t>-</t>
      </is>
    </nc>
  </rcc>
  <rcc rId="13784" sId="1" quotePrefix="1">
    <nc r="O463" t="inlineStr">
      <is>
        <t>-</t>
      </is>
    </nc>
  </rcc>
  <rcc rId="13785" sId="1" quotePrefix="1">
    <nc r="O464" t="inlineStr">
      <is>
        <t>-</t>
      </is>
    </nc>
  </rcc>
  <rcc rId="13786" sId="1" quotePrefix="1">
    <nc r="O465" t="inlineStr">
      <is>
        <t>-</t>
      </is>
    </nc>
  </rcc>
  <rcc rId="13787" sId="1" quotePrefix="1">
    <nc r="O466" t="inlineStr">
      <is>
        <t>-</t>
      </is>
    </nc>
  </rcc>
  <rcc rId="13788" sId="1" quotePrefix="1">
    <nc r="O467" t="inlineStr">
      <is>
        <t>-</t>
      </is>
    </nc>
  </rcc>
  <rcc rId="13789" sId="1" xfDxf="1" dxf="1" quotePrefix="1">
    <nc r="P461" t="inlineStr">
      <is>
        <t>Tran Dinh Thu Quynh (RBVH/EAS11)</t>
      </is>
    </nc>
    <ndxf>
      <alignment horizontal="left" vertical="top" readingOrder="0"/>
      <border outline="0">
        <left style="thin">
          <color indexed="64"/>
        </left>
        <right style="thin">
          <color indexed="64"/>
        </right>
        <top style="thin">
          <color indexed="64"/>
        </top>
        <bottom style="thin">
          <color indexed="64"/>
        </bottom>
      </border>
    </ndxf>
  </rcc>
  <rcc rId="13790" sId="1" quotePrefix="1">
    <nc r="P462" t="inlineStr">
      <is>
        <t>Tran Dinh Thu Quynh (RBVH/EAS11)</t>
      </is>
    </nc>
  </rcc>
  <rcc rId="13791" sId="1" quotePrefix="1">
    <nc r="P463" t="inlineStr">
      <is>
        <t>Tran Dinh Thu Quynh (RBVH/EAS11)</t>
      </is>
    </nc>
  </rcc>
  <rcc rId="13792" sId="1" quotePrefix="1">
    <nc r="P464" t="inlineStr">
      <is>
        <t>Tran Dinh Thu Quynh (RBVH/EAS11)</t>
      </is>
    </nc>
  </rcc>
  <rcc rId="13793" sId="1" quotePrefix="1">
    <nc r="P465" t="inlineStr">
      <is>
        <t>Tran Dinh Thu Quynh (RBVH/EAS11)</t>
      </is>
    </nc>
  </rcc>
  <rcc rId="13794" sId="1" quotePrefix="1">
    <nc r="P466" t="inlineStr">
      <is>
        <t>Tran Dinh Thu Quynh (RBVH/EAS11)</t>
      </is>
    </nc>
  </rcc>
  <rcc rId="13795" sId="1" quotePrefix="1">
    <nc r="P467" t="inlineStr">
      <is>
        <t>Tran Dinh Thu Quynh (RBVH/EAS11)</t>
      </is>
    </nc>
  </rcc>
</revisions>
</file>

<file path=xl/revisions/revisionLog9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796" sId="1" xfDxf="1" dxf="1">
    <nc r="M461" t="inlineStr">
      <is>
        <t>BB98737</t>
      </is>
    </nc>
    <ndxf>
      <alignment horizontal="left" vertical="top" readingOrder="0"/>
      <border outline="0">
        <left style="thin">
          <color indexed="64"/>
        </left>
        <right style="thin">
          <color indexed="64"/>
        </right>
        <top style="thin">
          <color indexed="64"/>
        </top>
        <bottom style="thin">
          <color indexed="64"/>
        </bottom>
      </border>
    </ndxf>
  </rcc>
  <rm rId="13797" sheetId="1" source="M461" destination="L461" sourceSheetId="1">
    <rfmt sheetId="1" sqref="L461" start="0" length="0">
      <dxf>
        <alignment horizontal="left" vertical="top" readingOrder="0"/>
        <border outline="0">
          <left style="thin">
            <color indexed="64"/>
          </left>
          <right style="thin">
            <color indexed="64"/>
          </right>
          <top style="thin">
            <color indexed="64"/>
          </top>
          <bottom style="thin">
            <color indexed="64"/>
          </bottom>
        </border>
      </dxf>
    </rfmt>
  </rm>
  <rcc rId="13798" sId="1">
    <nc r="L462" t="inlineStr">
      <is>
        <t>BB98737</t>
      </is>
    </nc>
  </rcc>
  <rcc rId="13799" sId="1">
    <nc r="L463" t="inlineStr">
      <is>
        <t>BB98737</t>
      </is>
    </nc>
  </rcc>
  <rcc rId="13800" sId="1">
    <nc r="L464" t="inlineStr">
      <is>
        <t>BB98737</t>
      </is>
    </nc>
  </rcc>
  <rcc rId="13801" sId="1">
    <nc r="L465" t="inlineStr">
      <is>
        <t>BB98737</t>
      </is>
    </nc>
  </rcc>
  <rcc rId="13802" sId="1">
    <nc r="L466" t="inlineStr">
      <is>
        <t>BB98737</t>
      </is>
    </nc>
  </rcc>
  <rcc rId="13803" sId="1">
    <nc r="L467" t="inlineStr">
      <is>
        <t>BB98737</t>
      </is>
    </nc>
  </rcc>
  <rcc rId="13804" sId="1" xfDxf="1" dxf="1">
    <nc r="M461" t="inlineStr">
      <is>
        <t>BL04SP04</t>
      </is>
    </nc>
  </rcc>
  <rcc rId="13805" sId="1" odxf="1" dxf="1">
    <nc r="M462" t="inlineStr">
      <is>
        <t>BL04SP04</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3806" sId="1" odxf="1" dxf="1">
    <nc r="M463" t="inlineStr">
      <is>
        <t>BL04SP04</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3807" sId="1" odxf="1" dxf="1">
    <nc r="M464" t="inlineStr">
      <is>
        <t>BL04SP04</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3808" sId="1" odxf="1" dxf="1">
    <nc r="M465" t="inlineStr">
      <is>
        <t>BL04SP04</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3809" sId="1" odxf="1" dxf="1">
    <nc r="M466" t="inlineStr">
      <is>
        <t>BL04SP04</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3810" sId="1" odxf="1" dxf="1">
    <nc r="M467" t="inlineStr">
      <is>
        <t>BL04SP04</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M461:M467">
    <dxf>
      <border>
        <left style="thin">
          <color indexed="64"/>
        </left>
        <right style="thin">
          <color indexed="64"/>
        </right>
        <top style="thin">
          <color indexed="64"/>
        </top>
        <bottom style="thin">
          <color indexed="64"/>
        </bottom>
        <vertical style="thin">
          <color indexed="64"/>
        </vertical>
        <horizontal style="thin">
          <color indexed="64"/>
        </horizontal>
      </border>
    </dxf>
  </rfmt>
  <rcc rId="13813" sId="1" numFmtId="19">
    <nc r="AC461">
      <v>43987</v>
    </nc>
  </rcc>
  <rcc rId="13814" sId="1" numFmtId="19">
    <nc r="AC462">
      <v>43987</v>
    </nc>
  </rcc>
  <rcc rId="13815" sId="1" numFmtId="19">
    <nc r="AC463">
      <v>43987</v>
    </nc>
  </rcc>
  <rcc rId="13816" sId="1" numFmtId="19">
    <nc r="AC464">
      <v>43987</v>
    </nc>
  </rcc>
  <rcc rId="13817" sId="1" numFmtId="19">
    <nc r="AC465">
      <v>43987</v>
    </nc>
  </rcc>
  <rcc rId="13818" sId="1" numFmtId="19">
    <nc r="AC466">
      <v>43987</v>
    </nc>
  </rcc>
  <rcc rId="13819" sId="1" numFmtId="19">
    <nc r="AC467">
      <v>43987</v>
    </nc>
  </rcc>
  <rcc rId="13820" sId="1" numFmtId="19">
    <nc r="AD461">
      <v>43994</v>
    </nc>
  </rcc>
  <rcc rId="13821" sId="1" numFmtId="19">
    <nc r="AD462">
      <v>43994</v>
    </nc>
  </rcc>
  <rcc rId="13822" sId="1" numFmtId="19">
    <nc r="AD463">
      <v>43994</v>
    </nc>
  </rcc>
  <rcc rId="13823" sId="1" numFmtId="19">
    <nc r="AD464">
      <v>43994</v>
    </nc>
  </rcc>
  <rcc rId="13824" sId="1" numFmtId="19">
    <nc r="AD465">
      <v>43994</v>
    </nc>
  </rcc>
  <rcc rId="13825" sId="1" numFmtId="19">
    <nc r="AD466">
      <v>43994</v>
    </nc>
  </rcc>
  <rcc rId="13826" sId="1" numFmtId="19">
    <nc r="AD467">
      <v>43994</v>
    </nc>
  </rc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831" sId="1" quotePrefix="1">
    <nc r="R461" t="inlineStr">
      <is>
        <t>-</t>
      </is>
    </nc>
  </rcc>
  <rcc rId="13832" sId="1" quotePrefix="1">
    <nc r="R462" t="inlineStr">
      <is>
        <t>-</t>
      </is>
    </nc>
  </rcc>
  <rcc rId="13833" sId="1" quotePrefix="1">
    <nc r="R463" t="inlineStr">
      <is>
        <t>-</t>
      </is>
    </nc>
  </rcc>
  <rcc rId="13834" sId="1" quotePrefix="1">
    <nc r="R464" t="inlineStr">
      <is>
        <t>-</t>
      </is>
    </nc>
  </rcc>
  <rcc rId="13835" sId="1" quotePrefix="1">
    <nc r="R465" t="inlineStr">
      <is>
        <t>-</t>
      </is>
    </nc>
  </rcc>
  <rcc rId="13836" sId="1" quotePrefix="1">
    <nc r="R466" t="inlineStr">
      <is>
        <t>-</t>
      </is>
    </nc>
  </rcc>
  <rcc rId="13837" sId="1" quotePrefix="1">
    <nc r="R467" t="inlineStr">
      <is>
        <t>-</t>
      </is>
    </nc>
  </rc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846" sId="2" numFmtId="19">
    <nc r="AB101">
      <v>43987</v>
    </nc>
  </rcc>
  <rcc rId="13847" sId="2" numFmtId="19">
    <nc r="AB69">
      <v>43987</v>
    </nc>
  </rcc>
  <rcc rId="13848" sId="2" numFmtId="19">
    <nc r="AB70">
      <v>43987</v>
    </nc>
  </rcc>
  <rcc rId="13849" sId="2" numFmtId="19">
    <nc r="AB71">
      <v>43987</v>
    </nc>
  </rcc>
  <rcc rId="13850" sId="2" numFmtId="19">
    <nc r="AB72">
      <v>43987</v>
    </nc>
  </rcc>
  <rcc rId="13851" sId="2" numFmtId="19">
    <nc r="AB73">
      <v>43987</v>
    </nc>
  </rcc>
  <rcc rId="13852" sId="2" numFmtId="19">
    <nc r="AB74">
      <v>43987</v>
    </nc>
  </rcc>
  <rcc rId="13853" sId="2" numFmtId="19">
    <nc r="AB75">
      <v>43987</v>
    </nc>
  </rcc>
  <rcc rId="13854" sId="2" numFmtId="19">
    <nc r="AB76">
      <v>43987</v>
    </nc>
  </rcc>
  <rcc rId="13855" sId="2" numFmtId="19">
    <nc r="AB77">
      <v>43987</v>
    </nc>
  </rcc>
  <rcc rId="13856" sId="2" numFmtId="19">
    <nc r="AB78">
      <v>43987</v>
    </nc>
  </rcc>
  <rcc rId="13857" sId="2" numFmtId="19">
    <nc r="AB79">
      <v>43987</v>
    </nc>
  </rcc>
  <rcc rId="13858" sId="2" numFmtId="19">
    <nc r="AB80">
      <v>43987</v>
    </nc>
  </rcc>
  <rcc rId="13859" sId="2" numFmtId="19">
    <nc r="AB81">
      <v>43987</v>
    </nc>
  </rcc>
  <rcc rId="13860" sId="2" numFmtId="19">
    <nc r="AB82">
      <v>43987</v>
    </nc>
  </rcc>
  <rcc rId="13861" sId="2" numFmtId="19">
    <nc r="AB83">
      <v>43987</v>
    </nc>
  </rcc>
  <rcc rId="13862" sId="2" numFmtId="19">
    <nc r="AB84">
      <v>43987</v>
    </nc>
  </rcc>
  <rcc rId="13863" sId="2" numFmtId="19">
    <nc r="AB102">
      <v>43987</v>
    </nc>
  </rcc>
  <rcc rId="13864" sId="2" numFmtId="19">
    <nc r="AB103">
      <v>43987</v>
    </nc>
  </rcc>
  <rcc rId="13865" sId="2" numFmtId="19">
    <nc r="AB104">
      <v>43987</v>
    </nc>
  </rcc>
  <rcc rId="13866" sId="2" numFmtId="19">
    <nc r="AB105">
      <v>43987</v>
    </nc>
  </rcc>
  <rcc rId="13867" sId="2" numFmtId="19">
    <nc r="AB106">
      <v>43987</v>
    </nc>
  </rcc>
  <rcc rId="13868" sId="2" numFmtId="19">
    <nc r="AB107">
      <v>43987</v>
    </nc>
  </rcc>
  <rcc rId="13869" sId="2" numFmtId="19">
    <nc r="AB108">
      <v>43987</v>
    </nc>
  </rcc>
  <rcc rId="13870" sId="2" numFmtId="19">
    <nc r="AB109">
      <v>43987</v>
    </nc>
  </rcc>
  <rcc rId="13871" sId="2" numFmtId="19">
    <nc r="AB110">
      <v>43987</v>
    </nc>
  </rcc>
  <rcc rId="13872" sId="2" numFmtId="19">
    <nc r="AB111">
      <v>43987</v>
    </nc>
  </rcc>
  <rcc rId="13873" sId="2" numFmtId="19">
    <nc r="AB112">
      <v>43987</v>
    </nc>
  </rcc>
  <rcc rId="13874" sId="2" numFmtId="19">
    <nc r="AB113">
      <v>43987</v>
    </nc>
  </rcc>
  <rcc rId="13875" sId="2" numFmtId="19">
    <nc r="AB114">
      <v>43987</v>
    </nc>
  </rcc>
  <rcc rId="13876" sId="2" numFmtId="19">
    <nc r="AB85">
      <v>43987</v>
    </nc>
  </rcc>
  <rcc rId="13877" sId="2" numFmtId="19">
    <nc r="AB86">
      <v>43987</v>
    </nc>
  </rcc>
  <rcc rId="13878" sId="2" numFmtId="19">
    <nc r="AB87">
      <v>43987</v>
    </nc>
  </rcc>
  <rcc rId="13879" sId="2" numFmtId="19">
    <nc r="AB88">
      <v>43987</v>
    </nc>
  </rcc>
  <rcc rId="13880" sId="2" numFmtId="19">
    <nc r="AB89">
      <v>43987</v>
    </nc>
  </rcc>
  <rcc rId="13881" sId="2" numFmtId="19">
    <nc r="AB90">
      <v>43987</v>
    </nc>
  </rcc>
  <rcc rId="13882" sId="2" numFmtId="19">
    <nc r="AB91">
      <v>43987</v>
    </nc>
  </rcc>
  <rcc rId="13883" sId="2" numFmtId="19">
    <nc r="AB92">
      <v>43987</v>
    </nc>
  </rcc>
  <rcc rId="13884" sId="2" numFmtId="19">
    <nc r="AB93">
      <v>43987</v>
    </nc>
  </rcc>
  <rcc rId="13885" sId="2" numFmtId="19">
    <nc r="AB94">
      <v>43987</v>
    </nc>
  </rcc>
  <rcc rId="13886" sId="2" numFmtId="19">
    <nc r="AB95">
      <v>43987</v>
    </nc>
  </rcc>
  <rcc rId="13887" sId="2" numFmtId="19">
    <nc r="AB96">
      <v>43987</v>
    </nc>
  </rcc>
  <rcc rId="13888" sId="2" numFmtId="19">
    <nc r="AB97">
      <v>43987</v>
    </nc>
  </rcc>
  <rcc rId="13889" sId="2" numFmtId="19">
    <nc r="AB98">
      <v>43987</v>
    </nc>
  </rcc>
  <rcc rId="13890" sId="2" numFmtId="19">
    <nc r="AB99">
      <v>43987</v>
    </nc>
  </rcc>
  <rcc rId="13891" sId="2" numFmtId="19">
    <nc r="AB100">
      <v>43987</v>
    </nc>
  </rcc>
  <rcc rId="13892" sId="2" odxf="1" dxf="1">
    <oc r="AA69" t="inlineStr">
      <is>
        <t>Ready for review</t>
      </is>
    </oc>
    <nc r="AA69" t="inlineStr">
      <is>
        <t>Ready for PLC</t>
      </is>
    </nc>
    <odxf/>
    <ndxf/>
  </rcc>
  <rcc rId="13893" sId="2" odxf="1" dxf="1">
    <oc r="AA70" t="inlineStr">
      <is>
        <t>Ready for review</t>
      </is>
    </oc>
    <nc r="AA70" t="inlineStr">
      <is>
        <t>Ready for PLC</t>
      </is>
    </nc>
    <odxf/>
    <ndxf/>
  </rcc>
  <rcc rId="13894" sId="2" odxf="1" dxf="1">
    <oc r="AA71" t="inlineStr">
      <is>
        <t>Ready for review</t>
      </is>
    </oc>
    <nc r="AA71" t="inlineStr">
      <is>
        <t>Ready for PLC</t>
      </is>
    </nc>
    <odxf/>
    <ndxf/>
  </rcc>
  <rcc rId="13895" sId="2" odxf="1" dxf="1">
    <oc r="AA72" t="inlineStr">
      <is>
        <t>Ready for review</t>
      </is>
    </oc>
    <nc r="AA72" t="inlineStr">
      <is>
        <t>Ready for PLC</t>
      </is>
    </nc>
    <odxf/>
    <ndxf/>
  </rcc>
  <rcc rId="13896" sId="2" odxf="1" dxf="1">
    <oc r="AA73" t="inlineStr">
      <is>
        <t>Ready for review</t>
      </is>
    </oc>
    <nc r="AA73" t="inlineStr">
      <is>
        <t>Ready for PLC</t>
      </is>
    </nc>
    <odxf/>
    <ndxf/>
  </rcc>
  <rcc rId="13897" sId="2" odxf="1" dxf="1">
    <oc r="AA74" t="inlineStr">
      <is>
        <t>Ready for review</t>
      </is>
    </oc>
    <nc r="AA74" t="inlineStr">
      <is>
        <t>Ready for PLC</t>
      </is>
    </nc>
    <odxf/>
    <ndxf/>
  </rcc>
  <rcc rId="13898" sId="2" odxf="1" dxf="1">
    <oc r="AA75" t="inlineStr">
      <is>
        <t>Ready for review</t>
      </is>
    </oc>
    <nc r="AA75" t="inlineStr">
      <is>
        <t>Ready for PLC</t>
      </is>
    </nc>
    <odxf/>
    <ndxf/>
  </rcc>
  <rcc rId="13899" sId="2" odxf="1" dxf="1">
    <oc r="AA76" t="inlineStr">
      <is>
        <t>Ready for review</t>
      </is>
    </oc>
    <nc r="AA76" t="inlineStr">
      <is>
        <t>Ready for PLC</t>
      </is>
    </nc>
    <odxf/>
    <ndxf/>
  </rcc>
  <rcc rId="13900" sId="2" odxf="1" dxf="1">
    <oc r="AA77" t="inlineStr">
      <is>
        <t>Ready for review</t>
      </is>
    </oc>
    <nc r="AA77" t="inlineStr">
      <is>
        <t>Ready for PLC</t>
      </is>
    </nc>
    <odxf/>
    <ndxf/>
  </rcc>
  <rcc rId="13901" sId="2" odxf="1" dxf="1">
    <oc r="AA78" t="inlineStr">
      <is>
        <t>Ready for review</t>
      </is>
    </oc>
    <nc r="AA78" t="inlineStr">
      <is>
        <t>Ready for PLC</t>
      </is>
    </nc>
    <odxf/>
    <ndxf/>
  </rcc>
  <rcc rId="13902" sId="2" odxf="1" dxf="1">
    <oc r="AA79" t="inlineStr">
      <is>
        <t>Ready for review</t>
      </is>
    </oc>
    <nc r="AA79" t="inlineStr">
      <is>
        <t>Ready for PLC</t>
      </is>
    </nc>
    <odxf/>
    <ndxf/>
  </rcc>
  <rcc rId="13903" sId="2" odxf="1" dxf="1">
    <oc r="AA80" t="inlineStr">
      <is>
        <t>Ready for review</t>
      </is>
    </oc>
    <nc r="AA80" t="inlineStr">
      <is>
        <t>Ready for PLC</t>
      </is>
    </nc>
    <odxf/>
    <ndxf/>
  </rcc>
  <rcc rId="13904" sId="2" odxf="1" dxf="1">
    <oc r="AA81" t="inlineStr">
      <is>
        <t>Ready for review</t>
      </is>
    </oc>
    <nc r="AA81" t="inlineStr">
      <is>
        <t>Ready for PLC</t>
      </is>
    </nc>
    <odxf/>
    <ndxf/>
  </rcc>
  <rcc rId="13905" sId="2" odxf="1" dxf="1">
    <oc r="AA82" t="inlineStr">
      <is>
        <t>Ready for review</t>
      </is>
    </oc>
    <nc r="AA82" t="inlineStr">
      <is>
        <t>Ready for PLC</t>
      </is>
    </nc>
    <odxf/>
    <ndxf/>
  </rcc>
  <rcc rId="13906" sId="2" odxf="1" dxf="1">
    <oc r="AA83" t="inlineStr">
      <is>
        <t>Ready for review</t>
      </is>
    </oc>
    <nc r="AA83" t="inlineStr">
      <is>
        <t>Ready for PLC</t>
      </is>
    </nc>
    <odxf/>
    <ndxf/>
  </rcc>
  <rcc rId="13907" sId="2" odxf="1" dxf="1">
    <oc r="AA84" t="inlineStr">
      <is>
        <t>Ready for review</t>
      </is>
    </oc>
    <nc r="AA84" t="inlineStr">
      <is>
        <t>Ready for PLC</t>
      </is>
    </nc>
    <odxf/>
    <ndxf/>
  </rcc>
  <rcc rId="13908" sId="2" odxf="1" dxf="1">
    <oc r="AA102" t="inlineStr">
      <is>
        <t>Ready for review</t>
      </is>
    </oc>
    <nc r="AA102" t="inlineStr">
      <is>
        <t>Ready for PLC</t>
      </is>
    </nc>
    <odxf/>
    <ndxf/>
  </rcc>
  <rcc rId="13909" sId="2" odxf="1" dxf="1">
    <oc r="AA103" t="inlineStr">
      <is>
        <t>Ready for review</t>
      </is>
    </oc>
    <nc r="AA103" t="inlineStr">
      <is>
        <t>Ready for PLC</t>
      </is>
    </nc>
    <odxf/>
    <ndxf/>
  </rcc>
  <rcc rId="13910" sId="2" odxf="1" dxf="1">
    <oc r="AA104" t="inlineStr">
      <is>
        <t>Ready for review</t>
      </is>
    </oc>
    <nc r="AA104" t="inlineStr">
      <is>
        <t>Ready for PLC</t>
      </is>
    </nc>
    <odxf/>
    <ndxf/>
  </rcc>
  <rcc rId="13911" sId="2" odxf="1" dxf="1">
    <oc r="AA105" t="inlineStr">
      <is>
        <t>Ready for review</t>
      </is>
    </oc>
    <nc r="AA105" t="inlineStr">
      <is>
        <t>Ready for PLC</t>
      </is>
    </nc>
    <odxf/>
    <ndxf/>
  </rcc>
  <rcc rId="13912" sId="2" odxf="1" dxf="1">
    <oc r="AA106" t="inlineStr">
      <is>
        <t>Ready for review</t>
      </is>
    </oc>
    <nc r="AA106" t="inlineStr">
      <is>
        <t>Ready for PLC</t>
      </is>
    </nc>
    <odxf/>
    <ndxf/>
  </rcc>
  <rcc rId="13913" sId="2" odxf="1" dxf="1">
    <oc r="AA107" t="inlineStr">
      <is>
        <t>Ready for review</t>
      </is>
    </oc>
    <nc r="AA107" t="inlineStr">
      <is>
        <t>Ready for PLC</t>
      </is>
    </nc>
    <odxf/>
    <ndxf/>
  </rcc>
  <rcc rId="13914" sId="2" odxf="1" dxf="1">
    <oc r="AA108" t="inlineStr">
      <is>
        <t>Ready for review</t>
      </is>
    </oc>
    <nc r="AA108" t="inlineStr">
      <is>
        <t>Ready for PLC</t>
      </is>
    </nc>
    <odxf/>
    <ndxf/>
  </rcc>
  <rcc rId="13915" sId="2" odxf="1" dxf="1">
    <oc r="AA109" t="inlineStr">
      <is>
        <t>Ready for review</t>
      </is>
    </oc>
    <nc r="AA109" t="inlineStr">
      <is>
        <t>Ready for PLC</t>
      </is>
    </nc>
    <odxf/>
    <ndxf/>
  </rcc>
  <rcc rId="13916" sId="2" odxf="1" dxf="1">
    <oc r="AA110" t="inlineStr">
      <is>
        <t>Ready for review</t>
      </is>
    </oc>
    <nc r="AA110" t="inlineStr">
      <is>
        <t>Ready for PLC</t>
      </is>
    </nc>
    <odxf/>
    <ndxf/>
  </rcc>
  <rcc rId="13917" sId="2" odxf="1" dxf="1">
    <oc r="AA111" t="inlineStr">
      <is>
        <t>Ready for review</t>
      </is>
    </oc>
    <nc r="AA111" t="inlineStr">
      <is>
        <t>Ready for PLC</t>
      </is>
    </nc>
    <odxf/>
    <ndxf/>
  </rcc>
  <rcc rId="13918" sId="2" odxf="1" dxf="1">
    <oc r="AA112" t="inlineStr">
      <is>
        <t>Ready for review</t>
      </is>
    </oc>
    <nc r="AA112" t="inlineStr">
      <is>
        <t>Ready for PLC</t>
      </is>
    </nc>
    <odxf/>
    <ndxf/>
  </rcc>
  <rcc rId="13919" sId="2" odxf="1" dxf="1">
    <oc r="AA113" t="inlineStr">
      <is>
        <t>Ready for review</t>
      </is>
    </oc>
    <nc r="AA113" t="inlineStr">
      <is>
        <t>Ready for PLC</t>
      </is>
    </nc>
    <odxf/>
    <ndxf/>
  </rcc>
  <rcc rId="13920" sId="2" odxf="1" dxf="1">
    <oc r="AA114" t="inlineStr">
      <is>
        <t>Ready for review</t>
      </is>
    </oc>
    <nc r="AA114" t="inlineStr">
      <is>
        <t>Ready for PLC</t>
      </is>
    </nc>
    <odxf/>
    <ndxf/>
  </rcc>
  <rcc rId="13921" sId="2" odxf="1" dxf="1">
    <oc r="AA85" t="inlineStr">
      <is>
        <t>Ready for review</t>
      </is>
    </oc>
    <nc r="AA85" t="inlineStr">
      <is>
        <t>Ready for PLC</t>
      </is>
    </nc>
    <odxf/>
    <ndxf/>
  </rcc>
  <rcc rId="13922" sId="2" odxf="1" dxf="1">
    <oc r="AA86" t="inlineStr">
      <is>
        <t>Ready for review</t>
      </is>
    </oc>
    <nc r="AA86" t="inlineStr">
      <is>
        <t>Ready for PLC</t>
      </is>
    </nc>
    <odxf/>
    <ndxf/>
  </rcc>
  <rcc rId="13923" sId="2" odxf="1" dxf="1">
    <oc r="AA87" t="inlineStr">
      <is>
        <t>Ready for review</t>
      </is>
    </oc>
    <nc r="AA87" t="inlineStr">
      <is>
        <t>Ready for PLC</t>
      </is>
    </nc>
    <odxf/>
    <ndxf/>
  </rcc>
  <rcc rId="13924" sId="2" odxf="1" dxf="1">
    <oc r="AA88" t="inlineStr">
      <is>
        <t>Ready for review</t>
      </is>
    </oc>
    <nc r="AA88" t="inlineStr">
      <is>
        <t>Ready for PLC</t>
      </is>
    </nc>
    <odxf/>
    <ndxf/>
  </rcc>
  <rcc rId="13925" sId="2" odxf="1" dxf="1">
    <oc r="AA89" t="inlineStr">
      <is>
        <t>Ready for review</t>
      </is>
    </oc>
    <nc r="AA89" t="inlineStr">
      <is>
        <t>Ready for PLC</t>
      </is>
    </nc>
    <odxf/>
    <ndxf/>
  </rcc>
  <rcc rId="13926" sId="2" odxf="1" dxf="1">
    <oc r="AA90" t="inlineStr">
      <is>
        <t>Ready for review</t>
      </is>
    </oc>
    <nc r="AA90" t="inlineStr">
      <is>
        <t>Ready for PLC</t>
      </is>
    </nc>
    <odxf/>
    <ndxf/>
  </rcc>
  <rcc rId="13927" sId="2" odxf="1" dxf="1">
    <oc r="AA91" t="inlineStr">
      <is>
        <t>Ready for review</t>
      </is>
    </oc>
    <nc r="AA91" t="inlineStr">
      <is>
        <t>Ready for PLC</t>
      </is>
    </nc>
    <odxf/>
    <ndxf/>
  </rcc>
  <rcc rId="13928" sId="2" odxf="1" dxf="1">
    <oc r="AA92" t="inlineStr">
      <is>
        <t>Ready for review</t>
      </is>
    </oc>
    <nc r="AA92" t="inlineStr">
      <is>
        <t>Ready for PLC</t>
      </is>
    </nc>
    <odxf/>
    <ndxf/>
  </rcc>
  <rcc rId="13929" sId="2" odxf="1" dxf="1">
    <oc r="AA93" t="inlineStr">
      <is>
        <t>Ready for review</t>
      </is>
    </oc>
    <nc r="AA93" t="inlineStr">
      <is>
        <t>Ready for PLC</t>
      </is>
    </nc>
    <odxf/>
    <ndxf/>
  </rcc>
  <rcc rId="13930" sId="2" odxf="1" dxf="1">
    <oc r="AA94" t="inlineStr">
      <is>
        <t>Ready for review</t>
      </is>
    </oc>
    <nc r="AA94" t="inlineStr">
      <is>
        <t>Ready for PLC</t>
      </is>
    </nc>
    <odxf/>
    <ndxf/>
  </rcc>
  <rcc rId="13931" sId="2" odxf="1" dxf="1">
    <oc r="AA95" t="inlineStr">
      <is>
        <t>Ready for review</t>
      </is>
    </oc>
    <nc r="AA95" t="inlineStr">
      <is>
        <t>Ready for PLC</t>
      </is>
    </nc>
    <odxf/>
    <ndxf/>
  </rcc>
  <rcc rId="13932" sId="2" odxf="1" dxf="1">
    <oc r="AA96" t="inlineStr">
      <is>
        <t>Ready for review</t>
      </is>
    </oc>
    <nc r="AA96" t="inlineStr">
      <is>
        <t>Ready for PLC</t>
      </is>
    </nc>
    <odxf/>
    <ndxf/>
  </rcc>
  <rcc rId="13933" sId="2" odxf="1" dxf="1">
    <oc r="AA97" t="inlineStr">
      <is>
        <t>Ready for review</t>
      </is>
    </oc>
    <nc r="AA97" t="inlineStr">
      <is>
        <t>Ready for PLC</t>
      </is>
    </nc>
    <odxf/>
    <ndxf/>
  </rcc>
  <rcc rId="13934" sId="2" odxf="1" dxf="1">
    <oc r="AA98" t="inlineStr">
      <is>
        <t>Ready for review</t>
      </is>
    </oc>
    <nc r="AA98" t="inlineStr">
      <is>
        <t>Ready for PLC</t>
      </is>
    </nc>
    <odxf/>
    <ndxf/>
  </rcc>
  <rcc rId="13935" sId="2" odxf="1" dxf="1">
    <oc r="AA99" t="inlineStr">
      <is>
        <t>Ready for review</t>
      </is>
    </oc>
    <nc r="AA99" t="inlineStr">
      <is>
        <t>Ready for PLC</t>
      </is>
    </nc>
    <odxf/>
    <ndxf/>
  </rcc>
  <rcc rId="13936" sId="2" odxf="1" dxf="1">
    <oc r="AA100" t="inlineStr">
      <is>
        <t>Ready for review</t>
      </is>
    </oc>
    <nc r="AA100" t="inlineStr">
      <is>
        <t>Ready for PLC</t>
      </is>
    </nc>
    <odxf/>
    <ndxf/>
  </rcc>
  <rcc rId="13937" sId="2" odxf="1" dxf="1">
    <oc r="AA101" t="inlineStr">
      <is>
        <t>Ready for review</t>
      </is>
    </oc>
    <nc r="AA101" t="inlineStr">
      <is>
        <t>Ready for PLC</t>
      </is>
    </nc>
    <odxf/>
    <ndxf/>
  </rc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940" sId="2">
    <oc r="AA69" t="inlineStr">
      <is>
        <t>Ready for PLC</t>
      </is>
    </oc>
    <nc r="AA69" t="inlineStr">
      <is>
        <t>Complete &amp; Closed</t>
      </is>
    </nc>
  </rcc>
  <rcc rId="13941" sId="2">
    <oc r="AA70" t="inlineStr">
      <is>
        <t>Ready for PLC</t>
      </is>
    </oc>
    <nc r="AA70" t="inlineStr">
      <is>
        <t>Complete &amp; Closed</t>
      </is>
    </nc>
  </rcc>
  <rcc rId="13942" sId="2">
    <oc r="AA71" t="inlineStr">
      <is>
        <t>Ready for PLC</t>
      </is>
    </oc>
    <nc r="AA71" t="inlineStr">
      <is>
        <t>Complete &amp; Closed</t>
      </is>
    </nc>
  </rcc>
  <rcc rId="13943" sId="2">
    <oc r="AA72" t="inlineStr">
      <is>
        <t>Ready for PLC</t>
      </is>
    </oc>
    <nc r="AA72" t="inlineStr">
      <is>
        <t>Complete &amp; Closed</t>
      </is>
    </nc>
  </rcc>
  <rcc rId="13944" sId="2">
    <oc r="AA73" t="inlineStr">
      <is>
        <t>Ready for PLC</t>
      </is>
    </oc>
    <nc r="AA73" t="inlineStr">
      <is>
        <t>Complete &amp; Closed</t>
      </is>
    </nc>
  </rcc>
  <rcc rId="13945" sId="2">
    <oc r="AA74" t="inlineStr">
      <is>
        <t>Ready for PLC</t>
      </is>
    </oc>
    <nc r="AA74" t="inlineStr">
      <is>
        <t>Complete &amp; Closed</t>
      </is>
    </nc>
  </rcc>
  <rcc rId="13946" sId="2">
    <oc r="AA75" t="inlineStr">
      <is>
        <t>Ready for PLC</t>
      </is>
    </oc>
    <nc r="AA75" t="inlineStr">
      <is>
        <t>Complete &amp; Closed</t>
      </is>
    </nc>
  </rcc>
  <rcc rId="13947" sId="2">
    <oc r="AA76" t="inlineStr">
      <is>
        <t>Ready for PLC</t>
      </is>
    </oc>
    <nc r="AA76" t="inlineStr">
      <is>
        <t>Complete &amp; Closed</t>
      </is>
    </nc>
  </rcc>
  <rcc rId="13948" sId="2">
    <oc r="AA77" t="inlineStr">
      <is>
        <t>Ready for PLC</t>
      </is>
    </oc>
    <nc r="AA77" t="inlineStr">
      <is>
        <t>Complete &amp; Closed</t>
      </is>
    </nc>
  </rcc>
  <rcc rId="13949" sId="2">
    <oc r="AA78" t="inlineStr">
      <is>
        <t>Ready for PLC</t>
      </is>
    </oc>
    <nc r="AA78" t="inlineStr">
      <is>
        <t>Complete &amp; Closed</t>
      </is>
    </nc>
  </rcc>
  <rcc rId="13950" sId="2">
    <oc r="AA79" t="inlineStr">
      <is>
        <t>Ready for PLC</t>
      </is>
    </oc>
    <nc r="AA79" t="inlineStr">
      <is>
        <t>Complete &amp; Closed</t>
      </is>
    </nc>
  </rcc>
  <rcc rId="13951" sId="2">
    <oc r="AA80" t="inlineStr">
      <is>
        <t>Ready for PLC</t>
      </is>
    </oc>
    <nc r="AA80" t="inlineStr">
      <is>
        <t>Complete &amp; Closed</t>
      </is>
    </nc>
  </rcc>
  <rcc rId="13952" sId="2">
    <oc r="AA81" t="inlineStr">
      <is>
        <t>Ready for PLC</t>
      </is>
    </oc>
    <nc r="AA81" t="inlineStr">
      <is>
        <t>Complete &amp; Closed</t>
      </is>
    </nc>
  </rcc>
  <rcc rId="13953" sId="2">
    <oc r="AA82" t="inlineStr">
      <is>
        <t>Ready for PLC</t>
      </is>
    </oc>
    <nc r="AA82" t="inlineStr">
      <is>
        <t>Complete &amp; Closed</t>
      </is>
    </nc>
  </rcc>
  <rcc rId="13954" sId="2">
    <oc r="AA83" t="inlineStr">
      <is>
        <t>Ready for PLC</t>
      </is>
    </oc>
    <nc r="AA83" t="inlineStr">
      <is>
        <t>Complete &amp; Closed</t>
      </is>
    </nc>
  </rcc>
  <rcc rId="13955" sId="2">
    <oc r="AA84" t="inlineStr">
      <is>
        <t>Ready for PLC</t>
      </is>
    </oc>
    <nc r="AA84" t="inlineStr">
      <is>
        <t>Complete &amp; Closed</t>
      </is>
    </nc>
  </rcc>
  <rcc rId="13956" sId="2">
    <oc r="AA102" t="inlineStr">
      <is>
        <t>Ready for PLC</t>
      </is>
    </oc>
    <nc r="AA102" t="inlineStr">
      <is>
        <t>Complete &amp; Closed</t>
      </is>
    </nc>
  </rcc>
  <rcc rId="13957" sId="2">
    <oc r="AA103" t="inlineStr">
      <is>
        <t>Ready for PLC</t>
      </is>
    </oc>
    <nc r="AA103" t="inlineStr">
      <is>
        <t>Complete &amp; Closed</t>
      </is>
    </nc>
  </rcc>
  <rcc rId="13958" sId="2">
    <oc r="AA104" t="inlineStr">
      <is>
        <t>Ready for PLC</t>
      </is>
    </oc>
    <nc r="AA104" t="inlineStr">
      <is>
        <t>Complete &amp; Closed</t>
      </is>
    </nc>
  </rcc>
  <rcc rId="13959" sId="2">
    <oc r="AA105" t="inlineStr">
      <is>
        <t>Ready for PLC</t>
      </is>
    </oc>
    <nc r="AA105" t="inlineStr">
      <is>
        <t>Complete &amp; Closed</t>
      </is>
    </nc>
  </rcc>
  <rcc rId="13960" sId="2">
    <oc r="AA106" t="inlineStr">
      <is>
        <t>Ready for PLC</t>
      </is>
    </oc>
    <nc r="AA106" t="inlineStr">
      <is>
        <t>Complete &amp; Closed</t>
      </is>
    </nc>
  </rcc>
  <rcc rId="13961" sId="2">
    <oc r="AA107" t="inlineStr">
      <is>
        <t>Ready for PLC</t>
      </is>
    </oc>
    <nc r="AA107" t="inlineStr">
      <is>
        <t>Complete &amp; Closed</t>
      </is>
    </nc>
  </rcc>
  <rcc rId="13962" sId="2">
    <oc r="AA108" t="inlineStr">
      <is>
        <t>Ready for PLC</t>
      </is>
    </oc>
    <nc r="AA108" t="inlineStr">
      <is>
        <t>Complete &amp; Closed</t>
      </is>
    </nc>
  </rcc>
  <rcc rId="13963" sId="2">
    <oc r="AA109" t="inlineStr">
      <is>
        <t>Ready for PLC</t>
      </is>
    </oc>
    <nc r="AA109" t="inlineStr">
      <is>
        <t>Complete &amp; Closed</t>
      </is>
    </nc>
  </rcc>
  <rcc rId="13964" sId="2">
    <oc r="AA110" t="inlineStr">
      <is>
        <t>Ready for PLC</t>
      </is>
    </oc>
    <nc r="AA110" t="inlineStr">
      <is>
        <t>Complete &amp; Closed</t>
      </is>
    </nc>
  </rcc>
  <rcc rId="13965" sId="2">
    <oc r="AA111" t="inlineStr">
      <is>
        <t>Ready for PLC</t>
      </is>
    </oc>
    <nc r="AA111" t="inlineStr">
      <is>
        <t>Complete &amp; Closed</t>
      </is>
    </nc>
  </rcc>
  <rcc rId="13966" sId="2">
    <oc r="AA112" t="inlineStr">
      <is>
        <t>Ready for PLC</t>
      </is>
    </oc>
    <nc r="AA112" t="inlineStr">
      <is>
        <t>Complete &amp; Closed</t>
      </is>
    </nc>
  </rcc>
  <rcc rId="13967" sId="2">
    <oc r="AA113" t="inlineStr">
      <is>
        <t>Ready for PLC</t>
      </is>
    </oc>
    <nc r="AA113" t="inlineStr">
      <is>
        <t>Complete &amp; Closed</t>
      </is>
    </nc>
  </rcc>
  <rcc rId="13968" sId="2">
    <oc r="AA114" t="inlineStr">
      <is>
        <t>Ready for PLC</t>
      </is>
    </oc>
    <nc r="AA114" t="inlineStr">
      <is>
        <t>Complete &amp; Closed</t>
      </is>
    </nc>
  </rcc>
  <rcc rId="13969" sId="2">
    <oc r="AA85" t="inlineStr">
      <is>
        <t>Ready for PLC</t>
      </is>
    </oc>
    <nc r="AA85" t="inlineStr">
      <is>
        <t>Complete &amp; Closed</t>
      </is>
    </nc>
  </rcc>
  <rcc rId="13970" sId="2">
    <oc r="AA86" t="inlineStr">
      <is>
        <t>Ready for PLC</t>
      </is>
    </oc>
    <nc r="AA86" t="inlineStr">
      <is>
        <t>Complete &amp; Closed</t>
      </is>
    </nc>
  </rcc>
  <rcc rId="13971" sId="2">
    <oc r="AA87" t="inlineStr">
      <is>
        <t>Ready for PLC</t>
      </is>
    </oc>
    <nc r="AA87" t="inlineStr">
      <is>
        <t>Complete &amp; Closed</t>
      </is>
    </nc>
  </rcc>
  <rcc rId="13972" sId="2">
    <oc r="AA88" t="inlineStr">
      <is>
        <t>Ready for PLC</t>
      </is>
    </oc>
    <nc r="AA88" t="inlineStr">
      <is>
        <t>Complete &amp; Closed</t>
      </is>
    </nc>
  </rcc>
  <rcc rId="13973" sId="2">
    <oc r="AA89" t="inlineStr">
      <is>
        <t>Ready for PLC</t>
      </is>
    </oc>
    <nc r="AA89" t="inlineStr">
      <is>
        <t>Complete &amp; Closed</t>
      </is>
    </nc>
  </rcc>
  <rcc rId="13974" sId="2">
    <oc r="AA90" t="inlineStr">
      <is>
        <t>Ready for PLC</t>
      </is>
    </oc>
    <nc r="AA90" t="inlineStr">
      <is>
        <t>Complete &amp; Closed</t>
      </is>
    </nc>
  </rcc>
  <rcc rId="13975" sId="2">
    <oc r="AA91" t="inlineStr">
      <is>
        <t>Ready for PLC</t>
      </is>
    </oc>
    <nc r="AA91" t="inlineStr">
      <is>
        <t>Complete &amp; Closed</t>
      </is>
    </nc>
  </rcc>
  <rcc rId="13976" sId="2">
    <oc r="AA92" t="inlineStr">
      <is>
        <t>Ready for PLC</t>
      </is>
    </oc>
    <nc r="AA92" t="inlineStr">
      <is>
        <t>Complete &amp; Closed</t>
      </is>
    </nc>
  </rcc>
  <rcc rId="13977" sId="2">
    <oc r="AA93" t="inlineStr">
      <is>
        <t>Ready for PLC</t>
      </is>
    </oc>
    <nc r="AA93" t="inlineStr">
      <is>
        <t>Complete &amp; Closed</t>
      </is>
    </nc>
  </rcc>
  <rcc rId="13978" sId="2">
    <oc r="AA94" t="inlineStr">
      <is>
        <t>Ready for PLC</t>
      </is>
    </oc>
    <nc r="AA94" t="inlineStr">
      <is>
        <t>Complete &amp; Closed</t>
      </is>
    </nc>
  </rcc>
  <rcc rId="13979" sId="2">
    <oc r="AA95" t="inlineStr">
      <is>
        <t>Ready for PLC</t>
      </is>
    </oc>
    <nc r="AA95" t="inlineStr">
      <is>
        <t>Complete &amp; Closed</t>
      </is>
    </nc>
  </rcc>
  <rcc rId="13980" sId="2">
    <oc r="AA96" t="inlineStr">
      <is>
        <t>Ready for PLC</t>
      </is>
    </oc>
    <nc r="AA96" t="inlineStr">
      <is>
        <t>Complete &amp; Closed</t>
      </is>
    </nc>
  </rcc>
  <rcc rId="13981" sId="2">
    <oc r="AA97" t="inlineStr">
      <is>
        <t>Ready for PLC</t>
      </is>
    </oc>
    <nc r="AA97" t="inlineStr">
      <is>
        <t>Complete &amp; Closed</t>
      </is>
    </nc>
  </rcc>
  <rcc rId="13982" sId="2">
    <oc r="AA98" t="inlineStr">
      <is>
        <t>Ready for PLC</t>
      </is>
    </oc>
    <nc r="AA98" t="inlineStr">
      <is>
        <t>Complete &amp; Closed</t>
      </is>
    </nc>
  </rcc>
  <rcc rId="13983" sId="2">
    <oc r="AA99" t="inlineStr">
      <is>
        <t>Ready for PLC</t>
      </is>
    </oc>
    <nc r="AA99" t="inlineStr">
      <is>
        <t>Complete &amp; Closed</t>
      </is>
    </nc>
  </rcc>
  <rcc rId="13984" sId="2">
    <oc r="AA100" t="inlineStr">
      <is>
        <t>Ready for PLC</t>
      </is>
    </oc>
    <nc r="AA100" t="inlineStr">
      <is>
        <t>Complete &amp; Closed</t>
      </is>
    </nc>
  </rcc>
  <rcc rId="13985" sId="2">
    <oc r="AA101" t="inlineStr">
      <is>
        <t>Ready for PLC</t>
      </is>
    </oc>
    <nc r="AA101" t="inlineStr">
      <is>
        <t>Complete &amp; Closed</t>
      </is>
    </nc>
  </rcc>
  <rcc rId="13986" sId="2">
    <oc r="AA60" t="inlineStr">
      <is>
        <t>Ready for PLC</t>
      </is>
    </oc>
    <nc r="AA60" t="inlineStr">
      <is>
        <t>Complete &amp; Closed</t>
      </is>
    </nc>
  </rcc>
  <rcc rId="13987" sId="2">
    <oc r="AA61" t="inlineStr">
      <is>
        <t>Ready for PLC</t>
      </is>
    </oc>
    <nc r="AA61" t="inlineStr">
      <is>
        <t>Complete &amp; Closed</t>
      </is>
    </nc>
  </rcc>
  <rcc rId="13988" sId="2">
    <oc r="AA62" t="inlineStr">
      <is>
        <t>Ready for PLC</t>
      </is>
    </oc>
    <nc r="AA62" t="inlineStr">
      <is>
        <t>Complete &amp; Closed</t>
      </is>
    </nc>
  </rcc>
  <rcc rId="13989" sId="2">
    <oc r="AA63" t="inlineStr">
      <is>
        <t>Ready for PLC</t>
      </is>
    </oc>
    <nc r="AA63" t="inlineStr">
      <is>
        <t>Complete &amp; Closed</t>
      </is>
    </nc>
  </rcc>
  <rcc rId="13990" sId="2">
    <oc r="AA64" t="inlineStr">
      <is>
        <t>Ready for PLC</t>
      </is>
    </oc>
    <nc r="AA64" t="inlineStr">
      <is>
        <t>Complete &amp; Closed</t>
      </is>
    </nc>
  </rcc>
  <rcc rId="13991" sId="2">
    <oc r="AA65" t="inlineStr">
      <is>
        <t>Ready for PLC</t>
      </is>
    </oc>
    <nc r="AA65" t="inlineStr">
      <is>
        <t>Complete &amp; Closed</t>
      </is>
    </nc>
  </rcc>
  <rcc rId="13992" sId="2">
    <oc r="AA66" t="inlineStr">
      <is>
        <t>Ready for PLC</t>
      </is>
    </oc>
    <nc r="AA66" t="inlineStr">
      <is>
        <t>Complete &amp; Closed</t>
      </is>
    </nc>
  </rcc>
  <rcc rId="13993" sId="2">
    <oc r="AA67" t="inlineStr">
      <is>
        <t>Ready for PLC</t>
      </is>
    </oc>
    <nc r="AA67" t="inlineStr">
      <is>
        <t>Complete &amp; Closed</t>
      </is>
    </nc>
  </rcc>
  <rcc rId="13994" sId="2">
    <oc r="AA68" t="inlineStr">
      <is>
        <t>Ready for PLC</t>
      </is>
    </oc>
    <nc r="AA68" t="inlineStr">
      <is>
        <t>Complete &amp; Closed</t>
      </is>
    </nc>
  </rc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999" sId="2">
    <oc r="AA115" t="inlineStr">
      <is>
        <t>Ready for review</t>
      </is>
    </oc>
    <nc r="AA115" t="inlineStr">
      <is>
        <t>Ready for PLC</t>
      </is>
    </nc>
  </rcc>
  <rcc rId="14000" sId="2">
    <oc r="AA116" t="inlineStr">
      <is>
        <t>Ready for review</t>
      </is>
    </oc>
    <nc r="AA116" t="inlineStr">
      <is>
        <t>Ready for PLC</t>
      </is>
    </nc>
  </rcc>
  <rcc rId="14001" sId="2">
    <oc r="AA117" t="inlineStr">
      <is>
        <t>Ready for review</t>
      </is>
    </oc>
    <nc r="AA117" t="inlineStr">
      <is>
        <t>Ready for PLC</t>
      </is>
    </nc>
  </rcc>
  <rcc rId="14002" sId="2">
    <oc r="AA118" t="inlineStr">
      <is>
        <t>Ready for review</t>
      </is>
    </oc>
    <nc r="AA118" t="inlineStr">
      <is>
        <t>Ready for PLC</t>
      </is>
    </nc>
  </rcc>
  <rcc rId="14003" sId="2">
    <oc r="AA119" t="inlineStr">
      <is>
        <t>Ready for review</t>
      </is>
    </oc>
    <nc r="AA119" t="inlineStr">
      <is>
        <t>Ready for PLC</t>
      </is>
    </nc>
  </rcc>
  <rcc rId="14004" sId="2">
    <oc r="AA120" t="inlineStr">
      <is>
        <t>Ready for review</t>
      </is>
    </oc>
    <nc r="AA120" t="inlineStr">
      <is>
        <t>Ready for PLC</t>
      </is>
    </nc>
  </rcc>
  <rcc rId="14005" sId="2">
    <oc r="AA121" t="inlineStr">
      <is>
        <t>Ready for review</t>
      </is>
    </oc>
    <nc r="AA121" t="inlineStr">
      <is>
        <t>Ready for PLC</t>
      </is>
    </nc>
  </rcc>
  <rcc rId="14006" sId="2">
    <oc r="AA122" t="inlineStr">
      <is>
        <t>Ready for review</t>
      </is>
    </oc>
    <nc r="AA122" t="inlineStr">
      <is>
        <t>Ready for PLC</t>
      </is>
    </nc>
  </rcc>
  <rcc rId="14007" sId="2">
    <oc r="AA123" t="inlineStr">
      <is>
        <t>Ready for review</t>
      </is>
    </oc>
    <nc r="AA123" t="inlineStr">
      <is>
        <t>Ready for PLC</t>
      </is>
    </nc>
  </rcc>
  <rcc rId="14008" sId="2">
    <oc r="AA124" t="inlineStr">
      <is>
        <t>Ready for review</t>
      </is>
    </oc>
    <nc r="AA124" t="inlineStr">
      <is>
        <t>Ready for PLC</t>
      </is>
    </nc>
  </rcc>
  <rcc rId="14009" sId="2">
    <oc r="AA125" t="inlineStr">
      <is>
        <t>Ready for review</t>
      </is>
    </oc>
    <nc r="AA125" t="inlineStr">
      <is>
        <t>Ready for PLC</t>
      </is>
    </nc>
  </rcc>
  <rcc rId="14010" sId="2">
    <oc r="AA126" t="inlineStr">
      <is>
        <t>Ready for review</t>
      </is>
    </oc>
    <nc r="AA126" t="inlineStr">
      <is>
        <t>Ready for PLC</t>
      </is>
    </nc>
  </rcc>
  <rcc rId="14011" sId="2">
    <oc r="AA127" t="inlineStr">
      <is>
        <t>Ready for review</t>
      </is>
    </oc>
    <nc r="AA127" t="inlineStr">
      <is>
        <t>Ready for PLC</t>
      </is>
    </nc>
  </rcc>
  <rcc rId="14012" sId="2">
    <oc r="AA128" t="inlineStr">
      <is>
        <t>Ready for review</t>
      </is>
    </oc>
    <nc r="AA128" t="inlineStr">
      <is>
        <t>Ready for PLC</t>
      </is>
    </nc>
  </rcc>
  <rcc rId="14013" sId="2">
    <oc r="AA129" t="inlineStr">
      <is>
        <t>Ready for review</t>
      </is>
    </oc>
    <nc r="AA129" t="inlineStr">
      <is>
        <t>Ready for PLC</t>
      </is>
    </nc>
  </rcc>
  <rcc rId="14014" sId="2">
    <oc r="AA130" t="inlineStr">
      <is>
        <t>Ready for review</t>
      </is>
    </oc>
    <nc r="AA130" t="inlineStr">
      <is>
        <t>Ready for PLC</t>
      </is>
    </nc>
  </rcc>
  <rcc rId="14015" sId="2">
    <oc r="AA131" t="inlineStr">
      <is>
        <t>Ready for review</t>
      </is>
    </oc>
    <nc r="AA131" t="inlineStr">
      <is>
        <t>Ready for PLC</t>
      </is>
    </nc>
  </rcc>
  <rcc rId="14016" sId="2">
    <oc r="AA132" t="inlineStr">
      <is>
        <t>Ready for review</t>
      </is>
    </oc>
    <nc r="AA132" t="inlineStr">
      <is>
        <t>Ready for PLC</t>
      </is>
    </nc>
  </rcc>
  <rcc rId="14017" sId="2">
    <oc r="AA133" t="inlineStr">
      <is>
        <t>Ready for review</t>
      </is>
    </oc>
    <nc r="AA133" t="inlineStr">
      <is>
        <t>Ready for PLC</t>
      </is>
    </nc>
  </rcc>
  <rcc rId="14018" sId="2">
    <oc r="AA134" t="inlineStr">
      <is>
        <t>Ready for review</t>
      </is>
    </oc>
    <nc r="AA134" t="inlineStr">
      <is>
        <t>Ready for PLC</t>
      </is>
    </nc>
  </rcc>
  <rcc rId="14019" sId="2">
    <oc r="AA135" t="inlineStr">
      <is>
        <t>Ready for review</t>
      </is>
    </oc>
    <nc r="AA135" t="inlineStr">
      <is>
        <t>Ready for PLC</t>
      </is>
    </nc>
  </rcc>
  <rcc rId="14020" sId="2">
    <oc r="AA136" t="inlineStr">
      <is>
        <t>Ready for review</t>
      </is>
    </oc>
    <nc r="AA136" t="inlineStr">
      <is>
        <t>Ready for PLC</t>
      </is>
    </nc>
  </rcc>
  <rcc rId="14021" sId="2">
    <oc r="AA137" t="inlineStr">
      <is>
        <t>Ready for review</t>
      </is>
    </oc>
    <nc r="AA137" t="inlineStr">
      <is>
        <t>Ready for PLC</t>
      </is>
    </nc>
  </rcc>
  <rcc rId="14022" sId="2">
    <oc r="AA138" t="inlineStr">
      <is>
        <t>Ready for review</t>
      </is>
    </oc>
    <nc r="AA138" t="inlineStr">
      <is>
        <t>Ready for PLC</t>
      </is>
    </nc>
  </rcc>
  <rcc rId="14023" sId="2">
    <oc r="AA139" t="inlineStr">
      <is>
        <t>Ready for review</t>
      </is>
    </oc>
    <nc r="AA139" t="inlineStr">
      <is>
        <t>Ready for PLC</t>
      </is>
    </nc>
  </rcc>
  <rcc rId="14024" sId="2">
    <oc r="AA140" t="inlineStr">
      <is>
        <t>Ready for review</t>
      </is>
    </oc>
    <nc r="AA140" t="inlineStr">
      <is>
        <t>Ready for PLC</t>
      </is>
    </nc>
  </rcc>
  <rcc rId="14025" sId="2">
    <oc r="AA141" t="inlineStr">
      <is>
        <t>Ready for review</t>
      </is>
    </oc>
    <nc r="AA141" t="inlineStr">
      <is>
        <t>Ready for PLC</t>
      </is>
    </nc>
  </rcc>
  <rcc rId="14026" sId="2">
    <oc r="AA142" t="inlineStr">
      <is>
        <t>Ready for review</t>
      </is>
    </oc>
    <nc r="AA142" t="inlineStr">
      <is>
        <t>Ready for PLC</t>
      </is>
    </nc>
  </rcc>
  <rcc rId="14027" sId="2">
    <oc r="AA143" t="inlineStr">
      <is>
        <t>Ready for review</t>
      </is>
    </oc>
    <nc r="AA143" t="inlineStr">
      <is>
        <t>Ready for PLC</t>
      </is>
    </nc>
  </rcc>
  <rcc rId="14028" sId="2">
    <oc r="AA144" t="inlineStr">
      <is>
        <t>Ready for review</t>
      </is>
    </oc>
    <nc r="AA144" t="inlineStr">
      <is>
        <t>Ready for PLC</t>
      </is>
    </nc>
  </rcc>
  <rcc rId="14029" sId="2">
    <oc r="AA145" t="inlineStr">
      <is>
        <t>Ready for review</t>
      </is>
    </oc>
    <nc r="AA145" t="inlineStr">
      <is>
        <t>Ready for PLC</t>
      </is>
    </nc>
  </rcc>
  <rcc rId="14030" sId="2">
    <oc r="AA146" t="inlineStr">
      <is>
        <t>Ready for review</t>
      </is>
    </oc>
    <nc r="AA146" t="inlineStr">
      <is>
        <t>Ready for PLC</t>
      </is>
    </nc>
  </rcc>
  <rcc rId="14031" sId="2">
    <oc r="AA147" t="inlineStr">
      <is>
        <t>Ready for review</t>
      </is>
    </oc>
    <nc r="AA147" t="inlineStr">
      <is>
        <t>Ready for PLC</t>
      </is>
    </nc>
  </rcc>
  <rcc rId="14032" sId="2">
    <oc r="AA148" t="inlineStr">
      <is>
        <t>Ready for review</t>
      </is>
    </oc>
    <nc r="AA148" t="inlineStr">
      <is>
        <t>Ready for PLC</t>
      </is>
    </nc>
  </rcc>
  <rcc rId="14033" sId="2">
    <oc r="AA149" t="inlineStr">
      <is>
        <t>Ready for review</t>
      </is>
    </oc>
    <nc r="AA149" t="inlineStr">
      <is>
        <t>Ready for PLC</t>
      </is>
    </nc>
  </rcc>
  <rcc rId="14034" sId="2">
    <oc r="AA150" t="inlineStr">
      <is>
        <t>Ready for review</t>
      </is>
    </oc>
    <nc r="AA150" t="inlineStr">
      <is>
        <t>Ready for PLC</t>
      </is>
    </nc>
  </rcc>
  <rcc rId="14035" sId="2">
    <oc r="AA151" t="inlineStr">
      <is>
        <t>Ready for review</t>
      </is>
    </oc>
    <nc r="AA151" t="inlineStr">
      <is>
        <t>Ready for PLC</t>
      </is>
    </nc>
  </rcc>
  <rcc rId="14036" sId="2">
    <oc r="AA152" t="inlineStr">
      <is>
        <t>Ready for review</t>
      </is>
    </oc>
    <nc r="AA152" t="inlineStr">
      <is>
        <t>Ready for PLC</t>
      </is>
    </nc>
  </rcc>
  <rcc rId="14037" sId="2">
    <oc r="AA153" t="inlineStr">
      <is>
        <t>Ready for review</t>
      </is>
    </oc>
    <nc r="AA153" t="inlineStr">
      <is>
        <t>Ready for PLC</t>
      </is>
    </nc>
  </rcc>
  <rcc rId="14038" sId="2">
    <oc r="AA154" t="inlineStr">
      <is>
        <t>Ready for review</t>
      </is>
    </oc>
    <nc r="AA154" t="inlineStr">
      <is>
        <t>Ready for PLC</t>
      </is>
    </nc>
  </rcc>
  <rcc rId="14039" sId="2">
    <oc r="AA155" t="inlineStr">
      <is>
        <t>Ready for review</t>
      </is>
    </oc>
    <nc r="AA155" t="inlineStr">
      <is>
        <t>Ready for PLC</t>
      </is>
    </nc>
  </rcc>
  <rcc rId="14040" sId="2">
    <oc r="AA156" t="inlineStr">
      <is>
        <t>Ready for review</t>
      </is>
    </oc>
    <nc r="AA156" t="inlineStr">
      <is>
        <t>Ready for PLC</t>
      </is>
    </nc>
  </rcc>
  <rcc rId="14041" sId="2">
    <oc r="AA157" t="inlineStr">
      <is>
        <t>Ready for review</t>
      </is>
    </oc>
    <nc r="AA157" t="inlineStr">
      <is>
        <t>Ready for PLC</t>
      </is>
    </nc>
  </rcc>
  <rcc rId="14042" sId="2">
    <oc r="AA158" t="inlineStr">
      <is>
        <t>Ready for review</t>
      </is>
    </oc>
    <nc r="AA158" t="inlineStr">
      <is>
        <t>Ready for PLC</t>
      </is>
    </nc>
  </rcc>
  <rcc rId="14043" sId="2">
    <oc r="AA159" t="inlineStr">
      <is>
        <t>Ready for review</t>
      </is>
    </oc>
    <nc r="AA159" t="inlineStr">
      <is>
        <t>Ready for PLC</t>
      </is>
    </nc>
  </rcc>
  <rcc rId="14044" sId="2">
    <oc r="AA160" t="inlineStr">
      <is>
        <t>Ready for review</t>
      </is>
    </oc>
    <nc r="AA160" t="inlineStr">
      <is>
        <t>Ready for PLC</t>
      </is>
    </nc>
  </rcc>
  <rcc rId="14045" sId="2">
    <oc r="AA161" t="inlineStr">
      <is>
        <t>Ready for review</t>
      </is>
    </oc>
    <nc r="AA161" t="inlineStr">
      <is>
        <t>Ready for PLC</t>
      </is>
    </nc>
  </rcc>
  <rcc rId="14046" sId="2">
    <oc r="AA162" t="inlineStr">
      <is>
        <t>Ready for review</t>
      </is>
    </oc>
    <nc r="AA162" t="inlineStr">
      <is>
        <t>Ready for PLC</t>
      </is>
    </nc>
  </rcc>
  <rcc rId="14047" sId="2">
    <oc r="AA163" t="inlineStr">
      <is>
        <t>Ready for review</t>
      </is>
    </oc>
    <nc r="AA163" t="inlineStr">
      <is>
        <t>Ready for PLC</t>
      </is>
    </nc>
  </rcc>
  <rcc rId="14048" sId="2">
    <oc r="AA164" t="inlineStr">
      <is>
        <t>Ready for review</t>
      </is>
    </oc>
    <nc r="AA164" t="inlineStr">
      <is>
        <t>Ready for PLC</t>
      </is>
    </nc>
  </rcc>
  <rcc rId="14049" sId="2">
    <oc r="AA165" t="inlineStr">
      <is>
        <t>Ready for review</t>
      </is>
    </oc>
    <nc r="AA165" t="inlineStr">
      <is>
        <t>Ready for PLC</t>
      </is>
    </nc>
  </rcc>
  <rcc rId="14050" sId="2">
    <oc r="AA166" t="inlineStr">
      <is>
        <t>Ready for review</t>
      </is>
    </oc>
    <nc r="AA166" t="inlineStr">
      <is>
        <t>Ready for PLC</t>
      </is>
    </nc>
  </rcc>
  <rcc rId="14051" sId="2">
    <oc r="AA167" t="inlineStr">
      <is>
        <t>Ready for review</t>
      </is>
    </oc>
    <nc r="AA167" t="inlineStr">
      <is>
        <t>Ready for PLC</t>
      </is>
    </nc>
  </rcc>
  <rcc rId="14052" sId="2">
    <oc r="AA168" t="inlineStr">
      <is>
        <t>Ready for review</t>
      </is>
    </oc>
    <nc r="AA168" t="inlineStr">
      <is>
        <t>Ready for PLC</t>
      </is>
    </nc>
  </rcc>
  <rcc rId="14053" sId="2">
    <oc r="AA169" t="inlineStr">
      <is>
        <t>Ready for review</t>
      </is>
    </oc>
    <nc r="AA169" t="inlineStr">
      <is>
        <t>Ready for PLC</t>
      </is>
    </nc>
  </rcc>
  <rcc rId="14054" sId="2">
    <oc r="AA170" t="inlineStr">
      <is>
        <t>Ready for review</t>
      </is>
    </oc>
    <nc r="AA170" t="inlineStr">
      <is>
        <t>Ready for PLC</t>
      </is>
    </nc>
  </rcc>
  <rcc rId="14055" sId="2">
    <oc r="AA171" t="inlineStr">
      <is>
        <t>Ready for review</t>
      </is>
    </oc>
    <nc r="AA171" t="inlineStr">
      <is>
        <t>Ready for PLC</t>
      </is>
    </nc>
  </rcc>
  <rcc rId="14056" sId="2">
    <oc r="AA172" t="inlineStr">
      <is>
        <t>Ready for review</t>
      </is>
    </oc>
    <nc r="AA172" t="inlineStr">
      <is>
        <t>Ready for PLC</t>
      </is>
    </nc>
  </rcc>
  <rcc rId="14057" sId="2">
    <oc r="AA173" t="inlineStr">
      <is>
        <t>Ready for review</t>
      </is>
    </oc>
    <nc r="AA173" t="inlineStr">
      <is>
        <t>Ready for PLC</t>
      </is>
    </nc>
  </rcc>
  <rcc rId="14058" sId="2">
    <oc r="AA174" t="inlineStr">
      <is>
        <t>Ready for review</t>
      </is>
    </oc>
    <nc r="AA174" t="inlineStr">
      <is>
        <t>Ready for PLC</t>
      </is>
    </nc>
  </rcc>
  <rcc rId="14059" sId="2">
    <oc r="AA175" t="inlineStr">
      <is>
        <t>Ready for review</t>
      </is>
    </oc>
    <nc r="AA175" t="inlineStr">
      <is>
        <t>Ready for PLC</t>
      </is>
    </nc>
  </rcc>
  <rcc rId="14060" sId="2">
    <oc r="AA176" t="inlineStr">
      <is>
        <t>Ready for review</t>
      </is>
    </oc>
    <nc r="AA176" t="inlineStr">
      <is>
        <t>Ready for PLC</t>
      </is>
    </nc>
  </rcc>
  <rcc rId="14061" sId="2">
    <oc r="AA177" t="inlineStr">
      <is>
        <t>Ready for review</t>
      </is>
    </oc>
    <nc r="AA177" t="inlineStr">
      <is>
        <t>Ready for PLC</t>
      </is>
    </nc>
  </rcc>
  <rcc rId="14062" sId="2">
    <oc r="AA178" t="inlineStr">
      <is>
        <t>Ready for review</t>
      </is>
    </oc>
    <nc r="AA178" t="inlineStr">
      <is>
        <t>Ready for PLC</t>
      </is>
    </nc>
  </rcc>
  <rcc rId="14063" sId="2">
    <oc r="AA179" t="inlineStr">
      <is>
        <t>Ready for review</t>
      </is>
    </oc>
    <nc r="AA179" t="inlineStr">
      <is>
        <t>Ready for PLC</t>
      </is>
    </nc>
  </rcc>
  <rcc rId="14064" sId="2">
    <oc r="AA180" t="inlineStr">
      <is>
        <t>Ready for review</t>
      </is>
    </oc>
    <nc r="AA180" t="inlineStr">
      <is>
        <t>Ready for PLC</t>
      </is>
    </nc>
  </rcc>
  <rcc rId="14065" sId="2">
    <oc r="AA181" t="inlineStr">
      <is>
        <t>Ready for review</t>
      </is>
    </oc>
    <nc r="AA181" t="inlineStr">
      <is>
        <t>Ready for PLC</t>
      </is>
    </nc>
  </rcc>
  <rcc rId="14066" sId="2">
    <oc r="AA182" t="inlineStr">
      <is>
        <t>Ready for review</t>
      </is>
    </oc>
    <nc r="AA182" t="inlineStr">
      <is>
        <t>Ready for PLC</t>
      </is>
    </nc>
  </rcc>
  <rcc rId="14067" sId="2">
    <oc r="AA183" t="inlineStr">
      <is>
        <t>Ready for review</t>
      </is>
    </oc>
    <nc r="AA183" t="inlineStr">
      <is>
        <t>Ready for PLC</t>
      </is>
    </nc>
  </rcc>
  <rcc rId="14068" sId="2">
    <oc r="AA184" t="inlineStr">
      <is>
        <t>Ready for review</t>
      </is>
    </oc>
    <nc r="AA184" t="inlineStr">
      <is>
        <t>Ready for PLC</t>
      </is>
    </nc>
  </rcc>
  <rcc rId="14069" sId="2">
    <oc r="AA185" t="inlineStr">
      <is>
        <t>Ready for review</t>
      </is>
    </oc>
    <nc r="AA185" t="inlineStr">
      <is>
        <t>Ready for PLC</t>
      </is>
    </nc>
  </rcc>
  <rcc rId="14070" sId="2">
    <oc r="AA186" t="inlineStr">
      <is>
        <t>Ready for review</t>
      </is>
    </oc>
    <nc r="AA186" t="inlineStr">
      <is>
        <t>Ready for PLC</t>
      </is>
    </nc>
  </rcc>
  <rcc rId="14071" sId="2">
    <oc r="AA187" t="inlineStr">
      <is>
        <t>Ready for review</t>
      </is>
    </oc>
    <nc r="AA187" t="inlineStr">
      <is>
        <t>Ready for PLC</t>
      </is>
    </nc>
  </rcc>
  <rcc rId="14072" sId="2">
    <oc r="AA188" t="inlineStr">
      <is>
        <t>Ready for review</t>
      </is>
    </oc>
    <nc r="AA188" t="inlineStr">
      <is>
        <t>Ready for PLC</t>
      </is>
    </nc>
  </rcc>
  <rcc rId="14073" sId="2">
    <oc r="AA189" t="inlineStr">
      <is>
        <t>Ready for review</t>
      </is>
    </oc>
    <nc r="AA189" t="inlineStr">
      <is>
        <t>Ready for PLC</t>
      </is>
    </nc>
  </rcc>
  <rcc rId="14074" sId="2">
    <oc r="AA190" t="inlineStr">
      <is>
        <t>Ready for review</t>
      </is>
    </oc>
    <nc r="AA190" t="inlineStr">
      <is>
        <t>Ready for PLC</t>
      </is>
    </nc>
  </rcc>
  <rcc rId="14075" sId="2">
    <oc r="AA191" t="inlineStr">
      <is>
        <t>Ready for review</t>
      </is>
    </oc>
    <nc r="AA191" t="inlineStr">
      <is>
        <t>Ready for PLC</t>
      </is>
    </nc>
  </rcc>
  <rcc rId="14076" sId="2">
    <oc r="AA192" t="inlineStr">
      <is>
        <t>Ready for review</t>
      </is>
    </oc>
    <nc r="AA192" t="inlineStr">
      <is>
        <t>Ready for PLC</t>
      </is>
    </nc>
  </rcc>
  <rcc rId="14077" sId="2">
    <oc r="AA193" t="inlineStr">
      <is>
        <t>Ready for review</t>
      </is>
    </oc>
    <nc r="AA193" t="inlineStr">
      <is>
        <t>Ready for PLC</t>
      </is>
    </nc>
  </rcc>
  <rcc rId="14078" sId="2">
    <oc r="AA194" t="inlineStr">
      <is>
        <t>Ready for review</t>
      </is>
    </oc>
    <nc r="AA194" t="inlineStr">
      <is>
        <t>Ready for PLC</t>
      </is>
    </nc>
  </rcc>
  <rcc rId="14079" sId="2">
    <oc r="AA195" t="inlineStr">
      <is>
        <t>Ready for review</t>
      </is>
    </oc>
    <nc r="AA195" t="inlineStr">
      <is>
        <t>Ready for PLC</t>
      </is>
    </nc>
  </rcc>
  <rcc rId="14080" sId="2" numFmtId="19">
    <nc r="AB115">
      <v>43994</v>
    </nc>
  </rcc>
  <rcc rId="14081" sId="2" numFmtId="19">
    <nc r="AB116">
      <v>43994</v>
    </nc>
  </rcc>
  <rcc rId="14082" sId="2" numFmtId="19">
    <nc r="AB117">
      <v>43994</v>
    </nc>
  </rcc>
  <rcc rId="14083" sId="2" numFmtId="19">
    <nc r="AB118">
      <v>43994</v>
    </nc>
  </rcc>
  <rcc rId="14084" sId="2" numFmtId="19">
    <nc r="AB119">
      <v>43994</v>
    </nc>
  </rcc>
  <rcc rId="14085" sId="2" numFmtId="19">
    <nc r="AB120">
      <v>43994</v>
    </nc>
  </rcc>
  <rcc rId="14086" sId="2" numFmtId="19">
    <nc r="AB121">
      <v>43994</v>
    </nc>
  </rcc>
  <rcc rId="14087" sId="2" numFmtId="19">
    <nc r="AB122">
      <v>43994</v>
    </nc>
  </rcc>
  <rcc rId="14088" sId="2" numFmtId="19">
    <nc r="AB123">
      <v>43994</v>
    </nc>
  </rcc>
  <rcc rId="14089" sId="2" numFmtId="19">
    <nc r="AB124">
      <v>43994</v>
    </nc>
  </rcc>
  <rcc rId="14090" sId="2" numFmtId="19">
    <nc r="AB125">
      <v>43994</v>
    </nc>
  </rcc>
  <rcc rId="14091" sId="2" numFmtId="19">
    <nc r="AB126">
      <v>43994</v>
    </nc>
  </rcc>
  <rcc rId="14092" sId="2" numFmtId="19">
    <nc r="AB127">
      <v>43994</v>
    </nc>
  </rcc>
  <rcc rId="14093" sId="2" numFmtId="19">
    <nc r="AB128">
      <v>43994</v>
    </nc>
  </rcc>
  <rcc rId="14094" sId="2" numFmtId="19">
    <nc r="AB129">
      <v>43994</v>
    </nc>
  </rcc>
  <rcc rId="14095" sId="2" numFmtId="19">
    <nc r="AB130">
      <v>43994</v>
    </nc>
  </rcc>
  <rcc rId="14096" sId="2" numFmtId="19">
    <nc r="AB131">
      <v>43994</v>
    </nc>
  </rcc>
  <rcc rId="14097" sId="2" numFmtId="19">
    <nc r="AB132">
      <v>43994</v>
    </nc>
  </rcc>
  <rcc rId="14098" sId="2" numFmtId="19">
    <nc r="AB133">
      <v>43994</v>
    </nc>
  </rcc>
  <rcc rId="14099" sId="2" numFmtId="19">
    <nc r="AB134">
      <v>43994</v>
    </nc>
  </rcc>
  <rcc rId="14100" sId="2" numFmtId="19">
    <nc r="AB135">
      <v>43994</v>
    </nc>
  </rcc>
  <rcc rId="14101" sId="2" numFmtId="19">
    <nc r="AB136">
      <v>43994</v>
    </nc>
  </rcc>
  <rcc rId="14102" sId="2" numFmtId="19">
    <nc r="AB137">
      <v>43994</v>
    </nc>
  </rcc>
  <rcc rId="14103" sId="2" numFmtId="19">
    <nc r="AB138">
      <v>43994</v>
    </nc>
  </rcc>
  <rcc rId="14104" sId="2" numFmtId="19">
    <nc r="AB139">
      <v>43994</v>
    </nc>
  </rcc>
  <rcc rId="14105" sId="2" numFmtId="19">
    <nc r="AB140">
      <v>43994</v>
    </nc>
  </rcc>
  <rcc rId="14106" sId="2" numFmtId="19">
    <nc r="AB141">
      <v>43994</v>
    </nc>
  </rcc>
  <rcc rId="14107" sId="2" numFmtId="19">
    <nc r="AB142">
      <v>43994</v>
    </nc>
  </rcc>
  <rcc rId="14108" sId="2" numFmtId="19">
    <nc r="AB143">
      <v>43994</v>
    </nc>
  </rcc>
  <rcc rId="14109" sId="2" numFmtId="19">
    <nc r="AB144">
      <v>43994</v>
    </nc>
  </rcc>
  <rcc rId="14110" sId="2" numFmtId="19">
    <nc r="AB145">
      <v>43994</v>
    </nc>
  </rcc>
  <rcc rId="14111" sId="2" numFmtId="19">
    <nc r="AB146">
      <v>43994</v>
    </nc>
  </rcc>
  <rcc rId="14112" sId="2" numFmtId="19">
    <nc r="AB147">
      <v>43994</v>
    </nc>
  </rcc>
  <rcc rId="14113" sId="2" numFmtId="19">
    <nc r="AB148">
      <v>43994</v>
    </nc>
  </rcc>
  <rcc rId="14114" sId="2" numFmtId="19">
    <nc r="AB149">
      <v>43994</v>
    </nc>
  </rcc>
  <rcc rId="14115" sId="2" numFmtId="19">
    <nc r="AB150">
      <v>43994</v>
    </nc>
  </rcc>
  <rcc rId="14116" sId="2" numFmtId="19">
    <nc r="AB151">
      <v>43994</v>
    </nc>
  </rcc>
  <rcc rId="14117" sId="2" numFmtId="19">
    <nc r="AB152">
      <v>43994</v>
    </nc>
  </rcc>
  <rcc rId="14118" sId="2" numFmtId="19">
    <nc r="AB153">
      <v>43994</v>
    </nc>
  </rcc>
  <rcc rId="14119" sId="2" numFmtId="19">
    <nc r="AB154">
      <v>43994</v>
    </nc>
  </rcc>
  <rcc rId="14120" sId="2" numFmtId="19">
    <nc r="AB155">
      <v>43994</v>
    </nc>
  </rcc>
  <rcc rId="14121" sId="2" numFmtId="19">
    <nc r="AB156">
      <v>43994</v>
    </nc>
  </rcc>
  <rcc rId="14122" sId="2" numFmtId="19">
    <nc r="AB157">
      <v>43994</v>
    </nc>
  </rcc>
  <rcc rId="14123" sId="2" numFmtId="19">
    <nc r="AB158">
      <v>43994</v>
    </nc>
  </rcc>
  <rcc rId="14124" sId="2" numFmtId="19">
    <nc r="AB159">
      <v>43994</v>
    </nc>
  </rcc>
  <rcc rId="14125" sId="2" numFmtId="19">
    <nc r="AB160">
      <v>43994</v>
    </nc>
  </rcc>
  <rcc rId="14126" sId="2" numFmtId="19">
    <nc r="AB161">
      <v>43994</v>
    </nc>
  </rcc>
  <rcc rId="14127" sId="2" numFmtId="19">
    <nc r="AB162">
      <v>43994</v>
    </nc>
  </rcc>
  <rcc rId="14128" sId="2" numFmtId="19">
    <nc r="AB163">
      <v>43994</v>
    </nc>
  </rcc>
  <rcc rId="14129" sId="2" numFmtId="19">
    <nc r="AB164">
      <v>43994</v>
    </nc>
  </rcc>
  <rcc rId="14130" sId="2" numFmtId="19">
    <nc r="AB165">
      <v>43994</v>
    </nc>
  </rcc>
  <rcc rId="14131" sId="2" numFmtId="19">
    <nc r="AB166">
      <v>43994</v>
    </nc>
  </rcc>
  <rcc rId="14132" sId="2" numFmtId="19">
    <nc r="AB167">
      <v>43994</v>
    </nc>
  </rcc>
  <rcc rId="14133" sId="2" numFmtId="19">
    <nc r="AB168">
      <v>43994</v>
    </nc>
  </rcc>
  <rcc rId="14134" sId="2" numFmtId="19">
    <nc r="AB169">
      <v>43994</v>
    </nc>
  </rcc>
  <rcc rId="14135" sId="2" numFmtId="19">
    <nc r="AB170">
      <v>43994</v>
    </nc>
  </rcc>
  <rcc rId="14136" sId="2" numFmtId="19">
    <nc r="AB171">
      <v>43994</v>
    </nc>
  </rcc>
  <rcc rId="14137" sId="2" numFmtId="19">
    <nc r="AB172">
      <v>43994</v>
    </nc>
  </rcc>
  <rcc rId="14138" sId="2" numFmtId="19">
    <nc r="AB173">
      <v>43994</v>
    </nc>
  </rcc>
  <rcc rId="14139" sId="2" numFmtId="19">
    <nc r="AB174">
      <v>43994</v>
    </nc>
  </rcc>
  <rcc rId="14140" sId="2" numFmtId="19">
    <nc r="AB175">
      <v>43994</v>
    </nc>
  </rcc>
  <rcc rId="14141" sId="2" numFmtId="19">
    <nc r="AB176">
      <v>43994</v>
    </nc>
  </rcc>
  <rcc rId="14142" sId="2" numFmtId="19">
    <nc r="AB177">
      <v>43994</v>
    </nc>
  </rcc>
  <rcc rId="14143" sId="2" numFmtId="19">
    <nc r="AB178">
      <v>43994</v>
    </nc>
  </rcc>
  <rcc rId="14144" sId="2" numFmtId="19">
    <nc r="AB179">
      <v>43994</v>
    </nc>
  </rcc>
  <rcc rId="14145" sId="2" numFmtId="19">
    <nc r="AB180">
      <v>43994</v>
    </nc>
  </rcc>
  <rcc rId="14146" sId="2" numFmtId="19">
    <nc r="AB181">
      <v>43994</v>
    </nc>
  </rcc>
  <rcc rId="14147" sId="2" numFmtId="19">
    <nc r="AB182">
      <v>43994</v>
    </nc>
  </rcc>
  <rcc rId="14148" sId="2" numFmtId="19">
    <nc r="AB183">
      <v>43994</v>
    </nc>
  </rcc>
  <rcc rId="14149" sId="2" numFmtId="19">
    <nc r="AB184">
      <v>43994</v>
    </nc>
  </rcc>
  <rcc rId="14150" sId="2" numFmtId="19">
    <nc r="AB185">
      <v>43994</v>
    </nc>
  </rcc>
  <rcc rId="14151" sId="2" numFmtId="19">
    <nc r="AB186">
      <v>43994</v>
    </nc>
  </rcc>
  <rcc rId="14152" sId="2" numFmtId="19">
    <nc r="AB187">
      <v>43994</v>
    </nc>
  </rcc>
  <rcc rId="14153" sId="2" numFmtId="19">
    <nc r="AB188">
      <v>43994</v>
    </nc>
  </rcc>
  <rcc rId="14154" sId="2" numFmtId="19">
    <nc r="AB189">
      <v>43994</v>
    </nc>
  </rcc>
  <rcc rId="14155" sId="2" numFmtId="19">
    <nc r="AB190">
      <v>43994</v>
    </nc>
  </rcc>
  <rcc rId="14156" sId="2" numFmtId="19">
    <nc r="AB191">
      <v>43994</v>
    </nc>
  </rcc>
  <rcc rId="14157" sId="2" numFmtId="19">
    <nc r="AB192">
      <v>43994</v>
    </nc>
  </rcc>
  <rcc rId="14158" sId="2" numFmtId="19">
    <nc r="AB193">
      <v>43994</v>
    </nc>
  </rcc>
  <rcc rId="14159" sId="2" numFmtId="19">
    <nc r="AB194">
      <v>43994</v>
    </nc>
  </rcc>
  <rcc rId="14160" sId="2" numFmtId="19">
    <nc r="AB195">
      <v>43994</v>
    </nc>
  </rc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167" sId="1">
    <oc r="Z63">
      <f>Y63</f>
    </oc>
    <nc r="Z63">
      <v>0.3</v>
    </nc>
  </rcc>
  <rcc rId="14168" sId="1">
    <oc r="Z70">
      <f>Y70</f>
    </oc>
    <nc r="Z70">
      <v>2</v>
    </nc>
  </rcc>
  <rcc rId="14169" sId="1">
    <oc r="Z76">
      <f>Y76</f>
    </oc>
    <nc r="Z76">
      <v>1</v>
    </nc>
  </rcc>
  <rcc rId="14170" sId="1">
    <oc r="Z78">
      <f>Y78</f>
    </oc>
    <nc r="Z78">
      <v>1</v>
    </nc>
  </rcc>
  <rcc rId="14171" sId="1">
    <oc r="Z80">
      <f>Y80</f>
    </oc>
    <nc r="Z80">
      <v>1</v>
    </nc>
  </rcc>
  <rcc rId="14172" sId="1">
    <oc r="Z82">
      <f>Y82</f>
    </oc>
    <nc r="Z82">
      <v>0.2</v>
    </nc>
  </rcc>
</revisions>
</file>

<file path=xl/revisions/revisionLog9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173" sId="1">
    <oc r="Z94">
      <f>Y94</f>
    </oc>
    <nc r="Z94">
      <v>0.5</v>
    </nc>
  </rcc>
  <rcc rId="14174" sId="1">
    <oc r="Z107">
      <f>Y107</f>
    </oc>
    <nc r="Z107">
      <v>3</v>
    </nc>
  </rcc>
  <rcc rId="14175" sId="1">
    <oc r="Z113">
      <f>Y113</f>
    </oc>
    <nc r="Z113">
      <v>7</v>
    </nc>
  </rcc>
  <rcc rId="14176" sId="1">
    <oc r="Z128">
      <f>Y128</f>
    </oc>
    <nc r="Z128">
      <v>14</v>
    </nc>
  </rc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179" sId="1">
    <oc r="Z131">
      <f>Y131</f>
    </oc>
    <nc r="Z131">
      <v>5</v>
    </nc>
  </rcc>
  <rcc rId="14180" sId="1">
    <oc r="Z134">
      <f>Y134</f>
    </oc>
    <nc r="Z134">
      <v>14</v>
    </nc>
  </rc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183" sId="1">
    <oc r="F4">
      <f>1/8*(SUMIFS($Z$60:$Z$626,$D$60:$D$626,Table!$D$3,$S$60:$S$626,C4)-SUM(SUMIFS($Z$60:$Z$626,$D$60:$D$626,Table!$D$3,$S$60:$S$626,C4,$AA$60:$AA$626,{"Ongoing","N/A",""})))</f>
    </oc>
    <nc r="F4">
      <f>ROUND(1/8*(SUMIFS($Z$60:$Z$626,$D$60:$D$626,Table!$D$3,$S$60:$S$626,C4)-SUM(SUMIFS($Z$60:$Z$626,$D$60:$D$626,Table!$D$3,$S$60:$S$626,C4,$AA$60:$AA$626,{"Ongoing","N/A",""}))),4)</f>
    </nc>
  </rcc>
  <rcc rId="14184" sId="1">
    <oc r="F5">
      <f>1/8*(SUMIFS($Z$60:$Z$626,$D$60:$D$626,Table!$D$3,$S$60:$S$626,C5)-SUM(SUMIFS($Z$60:$Z$626,$D$60:$D$626,Table!$D$3,$S$60:$S$626,C5,$AA$60:$AA$626,{"Ongoing","N/A",""})))</f>
    </oc>
    <nc r="F5">
      <f>ROUND(1/8*(SUMIFS($Z$60:$Z$626,$D$60:$D$626,Table!$D$3,$S$60:$S$626,C5)-SUM(SUMIFS($Z$60:$Z$626,$D$60:$D$626,Table!$D$3,$S$60:$S$626,C5,$AA$60:$AA$626,{"Ongoing","N/A",""}))),4)</f>
    </nc>
  </rcc>
  <rcc rId="14185" sId="1">
    <oc r="F6">
      <f>1/8*(SUMIFS($Z$60:$Z$626,$D$60:$D$626,Table!$D$3,$S$60:$S$626,C6)-SUM(SUMIFS($Z$60:$Z$626,$D$60:$D$626,Table!$D$3,$S$60:$S$626,C6,$AA$60:$AA$626,{"Ongoing","N/A",""})))</f>
    </oc>
    <nc r="F6">
      <f>ROUND(1/8*(SUMIFS($Z$60:$Z$626,$D$60:$D$626,Table!$D$3,$S$60:$S$626,C6)-SUM(SUMIFS($Z$60:$Z$626,$D$60:$D$626,Table!$D$3,$S$60:$S$626,C6,$AA$60:$AA$626,{"Ongoing","N/A",""}))),4)</f>
    </nc>
  </rcc>
  <rcc rId="14186" sId="1">
    <oc r="F7">
      <f>1/8*(SUMIFS($Z$60:$Z$626,$D$60:$D$626,Table!$D$3,$S$60:$S$626,C7)-SUM(SUMIFS($Z$60:$Z$626,$D$60:$D$626,Table!$D$3,$S$60:$S$626,C7,$AA$60:$AA$626,{"Ongoing","N/A",""})))</f>
    </oc>
    <nc r="F7">
      <f>ROUND(1/8*(SUMIFS($Z$60:$Z$626,$D$60:$D$626,Table!$D$3,$S$60:$S$626,C7)-SUM(SUMIFS($Z$60:$Z$626,$D$60:$D$626,Table!$D$3,$S$60:$S$626,C7,$AA$60:$AA$626,{"Ongoing","N/A",""}))),4)</f>
    </nc>
  </rcc>
  <rcc rId="14187" sId="1">
    <oc r="F8">
      <f>1/8*(SUMIFS($Z$60:$Z$626,$D$60:$D$626,Table!$D$3,$S$60:$S$626,C8)-SUM(SUMIFS($Z$60:$Z$626,$D$60:$D$626,Table!$D$3,$S$60:$S$626,C8,$AA$60:$AA$626,{"Ongoing","N/A",""})))</f>
    </oc>
    <nc r="F8">
      <f>ROUND(1/8*(SUMIFS($Z$60:$Z$626,$D$60:$D$626,Table!$D$3,$S$60:$S$626,C8)-SUM(SUMIFS($Z$60:$Z$626,$D$60:$D$626,Table!$D$3,$S$60:$S$626,C8,$AA$60:$AA$626,{"Ongoing","N/A",""}))),4)</f>
    </nc>
  </rcc>
  <rcc rId="14188" sId="1">
    <oc r="F9">
      <f>1/8*(SUMIFS($Z$60:$Z$626,$D$60:$D$626,Table!$D$3,$S$60:$S$626,C9)-SUM(SUMIFS($Z$60:$Z$626,$D$60:$D$626,Table!$D$3,$S$60:$S$626,C9,$AA$60:$AA$626,{"Ongoing","N/A",""})))</f>
    </oc>
    <nc r="F9">
      <f>ROUND(1/8*(SUMIFS($Z$60:$Z$626,$D$60:$D$626,Table!$D$3,$S$60:$S$626,C9)-SUM(SUMIFS($Z$60:$Z$626,$D$60:$D$626,Table!$D$3,$S$60:$S$626,C9,$AA$60:$AA$626,{"Ongoing","N/A",""}))),4)</f>
    </nc>
  </rcc>
  <rcc rId="14189" sId="1">
    <oc r="F10">
      <f>1/8*(SUMIFS($Z$60:$Z$626,$D$60:$D$626,Table!$D$3,$S$60:$S$626,C10)-SUM(SUMIFS($Z$60:$Z$626,$D$60:$D$626,Table!$D$3,$S$60:$S$626,C10,$AA$60:$AA$626,{"Ongoing","N/A",""})))</f>
    </oc>
    <nc r="F10">
      <f>ROUND(1/8*(SUMIFS($Z$60:$Z$626,$D$60:$D$626,Table!$D$3,$S$60:$S$626,C10)-SUM(SUMIFS($Z$60:$Z$626,$D$60:$D$626,Table!$D$3,$S$60:$S$626,C10,$AA$60:$AA$626,{"Ongoing","N/A",""}))),4)</f>
    </nc>
  </rcc>
  <rcc rId="14190" sId="1">
    <oc r="F11">
      <f>1/8*(SUMIFS($Z$60:$Z$626,$D$60:$D$626,Table!$D$3,$S$60:$S$626,C11)-SUM(SUMIFS($Z$60:$Z$626,$D$60:$D$626,Table!$D$3,$S$60:$S$626,C11,$AA$60:$AA$626,{"Ongoing","N/A",""})))</f>
    </oc>
    <nc r="F11">
      <f>ROUND(1/8*(SUMIFS($Z$60:$Z$626,$D$60:$D$626,Table!$D$3,$S$60:$S$626,C11)-SUM(SUMIFS($Z$60:$Z$626,$D$60:$D$626,Table!$D$3,$S$60:$S$626,C11,$AA$60:$AA$626,{"Ongoing","N/A",""}))),4)</f>
    </nc>
  </rcc>
  <rcc rId="14191" sId="1">
    <oc r="F12">
      <f>1/8*(SUMIFS($Z$60:$Z$626,$D$60:$D$626,Table!$D$3,$S$60:$S$626,C12)-SUM(SUMIFS($Z$60:$Z$626,$D$60:$D$626,Table!$D$3,$S$60:$S$626,C12,$AA$60:$AA$626,{"Ongoing","N/A",""})))</f>
    </oc>
    <nc r="F12">
      <f>ROUND(1/8*(SUMIFS($Z$60:$Z$626,$D$60:$D$626,Table!$D$3,$S$60:$S$626,C12)-SUM(SUMIFS($Z$60:$Z$626,$D$60:$D$626,Table!$D$3,$S$60:$S$626,C12,$AA$60:$AA$626,{"Ongoing","N/A",""}))),4)</f>
    </nc>
  </rcc>
  <rcc rId="14192" sId="1">
    <oc r="F13">
      <f>1/8*(SUMIFS($Z$60:$Z$626,$D$60:$D$626,Table!$D$3,$S$60:$S$626,C13)-SUM(SUMIFS($Z$60:$Z$626,$D$60:$D$626,Table!$D$3,$S$60:$S$626,C13,$AA$60:$AA$626,{"Ongoing","N/A",""})))</f>
    </oc>
    <nc r="F13">
      <f>ROUND(1/8*(SUMIFS($Z$60:$Z$626,$D$60:$D$626,Table!$D$3,$S$60:$S$626,C13)-SUM(SUMIFS($Z$60:$Z$626,$D$60:$D$626,Table!$D$3,$S$60:$S$626,C13,$AA$60:$AA$626,{"Ongoing","N/A",""}))),4)</f>
    </nc>
  </rcc>
  <rcc rId="14193" sId="1">
    <oc r="F14">
      <f>1/8*(SUMIFS($Z$60:$Z$626,$D$60:$D$626,Table!$D$3,$S$60:$S$626,C14)-SUM(SUMIFS($Z$60:$Z$626,$D$60:$D$626,Table!$D$3,$S$60:$S$626,C14,$AA$60:$AA$626,{"Ongoing","N/A",""})))</f>
    </oc>
    <nc r="F14">
      <f>ROUND(1/8*(SUMIFS($Z$60:$Z$626,$D$60:$D$626,Table!$D$3,$S$60:$S$626,C14)-SUM(SUMIFS($Z$60:$Z$626,$D$60:$D$626,Table!$D$3,$S$60:$S$626,C14,$AA$60:$AA$626,{"Ongoing","N/A",""}))),4)</f>
    </nc>
  </rcc>
  <rcc rId="14194" sId="1">
    <oc r="F15">
      <f>1/8*(SUMIFS($Z$60:$Z$626,$D$60:$D$626,Table!$D$3,$S$60:$S$626,C15)-SUM(SUMIFS($Z$60:$Z$626,$D$60:$D$626,Table!$D$3,$S$60:$S$626,C15,$AA$60:$AA$626,{"Ongoing","N/A",""})))</f>
    </oc>
    <nc r="F15">
      <f>ROUND(1/8*(SUMIFS($Z$60:$Z$626,$D$60:$D$626,Table!$D$3,$S$60:$S$626,C15)-SUM(SUMIFS($Z$60:$Z$626,$D$60:$D$626,Table!$D$3,$S$60:$S$626,C15,$AA$60:$AA$626,{"Ongoing","N/A",""}))),4)</f>
    </nc>
  </rcc>
  <rcc rId="14195" sId="1">
    <oc r="F16">
      <f>1/8*(SUMIFS($Z$60:$Z$626,$D$60:$D$626,Table!$D$3,$S$60:$S$626,C16)-SUM(SUMIFS($Z$60:$Z$626,$D$60:$D$626,Table!$D$3,$S$60:$S$626,C16,$AA$60:$AA$626,{"Ongoing","N/A",""})))</f>
    </oc>
    <nc r="F16">
      <f>ROUND(1/8*(SUMIFS($Z$60:$Z$626,$D$60:$D$626,Table!$D$3,$S$60:$S$626,C16)-SUM(SUMIFS($Z$60:$Z$626,$D$60:$D$626,Table!$D$3,$S$60:$S$626,C16,$AA$60:$AA$626,{"Ongoing","N/A",""}))),4)</f>
    </nc>
  </rcc>
  <rcc rId="14196" sId="1">
    <oc r="F17">
      <f>1/8*(SUMIFS($Z$60:$Z$626,$D$60:$D$626,Table!$D$3,$S$60:$S$626,C17)-SUM(SUMIFS($Z$60:$Z$626,$D$60:$D$626,Table!$D$3,$S$60:$S$626,C17,$AA$60:$AA$626,{"Ongoing","N/A",""})))</f>
    </oc>
    <nc r="F17">
      <f>ROUND(1/8*(SUMIFS($Z$60:$Z$626,$D$60:$D$626,Table!$D$3,$S$60:$S$626,C17)-SUM(SUMIFS($Z$60:$Z$626,$D$60:$D$626,Table!$D$3,$S$60:$S$626,C17,$AA$60:$AA$626,{"Ongoing","N/A",""}))),4)</f>
    </nc>
  </rcc>
  <rcc rId="14197" sId="1">
    <oc r="F18">
      <f>1/8*(SUMIFS($Z$60:$Z$626,$D$60:$D$626,Table!$D$3)-SUM(SUMIFS($Z$60:$Z$626,$D$60:$D$626,Table!$D$3,$AA$60:$AA$626,{"Ongoing","N/A",""})))</f>
    </oc>
    <nc r="F18">
      <f>ROUND(1/8*(SUMIFS($Z$60:$Z$626,$D$60:$D$626,Table!$D$3)-SUM(SUMIFS($Z$60:$Z$626,$D$60:$D$626,Table!$D$3,$AA$60:$AA$626,{"Ongoing","N/A",""}))),4)</f>
    </nc>
  </rcc>
</revisions>
</file>

<file path=xl/revisions/revisionLog9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198" sId="1">
    <oc r="F23">
      <f>1/8*(SUMIFS($Z$60:$Z$626,$D$60:$D$626,Table!$C$3,$S$60:$S$626,C23)-SUM(SUMIFS($Z$60:$Z$626,$D$60:$D$626,Table!$C$3,$S$60:$S$626,C23,$AA$60:$AA$626,{"Ongoing","N/A",""})))</f>
    </oc>
    <nc r="F23">
      <f>ROUND(1/8*(SUMIFS($Z$60:$Z$626,$D$60:$D$626,Table!$C$3,$S$60:$S$626,C23)-SUM(SUMIFS($Z$60:$Z$626,$D$60:$D$626,Table!$C$3,$S$60:$S$626,C23,$AA$60:$AA$626,{"Ongoing","N/A",""}))),4)</f>
    </nc>
  </rcc>
  <rcc rId="14199" sId="1">
    <oc r="F24">
      <f>1/8*(SUMIFS($Z$60:$Z$626,$D$60:$D$626,Table!$C$3,$S$60:$S$626,C24)-SUM(SUMIFS($Z$60:$Z$626,$D$60:$D$626,Table!$C$3,$S$60:$S$626,C24,$AA$60:$AA$626,{"Ongoing","N/A",""})))</f>
    </oc>
    <nc r="F24">
      <f>ROUND(1/8*(SUMIFS($Z$60:$Z$626,$D$60:$D$626,Table!$C$3,$S$60:$S$626,C24)-SUM(SUMIFS($Z$60:$Z$626,$D$60:$D$626,Table!$C$3,$S$60:$S$626,C24,$AA$60:$AA$626,{"Ongoing","N/A",""}))),4)</f>
    </nc>
  </rcc>
  <rcc rId="14200" sId="1">
    <oc r="F25">
      <f>1/8*(SUMIFS($Z$60:$Z$626,$D$60:$D$626,Table!$C$3,$S$60:$S$626,C25)-SUM(SUMIFS($Z$60:$Z$626,$D$60:$D$626,Table!$C$3,$S$60:$S$626,C25,$AA$60:$AA$626,{"Ongoing","N/A",""})))</f>
    </oc>
    <nc r="F25">
      <f>ROUND(1/8*(SUMIFS($Z$60:$Z$626,$D$60:$D$626,Table!$C$3,$S$60:$S$626,C25)-SUM(SUMIFS($Z$60:$Z$626,$D$60:$D$626,Table!$C$3,$S$60:$S$626,C25,$AA$60:$AA$626,{"Ongoing","N/A",""}))),4)</f>
    </nc>
  </rcc>
  <rcc rId="14201" sId="1">
    <oc r="F26">
      <f>1/8*(SUMIFS($Z$60:$Z$626,$D$60:$D$626,Table!$C$3,$S$60:$S$626,C26)-SUM(SUMIFS($Z$60:$Z$626,$D$60:$D$626,Table!$C$3,$S$60:$S$626,C26,$AA$60:$AA$626,{"Ongoing","N/A",""})))</f>
    </oc>
    <nc r="F26">
      <f>ROUND(1/8*(SUMIFS($Z$60:$Z$626,$D$60:$D$626,Table!$C$3,$S$60:$S$626,C26)-SUM(SUMIFS($Z$60:$Z$626,$D$60:$D$626,Table!$C$3,$S$60:$S$626,C26,$AA$60:$AA$626,{"Ongoing","N/A",""}))),4)</f>
    </nc>
  </rcc>
  <rcc rId="14202" sId="1">
    <oc r="F27">
      <f>1/8*(SUMIFS($Z$60:$Z$626,$D$60:$D$626,Table!$C$3,$S$60:$S$626,C27)-SUM(SUMIFS($Z$60:$Z$626,$D$60:$D$626,Table!$C$3,$S$60:$S$626,C27,$AA$60:$AA$626,{"Ongoing","N/A",""})))</f>
    </oc>
    <nc r="F27">
      <f>ROUND(1/8*(SUMIFS($Z$60:$Z$626,$D$60:$D$626,Table!$C$3,$S$60:$S$626,C27)-SUM(SUMIFS($Z$60:$Z$626,$D$60:$D$626,Table!$C$3,$S$60:$S$626,C27,$AA$60:$AA$626,{"Ongoing","N/A",""}))),4)</f>
    </nc>
  </rcc>
  <rcc rId="14203" sId="1">
    <oc r="F28">
      <f>1/8*(SUMIFS($Z$60:$Z$626,$D$60:$D$626,Table!$C$3,$S$60:$S$626,C28)-SUM(SUMIFS($Z$60:$Z$626,$D$60:$D$626,Table!$C$3,$S$60:$S$626,C28,$AA$60:$AA$626,{"Ongoing","N/A",""})))</f>
    </oc>
    <nc r="F28">
      <f>ROUND(1/8*(SUMIFS($Z$60:$Z$626,$D$60:$D$626,Table!$C$3,$S$60:$S$626,C28)-SUM(SUMIFS($Z$60:$Z$626,$D$60:$D$626,Table!$C$3,$S$60:$S$626,C28,$AA$60:$AA$626,{"Ongoing","N/A",""}))),4)</f>
    </nc>
  </rcc>
  <rcc rId="14204" sId="1">
    <oc r="F29">
      <f>1/8*(SUMIFS($Z$60:$Z$626,$D$60:$D$626,Table!$C$3,$S$60:$S$626,C29)-SUM(SUMIFS($Z$60:$Z$626,$D$60:$D$626,Table!$C$3,$S$60:$S$626,C29,$AA$60:$AA$626,{"Ongoing","N/A",""})))</f>
    </oc>
    <nc r="F29">
      <f>ROUND(1/8*(SUMIFS($Z$60:$Z$626,$D$60:$D$626,Table!$C$3,$S$60:$S$626,C29)-SUM(SUMIFS($Z$60:$Z$626,$D$60:$D$626,Table!$C$3,$S$60:$S$626,C29,$AA$60:$AA$626,{"Ongoing","N/A",""}))),4)</f>
    </nc>
  </rcc>
  <rcc rId="14205" sId="1">
    <oc r="F30">
      <f>1/8*(SUMIFS($Z$60:$Z$626,$D$60:$D$626,Table!$C$3,$S$60:$S$626,C30)-SUM(SUMIFS($Z$60:$Z$626,$D$60:$D$626,Table!$C$3,$S$60:$S$626,C30,$AA$60:$AA$626,{"Ongoing","N/A",""})))</f>
    </oc>
    <nc r="F30">
      <f>ROUND(1/8*(SUMIFS($Z$60:$Z$626,$D$60:$D$626,Table!$C$3,$S$60:$S$626,C30)-SUM(SUMIFS($Z$60:$Z$626,$D$60:$D$626,Table!$C$3,$S$60:$S$626,C30,$AA$60:$AA$626,{"Ongoing","N/A",""}))),4)</f>
    </nc>
  </rcc>
  <rcc rId="14206" sId="1">
    <oc r="F31">
      <f>1/8*(SUMIFS($Z$60:$Z$626,$D$60:$D$626,Table!$C$3,$S$60:$S$626,C31)-SUM(SUMIFS($Z$60:$Z$626,$D$60:$D$626,Table!$C$3,$S$60:$S$626,C31,$AA$60:$AA$626,{"Ongoing","N/A",""})))</f>
    </oc>
    <nc r="F31">
      <f>ROUND(1/8*(SUMIFS($Z$60:$Z$626,$D$60:$D$626,Table!$C$3,$S$60:$S$626,C31)-SUM(SUMIFS($Z$60:$Z$626,$D$60:$D$626,Table!$C$3,$S$60:$S$626,C31,$AA$60:$AA$626,{"Ongoing","N/A",""}))),4)</f>
    </nc>
  </rcc>
  <rcc rId="14207" sId="1">
    <oc r="F32">
      <f>1/8*(SUMIFS($Z$60:$Z$626,$D$60:$D$626,Table!$C$3,$S$60:$S$626,C32)-SUM(SUMIFS($Z$60:$Z$626,$D$60:$D$626,Table!$C$3,$S$60:$S$626,C32,$AA$60:$AA$626,{"Ongoing","N/A",""})))</f>
    </oc>
    <nc r="F32">
      <f>ROUND(1/8*(SUMIFS($Z$60:$Z$626,$D$60:$D$626,Table!$C$3,$S$60:$S$626,C32)-SUM(SUMIFS($Z$60:$Z$626,$D$60:$D$626,Table!$C$3,$S$60:$S$626,C32,$AA$60:$AA$626,{"Ongoing","N/A",""}))),4)</f>
    </nc>
  </rcc>
  <rcc rId="14208" sId="1">
    <oc r="F33">
      <f>1/8*(SUMIFS($Z$60:$Z$626,$D$60:$D$626,Table!$C$3,$S$60:$S$626,C33)-SUM(SUMIFS($Z$60:$Z$626,$D$60:$D$626,Table!$C$3,$S$60:$S$626,C33,$AA$60:$AA$626,{"Ongoing","N/A",""})))</f>
    </oc>
    <nc r="F33">
      <f>ROUND(1/8*(SUMIFS($Z$60:$Z$626,$D$60:$D$626,Table!$C$3,$S$60:$S$626,C33)-SUM(SUMIFS($Z$60:$Z$626,$D$60:$D$626,Table!$C$3,$S$60:$S$626,C33,$AA$60:$AA$626,{"Ongoing","N/A",""}))),4)</f>
    </nc>
  </rcc>
  <rcc rId="14209" sId="1">
    <oc r="F34">
      <f>1/8*(SUMIFS($Z$60:$Z$626,$D$60:$D$626,Table!$C$3,$S$60:$S$626,C34)-SUM(SUMIFS($Z$60:$Z$626,$D$60:$D$626,Table!$C$3,$S$60:$S$626,C34,$AA$60:$AA$626,{"Ongoing","N/A",""})))</f>
    </oc>
    <nc r="F34">
      <f>ROUND(1/8*(SUMIFS($Z$60:$Z$626,$D$60:$D$626,Table!$C$3,$S$60:$S$626,C34)-SUM(SUMIFS($Z$60:$Z$626,$D$60:$D$626,Table!$C$3,$S$60:$S$626,C34,$AA$60:$AA$626,{"Ongoing","N/A",""}))),4)</f>
    </nc>
  </rcc>
  <rcc rId="14210" sId="1">
    <oc r="F35">
      <f>1/8*(SUMIFS($Z$60:$Z$626,$D$60:$D$626,Table!$C$3,$S$60:$S$626,C35)-SUM(SUMIFS($Z$60:$Z$626,$D$60:$D$626,Table!$C$3,$S$60:$S$626,C35,$AA$60:$AA$626,{"Ongoing","N/A",""})))</f>
    </oc>
    <nc r="F35">
      <f>ROUND(1/8*(SUMIFS($Z$60:$Z$626,$D$60:$D$626,Table!$C$3,$S$60:$S$626,C35)-SUM(SUMIFS($Z$60:$Z$626,$D$60:$D$626,Table!$C$3,$S$60:$S$626,C35,$AA$60:$AA$626,{"Ongoing","N/A",""}))),4)</f>
    </nc>
  </rcc>
  <rcc rId="14211" sId="1">
    <oc r="F36">
      <f>1/8*(SUMIFS($Z$60:$Z$626,$D$60:$D$626,Table!$C$3,$S$60:$S$626,C36)-SUM(SUMIFS($Z$60:$Z$626,$D$60:$D$626,Table!$C$3,$S$60:$S$626,C36,$AA$60:$AA$626,{"Ongoing","N/A",""})))</f>
    </oc>
    <nc r="F36">
      <f>ROUND(1/8*(SUMIFS($Z$60:$Z$626,$D$60:$D$626,Table!$C$3,$S$60:$S$626,C36)-SUM(SUMIFS($Z$60:$Z$626,$D$60:$D$626,Table!$C$3,$S$60:$S$626,C36,$AA$60:$AA$626,{"Ongoing","N/A",""}))),4)</f>
    </nc>
  </rcc>
  <rcc rId="14212" sId="1">
    <oc r="F37">
      <f>1/8*(SUMIFS($Z$60:$Z$626,$D$60:$D$626,Table!$C$3)-SUM(SUMIFS($Z$60:$Z$626,$D$60:$D$626,Table!$C$3,$AA$60:$AA$626,{"Ongoing","N/A",""})))</f>
    </oc>
    <nc r="F37">
      <f>ROUND(1/8*(SUMIFS($Z$60:$Z$626,$D$60:$D$626,Table!$C$3)-SUM(SUMIFS($Z$60:$Z$626,$D$60:$D$626,Table!$C$3,$AA$60:$AA$626,{"Ongoing","N/A",""}))),4)</f>
    </nc>
  </rcc>
</revisions>
</file>

<file path=xl/revisions/revisionLog9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13" sId="2">
    <oc r="F4">
      <f>1/8*(SUMIFS($Z$60:$Z$234,$D$60:$D$234,Table!$D$3,$S$60:$S$234,C4)-SUM(SUMIFS($Z$60:$Z$234,$D$60:$D$234,Table!$D$3,$S$60:$S$234,C4,$AA$60:$AA$234,{"Ongoing","N/A",""})))</f>
    </oc>
    <nc r="F4">
      <f>ROUND(1/8*(SUMIFS($Z$60:$Z$234,$D$60:$D$234,Table!$D$3,$S$60:$S$234,C4)-SUM(SUMIFS($Z$60:$Z$234,$D$60:$D$234,Table!$D$3,$S$60:$S$234,C4,$AA$60:$AA$234,{"Ongoing","N/A",""}))),4)</f>
    </nc>
  </rcc>
  <rcc rId="14214" sId="2">
    <oc r="F5">
      <f>1/8*(SUMIFS($Z$60:$Z$234,$D$60:$D$234,Table!$D$3,$S$60:$S$234,C5)-SUM(SUMIFS($Z$60:$Z$234,$D$60:$D$234,Table!$D$3,$S$60:$S$234,C5,$AA$60:$AA$234,{"Ongoing","N/A",""})))</f>
    </oc>
    <nc r="F5">
      <f>ROUND(1/8*(SUMIFS($Z$60:$Z$234,$D$60:$D$234,Table!$D$3,$S$60:$S$234,C5)-SUM(SUMIFS($Z$60:$Z$234,$D$60:$D$234,Table!$D$3,$S$60:$S$234,C5,$AA$60:$AA$234,{"Ongoing","N/A",""}))),4)</f>
    </nc>
  </rcc>
  <rcc rId="14215" sId="2">
    <oc r="F6">
      <f>1/8*(SUMIFS($Z$60:$Z$234,$D$60:$D$234,Table!$D$3,$S$60:$S$234,C6)-SUM(SUMIFS($Z$60:$Z$234,$D$60:$D$234,Table!$D$3,$S$60:$S$234,C6,$AA$60:$AA$234,{"Ongoing","N/A",""})))</f>
    </oc>
    <nc r="F6">
      <f>ROUND(1/8*(SUMIFS($Z$60:$Z$234,$D$60:$D$234,Table!$D$3,$S$60:$S$234,C6)-SUM(SUMIFS($Z$60:$Z$234,$D$60:$D$234,Table!$D$3,$S$60:$S$234,C6,$AA$60:$AA$234,{"Ongoing","N/A",""}))),4)</f>
    </nc>
  </rcc>
  <rcc rId="14216" sId="2">
    <oc r="F7">
      <f>1/8*(SUMIFS($Z$60:$Z$234,$D$60:$D$234,Table!$D$3,$S$60:$S$234,C7)-SUM(SUMIFS($Z$60:$Z$234,$D$60:$D$234,Table!$D$3,$S$60:$S$234,C7,$AA$60:$AA$234,{"Ongoing","N/A",""})))</f>
    </oc>
    <nc r="F7">
      <f>ROUND(1/8*(SUMIFS($Z$60:$Z$234,$D$60:$D$234,Table!$D$3,$S$60:$S$234,C7)-SUM(SUMIFS($Z$60:$Z$234,$D$60:$D$234,Table!$D$3,$S$60:$S$234,C7,$AA$60:$AA$234,{"Ongoing","N/A",""}))),4)</f>
    </nc>
  </rcc>
  <rcc rId="14217" sId="2">
    <oc r="F8">
      <f>1/8*(SUMIFS($Z$60:$Z$234,$D$60:$D$234,Table!$D$3,$S$60:$S$234,C8)-SUM(SUMIFS($Z$60:$Z$234,$D$60:$D$234,Table!$D$3,$S$60:$S$234,C8,$AA$60:$AA$234,{"Ongoing","N/A",""})))</f>
    </oc>
    <nc r="F8">
      <f>ROUND(1/8*(SUMIFS($Z$60:$Z$234,$D$60:$D$234,Table!$D$3,$S$60:$S$234,C8)-SUM(SUMIFS($Z$60:$Z$234,$D$60:$D$234,Table!$D$3,$S$60:$S$234,C8,$AA$60:$AA$234,{"Ongoing","N/A",""}))),4)</f>
    </nc>
  </rcc>
  <rcc rId="14218" sId="2">
    <oc r="F9">
      <f>1/8*(SUMIFS($Z$60:$Z$234,$D$60:$D$234,Table!$D$3,$S$60:$S$234,C9)-SUM(SUMIFS($Z$60:$Z$234,$D$60:$D$234,Table!$D$3,$S$60:$S$234,C9,$AA$60:$AA$234,{"Ongoing","N/A",""})))</f>
    </oc>
    <nc r="F9">
      <f>ROUND(1/8*(SUMIFS($Z$60:$Z$234,$D$60:$D$234,Table!$D$3,$S$60:$S$234,C9)-SUM(SUMIFS($Z$60:$Z$234,$D$60:$D$234,Table!$D$3,$S$60:$S$234,C9,$AA$60:$AA$234,{"Ongoing","N/A",""}))),4)</f>
    </nc>
  </rcc>
  <rcc rId="14219" sId="2">
    <oc r="F10">
      <f>1/8*(SUMIFS($Z$60:$Z$234,$D$60:$D$234,Table!$D$3,$S$60:$S$234,C10)-SUM(SUMIFS($Z$60:$Z$234,$D$60:$D$234,Table!$D$3,$S$60:$S$234,C10,$AA$60:$AA$234,{"Ongoing","N/A",""})))</f>
    </oc>
    <nc r="F10">
      <f>ROUND(1/8*(SUMIFS($Z$60:$Z$234,$D$60:$D$234,Table!$D$3,$S$60:$S$234,C10)-SUM(SUMIFS($Z$60:$Z$234,$D$60:$D$234,Table!$D$3,$S$60:$S$234,C10,$AA$60:$AA$234,{"Ongoing","N/A",""}))),4)</f>
    </nc>
  </rcc>
  <rcc rId="14220" sId="2">
    <oc r="F11">
      <f>1/8*(SUMIFS($Z$60:$Z$234,$D$60:$D$234,Table!$D$3,$S$60:$S$234,C11)-SUM(SUMIFS($Z$60:$Z$234,$D$60:$D$234,Table!$D$3,$S$60:$S$234,C11,$AA$60:$AA$234,{"Ongoing","N/A",""})))</f>
    </oc>
    <nc r="F11">
      <f>ROUND(1/8*(SUMIFS($Z$60:$Z$234,$D$60:$D$234,Table!$D$3,$S$60:$S$234,C11)-SUM(SUMIFS($Z$60:$Z$234,$D$60:$D$234,Table!$D$3,$S$60:$S$234,C11,$AA$60:$AA$234,{"Ongoing","N/A",""}))),4)</f>
    </nc>
  </rcc>
  <rcc rId="14221" sId="2">
    <oc r="F12">
      <f>1/8*(SUMIFS($Z$60:$Z$234,$D$60:$D$234,Table!$D$3,$S$60:$S$234,C12)-SUM(SUMIFS($Z$60:$Z$234,$D$60:$D$234,Table!$D$3,$S$60:$S$234,C12,$AA$60:$AA$234,{"Ongoing","N/A",""})))</f>
    </oc>
    <nc r="F12">
      <f>ROUND(1/8*(SUMIFS($Z$60:$Z$234,$D$60:$D$234,Table!$D$3,$S$60:$S$234,C12)-SUM(SUMIFS($Z$60:$Z$234,$D$60:$D$234,Table!$D$3,$S$60:$S$234,C12,$AA$60:$AA$234,{"Ongoing","N/A",""}))),4)</f>
    </nc>
  </rcc>
  <rcc rId="14222" sId="2">
    <oc r="F13">
      <f>1/8*(SUMIFS($Z$60:$Z$234,$D$60:$D$234,Table!$D$3,$S$60:$S$234,C13)-SUM(SUMIFS($Z$60:$Z$234,$D$60:$D$234,Table!$D$3,$S$60:$S$234,C13,$AA$60:$AA$234,{"Ongoing","N/A",""})))</f>
    </oc>
    <nc r="F13">
      <f>ROUND(1/8*(SUMIFS($Z$60:$Z$234,$D$60:$D$234,Table!$D$3,$S$60:$S$234,C13)-SUM(SUMIFS($Z$60:$Z$234,$D$60:$D$234,Table!$D$3,$S$60:$S$234,C13,$AA$60:$AA$234,{"Ongoing","N/A",""}))),4)</f>
    </nc>
  </rcc>
  <rcc rId="14223" sId="2">
    <oc r="F14">
      <f>1/8*(SUMIFS($Z$60:$Z$234,$D$60:$D$234,Table!$D$3,$S$60:$S$234,C14)-SUM(SUMIFS($Z$60:$Z$234,$D$60:$D$234,Table!$D$3,$S$60:$S$234,C14,$AA$60:$AA$234,{"Ongoing","N/A",""})))</f>
    </oc>
    <nc r="F14">
      <f>ROUND(1/8*(SUMIFS($Z$60:$Z$234,$D$60:$D$234,Table!$D$3,$S$60:$S$234,C14)-SUM(SUMIFS($Z$60:$Z$234,$D$60:$D$234,Table!$D$3,$S$60:$S$234,C14,$AA$60:$AA$234,{"Ongoing","N/A",""}))),4)</f>
    </nc>
  </rcc>
  <rcc rId="14224" sId="2">
    <oc r="F15">
      <f>1/8*(SUMIFS($Z$60:$Z$234,$D$60:$D$234,Table!$D$3,$S$60:$S$234,C15)-SUM(SUMIFS($Z$60:$Z$234,$D$60:$D$234,Table!$D$3,$S$60:$S$234,C15,$AA$60:$AA$234,{"Ongoing","N/A",""})))</f>
    </oc>
    <nc r="F15">
      <f>ROUND(1/8*(SUMIFS($Z$60:$Z$234,$D$60:$D$234,Table!$D$3,$S$60:$S$234,C15)-SUM(SUMIFS($Z$60:$Z$234,$D$60:$D$234,Table!$D$3,$S$60:$S$234,C15,$AA$60:$AA$234,{"Ongoing","N/A",""}))),4)</f>
    </nc>
  </rcc>
  <rcc rId="14225" sId="2">
    <oc r="F16">
      <f>1/8*(SUMIFS($Z$60:$Z$234,$D$60:$D$234,Table!$D$3,$S$60:$S$234,C16)-SUM(SUMIFS($Z$60:$Z$234,$D$60:$D$234,Table!$D$3,$S$60:$S$234,C16,$AA$60:$AA$234,{"Ongoing","N/A",""})))</f>
    </oc>
    <nc r="F16">
      <f>ROUND(1/8*(SUMIFS($Z$60:$Z$234,$D$60:$D$234,Table!$D$3,$S$60:$S$234,C16)-SUM(SUMIFS($Z$60:$Z$234,$D$60:$D$234,Table!$D$3,$S$60:$S$234,C16,$AA$60:$AA$234,{"Ongoing","N/A",""}))),4)</f>
    </nc>
  </rcc>
  <rcc rId="14226" sId="2">
    <oc r="F17">
      <f>1/8*(SUMIFS($Z$60:$Z$234,$D$60:$D$234,Table!$D$3,$S$60:$S$234,C17)-SUM(SUMIFS($Z$60:$Z$234,$D$60:$D$234,Table!$D$3,$S$60:$S$234,C17,$AA$60:$AA$234,{"Ongoing","N/A",""})))</f>
    </oc>
    <nc r="F17">
      <f>ROUND(1/8*(SUMIFS($Z$60:$Z$234,$D$60:$D$234,Table!$D$3,$S$60:$S$234,C17)-SUM(SUMIFS($Z$60:$Z$234,$D$60:$D$234,Table!$D$3,$S$60:$S$234,C17,$AA$60:$AA$234,{"Ongoing","N/A",""}))),4)</f>
    </nc>
  </rcc>
  <rcc rId="14227" sId="2">
    <oc r="F18">
      <f>1/8*(SUMIFS($Z$60:$Z$234,$D$60:$D$234,Table!$D$3)-SUM(SUMIFS($Z$60:$Z$234,$D$60:$D$234,Table!$D$3,$AA$60:$AA$234,{"Ongoing","N/A",""})))</f>
    </oc>
    <nc r="F18">
      <f>ROUND(1/8*(SUMIFS($Z$60:$Z$234,$D$60:$D$234,Table!$D$3)-SUM(SUMIFS($Z$60:$Z$234,$D$60:$D$234,Table!$D$3,$AA$60:$AA$234,{"Ongoing","N/A",""}))),4)</f>
    </nc>
  </rcc>
  <rcc rId="14228" sId="2">
    <oc r="F23">
      <f>1/8*(SUMIFS($Z$60:$Z$234,$D$60:$D$234,Table!$C$3,$S$60:$S$234,C23)-SUM(SUMIFS($Z$60:$Z$234,$D$60:$D$234,Table!$C$3,$S$60:$S$234,C23,$AA$60:$AA$234,{"Ongoing","N/A",""})))</f>
    </oc>
    <nc r="F23">
      <f>ROUND(1/8*(SUMIFS($Z$60:$Z$234,$D$60:$D$234,Table!$C$3,$S$60:$S$234,C23)-SUM(SUMIFS($Z$60:$Z$234,$D$60:$D$234,Table!$C$3,$S$60:$S$234,C23,$AA$60:$AA$234,{"Ongoing","N/A",""}))),4)</f>
    </nc>
  </rcc>
  <rcc rId="14229" sId="2">
    <oc r="F24">
      <f>1/8*(SUMIFS($Z$60:$Z$234,$D$60:$D$234,Table!$C$3,$S$60:$S$234,C24)-SUM(SUMIFS($Z$60:$Z$234,$D$60:$D$234,Table!$C$3,$S$60:$S$234,C24,$AA$60:$AA$234,{"Ongoing","N/A",""})))</f>
    </oc>
    <nc r="F24">
      <f>ROUND(1/8*(SUMIFS($Z$60:$Z$234,$D$60:$D$234,Table!$C$3,$S$60:$S$234,C24)-SUM(SUMIFS($Z$60:$Z$234,$D$60:$D$234,Table!$C$3,$S$60:$S$234,C24,$AA$60:$AA$234,{"Ongoing","N/A",""}))),4)</f>
    </nc>
  </rcc>
  <rcc rId="14230" sId="2">
    <oc r="F25">
      <f>1/8*(SUMIFS($Z$60:$Z$234,$D$60:$D$234,Table!$C$3,$S$60:$S$234,C25)-SUM(SUMIFS($Z$60:$Z$234,$D$60:$D$234,Table!$C$3,$S$60:$S$234,C25,$AA$60:$AA$234,{"Ongoing","N/A",""})))</f>
    </oc>
    <nc r="F25">
      <f>ROUND(1/8*(SUMIFS($Z$60:$Z$234,$D$60:$D$234,Table!$C$3,$S$60:$S$234,C25)-SUM(SUMIFS($Z$60:$Z$234,$D$60:$D$234,Table!$C$3,$S$60:$S$234,C25,$AA$60:$AA$234,{"Ongoing","N/A",""}))),4)</f>
    </nc>
  </rcc>
  <rcc rId="14231" sId="2">
    <oc r="F26">
      <f>1/8*(SUMIFS($Z$60:$Z$234,$D$60:$D$234,Table!$C$3,$S$60:$S$234,C26)-SUM(SUMIFS($Z$60:$Z$234,$D$60:$D$234,Table!$C$3,$S$60:$S$234,C26,$AA$60:$AA$234,{"Ongoing","N/A",""})))</f>
    </oc>
    <nc r="F26">
      <f>ROUND(1/8*(SUMIFS($Z$60:$Z$234,$D$60:$D$234,Table!$C$3,$S$60:$S$234,C26)-SUM(SUMIFS($Z$60:$Z$234,$D$60:$D$234,Table!$C$3,$S$60:$S$234,C26,$AA$60:$AA$234,{"Ongoing","N/A",""}))),4)</f>
    </nc>
  </rcc>
  <rcc rId="14232" sId="2">
    <oc r="F27">
      <f>1/8*(SUMIFS($Z$60:$Z$234,$D$60:$D$234,Table!$C$3,$S$60:$S$234,C27)-SUM(SUMIFS($Z$60:$Z$234,$D$60:$D$234,Table!$C$3,$S$60:$S$234,C27,$AA$60:$AA$234,{"Ongoing","N/A",""})))</f>
    </oc>
    <nc r="F27">
      <f>ROUND(1/8*(SUMIFS($Z$60:$Z$234,$D$60:$D$234,Table!$C$3,$S$60:$S$234,C27)-SUM(SUMIFS($Z$60:$Z$234,$D$60:$D$234,Table!$C$3,$S$60:$S$234,C27,$AA$60:$AA$234,{"Ongoing","N/A",""}))),4)</f>
    </nc>
  </rcc>
  <rcc rId="14233" sId="2">
    <oc r="F28">
      <f>1/8*(SUMIFS($Z$60:$Z$234,$D$60:$D$234,Table!$C$3,$S$60:$S$234,C28)-SUM(SUMIFS($Z$60:$Z$234,$D$60:$D$234,Table!$C$3,$S$60:$S$234,C28,$AA$60:$AA$234,{"Ongoing","N/A",""})))</f>
    </oc>
    <nc r="F28">
      <f>ROUND(1/8*(SUMIFS($Z$60:$Z$234,$D$60:$D$234,Table!$C$3,$S$60:$S$234,C28)-SUM(SUMIFS($Z$60:$Z$234,$D$60:$D$234,Table!$C$3,$S$60:$S$234,C28,$AA$60:$AA$234,{"Ongoing","N/A",""}))),4)</f>
    </nc>
  </rcc>
  <rcc rId="14234" sId="2">
    <oc r="F29">
      <f>1/8*(SUMIFS($Z$60:$Z$234,$D$60:$D$234,Table!$C$3,$S$60:$S$234,C29)-SUM(SUMIFS($Z$60:$Z$234,$D$60:$D$234,Table!$C$3,$S$60:$S$234,C29,$AA$60:$AA$234,{"Ongoing","N/A",""})))</f>
    </oc>
    <nc r="F29">
      <f>ROUND(1/8*(SUMIFS($Z$60:$Z$234,$D$60:$D$234,Table!$C$3,$S$60:$S$234,C29)-SUM(SUMIFS($Z$60:$Z$234,$D$60:$D$234,Table!$C$3,$S$60:$S$234,C29,$AA$60:$AA$234,{"Ongoing","N/A",""}))),4)</f>
    </nc>
  </rcc>
  <rcc rId="14235" sId="2">
    <oc r="F30">
      <f>1/8*(SUMIFS($Z$60:$Z$234,$D$60:$D$234,Table!$C$3,$S$60:$S$234,C30)-SUM(SUMIFS($Z$60:$Z$234,$D$60:$D$234,Table!$C$3,$S$60:$S$234,C30,$AA$60:$AA$234,{"Ongoing","N/A",""})))</f>
    </oc>
    <nc r="F30">
      <f>ROUND(1/8*(SUMIFS($Z$60:$Z$234,$D$60:$D$234,Table!$C$3,$S$60:$S$234,C30)-SUM(SUMIFS($Z$60:$Z$234,$D$60:$D$234,Table!$C$3,$S$60:$S$234,C30,$AA$60:$AA$234,{"Ongoing","N/A",""}))),4)</f>
    </nc>
  </rcc>
  <rcc rId="14236" sId="2">
    <oc r="F31">
      <f>1/8*(SUMIFS($Z$60:$Z$234,$D$60:$D$234,Table!$C$3,$S$60:$S$234,C31)-SUM(SUMIFS($Z$60:$Z$234,$D$60:$D$234,Table!$C$3,$S$60:$S$234,C31,$AA$60:$AA$234,{"Ongoing","N/A",""})))</f>
    </oc>
    <nc r="F31">
      <f>ROUND(1/8*(SUMIFS($Z$60:$Z$234,$D$60:$D$234,Table!$C$3,$S$60:$S$234,C31)-SUM(SUMIFS($Z$60:$Z$234,$D$60:$D$234,Table!$C$3,$S$60:$S$234,C31,$AA$60:$AA$234,{"Ongoing","N/A",""}))),4)</f>
    </nc>
  </rcc>
  <rcc rId="14237" sId="2">
    <oc r="F32">
      <f>1/8*(SUMIFS($Z$60:$Z$234,$D$60:$D$234,Table!$C$3,$S$60:$S$234,C32)-SUM(SUMIFS($Z$60:$Z$234,$D$60:$D$234,Table!$C$3,$S$60:$S$234,C32,$AA$60:$AA$234,{"Ongoing","N/A",""})))</f>
    </oc>
    <nc r="F32">
      <f>ROUND(1/8*(SUMIFS($Z$60:$Z$234,$D$60:$D$234,Table!$C$3,$S$60:$S$234,C32)-SUM(SUMIFS($Z$60:$Z$234,$D$60:$D$234,Table!$C$3,$S$60:$S$234,C32,$AA$60:$AA$234,{"Ongoing","N/A",""}))),4)</f>
    </nc>
  </rcc>
  <rcc rId="14238" sId="2">
    <oc r="F33">
      <f>1/8*(SUMIFS($Z$60:$Z$234,$D$60:$D$234,Table!$C$3,$S$60:$S$234,C33)-SUM(SUMIFS($Z$60:$Z$234,$D$60:$D$234,Table!$C$3,$S$60:$S$234,C33,$AA$60:$AA$234,{"Ongoing","N/A",""})))</f>
    </oc>
    <nc r="F33">
      <f>ROUND(1/8*(SUMIFS($Z$60:$Z$234,$D$60:$D$234,Table!$C$3,$S$60:$S$234,C33)-SUM(SUMIFS($Z$60:$Z$234,$D$60:$D$234,Table!$C$3,$S$60:$S$234,C33,$AA$60:$AA$234,{"Ongoing","N/A",""}))),4)</f>
    </nc>
  </rcc>
  <rcc rId="14239" sId="2">
    <oc r="F34">
      <f>1/8*(SUMIFS($Z$60:$Z$234,$D$60:$D$234,Table!$C$3,$S$60:$S$234,C34)-SUM(SUMIFS($Z$60:$Z$234,$D$60:$D$234,Table!$C$3,$S$60:$S$234,C34,$AA$60:$AA$234,{"Ongoing","N/A",""})))</f>
    </oc>
    <nc r="F34">
      <f>ROUND(1/8*(SUMIFS($Z$60:$Z$234,$D$60:$D$234,Table!$C$3,$S$60:$S$234,C34)-SUM(SUMIFS($Z$60:$Z$234,$D$60:$D$234,Table!$C$3,$S$60:$S$234,C34,$AA$60:$AA$234,{"Ongoing","N/A",""}))),4)</f>
    </nc>
  </rcc>
  <rcc rId="14240" sId="2">
    <oc r="F35">
      <f>1/8*(SUMIFS($Z$60:$Z$234,$D$60:$D$234,Table!$C$3,$S$60:$S$234,C35)-SUM(SUMIFS($Z$60:$Z$234,$D$60:$D$234,Table!$C$3,$S$60:$S$234,C35,$AA$60:$AA$234,{"Ongoing","N/A",""})))</f>
    </oc>
    <nc r="F35">
      <f>ROUND(1/8*(SUMIFS($Z$60:$Z$234,$D$60:$D$234,Table!$C$3,$S$60:$S$234,C35)-SUM(SUMIFS($Z$60:$Z$234,$D$60:$D$234,Table!$C$3,$S$60:$S$234,C35,$AA$60:$AA$234,{"Ongoing","N/A",""}))),4)</f>
    </nc>
  </rcc>
  <rcc rId="14241" sId="2">
    <oc r="F36">
      <f>1/8*(SUMIFS($Z$60:$Z$234,$D$60:$D$234,Table!$C$3,$S$60:$S$234,C36)-SUM(SUMIFS($Z$60:$Z$234,$D$60:$D$234,Table!$C$3,$S$60:$S$234,C36,$AA$60:$AA$234,{"Ongoing","N/A",""})))</f>
    </oc>
    <nc r="F36">
      <f>ROUND(1/8*(SUMIFS($Z$60:$Z$234,$D$60:$D$234,Table!$C$3,$S$60:$S$234,C36)-SUM(SUMIFS($Z$60:$Z$234,$D$60:$D$234,Table!$C$3,$S$60:$S$234,C36,$AA$60:$AA$234,{"Ongoing","N/A",""}))),4)</f>
    </nc>
  </rcc>
  <rcc rId="14242" sId="2">
    <oc r="F37">
      <f>1/8*(SUMIFS($Z$60:$Z$234,$D$60:$D$234,Table!$C$3)-SUM(SUMIFS($Z$60:$Z$234,$D$60:$D$234,Table!$C$3,$AA$60:$AA$234,{"Ongoing","N/A",""})))</f>
    </oc>
    <nc r="F37">
      <f>ROUND(1/8*(SUMIFS($Z$60:$Z$234,$D$60:$D$234,Table!$C$3)-SUM(SUMIFS($Z$60:$Z$234,$D$60:$D$234,Table!$C$3,$AA$60:$AA$234,{"Ongoing","N/A",""}))),4)</f>
    </nc>
  </rcc>
</revisions>
</file>

<file path=xl/revisions/revisionLog9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43" sId="6">
    <oc r="F14">
      <f>$B$26-SUM(VALUE(SUBSTITUTE(E86,"-",0)),VALUE(SUBSTITUTE(O86,"-",0)))</f>
    </oc>
    <nc r="F14">
      <f>$B$26-SUM(VALUE(SUBSTITUTE(E86,"-",0)),VALUE(SUBSTITUTE(O86,"-",0)))-17</f>
    </nc>
  </rcc>
  <rcc rId="14244" sId="6" numFmtId="19">
    <oc r="D23">
      <f>TODAY()</f>
    </oc>
    <nc r="D23">
      <f>TODAY()</f>
    </nc>
  </rcc>
</revisions>
</file>

<file path=xl/revisions/revisionLog9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45" sId="6">
    <oc r="F14">
      <f>$B$26-SUM(VALUE(SUBSTITUTE(E86,"-",0)),VALUE(SUBSTITUTE(O86,"-",0)))-17</f>
    </oc>
    <nc r="F14">
      <f>$B$26-SUM(VALUE(SUBSTITUTE(E86,"-",0)),VALUE(SUBSTITUTE(O86,"-",0)))-23</f>
    </nc>
  </rcc>
  <rcc rId="14246" sId="6" numFmtId="19">
    <oc r="D23">
      <f>TODAY()</f>
    </oc>
    <nc r="D23">
      <f>TODAY()</f>
    </nc>
  </rcc>
</revisions>
</file>

<file path=xl/revisions/revisionLog9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65:AD467">
    <dxf>
      <fill>
        <patternFill patternType="solid">
          <bgColor rgb="FFFF0000"/>
        </patternFill>
      </fill>
    </dxf>
  </rfmt>
  <rcv guid="{C94451EF-7A3E-4D72-B5A4-3D1B193192CC}" action="delete"/>
  <rdn rId="0" localSheetId="1" customView="1" name="Z_C94451EF_7A3E_4D72_B5A4_3D1B193192CC_.wvu.FilterData" hidden="1" oldHidden="1">
    <formula>Merged_COEM!$A$59:$AN$626</formula>
    <oldFormula>Merged_COEM!$A$59:$AN$626</oldFormula>
  </rdn>
  <rdn rId="0" localSheetId="2" customView="1" name="Z_C94451EF_7A3E_4D72_B5A4_3D1B193192CC_.wvu.FilterData" hidden="1" oldHidden="1">
    <formula>Merged_JOEM!$B$59:$AN$234</formula>
    <oldFormula>Merged_JOEM!$B$59:$AN$234</oldFormula>
  </rdn>
  <rcv guid="{C94451EF-7A3E-4D72-B5A4-3D1B193192CC}" action="add"/>
</revisions>
</file>

<file path=xl/revisions/revisionLog9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49" sId="6">
    <oc r="M15" t="inlineStr">
      <is>
        <t>Not join project</t>
      </is>
    </oc>
    <nc r="M15" t="inlineStr">
      <is>
        <t>Join since 11-June-2020</t>
      </is>
    </nc>
  </rcc>
  <rcc rId="14250" sId="6">
    <oc r="M16" t="inlineStr">
      <is>
        <t>Not join project</t>
      </is>
    </oc>
    <nc r="M16" t="inlineStr">
      <is>
        <t>Join since 11-June-2020</t>
      </is>
    </nc>
  </rcc>
  <rcc rId="14251" sId="6">
    <oc r="M17" t="inlineStr">
      <is>
        <t>Not join project</t>
      </is>
    </oc>
    <nc r="M17" t="inlineStr">
      <is>
        <t>Join since 11-June-2020</t>
      </is>
    </nc>
  </rcc>
</revisions>
</file>

<file path=xl/revisions/revisionLog9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52" sId="6" quotePrefix="1">
    <oc r="F81" t="inlineStr">
      <is>
        <t>May: 25, 26; Jun: 10, 11, 12</t>
      </is>
    </oc>
    <nc r="F81" t="inlineStr">
      <is>
        <t>May: 25, 26; Jun: 10, 11</t>
      </is>
    </nc>
  </rcc>
  <rcc rId="14253" sId="6">
    <oc r="E81">
      <v>5</v>
    </oc>
    <nc r="E81">
      <v>4</v>
    </nc>
  </rcc>
</revisions>
</file>

<file path=xl/revisions/revisionLog9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Merged_COEM!$A$59:$AN$626</formula>
    <oldFormula>Merged_COEM!$A$59:$AN$626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9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56" sId="1" odxf="1" dxf="1" quotePrefix="1">
    <oc r="F540" t="inlineStr">
      <is>
        <t>rb\as\gwm\cp\app\net</t>
      </is>
    </oc>
    <nc r="F540" t="inlineStr">
      <is>
        <t>GWM_AB30_CP_Int/MainstreamF30/rb/as/gwm/cp/app/net/SclCallout/src/NET_ATM_Callout_GWM.c</t>
      </is>
    </nc>
    <ndxf>
      <fill>
        <patternFill patternType="none">
          <bgColor indexed="65"/>
        </patternFill>
      </fill>
    </ndxf>
  </rcc>
  <rcc rId="14257" sId="1" odxf="1" dxf="1" quotePrefix="1">
    <oc r="F541" t="inlineStr">
      <is>
        <t>rb\as\gwm\cp\app\net</t>
      </is>
    </oc>
    <nc r="F541" t="inlineStr">
      <is>
        <t>GWM_AB30_CP_Int/MainstreamF30/rb/as/gwm/cp/app/net/SpecialStrategy/src/NET_NetBLSStrategy_GWM.c</t>
      </is>
    </nc>
    <ndxf>
      <fill>
        <patternFill patternType="none">
          <bgColor indexed="65"/>
        </patternFill>
      </fill>
    </ndxf>
  </rc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60" sId="1" quotePrefix="1">
    <oc r="F540" t="inlineStr">
      <is>
        <t>GWM_AB30_CP_Int/MainstreamF30/rb/as/gwm/cp/app/net/SclCallout/src/NET_ATM_Callout_GWM.c</t>
      </is>
    </oc>
    <nc r="F540" t="inlineStr">
      <is>
        <t>GWM_AB30_CP_Int\MainstreamF30\rb\as\gwm\cp\app\net\SclCallout\src\NET_ATM_Callout_GWM.c</t>
      </is>
    </nc>
  </rcc>
  <rcc rId="14261" sId="1" quotePrefix="1">
    <oc r="F541" t="inlineStr">
      <is>
        <t>GWM_AB30_CP_Int/MainstreamF30/rb/as/gwm/cp/app/net/SpecialStrategy/src/NET_NetBLSStrategy_GWM.c</t>
      </is>
    </oc>
    <nc r="F541" t="inlineStr">
      <is>
        <t>GWM_AB30_CP_Int\MainstreamF30\rb\as\gwm\cp\app\net\SpecialStrategy\src\NET_NetBLSStrategy_GWM.c</t>
      </is>
    </nc>
  </rcc>
</revisions>
</file>

<file path=xl/revisions/revisionLog9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O630" start="0" length="0">
    <dxf>
      <alignment horizontal="left" readingOrder="0"/>
      <border outline="0">
        <left style="thin">
          <color indexed="64"/>
        </left>
        <right style="thin">
          <color indexed="64"/>
        </right>
        <top style="thin">
          <color indexed="64"/>
        </top>
        <bottom style="thin">
          <color indexed="64"/>
        </bottom>
      </border>
    </dxf>
  </rfmt>
  <rfmt sheetId="1" sqref="O631" start="0" length="0">
    <dxf>
      <alignment horizontal="left" readingOrder="0"/>
      <border outline="0">
        <left style="thin">
          <color indexed="64"/>
        </left>
        <right style="thin">
          <color indexed="64"/>
        </right>
        <top style="thin">
          <color indexed="64"/>
        </top>
        <bottom style="thin">
          <color indexed="64"/>
        </bottom>
      </border>
    </dxf>
  </rfmt>
  <rfmt sheetId="1" sqref="O632" start="0" length="0">
    <dxf>
      <alignment horizontal="left" vertical="top" readingOrder="0"/>
      <border outline="0">
        <left style="thin">
          <color indexed="64"/>
        </left>
        <right style="thin">
          <color indexed="64"/>
        </right>
        <top style="thin">
          <color indexed="64"/>
        </top>
        <bottom style="thin">
          <color indexed="64"/>
        </bottom>
      </border>
    </dxf>
  </rfmt>
  <rfmt sheetId="1" sqref="O633" start="0" length="0">
    <dxf>
      <alignment horizontal="left" vertical="top" readingOrder="0"/>
      <border outline="0">
        <left style="thin">
          <color indexed="64"/>
        </left>
        <right style="thin">
          <color indexed="64"/>
        </right>
        <top style="thin">
          <color indexed="64"/>
        </top>
        <bottom style="thin">
          <color indexed="64"/>
        </bottom>
      </border>
    </dxf>
  </rfmt>
  <rfmt sheetId="1" sqref="Q630" start="0" length="0">
    <dxf>
      <alignment horizontal="left" vertical="top" readingOrder="0"/>
      <border outline="0">
        <left style="thin">
          <color indexed="64"/>
        </left>
        <right style="thin">
          <color indexed="64"/>
        </right>
        <top style="thin">
          <color indexed="64"/>
        </top>
        <bottom style="thin">
          <color indexed="64"/>
        </bottom>
      </border>
    </dxf>
  </rfmt>
  <rfmt sheetId="1" sqref="Q631" start="0" length="0">
    <dxf>
      <alignment horizontal="left" vertical="top" readingOrder="0"/>
      <border outline="0">
        <left style="thin">
          <color indexed="64"/>
        </left>
        <right style="thin">
          <color indexed="64"/>
        </right>
        <top style="thin">
          <color indexed="64"/>
        </top>
        <bottom style="thin">
          <color indexed="64"/>
        </bottom>
      </border>
    </dxf>
  </rfmt>
  <rfmt sheetId="1" sqref="Q632" start="0" length="0">
    <dxf>
      <alignment horizontal="left" vertical="top" readingOrder="0"/>
      <border outline="0">
        <left style="thin">
          <color indexed="64"/>
        </left>
        <right style="thin">
          <color indexed="64"/>
        </right>
        <top style="thin">
          <color indexed="64"/>
        </top>
        <bottom style="thin">
          <color indexed="64"/>
        </bottom>
      </border>
    </dxf>
  </rfmt>
  <rfmt sheetId="1" sqref="Q633" start="0" length="0">
    <dxf>
      <alignment horizontal="left" vertical="top" readingOrder="0"/>
      <border outline="0">
        <left style="thin">
          <color indexed="64"/>
        </left>
        <right style="thin">
          <color indexed="64"/>
        </right>
        <top style="thin">
          <color indexed="64"/>
        </top>
        <bottom style="thin">
          <color indexed="64"/>
        </bottom>
      </border>
    </dxf>
  </rfmt>
  <rfmt sheetId="1" sqref="Q634" start="0" length="0">
    <dxf>
      <alignment horizontal="left" vertical="top" readingOrder="0"/>
      <border outline="0">
        <left style="thin">
          <color indexed="64"/>
        </left>
        <right style="thin">
          <color indexed="64"/>
        </right>
        <top style="thin">
          <color indexed="64"/>
        </top>
        <bottom style="thin">
          <color indexed="64"/>
        </bottom>
      </border>
    </dxf>
  </rfmt>
  <rfmt sheetId="1" sqref="P630" start="0" length="0">
    <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P631" start="0" length="0">
    <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P632" start="0" length="0">
    <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P633" start="0" length="0">
    <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U629" start="0" length="0">
    <dxf/>
  </rfmt>
  <rfmt sheetId="1" sqref="V629" start="0" length="0">
    <dxf>
      <font>
        <sz val="11"/>
        <color theme="1"/>
        <name val="Calibri"/>
        <scheme val="minor"/>
      </font>
    </dxf>
  </rfmt>
  <rfmt sheetId="1" sqref="N630" start="0" length="0">
    <dxf/>
  </rfmt>
  <rfmt sheetId="1" sqref="O630" start="0" length="0">
    <dxf>
      <alignment horizontal="general" vertical="bottom" readingOrder="0"/>
      <border outline="0">
        <left/>
        <right/>
        <top/>
        <bottom/>
      </border>
    </dxf>
  </rfmt>
  <rfmt sheetId="1" sqref="P630" start="0" length="0">
    <dxf>
      <font>
        <b val="0"/>
        <sz val="11"/>
        <color theme="1"/>
        <name val="Calibri"/>
        <scheme val="minor"/>
      </font>
      <alignment horizontal="general" vertical="bottom" readingOrder="0"/>
      <border outline="0">
        <left/>
        <right/>
        <top/>
        <bottom/>
      </border>
    </dxf>
  </rfmt>
  <rfmt sheetId="1" sqref="Q630" start="0" length="0">
    <dxf>
      <alignment horizontal="general" vertical="bottom" readingOrder="0"/>
      <border outline="0">
        <left/>
        <right/>
        <top/>
        <bottom/>
      </border>
    </dxf>
  </rfmt>
  <rfmt sheetId="1" sqref="V630" start="0" length="0">
    <dxf/>
  </rfmt>
  <rfmt sheetId="1" sqref="N631" start="0" length="0">
    <dxf/>
  </rfmt>
  <rfmt sheetId="1" sqref="O631" start="0" length="0">
    <dxf>
      <alignment horizontal="general" vertical="bottom" readingOrder="0"/>
      <border outline="0">
        <left/>
        <right/>
        <top/>
        <bottom/>
      </border>
    </dxf>
  </rfmt>
  <rfmt sheetId="1" sqref="P631" start="0" length="0">
    <dxf>
      <font>
        <b val="0"/>
        <sz val="11"/>
        <color theme="1"/>
        <name val="Calibri"/>
        <scheme val="minor"/>
      </font>
      <alignment horizontal="general" vertical="bottom" readingOrder="0"/>
      <border outline="0">
        <left/>
        <right/>
        <top/>
        <bottom/>
      </border>
    </dxf>
  </rfmt>
  <rfmt sheetId="1" sqref="Q631" start="0" length="0">
    <dxf>
      <alignment horizontal="general" vertical="bottom" readingOrder="0"/>
      <border outline="0">
        <left/>
        <right/>
        <top/>
        <bottom/>
      </border>
    </dxf>
  </rfmt>
  <rfmt sheetId="1" sqref="V631" start="0" length="0">
    <dxf/>
  </rfmt>
  <rfmt sheetId="1" sqref="O632" start="0" length="0">
    <dxf>
      <alignment horizontal="general" vertical="bottom" readingOrder="0"/>
      <border outline="0">
        <left/>
        <right/>
        <top/>
        <bottom/>
      </border>
    </dxf>
  </rfmt>
  <rfmt sheetId="1" sqref="P632" start="0" length="0">
    <dxf>
      <font>
        <b val="0"/>
        <sz val="11"/>
        <color theme="1"/>
        <name val="Calibri"/>
        <scheme val="minor"/>
      </font>
      <alignment horizontal="general" vertical="bottom" readingOrder="0"/>
      <border outline="0">
        <left/>
        <right/>
        <top/>
        <bottom/>
      </border>
    </dxf>
  </rfmt>
  <rfmt sheetId="1" sqref="Q632" start="0" length="0">
    <dxf>
      <alignment horizontal="general" vertical="bottom" readingOrder="0"/>
      <border outline="0">
        <left/>
        <right/>
        <top/>
        <bottom/>
      </border>
    </dxf>
  </rfmt>
  <rfmt sheetId="1" sqref="V632" start="0" length="0">
    <dxf/>
  </rfmt>
  <rfmt sheetId="1" sqref="O633" start="0" length="0">
    <dxf>
      <alignment horizontal="general" vertical="bottom" readingOrder="0"/>
      <border outline="0">
        <left/>
        <right/>
        <top/>
        <bottom/>
      </border>
    </dxf>
  </rfmt>
  <rfmt sheetId="1" sqref="P633" start="0" length="0">
    <dxf>
      <font>
        <b val="0"/>
        <sz val="11"/>
        <color theme="1"/>
        <name val="Calibri"/>
        <scheme val="minor"/>
      </font>
      <alignment horizontal="general" vertical="bottom" readingOrder="0"/>
      <border outline="0">
        <left/>
        <right/>
        <top/>
        <bottom/>
      </border>
    </dxf>
  </rfmt>
  <rfmt sheetId="1" sqref="Q633" start="0" length="0">
    <dxf>
      <alignment horizontal="general" vertical="bottom" readingOrder="0"/>
      <border outline="0">
        <left/>
        <right/>
        <top/>
        <bottom/>
      </border>
    </dxf>
  </rfmt>
  <rfmt sheetId="1" sqref="Q634" start="0" length="0">
    <dxf>
      <alignment horizontal="general" vertical="bottom" readingOrder="0"/>
      <border outline="0">
        <left/>
        <right/>
        <top/>
        <bottom/>
      </border>
    </dxf>
  </rfmt>
  <rcv guid="{3B3E6719-EACB-4D2C-89C1-05FFAB6020FD}" action="delete"/>
  <rdn rId="0" localSheetId="1" customView="1" name="Z_3B3E6719_EACB_4D2C_89C1_05FFAB6020FD_.wvu.FilterData" hidden="1" oldHidden="1">
    <formula>Merged_COEM!$A$59:$AN$626</formula>
    <oldFormula>Merged_COEM!$A$59:$AN$626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9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64" sId="1" odxf="1" dxf="1">
    <oc r="W539">
      <f>V539</f>
    </oc>
    <nc r="W539">
      <v>43</v>
    </nc>
    <ndxf>
      <fill>
        <patternFill patternType="solid">
          <bgColor rgb="FFFF0000"/>
        </patternFill>
      </fill>
    </ndxf>
  </rcc>
  <rcc rId="14265" sId="1" odxf="1" dxf="1">
    <oc r="W540">
      <f>V540</f>
    </oc>
    <nc r="W540">
      <v>78</v>
    </nc>
    <ndxf>
      <fill>
        <patternFill patternType="solid">
          <bgColor rgb="FFFF0000"/>
        </patternFill>
      </fill>
    </ndxf>
  </rcc>
  <rcc rId="14266" sId="1">
    <nc r="AN539" t="inlineStr">
      <is>
        <t>Actual LOC: 43</t>
      </is>
    </nc>
  </rcc>
  <rcc rId="14267" sId="1">
    <nc r="AN540" t="inlineStr">
      <is>
        <t>Actual LOC: 78</t>
      </is>
    </nc>
  </rc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72" sId="1">
    <nc r="AN537" t="inlineStr">
      <is>
        <t>No function to test</t>
      </is>
    </nc>
  </rcc>
  <rfmt sheetId="1" sqref="AN537">
    <dxf>
      <fill>
        <patternFill patternType="solid">
          <bgColor rgb="FFFFFF00"/>
        </patternFill>
      </fill>
    </dxf>
  </rfmt>
  <rcc rId="14273" sId="1">
    <nc r="X537">
      <f>W537</f>
    </nc>
  </rcc>
  <rcc rId="14274" sId="1">
    <nc r="Z537">
      <v>0.5</v>
    </nc>
  </rcc>
  <rcc rId="14275" sId="1">
    <nc r="AA537" t="inlineStr">
      <is>
        <t>Ready for review</t>
      </is>
    </nc>
  </rcc>
  <rcc rId="14276" sId="1" numFmtId="19">
    <nc r="AE537">
      <v>43994</v>
    </nc>
  </rcc>
  <rcc rId="14277" sId="1" numFmtId="19">
    <nc r="AF537">
      <v>43994</v>
    </nc>
  </rcc>
  <rcc rId="14278" sId="1">
    <nc r="AG537" t="inlineStr">
      <is>
        <t>OK</t>
      </is>
    </nc>
  </rcc>
  <rcc rId="14279" sId="1">
    <nc r="AK537" t="inlineStr">
      <is>
        <t>None</t>
      </is>
    </nc>
  </rcc>
  <rcc rId="14280" sId="1" odxf="1" dxf="1" numFmtId="14" quotePrefix="1">
    <nc r="AH537" t="inlineStr">
      <is>
        <t>-</t>
      </is>
    </nc>
    <ndxf/>
  </rcc>
  <rcc rId="14281" sId="1" odxf="1" dxf="1" numFmtId="14" quotePrefix="1">
    <nc r="AI537" t="inlineStr">
      <is>
        <t>-</t>
      </is>
    </nc>
    <ndxf/>
  </rcc>
  <rcc rId="14282" sId="1" odxf="1" dxf="1" numFmtId="14" quotePrefix="1">
    <nc r="AJ537" t="inlineStr">
      <is>
        <t>-</t>
      </is>
    </nc>
    <ndxf/>
  </rc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N505">
    <dxf>
      <fill>
        <patternFill patternType="solid">
          <bgColor rgb="FF92D050"/>
        </patternFill>
      </fill>
    </dxf>
  </rfmt>
  <rfmt sheetId="1" sqref="N592">
    <dxf>
      <fill>
        <patternFill patternType="solid">
          <bgColor rgb="FF92D050"/>
        </patternFill>
      </fill>
    </dxf>
  </rfmt>
</revisions>
</file>

<file path=xl/revisions/revisionLog9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N465">
    <dxf>
      <fill>
        <patternFill patternType="solid">
          <bgColor rgb="FF92D050"/>
        </patternFill>
      </fill>
    </dxf>
  </rfmt>
</revisions>
</file>

<file path=xl/revisions/revisionLog9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87" sId="1">
    <nc r="X377">
      <f>W377</f>
    </nc>
  </rcc>
  <rcc rId="14288" sId="1">
    <nc r="Z377">
      <v>0.2</v>
    </nc>
  </rcc>
  <rcc rId="14289" sId="1">
    <nc r="AA377" t="inlineStr">
      <is>
        <t>Ready for review</t>
      </is>
    </nc>
  </rcc>
  <rcc rId="14290" sId="1" numFmtId="19">
    <nc r="AE377">
      <v>43994</v>
    </nc>
  </rcc>
  <rcc rId="14291" sId="1" numFmtId="19">
    <nc r="AF377">
      <v>43994</v>
    </nc>
  </rcc>
  <rcc rId="14292" sId="1">
    <nc r="AG377" t="inlineStr">
      <is>
        <t>OK</t>
      </is>
    </nc>
  </rcc>
  <rcc rId="14293" sId="1" numFmtId="14">
    <nc r="AH377">
      <v>1</v>
    </nc>
  </rcc>
  <rcc rId="14294" sId="1" numFmtId="14">
    <nc r="AI377">
      <v>1</v>
    </nc>
  </rcc>
  <rcc rId="14295" sId="1" numFmtId="14">
    <nc r="AJ377">
      <v>1</v>
    </nc>
  </rcc>
  <rcc rId="14296" sId="1">
    <nc r="AK377" t="inlineStr">
      <is>
        <t>None</t>
      </is>
    </nc>
  </rcc>
  <rcc rId="14297" sId="1" odxf="1" dxf="1" quotePrefix="1">
    <nc r="AL377" t="inlineStr">
      <is>
        <t>-</t>
      </is>
    </nc>
    <odxf/>
    <ndxf/>
  </rcc>
  <rcc rId="14298" sId="1" odxf="1" dxf="1" quotePrefix="1">
    <nc r="AM377" t="inlineStr">
      <is>
        <t>-</t>
      </is>
    </nc>
    <odxf/>
    <ndxf/>
  </rcc>
  <rcc rId="14299" sId="1" odxf="1" dxf="1" quotePrefix="1">
    <nc r="AN377" t="inlineStr">
      <is>
        <t>-</t>
      </is>
    </nc>
    <odxf/>
    <ndxf/>
  </rcc>
  <rcc rId="14300" sId="1" numFmtId="19">
    <nc r="AE374">
      <v>43994</v>
    </nc>
  </rcc>
  <rcc rId="14301" sId="1" numFmtId="19">
    <nc r="AF374">
      <v>43994</v>
    </nc>
  </rcc>
  <rcc rId="14302" sId="1">
    <nc r="AG374" t="inlineStr">
      <is>
        <t>OK</t>
      </is>
    </nc>
  </rcc>
  <rcc rId="14303" sId="1" numFmtId="14">
    <nc r="AH374">
      <v>1</v>
    </nc>
  </rcc>
  <rcc rId="14304" sId="1" numFmtId="14">
    <nc r="AI374">
      <v>1</v>
    </nc>
  </rcc>
  <rcc rId="14305" sId="1" numFmtId="14">
    <nc r="AJ374">
      <v>1</v>
    </nc>
  </rcc>
  <rcc rId="14306" sId="1">
    <nc r="AK374" t="inlineStr">
      <is>
        <t>None</t>
      </is>
    </nc>
  </rcc>
  <rcc rId="14307" sId="1" odxf="1" dxf="1" quotePrefix="1">
    <nc r="AL374" t="inlineStr">
      <is>
        <t>-</t>
      </is>
    </nc>
    <odxf/>
    <ndxf/>
  </rcc>
  <rcc rId="14308" sId="1" odxf="1" dxf="1" quotePrefix="1">
    <nc r="AM374" t="inlineStr">
      <is>
        <t>-</t>
      </is>
    </nc>
    <odxf/>
    <ndxf/>
  </rcc>
  <rcc rId="14309" sId="1" odxf="1" dxf="1" quotePrefix="1">
    <nc r="AN374" t="inlineStr">
      <is>
        <t>-</t>
      </is>
    </nc>
    <odxf/>
    <ndxf/>
  </rcc>
  <rcv guid="{3B3E6719-EACB-4D2C-89C1-05FFAB6020FD}" action="delete"/>
  <rdn rId="0" localSheetId="1" customView="1" name="Z_3B3E6719_EACB_4D2C_89C1_05FFAB6020FD_.wvu.FilterData" hidden="1" oldHidden="1">
    <formula>Merged_COEM!$A$59:$AN$626</formula>
    <oldFormula>Merged_COEM!$A$59:$AN$626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9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312" sId="1">
    <nc r="X374">
      <f>W374</f>
    </nc>
  </rcc>
  <rcc rId="14313" sId="1">
    <nc r="Z374">
      <v>0.2</v>
    </nc>
  </rcc>
  <rcc rId="14314" sId="1">
    <nc r="AA374" t="inlineStr">
      <is>
        <t>Ready for review</t>
      </is>
    </nc>
  </rcc>
  <rcv guid="{3B3E6719-EACB-4D2C-89C1-05FFAB6020FD}" action="delete"/>
  <rdn rId="0" localSheetId="1" customView="1" name="Z_3B3E6719_EACB_4D2C_89C1_05FFAB6020FD_.wvu.FilterData" hidden="1" oldHidden="1">
    <formula>Merged_COEM!$A$59:$AN$626</formula>
    <oldFormula>Merged_COEM!$A$59:$AN$626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9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317" sId="1">
    <nc r="X375">
      <f>W375</f>
    </nc>
  </rcc>
  <rcc rId="14318" sId="1">
    <nc r="Z375">
      <v>0.5</v>
    </nc>
  </rcc>
  <rcc rId="14319" sId="1">
    <nc r="AA375" t="inlineStr">
      <is>
        <t>Ready for review</t>
      </is>
    </nc>
  </rcc>
  <rcc rId="14320" sId="1" numFmtId="19">
    <nc r="AE375">
      <v>43994</v>
    </nc>
  </rcc>
  <rcc rId="14321" sId="1" numFmtId="19">
    <nc r="AF375">
      <v>43994</v>
    </nc>
  </rcc>
  <rcc rId="14322" sId="1">
    <nc r="AG375" t="inlineStr">
      <is>
        <t>OK</t>
      </is>
    </nc>
  </rcc>
  <rcc rId="14323" sId="1" numFmtId="14">
    <nc r="AH375">
      <v>1</v>
    </nc>
  </rcc>
  <rcc rId="14324" sId="1" numFmtId="14">
    <nc r="AI375">
      <v>1</v>
    </nc>
  </rcc>
  <rcc rId="14325" sId="1" numFmtId="14">
    <nc r="AJ375">
      <v>1</v>
    </nc>
  </rcc>
  <rcc rId="14326" sId="1">
    <nc r="AK375" t="inlineStr">
      <is>
        <t>None</t>
      </is>
    </nc>
  </rcc>
  <rcc rId="14327" sId="1" odxf="1" dxf="1" quotePrefix="1">
    <nc r="AL375" t="inlineStr">
      <is>
        <t>-</t>
      </is>
    </nc>
    <odxf/>
    <ndxf/>
  </rcc>
  <rcc rId="14328" sId="1" odxf="1" dxf="1" quotePrefix="1">
    <nc r="AM375" t="inlineStr">
      <is>
        <t>-</t>
      </is>
    </nc>
    <odxf/>
    <ndxf/>
  </rcc>
  <rcc rId="14329" sId="1" odxf="1" dxf="1" quotePrefix="1">
    <nc r="AN375" t="inlineStr">
      <is>
        <t>-</t>
      </is>
    </nc>
    <odxf/>
    <ndxf/>
  </rcc>
  <rcv guid="{3B3E6719-EACB-4D2C-89C1-05FFAB6020FD}" action="delete"/>
  <rdn rId="0" localSheetId="1" customView="1" name="Z_3B3E6719_EACB_4D2C_89C1_05FFAB6020FD_.wvu.FilterData" hidden="1" oldHidden="1">
    <formula>Merged_COEM!$A$59:$AN$626</formula>
    <oldFormula>Merged_COEM!$A$59:$AN$626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9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332" sId="1">
    <nc r="X376">
      <f>W376</f>
    </nc>
  </rcc>
  <rcc rId="14333" sId="1">
    <nc r="Z376">
      <v>0.1</v>
    </nc>
  </rcc>
  <rcc rId="14334" sId="1">
    <nc r="AA376" t="inlineStr">
      <is>
        <t>Ready for review</t>
      </is>
    </nc>
  </rcc>
  <rcc rId="14335" sId="1" numFmtId="19">
    <nc r="AE376">
      <v>43987</v>
    </nc>
  </rcc>
  <rcc rId="14336" sId="1" numFmtId="19">
    <nc r="AF376">
      <v>43987</v>
    </nc>
  </rcc>
  <rcc rId="14337" sId="1">
    <nc r="AG376" t="inlineStr">
      <is>
        <t>OK</t>
      </is>
    </nc>
  </rcc>
  <rcc rId="14338" sId="1" odxf="1" dxf="1" quotePrefix="1">
    <nc r="AH376" t="inlineStr">
      <is>
        <t>-</t>
      </is>
    </nc>
    <odxf/>
    <ndxf/>
  </rcc>
  <rcc rId="14339" sId="1" odxf="1" dxf="1" quotePrefix="1">
    <nc r="AI376" t="inlineStr">
      <is>
        <t>-</t>
      </is>
    </nc>
    <odxf/>
    <ndxf/>
  </rcc>
  <rcc rId="14340" sId="1" odxf="1" dxf="1" quotePrefix="1">
    <nc r="AJ376" t="inlineStr">
      <is>
        <t>-</t>
      </is>
    </nc>
    <odxf/>
    <ndxf/>
  </rcc>
  <rcc rId="14341" sId="1">
    <nc r="AK376" t="inlineStr">
      <is>
        <t>None</t>
      </is>
    </nc>
  </rcc>
  <rcc rId="14342" sId="1" odxf="1" dxf="1" quotePrefix="1">
    <nc r="AL376" t="inlineStr">
      <is>
        <t>-</t>
      </is>
    </nc>
    <odxf/>
    <ndxf/>
  </rcc>
  <rcc rId="14343" sId="1" odxf="1" dxf="1" quotePrefix="1">
    <nc r="AM376" t="inlineStr">
      <is>
        <t>-</t>
      </is>
    </nc>
    <odxf/>
    <ndxf/>
  </rcc>
  <rcc rId="14344" sId="1" odxf="1" dxf="1" quotePrefix="1">
    <nc r="AN376" t="inlineStr">
      <is>
        <t>- No function to test</t>
      </is>
    </nc>
    <odxf/>
    <ndxf/>
  </rcc>
  <rcv guid="{3B3E6719-EACB-4D2C-89C1-05FFAB6020FD}" action="delete"/>
  <rdn rId="0" localSheetId="1" customView="1" name="Z_3B3E6719_EACB_4D2C_89C1_05FFAB6020FD_.wvu.FilterData" hidden="1" oldHidden="1">
    <formula>Merged_COEM!$A$59:$AN$626</formula>
    <oldFormula>Merged_COEM!$A$59:$AN$626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9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m rId="14347" sheetId="1" source="AE375:AF375" destination="AE376:AF376" sourceSheetId="1">
    <rcc rId="0" sId="1" dxf="1" numFmtId="19">
      <nc r="AE376">
        <v>43987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76">
        <v>43987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m>
  <rcv guid="{3B3E6719-EACB-4D2C-89C1-05FFAB6020FD}" action="delete"/>
  <rdn rId="0" localSheetId="1" customView="1" name="Z_3B3E6719_EACB_4D2C_89C1_05FFAB6020FD_.wvu.FilterData" hidden="1" oldHidden="1">
    <formula>Merged_COEM!$A$59:$AN$626</formula>
    <oldFormula>Merged_COEM!$A$59:$AN$626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9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350" sId="1" odxf="1" dxf="1" numFmtId="19">
    <nc r="AE375">
      <v>43994</v>
    </nc>
    <odxf>
      <numFmt numFmtId="0" formatCode="General"/>
      <alignment horizontal="general" vertical="bottom" readingOrder="0"/>
      <border outline="0">
        <left/>
        <right/>
        <top/>
        <bottom/>
      </border>
    </odxf>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4351" sId="1" odxf="1" dxf="1" numFmtId="19">
    <nc r="AF375">
      <v>43994</v>
    </nc>
    <odxf>
      <numFmt numFmtId="0" formatCode="General"/>
      <alignment horizontal="general" vertical="bottom" readingOrder="0"/>
      <border outline="0">
        <left/>
        <right/>
        <top/>
        <bottom/>
      </border>
    </odxf>
    <ndxf>
      <numFmt numFmtId="164" formatCode="[$-409]d\-mmm\-yyyy;@"/>
      <alignment horizontal="left" vertical="top" readingOrder="0"/>
      <border outline="0">
        <left style="thin">
          <color indexed="64"/>
        </left>
        <right style="thin">
          <color indexed="64"/>
        </right>
        <top style="thin">
          <color indexed="64"/>
        </top>
        <bottom style="thin">
          <color indexed="64"/>
        </bottom>
      </border>
    </ndxf>
  </rcc>
</revisions>
</file>

<file path=xl/revisions/revisionLog9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Merged_COEM!$A$59:$AN$626</formula>
    <oldFormula>Merged_COEM!$A$59:$AN$626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9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354" sId="1" odxf="1" dxf="1">
    <oc r="F571" t="inlineStr">
      <is>
        <t>rb\as\weichai\core\app\dcom\RBAPLCust\src\</t>
      </is>
    </oc>
    <nc r="F571" t="inlineStr">
      <is>
        <t>WEICHAI_ESP9.3_Mainstream_Int/MainstreamF30/rb/as/weichai/core/app/dcom/RBAPLCust/src/RBAPLCUST_RBDI_NVMData.c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55" sId="1" odxf="1" dxf="1">
    <oc r="F572" t="inlineStr">
      <is>
        <t>rb\as\weichai\core\app\dcom\RBAPLCust\src\</t>
      </is>
    </oc>
    <nc r="F572" t="inlineStr">
      <is>
        <t>WEICHAI_ESP9.3_Mainstream_Int/MainstreamF30/rb/as/weichai/core/app/dcom/RBAPLCust/src/RBAPLCUST_RBDI_VariandCode.c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fmt sheetId="1" sqref="F571:F572" start="0" length="2147483647">
    <dxf>
      <font>
        <b/>
      </font>
    </dxf>
  </rfmt>
  <rcc rId="14356" sId="1" odxf="1" dxf="1">
    <oc r="F592" t="inlineStr">
      <is>
        <t>rb\as\weichai\core\app\dcom\RBAPLCust\src\</t>
      </is>
    </oc>
    <nc r="F592" t="inlineStr">
      <is>
        <t>WEICHAI_ESP9.3_Mainstream_Int/MainstreamF30/rb/as/weichai/core/app/dcom/RBAPLCust/src/RBAPLCUST_SecurityAccess.c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fmt sheetId="1" sqref="F592" start="0" length="2147483647">
    <dxf>
      <font>
        <b/>
      </font>
    </dxf>
  </rfmt>
  <rcc rId="14357" sId="1" odxf="1" dxf="1">
    <oc r="F598" t="inlineStr">
      <is>
        <t>rb\as\weichai\core\app\dcom\RBAPLCust\src\</t>
      </is>
    </oc>
    <nc r="F598" t="inlineStr">
      <is>
        <t>WEICHAI_ESP9.3_Mainstream_Int/MainstreamF30/rb/as/weichai/core/app/dcom/RBAPLCust/src/RBAPLCUST_WEICHAI_RBDI_CustomerHardwareVersion.c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58" sId="1" odxf="1" dxf="1">
    <oc r="F599" t="inlineStr">
      <is>
        <t>rb\as\weichai\core\app\dcom\RBAPLCust\src\</t>
      </is>
    </oc>
    <nc r="F599" t="inlineStr">
      <is>
        <t>WEICHAI_ESP9.3_Mainstream_Int/MainstreamF30/rb/as/weichai/core/app/dcom/RBAPLCust/src/RBAPLCUST_WEICHAI_RBDI_CustomerPartNumber.c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59" sId="1" odxf="1" dxf="1">
    <oc r="F600" t="inlineStr">
      <is>
        <t>rb\as\weichai\core\app\dcom\RBAPLCust\src\</t>
      </is>
    </oc>
    <nc r="F600" t="inlineStr">
      <is>
        <t>WEICHAI_ESP9.3_Mainstream_Int/MainstreamF30/rb/as/weichai/core/app/dcom/RBAPLCust/src/RBAPLCUST_WEICHAI_RBDI_CustomerSoftwareVersion.c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0" sId="1" odxf="1" dxf="1">
    <oc r="F601" t="inlineStr">
      <is>
        <t>rb\as\weichai\core\app\dcom\RBAPLCust\src\</t>
      </is>
    </oc>
    <nc r="F601" t="inlineStr">
      <is>
        <t>WEICHAI_ESP9.3_Mainstream_Int/MainstreamF30/rb/as/weichai/core/app/dcom/RBAPLCust/src/RBAPLCUST_WEICHAI_RBDI_ECUSerialNumber.c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1" sId="1" odxf="1" dxf="1">
    <oc r="F602" t="inlineStr">
      <is>
        <t>rb\as\weichai\core\app\dcom\RBAPLCust\src\</t>
      </is>
    </oc>
    <nc r="F602" t="inlineStr">
      <is>
        <t>WEICHAI_ESP9.3_Mainstream_Int/MainstreamF30/rb/as/weichai/core/app/dcom/RBAPLCust/src/RBAPLCUST_WEICHAI_RBDI_SystemSupplierIdentifier.c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2" sId="1" odxf="1" dxf="1">
    <oc r="F603" t="inlineStr">
      <is>
        <t>rb\as\weichai\core\app\dcom\RBAPLCust\src\</t>
      </is>
    </oc>
    <nc r="F603" t="inlineStr">
      <is>
        <t>WEICHAI_ESP9.3_Mainstream_Int/MainstreamF30/rb/as/weichai/core/app/dcom/RBAPLCust/src/RBAPLCUST_WEICHAI_RBDI_VIN.c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3" sId="1" odxf="1" dxf="1">
    <oc r="F604" t="inlineStr">
      <is>
        <t>rb\as\weichai\core\app\dcom\RBAPLCust\src\</t>
      </is>
    </oc>
    <nc r="F604" t="inlineStr">
      <is>
        <t>WEICHAI_ESP9.3_Mainstream_Int/MainstreamF30/rb/as/weichai/core/app/dcom/RBAPLCust/src/RBAPLCUST_WEICHAI_WDBI_VIN.c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4" sId="1" odxf="1" dxf="1">
    <oc r="F605" t="inlineStr">
      <is>
        <t>rb\as\weichai\CpiwAPB\app\asw\apbmi\pbc\stub\</t>
      </is>
    </oc>
    <nc r="F605" t="inlineStr">
      <is>
        <t>WEICHAI_ESP9.3_Mainstream_Int/MainstreamF30/rb/as/weichai/CpiwAPB/app/asw/apbmi/pbc/stub/pbc.c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5" sId="1" odxf="1" dxf="1">
    <oc r="F606" t="inlineStr">
      <is>
        <t>rb\as\weichai\CpiwAPB\app\asw\ExampleSWC\ASW_Wrapper\</t>
      </is>
    </oc>
    <nc r="F606" t="inlineStr">
      <is>
        <t>WEICHAI_ESP9.3_Mainstream_Int/MainstreamF30/rb/as/weichai/CpiwAPB/app/asw/ExampleSWC/ASW_Wrapper/ASW_Wrapper.c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6" sId="1" odxf="1" dxf="1">
    <oc r="F607" t="inlineStr">
      <is>
        <t>rb\as\weichai\CpiwAPB\app\asw\ExampleSWC\OEM\</t>
      </is>
    </oc>
    <nc r="F607" t="inlineStr">
      <is>
        <t>WEICHAI_ESP9.3_Mainstream_Int/MainstreamF30/rb/as/weichai/CpiwAPB/app/asw/ExampleSWC/OEM/OEM_SWC.c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7" sId="1" odxf="1" dxf="1">
    <oc r="F608" t="inlineStr">
      <is>
        <t>rb\as\weichai\CpiwAPB\app\dsm\RBVAR\src\</t>
      </is>
    </oc>
    <nc r="F608" t="inlineStr">
      <is>
        <t>WEICHAI_ESP9.3_Mainstream_Int/MainstreamF30/rb/as/weichai/CpiwAPB/app/dsm/RBVAR/src/RBVAR_OutputDriver_PROJECT.c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8" sId="1" odxf="1" dxf="1">
    <oc r="F609" t="inlineStr">
      <is>
        <t>rb\as\weichai\CpiwAPB\app\dsm\RBVAR\src\</t>
      </is>
    </oc>
    <nc r="F609" t="inlineStr">
      <is>
        <t>WEICHAI_ESP9.3_Mainstream_Int/MainstreamF30/rb/as/weichai/CpiwAPB/app/dsm/RBVAR/src/RBVAR_VarCode_PROJECT.c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9" sId="1" odxf="1" dxf="1">
    <oc r="F610" t="inlineStr">
      <is>
        <t>rb\as\weichai\CpiwAPB\app\net\RBComscl\ComScl_Appl\Project\</t>
      </is>
    </oc>
    <nc r="F610" t="inlineStr">
      <is>
        <t>WEICHAI_ESP9.3_Mainstream_Int/MainstreamF30/rb/as/weichai/CpiwAPB/app/net/RBComscl/ComScl_Appl/Project/ComScl_Appl_ApplPorts.c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70" sId="1" odxf="1" dxf="1">
    <oc r="F611" t="inlineStr">
      <is>
        <t>rb\as\weichai\CpiwAPB\app\net\RBScl\src\</t>
      </is>
    </oc>
    <nc r="F611" t="inlineStr">
      <is>
        <t>WEICHAI_ESP9.3_Mainstream_Int/MainstreamF30/rb/as/weichai/CpiwAPB/app/net/RBScl/src/NET_SCL_Rx_WEICHAI.c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71" sId="1" odxf="1" dxf="1">
    <oc r="F612" t="inlineStr">
      <is>
        <t>rb\as\weichai\CpiwAPB\app\rte\cfg\</t>
      </is>
    </oc>
    <nc r="F612" t="inlineStr">
      <is>
        <t>WEICHAI_ESP9.3_Mainstream_Int/MainstreamF30/rb/as/weichai/CpiwAPB/app/rte/cfg/RTE_SubSystem.c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72" sId="1" odxf="1" dxf="1">
    <oc r="F613" t="inlineStr">
      <is>
        <t>rb\as\weichai\CpiwAPB\dsmpr\cfg\CUBAS\</t>
      </is>
    </oc>
    <nc r="F613" t="inlineStr">
      <is>
        <t>WEICHAI_ESP9.3_Mainstream_Int/MainstreamF30/rb/as/weichai/CpiwAPB/dsmpr/cfg/CUBAS/cubas_Diag_project_Proc.c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fmt sheetId="1" sqref="F598:F613" start="0" length="2147483647">
    <dxf>
      <font>
        <b/>
      </font>
    </dxf>
  </rfmt>
  <rcv guid="{60D2C030-4E31-4E07-8E1C-44D2EE84B177}" action="delete"/>
  <rdn rId="0" localSheetId="1" customView="1" name="Z_60D2C030_4E31_4E07_8E1C_44D2EE84B177_.wvu.FilterData" hidden="1" oldHidden="1">
    <formula>Merged_COEM!$A$59:$AN$626</formula>
    <oldFormula>Merged_COEM!$A$59:$AN$626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9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375" sId="1">
    <nc r="X465">
      <f>W465</f>
    </nc>
  </rcc>
  <rcc rId="14376" sId="1">
    <nc r="Z465">
      <f>Y465</f>
    </nc>
  </rcc>
  <rcc rId="14377" sId="1">
    <nc r="AA465" t="inlineStr">
      <is>
        <t>Ready for review</t>
      </is>
    </nc>
  </rcc>
  <rcc rId="14378" sId="1" numFmtId="19">
    <nc r="AE465">
      <v>43994</v>
    </nc>
  </rcc>
  <rcc rId="14379" sId="1" numFmtId="19">
    <nc r="AF465">
      <v>43994</v>
    </nc>
  </rcc>
  <rcc rId="14380" sId="1">
    <nc r="AG465" t="inlineStr">
      <is>
        <t>OK</t>
      </is>
    </nc>
  </rcc>
  <rcc rId="14381" sId="1" numFmtId="14">
    <nc r="AH465">
      <v>1</v>
    </nc>
  </rcc>
  <rcc rId="14382" sId="1" numFmtId="14">
    <nc r="AI465">
      <v>1</v>
    </nc>
  </rcc>
  <rcc rId="14383" sId="1" numFmtId="14">
    <nc r="AJ465">
      <v>1</v>
    </nc>
  </rcc>
  <rcc rId="14384" sId="1">
    <nc r="AK465" t="inlineStr">
      <is>
        <t>None</t>
      </is>
    </nc>
  </rcc>
  <rcv guid="{C94451EF-7A3E-4D72-B5A4-3D1B193192CC}" action="delete"/>
  <rdn rId="0" localSheetId="1" customView="1" name="Z_C94451EF_7A3E_4D72_B5A4_3D1B193192CC_.wvu.FilterData" hidden="1" oldHidden="1">
    <formula>Merged_COEM!$A$59:$AN$626</formula>
    <oldFormula>Merged_COEM!$A$59:$AN$626</oldFormula>
  </rdn>
  <rdn rId="0" localSheetId="2" customView="1" name="Z_C94451EF_7A3E_4D72_B5A4_3D1B193192CC_.wvu.FilterData" hidden="1" oldHidden="1">
    <formula>Merged_JOEM!$B$59:$AN$234</formula>
    <oldFormula>Merged_JOEM!$B$59:$AN$234</oldFormula>
  </rdn>
  <rcv guid="{C94451EF-7A3E-4D72-B5A4-3D1B193192CC}" action="add"/>
</revisions>
</file>

<file path=xl/revisions/revisionLog9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387" sId="1">
    <nc r="X621">
      <f>W621</f>
    </nc>
  </rcc>
  <rcc rId="14388" sId="1">
    <nc r="Z621">
      <v>0.5</v>
    </nc>
  </rcc>
  <rcc rId="14389" sId="1">
    <nc r="AA621" t="inlineStr">
      <is>
        <t>Ready for review</t>
      </is>
    </nc>
  </rcc>
  <rcc rId="14390" sId="1" numFmtId="19">
    <nc r="AE621">
      <v>43994</v>
    </nc>
  </rcc>
  <rcc rId="14391" sId="1" numFmtId="19">
    <nc r="AF621">
      <v>43994</v>
    </nc>
  </rcc>
  <rcc rId="14392" sId="1">
    <nc r="AG621" t="inlineStr">
      <is>
        <t>OK</t>
      </is>
    </nc>
  </rcc>
  <rcc rId="14393" sId="1" numFmtId="14">
    <nc r="AH621">
      <v>1</v>
    </nc>
  </rcc>
  <rcc rId="14394" sId="1" numFmtId="14">
    <nc r="AI621">
      <v>1</v>
    </nc>
  </rcc>
  <rcc rId="14395" sId="1" numFmtId="14">
    <nc r="AJ621">
      <v>1</v>
    </nc>
  </rcc>
  <rcc rId="14396" sId="1">
    <nc r="AK621" t="inlineStr">
      <is>
        <t>None</t>
      </is>
    </nc>
  </rcc>
  <rcc rId="14397" sId="1">
    <nc r="AL621" t="inlineStr">
      <is>
        <t>-</t>
      </is>
    </nc>
  </rcc>
  <rcc rId="14398" sId="1">
    <nc r="AM621" t="inlineStr">
      <is>
        <t>-</t>
      </is>
    </nc>
  </rcc>
  <rcc rId="14399" sId="1">
    <nc r="AN621" t="inlineStr">
      <is>
        <t>-</t>
      </is>
    </nc>
  </rcc>
  <rcv guid="{60D2C030-4E31-4E07-8E1C-44D2EE84B177}" action="delete"/>
  <rdn rId="0" localSheetId="1" customView="1" name="Z_60D2C030_4E31_4E07_8E1C_44D2EE84B177_.wvu.FilterData" hidden="1" oldHidden="1">
    <formula>Merged_COEM!$A$59:$AN$626</formula>
    <oldFormula>Merged_COEM!$A$59:$AN$626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9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Merged_COEM!$A$59:$AN$626</formula>
    <oldFormula>Merged_COEM!$A$59:$AN$626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9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404" sId="1">
    <nc r="X466">
      <f>W466</f>
    </nc>
  </rcc>
  <rcc rId="14405" sId="1">
    <nc r="Z466">
      <f>Y466</f>
    </nc>
  </rcc>
  <rcc rId="14406" sId="1">
    <nc r="AA466" t="inlineStr">
      <is>
        <t>Ready for review</t>
      </is>
    </nc>
  </rcc>
  <rcc rId="14407" sId="1" numFmtId="19">
    <nc r="AE466">
      <v>43994</v>
    </nc>
  </rcc>
  <rcc rId="14408" sId="1" numFmtId="19">
    <nc r="AF466">
      <v>43994</v>
    </nc>
  </rcc>
  <rcc rId="14409" sId="1">
    <nc r="AG466" t="inlineStr">
      <is>
        <t>OK</t>
      </is>
    </nc>
  </rcc>
  <rcc rId="14410" sId="1" numFmtId="14">
    <nc r="AH466">
      <v>1</v>
    </nc>
  </rcc>
  <rcc rId="14411" sId="1" numFmtId="14">
    <nc r="AI466">
      <v>1</v>
    </nc>
  </rcc>
  <rcc rId="14412" sId="1" numFmtId="14">
    <nc r="AJ466">
      <v>1</v>
    </nc>
  </rcc>
  <rcc rId="14413" sId="1">
    <nc r="AK466" t="inlineStr">
      <is>
        <t>None</t>
      </is>
    </nc>
  </rcc>
  <rcv guid="{C94451EF-7A3E-4D72-B5A4-3D1B193192CC}" action="delete"/>
  <rdn rId="0" localSheetId="1" customView="1" name="Z_C94451EF_7A3E_4D72_B5A4_3D1B193192CC_.wvu.FilterData" hidden="1" oldHidden="1">
    <formula>Merged_COEM!$A$59:$AN$626</formula>
    <oldFormula>Merged_COEM!$A$59:$AN$626</oldFormula>
  </rdn>
  <rdn rId="0" localSheetId="2" customView="1" name="Z_C94451EF_7A3E_4D72_B5A4_3D1B193192CC_.wvu.FilterData" hidden="1" oldHidden="1">
    <formula>Merged_JOEM!$B$59:$AN$234</formula>
    <oldFormula>Merged_JOEM!$B$59:$AN$234</oldFormula>
  </rdn>
  <rcv guid="{C94451EF-7A3E-4D72-B5A4-3D1B193192CC}" action="add"/>
</revisions>
</file>

<file path=xl/revisions/revisionLog9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416" sId="1">
    <nc r="X461">
      <f>W461</f>
    </nc>
  </rcc>
  <rcc rId="14417" sId="1">
    <nc r="Z461">
      <v>2</v>
    </nc>
  </rcc>
  <rcc rId="14418" sId="1">
    <nc r="AA461" t="inlineStr">
      <is>
        <t>Ready for review</t>
      </is>
    </nc>
  </rcc>
  <rcc rId="14419" sId="1" numFmtId="19">
    <nc r="AE461">
      <v>43994</v>
    </nc>
  </rcc>
  <rcc rId="14420" sId="1" numFmtId="19">
    <nc r="AF461">
      <v>43994</v>
    </nc>
  </rcc>
  <rcc rId="14421" sId="1">
    <nc r="AG461" t="inlineStr">
      <is>
        <t>OK</t>
      </is>
    </nc>
  </rcc>
  <rcc rId="14422" sId="1" numFmtId="14">
    <nc r="AH461">
      <v>1</v>
    </nc>
  </rcc>
  <rcc rId="14423" sId="1" numFmtId="14">
    <nc r="AI461">
      <v>1</v>
    </nc>
  </rcc>
  <rcc rId="14424" sId="1" numFmtId="14">
    <nc r="AJ461">
      <v>1</v>
    </nc>
  </rcc>
  <rcc rId="14425" sId="1">
    <nc r="AK461" t="inlineStr">
      <is>
        <t>None</t>
      </is>
    </nc>
  </rcc>
  <rcv guid="{4E06BDBF-2CED-473B-850B-2A6C7311FF41}" action="delete"/>
  <rdn rId="0" localSheetId="1" customView="1" name="Z_4E06BDBF_2CED_473B_850B_2A6C7311FF41_.wvu.FilterData" hidden="1" oldHidden="1">
    <formula>Merged_COEM!$A$59:$AN$626</formula>
    <oldFormula>Merged_COEM!$A$59:$AN$626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9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428" sId="1" odxf="1" dxf="1">
    <nc r="X472">
      <f>W472*2</f>
    </nc>
    <odxf>
      <fill>
        <patternFill patternType="none">
          <bgColor indexed="65"/>
        </patternFill>
      </fill>
    </odxf>
    <ndxf>
      <fill>
        <patternFill patternType="solid">
          <bgColor rgb="FFFF0000"/>
        </patternFill>
      </fill>
    </ndxf>
  </rcc>
  <rcc rId="14429" sId="1">
    <nc r="Z472">
      <v>0.5</v>
    </nc>
  </rcc>
  <rcc rId="14430" sId="1">
    <nc r="AA472" t="inlineStr">
      <is>
        <t>Ready for review</t>
      </is>
    </nc>
  </rcc>
  <rcc rId="14431" sId="1" numFmtId="19">
    <nc r="AE472">
      <v>43994</v>
    </nc>
  </rcc>
  <rcc rId="14432" sId="1" numFmtId="19">
    <nc r="AF472">
      <v>43994</v>
    </nc>
  </rcc>
  <rcc rId="14433" sId="1">
    <nc r="AG472" t="inlineStr">
      <is>
        <t>OK</t>
      </is>
    </nc>
  </rcc>
  <rcc rId="14434" sId="1" numFmtId="14">
    <nc r="AH472">
      <v>1</v>
    </nc>
  </rcc>
  <rcc rId="14435" sId="1" numFmtId="14">
    <nc r="AI472">
      <v>1</v>
    </nc>
  </rcc>
  <rcc rId="14436" sId="1" numFmtId="14">
    <nc r="AJ472">
      <v>1</v>
    </nc>
  </rcc>
  <rcc rId="14437" sId="1">
    <nc r="AK472" t="inlineStr">
      <is>
        <t>None</t>
      </is>
    </nc>
  </rcc>
  <rcc rId="14438" sId="1" odxf="1" dxf="1" quotePrefix="1">
    <nc r="AL472" t="inlineStr">
      <is>
        <t>-</t>
      </is>
    </nc>
    <odxf/>
    <ndxf/>
  </rcc>
  <rcc rId="14439" sId="1" odxf="1" dxf="1" quotePrefix="1">
    <nc r="AM472" t="inlineStr">
      <is>
        <t>-</t>
      </is>
    </nc>
    <odxf/>
    <ndxf/>
  </rcc>
  <rcv guid="{3B3E6719-EACB-4D2C-89C1-05FFAB6020FD}" action="delete"/>
  <rdn rId="0" localSheetId="1" customView="1" name="Z_3B3E6719_EACB_4D2C_89C1_05FFAB6020FD_.wvu.FilterData" hidden="1" oldHidden="1">
    <formula>Merged_COEM!$A$59:$AN$626</formula>
    <oldFormula>Merged_COEM!$A$59:$AN$626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9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442" sId="1" odxf="1" dxf="1" numFmtId="23">
    <oc r="F471" t="inlineStr">
      <is>
        <t>CNMS_ESP_Carbon_Int\MainstreamF30\rb\as\cnms_core\app\net\scl\src\Callout_Functions\RBA_NDS_Engine_Callout.c</t>
      </is>
    </oc>
    <nc r="F471">
      <v>0.53819444444444442</v>
    </nc>
    <odxf>
      <numFmt numFmtId="0" formatCode="General"/>
    </odxf>
    <ndxf>
      <numFmt numFmtId="23" formatCode="h:mm\ AM/PM"/>
    </ndxf>
  </rcc>
  <rfmt sheetId="1" sqref="W483">
    <dxf>
      <fill>
        <patternFill patternType="solid">
          <bgColor rgb="FFFF0000"/>
        </patternFill>
      </fill>
    </dxf>
  </rfmt>
  <rfmt sheetId="1" sqref="AN410" start="0" length="0">
    <dxf>
      <alignment wrapText="1" readingOrder="0"/>
    </dxf>
  </rfmt>
  <rrc rId="14443" sId="1" ref="A461:XFD461" action="insertRow"/>
  <rrc rId="14444" sId="1" ref="A461:XFD461" action="insertRow"/>
  <rrc rId="14445" sId="1" ref="A461:XFD462" action="insertRow"/>
  <rrc rId="14446" sId="1" ref="A461:XFD462" action="insertRow"/>
  <rrc rId="14447" sId="1" ref="A461:XFD462" action="insertRow"/>
  <rrc rId="14448" sId="1" ref="A461:XFD462" action="insertRow"/>
  <rrc rId="14449" sId="1" ref="A461:XFD462" action="insertRow"/>
  <rrc rId="14450" sId="1" ref="A461:XFD462" action="insertRow"/>
  <rrc rId="14451" sId="1" ref="A461:XFD462" action="insertRow"/>
  <rrc rId="14452" sId="1" ref="A461:XFD461" action="insertRow"/>
  <rcc rId="14453" sId="1" xfDxf="1" dxf="1">
    <nc r="G461">
      <v>1507572</v>
    </nc>
    <ndxf>
      <alignment horizontal="left" vertical="top" readingOrder="0"/>
      <border outline="0">
        <left style="thin">
          <color indexed="64"/>
        </left>
        <right style="thin">
          <color indexed="64"/>
        </right>
        <top style="thin">
          <color indexed="64"/>
        </top>
        <bottom style="thin">
          <color indexed="64"/>
        </bottom>
      </border>
    </ndxf>
  </rcc>
  <rcc rId="14454" sId="1" xfDxf="1" dxf="1">
    <nc r="G462">
      <v>1507572</v>
    </nc>
    <ndxf>
      <alignment horizontal="left" vertical="top" readingOrder="0"/>
      <border outline="0">
        <left style="thin">
          <color indexed="64"/>
        </left>
        <right style="thin">
          <color indexed="64"/>
        </right>
        <top style="thin">
          <color indexed="64"/>
        </top>
        <bottom style="thin">
          <color indexed="64"/>
        </bottom>
      </border>
    </ndxf>
  </rcc>
  <rcc rId="14455" sId="1" xfDxf="1" dxf="1">
    <nc r="G463">
      <v>1507572</v>
    </nc>
    <ndxf>
      <alignment horizontal="left" vertical="top" readingOrder="0"/>
      <border outline="0">
        <left style="thin">
          <color indexed="64"/>
        </left>
        <right style="thin">
          <color indexed="64"/>
        </right>
        <top style="thin">
          <color indexed="64"/>
        </top>
        <bottom style="thin">
          <color indexed="64"/>
        </bottom>
      </border>
    </ndxf>
  </rcc>
  <rcc rId="14456" sId="1" xfDxf="1" dxf="1">
    <nc r="G464">
      <v>1508892</v>
    </nc>
    <ndxf>
      <alignment horizontal="left" vertical="top" readingOrder="0"/>
      <border outline="0">
        <left style="thin">
          <color indexed="64"/>
        </left>
        <right style="thin">
          <color indexed="64"/>
        </right>
        <top style="thin">
          <color indexed="64"/>
        </top>
        <bottom style="thin">
          <color indexed="64"/>
        </bottom>
      </border>
    </ndxf>
  </rcc>
  <rcc rId="14457" sId="1" xfDxf="1" dxf="1">
    <nc r="G465">
      <v>1508892</v>
    </nc>
    <ndxf>
      <alignment horizontal="left" vertical="top" readingOrder="0"/>
      <border outline="0">
        <left style="thin">
          <color indexed="64"/>
        </left>
        <right style="thin">
          <color indexed="64"/>
        </right>
        <top style="thin">
          <color indexed="64"/>
        </top>
        <bottom style="thin">
          <color indexed="64"/>
        </bottom>
      </border>
    </ndxf>
  </rcc>
  <rcc rId="14458" sId="1" xfDxf="1" dxf="1">
    <nc r="G466">
      <v>1508892</v>
    </nc>
    <ndxf>
      <alignment horizontal="left" vertical="top" readingOrder="0"/>
      <border outline="0">
        <left style="thin">
          <color indexed="64"/>
        </left>
        <right style="thin">
          <color indexed="64"/>
        </right>
        <top style="thin">
          <color indexed="64"/>
        </top>
        <bottom style="thin">
          <color indexed="64"/>
        </bottom>
      </border>
    </ndxf>
  </rcc>
  <rcc rId="14459" sId="1" xfDxf="1" dxf="1">
    <nc r="G467">
      <v>1508892</v>
    </nc>
    <ndxf>
      <alignment horizontal="left" vertical="top" readingOrder="0"/>
      <border outline="0">
        <left style="thin">
          <color indexed="64"/>
        </left>
        <right style="thin">
          <color indexed="64"/>
        </right>
        <top style="thin">
          <color indexed="64"/>
        </top>
        <bottom style="thin">
          <color indexed="64"/>
        </bottom>
      </border>
    </ndxf>
  </rcc>
  <rcc rId="14460" sId="1" xfDxf="1" dxf="1">
    <nc r="G468">
      <v>1508892</v>
    </nc>
    <ndxf>
      <alignment horizontal="left" vertical="top" readingOrder="0"/>
      <border outline="0">
        <left style="thin">
          <color indexed="64"/>
        </left>
        <right style="thin">
          <color indexed="64"/>
        </right>
        <top style="thin">
          <color indexed="64"/>
        </top>
        <bottom style="thin">
          <color indexed="64"/>
        </bottom>
      </border>
    </ndxf>
  </rcc>
  <rcc rId="14461" sId="1" xfDxf="1" dxf="1">
    <nc r="G469">
      <v>1508892</v>
    </nc>
    <ndxf>
      <alignment horizontal="left" vertical="top" readingOrder="0"/>
      <border outline="0">
        <left style="thin">
          <color indexed="64"/>
        </left>
        <right style="thin">
          <color indexed="64"/>
        </right>
        <top style="thin">
          <color indexed="64"/>
        </top>
        <bottom style="thin">
          <color indexed="64"/>
        </bottom>
      </border>
    </ndxf>
  </rcc>
  <rcc rId="14462" sId="1" xfDxf="1" dxf="1">
    <nc r="G470">
      <v>1508892</v>
    </nc>
    <ndxf>
      <alignment horizontal="left" vertical="top" readingOrder="0"/>
      <border outline="0">
        <left style="thin">
          <color indexed="64"/>
        </left>
        <right style="thin">
          <color indexed="64"/>
        </right>
        <top style="thin">
          <color indexed="64"/>
        </top>
        <bottom style="thin">
          <color indexed="64"/>
        </bottom>
      </border>
    </ndxf>
  </rcc>
  <rcc rId="14463" sId="1" xfDxf="1" dxf="1">
    <nc r="G471">
      <v>1508892</v>
    </nc>
    <ndxf>
      <alignment horizontal="left" vertical="top" readingOrder="0"/>
      <border outline="0">
        <left style="thin">
          <color indexed="64"/>
        </left>
        <right style="thin">
          <color indexed="64"/>
        </right>
        <top style="thin">
          <color indexed="64"/>
        </top>
        <bottom style="thin">
          <color indexed="64"/>
        </bottom>
      </border>
    </ndxf>
  </rcc>
  <rcc rId="14464" sId="1" xfDxf="1" dxf="1">
    <nc r="G472">
      <v>1508892</v>
    </nc>
    <ndxf>
      <alignment horizontal="left" vertical="top" readingOrder="0"/>
      <border outline="0">
        <left style="thin">
          <color indexed="64"/>
        </left>
        <right style="thin">
          <color indexed="64"/>
        </right>
        <top style="thin">
          <color indexed="64"/>
        </top>
        <bottom style="thin">
          <color indexed="64"/>
        </bottom>
      </border>
    </ndxf>
  </rcc>
  <rcc rId="14465" sId="1" xfDxf="1" dxf="1">
    <nc r="G473">
      <v>1508892</v>
    </nc>
    <ndxf>
      <alignment horizontal="left" vertical="top" readingOrder="0"/>
      <border outline="0">
        <left style="thin">
          <color indexed="64"/>
        </left>
        <right style="thin">
          <color indexed="64"/>
        </right>
        <top style="thin">
          <color indexed="64"/>
        </top>
        <bottom style="thin">
          <color indexed="64"/>
        </bottom>
      </border>
    </ndxf>
  </rcc>
  <rcc rId="14466" sId="1" xfDxf="1" dxf="1">
    <nc r="G474">
      <v>1508892</v>
    </nc>
    <ndxf>
      <alignment horizontal="left" vertical="top" readingOrder="0"/>
      <border outline="0">
        <left style="thin">
          <color indexed="64"/>
        </left>
        <right style="thin">
          <color indexed="64"/>
        </right>
        <top style="thin">
          <color indexed="64"/>
        </top>
        <bottom style="thin">
          <color indexed="64"/>
        </bottom>
      </border>
    </ndxf>
  </rcc>
  <rcc rId="14467" sId="1" xfDxf="1" dxf="1">
    <nc r="G475">
      <v>1508892</v>
    </nc>
    <ndxf>
      <alignment horizontal="left" vertical="top" readingOrder="0"/>
      <border outline="0">
        <left style="thin">
          <color indexed="64"/>
        </left>
        <right style="thin">
          <color indexed="64"/>
        </right>
        <top style="thin">
          <color indexed="64"/>
        </top>
        <bottom style="thin">
          <color indexed="64"/>
        </bottom>
      </border>
    </ndxf>
  </rcc>
  <rcc rId="14468" sId="1" xfDxf="1" dxf="1">
    <nc r="G476">
      <v>1508892</v>
    </nc>
    <ndxf>
      <alignment horizontal="left" vertical="top" readingOrder="0"/>
      <border outline="0">
        <left style="thin">
          <color indexed="64"/>
        </left>
        <right style="thin">
          <color indexed="64"/>
        </right>
        <top style="thin">
          <color indexed="64"/>
        </top>
        <bottom style="thin">
          <color indexed="64"/>
        </bottom>
      </border>
    </ndxf>
  </rcc>
  <rcc rId="14469" sId="1" xfDxf="1" dxf="1">
    <nc r="G477">
      <v>1508892</v>
    </nc>
    <ndxf>
      <alignment horizontal="left" vertical="top" readingOrder="0"/>
      <border outline="0">
        <left style="thin">
          <color indexed="64"/>
        </left>
        <right style="thin">
          <color indexed="64"/>
        </right>
        <top style="thin">
          <color indexed="64"/>
        </top>
        <bottom style="thin">
          <color indexed="64"/>
        </bottom>
      </border>
    </ndxf>
  </rcc>
  <rcc rId="14470" sId="1">
    <nc r="B461">
      <f>B460+1</f>
    </nc>
  </rcc>
  <rcc rId="14471" sId="1">
    <nc r="B462">
      <f>B461+1</f>
    </nc>
  </rcc>
  <rcc rId="14472" sId="1">
    <nc r="B463">
      <f>B462+1</f>
    </nc>
  </rcc>
  <rcc rId="14473" sId="1">
    <nc r="B464">
      <f>B463+1</f>
    </nc>
  </rcc>
  <rcc rId="14474" sId="1">
    <nc r="B465">
      <f>B464+1</f>
    </nc>
  </rcc>
  <rcc rId="14475" sId="1">
    <nc r="B466">
      <f>B465+1</f>
    </nc>
  </rcc>
  <rcc rId="14476" sId="1">
    <nc r="B467">
      <f>B466+1</f>
    </nc>
  </rcc>
  <rcc rId="14477" sId="1">
    <nc r="B468">
      <f>B467+1</f>
    </nc>
  </rcc>
  <rcc rId="14478" sId="1">
    <nc r="B469">
      <f>B468+1</f>
    </nc>
  </rcc>
  <rcc rId="14479" sId="1">
    <nc r="B470">
      <f>B469+1</f>
    </nc>
  </rcc>
  <rcc rId="14480" sId="1">
    <nc r="B471">
      <f>B470+1</f>
    </nc>
  </rcc>
  <rcc rId="14481" sId="1">
    <nc r="B472">
      <f>B471+1</f>
    </nc>
  </rcc>
  <rcc rId="14482" sId="1">
    <nc r="B473">
      <f>B472+1</f>
    </nc>
  </rcc>
  <rcc rId="14483" sId="1">
    <nc r="B474">
      <f>B473+1</f>
    </nc>
  </rcc>
  <rcc rId="14484" sId="1">
    <nc r="B475">
      <f>B474+1</f>
    </nc>
  </rcc>
  <rcc rId="14485" sId="1">
    <nc r="B476">
      <f>B475+1</f>
    </nc>
  </rcc>
  <rcc rId="14486" sId="1">
    <nc r="B477">
      <f>B476+1</f>
    </nc>
  </rcc>
  <rcc rId="14487" sId="1">
    <oc r="B478">
      <f>B460+1</f>
    </oc>
    <nc r="B478">
      <f>B477+1</f>
    </nc>
  </rcc>
  <rcc rId="14488" sId="1">
    <oc r="B479">
      <f>B478+1</f>
    </oc>
    <nc r="B479">
      <f>B478+1</f>
    </nc>
  </rcc>
  <rcc rId="14489" sId="1">
    <oc r="B480">
      <f>B479+1</f>
    </oc>
    <nc r="B480">
      <f>B479+1</f>
    </nc>
  </rcc>
  <rcc rId="14490" sId="1">
    <oc r="B481">
      <f>B480+1</f>
    </oc>
    <nc r="B481">
      <f>B480+1</f>
    </nc>
  </rcc>
  <rcc rId="14491" sId="1">
    <oc r="B482">
      <f>B481+1</f>
    </oc>
    <nc r="B482">
      <f>B481+1</f>
    </nc>
  </rcc>
  <rcc rId="14492" sId="1">
    <oc r="B483">
      <f>B482+1</f>
    </oc>
    <nc r="B483">
      <f>B482+1</f>
    </nc>
  </rcc>
  <rcc rId="14493" sId="1">
    <oc r="B484">
      <f>B483+1</f>
    </oc>
    <nc r="B484">
      <f>B483+1</f>
    </nc>
  </rcc>
  <rcc rId="14494" sId="1">
    <oc r="B485">
      <f>B484+1</f>
    </oc>
    <nc r="B485">
      <f>B484+1</f>
    </nc>
  </rcc>
  <rcc rId="14495" sId="1">
    <oc r="B486">
      <f>B485+1</f>
    </oc>
    <nc r="B486">
      <f>B485+1</f>
    </nc>
  </rcc>
  <rcc rId="14496" sId="1">
    <oc r="B487">
      <f>B486+1</f>
    </oc>
    <nc r="B487">
      <f>B486+1</f>
    </nc>
  </rcc>
  <rcc rId="14497" sId="1">
    <oc r="B488">
      <f>B487+1</f>
    </oc>
    <nc r="B488">
      <f>B487+1</f>
    </nc>
  </rcc>
  <rcc rId="14498" sId="1">
    <oc r="B489">
      <f>B488+1</f>
    </oc>
    <nc r="B489">
      <f>B488+1</f>
    </nc>
  </rcc>
  <rcc rId="14499" sId="1">
    <oc r="B490">
      <f>B489+1</f>
    </oc>
    <nc r="B490">
      <f>B489+1</f>
    </nc>
  </rcc>
  <rcc rId="14500" sId="1">
    <oc r="B491">
      <f>B490+1</f>
    </oc>
    <nc r="B491">
      <f>B490+1</f>
    </nc>
  </rcc>
  <rcc rId="14501" sId="1">
    <oc r="B492">
      <f>B491+1</f>
    </oc>
    <nc r="B492">
      <f>B491+1</f>
    </nc>
  </rcc>
  <rcc rId="14502" sId="1">
    <oc r="B493">
      <f>B492+1</f>
    </oc>
    <nc r="B493">
      <f>B492+1</f>
    </nc>
  </rcc>
  <rcc rId="14503" sId="1">
    <oc r="B494">
      <f>B493+1</f>
    </oc>
    <nc r="B494">
      <f>B493+1</f>
    </nc>
  </rcc>
  <rcc rId="14504" sId="1">
    <oc r="B495">
      <f>B494+1</f>
    </oc>
    <nc r="B495">
      <f>B494+1</f>
    </nc>
  </rcc>
  <rcc rId="14505" sId="1">
    <oc r="B496">
      <f>B495+1</f>
    </oc>
    <nc r="B496">
      <f>B495+1</f>
    </nc>
  </rcc>
  <rcc rId="14506" sId="1">
    <oc r="B497">
      <f>B496+1</f>
    </oc>
    <nc r="B497">
      <f>B496+1</f>
    </nc>
  </rcc>
  <rcc rId="14507" sId="1">
    <oc r="B498">
      <f>B497+1</f>
    </oc>
    <nc r="B498">
      <f>B497+1</f>
    </nc>
  </rcc>
  <rcc rId="14508" sId="1">
    <oc r="B499">
      <f>B498+1</f>
    </oc>
    <nc r="B499">
      <f>B498+1</f>
    </nc>
  </rcc>
  <rcc rId="14509" sId="1">
    <oc r="B500">
      <f>B499+1</f>
    </oc>
    <nc r="B500">
      <f>B499+1</f>
    </nc>
  </rcc>
  <rcc rId="14510" sId="1">
    <oc r="B501">
      <f>B500+1</f>
    </oc>
    <nc r="B501">
      <f>B500+1</f>
    </nc>
  </rcc>
  <rcc rId="14511" sId="1">
    <oc r="B502">
      <f>B501+1</f>
    </oc>
    <nc r="B502">
      <f>B501+1</f>
    </nc>
  </rcc>
  <rcc rId="14512" sId="1">
    <oc r="B503">
      <f>B502+1</f>
    </oc>
    <nc r="B503">
      <f>B502+1</f>
    </nc>
  </rcc>
  <rcc rId="14513" sId="1">
    <oc r="B504">
      <f>B503+1</f>
    </oc>
    <nc r="B504">
      <f>B503+1</f>
    </nc>
  </rcc>
  <rcc rId="14514" sId="1">
    <oc r="B505">
      <f>B504+1</f>
    </oc>
    <nc r="B505">
      <f>B504+1</f>
    </nc>
  </rcc>
  <rcc rId="14515" sId="1">
    <oc r="B506">
      <f>B505+1</f>
    </oc>
    <nc r="B506">
      <f>B505+1</f>
    </nc>
  </rcc>
  <rcc rId="14516" sId="1">
    <oc r="B507">
      <f>B506+1</f>
    </oc>
    <nc r="B507">
      <f>B506+1</f>
    </nc>
  </rcc>
  <rcc rId="14517" sId="1">
    <oc r="B508">
      <f>B507+1</f>
    </oc>
    <nc r="B508">
      <f>B507+1</f>
    </nc>
  </rcc>
  <rcc rId="14518" sId="1">
    <oc r="B509">
      <f>B508+1</f>
    </oc>
    <nc r="B509">
      <f>B508+1</f>
    </nc>
  </rcc>
  <rcc rId="14519" sId="1">
    <oc r="B510">
      <f>B509+1</f>
    </oc>
    <nc r="B510">
      <f>B509+1</f>
    </nc>
  </rcc>
  <rcc rId="14520" sId="1">
    <oc r="B511">
      <f>B510+1</f>
    </oc>
    <nc r="B511">
      <f>B510+1</f>
    </nc>
  </rcc>
  <rcc rId="14521" sId="1">
    <oc r="B512">
      <f>B511+1</f>
    </oc>
    <nc r="B512">
      <f>B511+1</f>
    </nc>
  </rcc>
  <rcc rId="14522" sId="1">
    <oc r="B513">
      <f>B512+1</f>
    </oc>
    <nc r="B513">
      <f>B512+1</f>
    </nc>
  </rcc>
  <rcc rId="14523" sId="1">
    <oc r="B514">
      <f>B513+1</f>
    </oc>
    <nc r="B514">
      <f>B513+1</f>
    </nc>
  </rcc>
  <rcc rId="14524" sId="1">
    <oc r="B515">
      <f>B514+1</f>
    </oc>
    <nc r="B515">
      <f>B514+1</f>
    </nc>
  </rcc>
  <rcc rId="14525" sId="1">
    <oc r="B516">
      <f>B515+1</f>
    </oc>
    <nc r="B516">
      <f>B515+1</f>
    </nc>
  </rcc>
  <rcc rId="14526" sId="1">
    <oc r="B517">
      <f>B516+1</f>
    </oc>
    <nc r="B517">
      <f>B516+1</f>
    </nc>
  </rcc>
  <rcc rId="14527" sId="1">
    <oc r="B518">
      <f>B517+1</f>
    </oc>
    <nc r="B518">
      <f>B517+1</f>
    </nc>
  </rcc>
  <rcc rId="14528" sId="1">
    <oc r="B519">
      <f>B518+1</f>
    </oc>
    <nc r="B519">
      <f>B518+1</f>
    </nc>
  </rcc>
  <rcc rId="14529" sId="1">
    <oc r="B520">
      <f>B519+1</f>
    </oc>
    <nc r="B520">
      <f>B519+1</f>
    </nc>
  </rcc>
  <rcc rId="14530" sId="1">
    <oc r="B521">
      <f>B520+1</f>
    </oc>
    <nc r="B521">
      <f>B520+1</f>
    </nc>
  </rcc>
  <rcc rId="14531" sId="1">
    <oc r="B522">
      <f>B521+1</f>
    </oc>
    <nc r="B522">
      <f>B521+1</f>
    </nc>
  </rcc>
  <rcc rId="14532" sId="1">
    <oc r="B523">
      <f>B522+1</f>
    </oc>
    <nc r="B523">
      <f>B522+1</f>
    </nc>
  </rcc>
  <rcc rId="14533" sId="1">
    <oc r="B524">
      <f>B523+1</f>
    </oc>
    <nc r="B524">
      <f>B523+1</f>
    </nc>
  </rcc>
  <rcc rId="14534" sId="1">
    <oc r="B525">
      <f>B524+1</f>
    </oc>
    <nc r="B525">
      <f>B524+1</f>
    </nc>
  </rcc>
  <rcc rId="14535" sId="1">
    <oc r="B526">
      <f>B525+1</f>
    </oc>
    <nc r="B526">
      <f>B525+1</f>
    </nc>
  </rcc>
  <rcc rId="14536" sId="1">
    <oc r="B527">
      <f>B526+1</f>
    </oc>
    <nc r="B527">
      <f>B526+1</f>
    </nc>
  </rcc>
  <rcc rId="14537" sId="1">
    <oc r="B528">
      <f>B527+1</f>
    </oc>
    <nc r="B528">
      <f>B527+1</f>
    </nc>
  </rcc>
  <rcc rId="14538" sId="1">
    <oc r="B529">
      <f>B528+1</f>
    </oc>
    <nc r="B529">
      <f>B528+1</f>
    </nc>
  </rcc>
  <rcc rId="14539" sId="1">
    <oc r="B530">
      <f>B529+1</f>
    </oc>
    <nc r="B530">
      <f>B529+1</f>
    </nc>
  </rcc>
  <rcc rId="14540" sId="1">
    <oc r="B531">
      <f>B530+1</f>
    </oc>
    <nc r="B531">
      <f>B530+1</f>
    </nc>
  </rcc>
  <rcc rId="14541" sId="1">
    <oc r="B532">
      <f>B531+1</f>
    </oc>
    <nc r="B532">
      <f>B531+1</f>
    </nc>
  </rcc>
  <rcc rId="14542" sId="1">
    <oc r="B533">
      <f>B532+1</f>
    </oc>
    <nc r="B533">
      <f>B532+1</f>
    </nc>
  </rcc>
  <rcc rId="14543" sId="1">
    <oc r="B534">
      <f>B533+1</f>
    </oc>
    <nc r="B534">
      <f>B533+1</f>
    </nc>
  </rcc>
  <rcc rId="14544" sId="1">
    <oc r="B535">
      <f>B534+1</f>
    </oc>
    <nc r="B535">
      <f>B534+1</f>
    </nc>
  </rcc>
  <rcc rId="14545" sId="1">
    <oc r="B536">
      <f>B535+1</f>
    </oc>
    <nc r="B536">
      <f>B535+1</f>
    </nc>
  </rcc>
  <rcc rId="14546" sId="1">
    <oc r="B537">
      <f>B536+1</f>
    </oc>
    <nc r="B537">
      <f>B536+1</f>
    </nc>
  </rcc>
  <rcc rId="14547" sId="1">
    <oc r="B538">
      <f>B537+1</f>
    </oc>
    <nc r="B538">
      <f>B537+1</f>
    </nc>
  </rcc>
  <rcc rId="14548" sId="1">
    <oc r="B539">
      <f>B538+1</f>
    </oc>
    <nc r="B539">
      <f>B538+1</f>
    </nc>
  </rcc>
  <rcc rId="14549" sId="1">
    <oc r="B540">
      <f>B539+1</f>
    </oc>
    <nc r="B540">
      <f>B539+1</f>
    </nc>
  </rcc>
  <rcc rId="14550" sId="1">
    <oc r="B541">
      <f>B540+1</f>
    </oc>
    <nc r="B541">
      <f>B540+1</f>
    </nc>
  </rcc>
  <rcc rId="14551" sId="1">
    <oc r="B542">
      <f>B541+1</f>
    </oc>
    <nc r="B542">
      <f>B541+1</f>
    </nc>
  </rcc>
  <rcc rId="14552" sId="1">
    <oc r="B543">
      <f>B542+1</f>
    </oc>
    <nc r="B543">
      <f>B542+1</f>
    </nc>
  </rcc>
  <rcc rId="14553" sId="1">
    <oc r="B544">
      <f>B543+1</f>
    </oc>
    <nc r="B544">
      <f>B543+1</f>
    </nc>
  </rcc>
  <rcc rId="14554" sId="1">
    <oc r="B545">
      <f>B544+1</f>
    </oc>
    <nc r="B545">
      <f>B544+1</f>
    </nc>
  </rcc>
  <rcc rId="14555" sId="1">
    <oc r="B546">
      <f>B545+1</f>
    </oc>
    <nc r="B546">
      <f>B545+1</f>
    </nc>
  </rcc>
  <rcc rId="14556" sId="1">
    <oc r="B547">
      <f>B546+1</f>
    </oc>
    <nc r="B547">
      <f>B546+1</f>
    </nc>
  </rcc>
  <rcc rId="14557" sId="1">
    <oc r="B548">
      <f>B547+1</f>
    </oc>
    <nc r="B548">
      <f>B547+1</f>
    </nc>
  </rcc>
  <rcc rId="14558" sId="1">
    <oc r="B549">
      <f>B548+1</f>
    </oc>
    <nc r="B549">
      <f>B548+1</f>
    </nc>
  </rcc>
  <rcc rId="14559" sId="1">
    <oc r="B550">
      <f>B549+1</f>
    </oc>
    <nc r="B550">
      <f>B549+1</f>
    </nc>
  </rcc>
  <rcc rId="14560" sId="1">
    <oc r="B551">
      <f>B550+1</f>
    </oc>
    <nc r="B551">
      <f>B550+1</f>
    </nc>
  </rcc>
  <rcc rId="14561" sId="1">
    <oc r="B552">
      <f>B551+1</f>
    </oc>
    <nc r="B552">
      <f>B551+1</f>
    </nc>
  </rcc>
  <rcc rId="14562" sId="1">
    <oc r="B553">
      <f>B552+1</f>
    </oc>
    <nc r="B553">
      <f>B552+1</f>
    </nc>
  </rcc>
  <rcc rId="14563" sId="1">
    <oc r="B554">
      <f>B553+1</f>
    </oc>
    <nc r="B554">
      <f>B553+1</f>
    </nc>
  </rcc>
  <rcc rId="14564" sId="1">
    <oc r="B555">
      <f>B554+1</f>
    </oc>
    <nc r="B555">
      <f>B554+1</f>
    </nc>
  </rcc>
  <rcc rId="14565" sId="1">
    <oc r="B556">
      <f>B555+1</f>
    </oc>
    <nc r="B556">
      <f>B555+1</f>
    </nc>
  </rcc>
  <rcc rId="14566" sId="1">
    <oc r="B557">
      <f>B556+1</f>
    </oc>
    <nc r="B557">
      <f>B556+1</f>
    </nc>
  </rcc>
  <rcc rId="14567" sId="1">
    <oc r="B558">
      <f>B557+1</f>
    </oc>
    <nc r="B558">
      <f>B557+1</f>
    </nc>
  </rcc>
  <rcc rId="14568" sId="1">
    <oc r="B559">
      <f>B558+1</f>
    </oc>
    <nc r="B559">
      <f>B558+1</f>
    </nc>
  </rcc>
  <rcc rId="14569" sId="1">
    <oc r="B560">
      <f>B559+1</f>
    </oc>
    <nc r="B560">
      <f>B559+1</f>
    </nc>
  </rcc>
  <rcc rId="14570" sId="1">
    <oc r="B561">
      <f>B560+1</f>
    </oc>
    <nc r="B561">
      <f>B560+1</f>
    </nc>
  </rcc>
  <rcc rId="14571" sId="1">
    <oc r="B562">
      <f>B561+1</f>
    </oc>
    <nc r="B562">
      <f>B561+1</f>
    </nc>
  </rcc>
  <rcc rId="14572" sId="1">
    <oc r="B563">
      <f>B562+1</f>
    </oc>
    <nc r="B563">
      <f>B562+1</f>
    </nc>
  </rcc>
  <rcc rId="14573" sId="1">
    <oc r="B564">
      <f>B563+1</f>
    </oc>
    <nc r="B564">
      <f>B563+1</f>
    </nc>
  </rcc>
  <rcc rId="14574" sId="1">
    <oc r="B565">
      <f>B564+1</f>
    </oc>
    <nc r="B565">
      <f>B564+1</f>
    </nc>
  </rcc>
  <rcc rId="14575" sId="1">
    <oc r="B566">
      <f>B565+1</f>
    </oc>
    <nc r="B566">
      <f>B565+1</f>
    </nc>
  </rcc>
  <rcc rId="14576" sId="1">
    <oc r="B567">
      <f>B566+1</f>
    </oc>
    <nc r="B567">
      <f>B566+1</f>
    </nc>
  </rcc>
  <rcc rId="14577" sId="1">
    <oc r="B568">
      <f>B567+1</f>
    </oc>
    <nc r="B568">
      <f>B567+1</f>
    </nc>
  </rcc>
  <rcc rId="14578" sId="1">
    <oc r="B569">
      <f>B568+1</f>
    </oc>
    <nc r="B569">
      <f>B568+1</f>
    </nc>
  </rcc>
  <rcc rId="14579" sId="1">
    <oc r="B570">
      <f>B569+1</f>
    </oc>
    <nc r="B570">
      <f>B569+1</f>
    </nc>
  </rcc>
  <rcc rId="14580" sId="1">
    <oc r="B571">
      <f>B570+1</f>
    </oc>
    <nc r="B571">
      <f>B570+1</f>
    </nc>
  </rcc>
  <rcc rId="14581" sId="1">
    <oc r="B572">
      <f>B571+1</f>
    </oc>
    <nc r="B572">
      <f>B571+1</f>
    </nc>
  </rcc>
  <rcc rId="14582" sId="1">
    <oc r="B573">
      <f>B572+1</f>
    </oc>
    <nc r="B573">
      <f>B572+1</f>
    </nc>
  </rcc>
  <rcc rId="14583" sId="1">
    <oc r="B574">
      <f>B573+1</f>
    </oc>
    <nc r="B574">
      <f>B573+1</f>
    </nc>
  </rcc>
  <rcc rId="14584" sId="1">
    <oc r="B575">
      <f>B574+1</f>
    </oc>
    <nc r="B575">
      <f>B574+1</f>
    </nc>
  </rcc>
  <rcc rId="14585" sId="1">
    <oc r="B576">
      <f>B575+1</f>
    </oc>
    <nc r="B576">
      <f>B575+1</f>
    </nc>
  </rcc>
  <rcc rId="14586" sId="1">
    <oc r="B577">
      <f>B576+1</f>
    </oc>
    <nc r="B577">
      <f>B576+1</f>
    </nc>
  </rcc>
  <rcc rId="14587" sId="1">
    <oc r="B578">
      <f>B577+1</f>
    </oc>
    <nc r="B578">
      <f>B577+1</f>
    </nc>
  </rcc>
  <rcc rId="14588" sId="1">
    <oc r="B579">
      <f>B578+1</f>
    </oc>
    <nc r="B579">
      <f>B578+1</f>
    </nc>
  </rcc>
  <rcc rId="14589" sId="1">
    <oc r="B580">
      <f>B579+1</f>
    </oc>
    <nc r="B580">
      <f>B579+1</f>
    </nc>
  </rcc>
  <rcc rId="14590" sId="1">
    <oc r="B581">
      <f>B580+1</f>
    </oc>
    <nc r="B581">
      <f>B580+1</f>
    </nc>
  </rcc>
  <rcc rId="14591" sId="1">
    <oc r="B582">
      <f>B581+1</f>
    </oc>
    <nc r="B582">
      <f>B581+1</f>
    </nc>
  </rcc>
  <rcc rId="14592" sId="1">
    <oc r="B583">
      <f>B582+1</f>
    </oc>
    <nc r="B583">
      <f>B582+1</f>
    </nc>
  </rcc>
  <rcc rId="14593" sId="1">
    <oc r="B584">
      <f>B583+1</f>
    </oc>
    <nc r="B584">
      <f>B583+1</f>
    </nc>
  </rcc>
  <rcc rId="14594" sId="1">
    <oc r="B585">
      <f>B584+1</f>
    </oc>
    <nc r="B585">
      <f>B584+1</f>
    </nc>
  </rcc>
  <rcc rId="14595" sId="1">
    <oc r="B586">
      <f>B585+1</f>
    </oc>
    <nc r="B586">
      <f>B585+1</f>
    </nc>
  </rcc>
  <rcc rId="14596" sId="1">
    <oc r="B587">
      <f>B586+1</f>
    </oc>
    <nc r="B587">
      <f>B586+1</f>
    </nc>
  </rcc>
  <rcc rId="14597" sId="1">
    <oc r="B588">
      <f>B587+1</f>
    </oc>
    <nc r="B588">
      <f>B587+1</f>
    </nc>
  </rcc>
  <rcc rId="14598" sId="1">
    <oc r="B589">
      <f>B588+1</f>
    </oc>
    <nc r="B589">
      <f>B588+1</f>
    </nc>
  </rcc>
  <rcc rId="14599" sId="1">
    <oc r="B590">
      <f>B589+1</f>
    </oc>
    <nc r="B590">
      <f>B589+1</f>
    </nc>
  </rcc>
  <rcc rId="14600" sId="1">
    <oc r="B591">
      <f>B590+1</f>
    </oc>
    <nc r="B591">
      <f>B590+1</f>
    </nc>
  </rcc>
  <rcc rId="14601" sId="1">
    <oc r="B592">
      <f>B591+1</f>
    </oc>
    <nc r="B592">
      <f>B591+1</f>
    </nc>
  </rcc>
  <rcc rId="14602" sId="1">
    <oc r="B593">
      <f>B592+1</f>
    </oc>
    <nc r="B593">
      <f>B592+1</f>
    </nc>
  </rcc>
  <rcc rId="14603" sId="1">
    <oc r="B594">
      <f>B593+1</f>
    </oc>
    <nc r="B594">
      <f>B593+1</f>
    </nc>
  </rcc>
  <rcc rId="14604" sId="1">
    <oc r="B595">
      <f>B594+1</f>
    </oc>
    <nc r="B595">
      <f>B594+1</f>
    </nc>
  </rcc>
  <rcc rId="14605" sId="1">
    <oc r="B596">
      <f>B595+1</f>
    </oc>
    <nc r="B596">
      <f>B595+1</f>
    </nc>
  </rcc>
  <rcc rId="14606" sId="1">
    <oc r="B597">
      <f>B596+1</f>
    </oc>
    <nc r="B597">
      <f>B596+1</f>
    </nc>
  </rcc>
  <rcc rId="14607" sId="1">
    <oc r="B598">
      <f>B597+1</f>
    </oc>
    <nc r="B598">
      <f>B597+1</f>
    </nc>
  </rcc>
  <rcc rId="14608" sId="1">
    <oc r="B599">
      <f>B598+1</f>
    </oc>
    <nc r="B599">
      <f>B598+1</f>
    </nc>
  </rcc>
  <rcc rId="14609" sId="1">
    <oc r="B600">
      <f>B599+1</f>
    </oc>
    <nc r="B600">
      <f>B599+1</f>
    </nc>
  </rcc>
  <rcc rId="14610" sId="1">
    <oc r="B601">
      <f>B600+1</f>
    </oc>
    <nc r="B601">
      <f>B600+1</f>
    </nc>
  </rcc>
  <rcc rId="14611" sId="1">
    <oc r="B602">
      <f>B601+1</f>
    </oc>
    <nc r="B602">
      <f>B601+1</f>
    </nc>
  </rcc>
  <rcc rId="14612" sId="1">
    <oc r="B603">
      <f>B602+1</f>
    </oc>
    <nc r="B603">
      <f>B602+1</f>
    </nc>
  </rcc>
  <rcc rId="14613" sId="1">
    <oc r="B604">
      <f>B603+1</f>
    </oc>
    <nc r="B604">
      <f>B603+1</f>
    </nc>
  </rcc>
  <rcc rId="14614" sId="1">
    <oc r="B605">
      <f>B604+1</f>
    </oc>
    <nc r="B605">
      <f>B604+1</f>
    </nc>
  </rcc>
  <rcc rId="14615" sId="1">
    <oc r="B606">
      <f>B605+1</f>
    </oc>
    <nc r="B606">
      <f>B605+1</f>
    </nc>
  </rcc>
  <rcc rId="14616" sId="1">
    <oc r="B607">
      <f>B606+1</f>
    </oc>
    <nc r="B607">
      <f>B606+1</f>
    </nc>
  </rcc>
  <rcc rId="14617" sId="1">
    <oc r="B608">
      <f>B607+1</f>
    </oc>
    <nc r="B608">
      <f>B607+1</f>
    </nc>
  </rcc>
  <rcc rId="14618" sId="1">
    <oc r="B609">
      <f>B608+1</f>
    </oc>
    <nc r="B609">
      <f>B608+1</f>
    </nc>
  </rcc>
  <rcc rId="14619" sId="1">
    <oc r="B610">
      <f>B609+1</f>
    </oc>
    <nc r="B610">
      <f>B609+1</f>
    </nc>
  </rcc>
  <rcc rId="14620" sId="1">
    <oc r="B611">
      <f>B610+1</f>
    </oc>
    <nc r="B611">
      <f>B610+1</f>
    </nc>
  </rcc>
  <rcc rId="14621" sId="1">
    <oc r="B612">
      <f>B611+1</f>
    </oc>
    <nc r="B612">
      <f>B611+1</f>
    </nc>
  </rcc>
  <rcc rId="14622" sId="1">
    <oc r="B613">
      <f>B612+1</f>
    </oc>
    <nc r="B613">
      <f>B612+1</f>
    </nc>
  </rcc>
  <rcc rId="14623" sId="1">
    <oc r="B614">
      <f>B613+1</f>
    </oc>
    <nc r="B614">
      <f>B613+1</f>
    </nc>
  </rcc>
  <rcc rId="14624" sId="1">
    <oc r="B615">
      <f>B614+1</f>
    </oc>
    <nc r="B615">
      <f>B614+1</f>
    </nc>
  </rcc>
  <rcc rId="14625" sId="1">
    <oc r="B616">
      <f>B615+1</f>
    </oc>
    <nc r="B616">
      <f>B615+1</f>
    </nc>
  </rcc>
  <rcc rId="14626" sId="1">
    <oc r="B617">
      <f>B616+1</f>
    </oc>
    <nc r="B617">
      <f>B616+1</f>
    </nc>
  </rcc>
  <rcc rId="14627" sId="1">
    <oc r="B618">
      <f>B617+1</f>
    </oc>
    <nc r="B618">
      <f>B617+1</f>
    </nc>
  </rcc>
  <rcc rId="14628" sId="1">
    <oc r="B619">
      <f>B618+1</f>
    </oc>
    <nc r="B619">
      <f>B618+1</f>
    </nc>
  </rcc>
  <rcc rId="14629" sId="1">
    <oc r="B620">
      <f>B619+1</f>
    </oc>
    <nc r="B620">
      <f>B619+1</f>
    </nc>
  </rcc>
  <rcc rId="14630" sId="1">
    <oc r="B621">
      <f>B620+1</f>
    </oc>
    <nc r="B621">
      <f>B620+1</f>
    </nc>
  </rcc>
  <rcc rId="14631" sId="1">
    <oc r="B622">
      <f>B621+1</f>
    </oc>
    <nc r="B622">
      <f>B621+1</f>
    </nc>
  </rcc>
  <rcc rId="14632" sId="1">
    <oc r="B623">
      <f>B622+1</f>
    </oc>
    <nc r="B623">
      <f>B622+1</f>
    </nc>
  </rcc>
  <rcc rId="14633" sId="1">
    <oc r="B624">
      <f>B623+1</f>
    </oc>
    <nc r="B624">
      <f>B623+1</f>
    </nc>
  </rcc>
  <rcc rId="14634" sId="1">
    <oc r="B625">
      <f>B624+1</f>
    </oc>
    <nc r="B625">
      <f>B624+1</f>
    </nc>
  </rcc>
  <rcc rId="14635" sId="1">
    <oc r="B626">
      <f>B625+1</f>
    </oc>
    <nc r="B626">
      <f>B625+1</f>
    </nc>
  </rcc>
  <rcc rId="14636" sId="1">
    <oc r="B627">
      <f>B626+1</f>
    </oc>
    <nc r="B627">
      <f>B626+1</f>
    </nc>
  </rcc>
  <rcc rId="14637" sId="1">
    <oc r="B628">
      <f>B627+1</f>
    </oc>
    <nc r="B628">
      <f>B627+1</f>
    </nc>
  </rcc>
  <rcc rId="14638" sId="1">
    <oc r="B629">
      <f>B628+1</f>
    </oc>
    <nc r="B629">
      <f>B628+1</f>
    </nc>
  </rcc>
  <rcc rId="14639" sId="1">
    <oc r="B630">
      <f>B629+1</f>
    </oc>
    <nc r="B630">
      <f>B629+1</f>
    </nc>
  </rcc>
  <rcc rId="14640" sId="1">
    <oc r="B631">
      <f>B630+1</f>
    </oc>
    <nc r="B631">
      <f>B630+1</f>
    </nc>
  </rcc>
  <rcc rId="14641" sId="1">
    <oc r="B632">
      <f>B631+1</f>
    </oc>
    <nc r="B632">
      <f>B631+1</f>
    </nc>
  </rcc>
  <rcc rId="14642" sId="1">
    <oc r="B633">
      <f>B632+1</f>
    </oc>
    <nc r="B633">
      <f>B632+1</f>
    </nc>
  </rcc>
  <rcc rId="14643" sId="1">
    <oc r="B634">
      <f>B633+1</f>
    </oc>
    <nc r="B634">
      <f>B633+1</f>
    </nc>
  </rcc>
  <rcc rId="14644" sId="1">
    <oc r="B635">
      <f>B634+1</f>
    </oc>
    <nc r="B635">
      <f>B634+1</f>
    </nc>
  </rcc>
  <rcc rId="14645" sId="1">
    <oc r="B636">
      <f>B635+1</f>
    </oc>
    <nc r="B636">
      <f>B635+1</f>
    </nc>
  </rcc>
  <rcc rId="14646" sId="1">
    <oc r="B637">
      <f>B636+1</f>
    </oc>
    <nc r="B637">
      <f>B636+1</f>
    </nc>
  </rcc>
  <rcc rId="14647" sId="1">
    <oc r="B638">
      <f>B637+1</f>
    </oc>
    <nc r="B638">
      <f>B637+1</f>
    </nc>
  </rcc>
  <rcc rId="14648" sId="1">
    <nc r="C461">
      <v>20200605</v>
    </nc>
  </rcc>
  <rcc rId="14649" sId="1">
    <nc r="C462">
      <v>20200605</v>
    </nc>
  </rcc>
  <rcc rId="14650" sId="1">
    <nc r="C463">
      <v>20200605</v>
    </nc>
  </rcc>
  <rcc rId="14651" sId="1">
    <nc r="C464">
      <v>20200605</v>
    </nc>
  </rcc>
  <rcc rId="14652" sId="1">
    <nc r="C465">
      <v>20200605</v>
    </nc>
  </rcc>
  <rcc rId="14653" sId="1">
    <nc r="C466">
      <v>20200605</v>
    </nc>
  </rcc>
  <rcc rId="14654" sId="1">
    <nc r="C467">
      <v>20200605</v>
    </nc>
  </rcc>
  <rcc rId="14655" sId="1">
    <nc r="C468">
      <v>20200605</v>
    </nc>
  </rcc>
  <rcc rId="14656" sId="1">
    <nc r="C469">
      <v>20200605</v>
    </nc>
  </rcc>
  <rcc rId="14657" sId="1">
    <nc r="C470">
      <v>20200605</v>
    </nc>
  </rcc>
  <rcc rId="14658" sId="1">
    <nc r="C471">
      <v>20200605</v>
    </nc>
  </rcc>
  <rcc rId="14659" sId="1">
    <nc r="C472">
      <v>20200605</v>
    </nc>
  </rcc>
  <rcc rId="14660" sId="1">
    <nc r="C473">
      <v>20200605</v>
    </nc>
  </rcc>
  <rcc rId="14661" sId="1">
    <nc r="C474">
      <v>20200605</v>
    </nc>
  </rcc>
  <rcc rId="14662" sId="1">
    <nc r="C475">
      <v>20200605</v>
    </nc>
  </rcc>
  <rcc rId="14663" sId="1">
    <nc r="C476">
      <v>20200605</v>
    </nc>
  </rcc>
  <rcc rId="14664" sId="1">
    <nc r="C477">
      <v>20200605</v>
    </nc>
  </rcc>
  <rcc rId="14665" sId="1">
    <nc r="D461" t="inlineStr">
      <is>
        <t>PSW</t>
      </is>
    </nc>
  </rcc>
  <rcc rId="14666" sId="1">
    <nc r="D462" t="inlineStr">
      <is>
        <t>PSW</t>
      </is>
    </nc>
  </rcc>
  <rcc rId="14667" sId="1">
    <nc r="D463" t="inlineStr">
      <is>
        <t>PSW</t>
      </is>
    </nc>
  </rcc>
  <rcc rId="14668" sId="1">
    <nc r="D464" t="inlineStr">
      <is>
        <t>PSW</t>
      </is>
    </nc>
  </rcc>
  <rcc rId="14669" sId="1">
    <nc r="D465" t="inlineStr">
      <is>
        <t>PSW</t>
      </is>
    </nc>
  </rcc>
  <rcc rId="14670" sId="1">
    <nc r="D466" t="inlineStr">
      <is>
        <t>PSW</t>
      </is>
    </nc>
  </rcc>
  <rcc rId="14671" sId="1">
    <nc r="D467" t="inlineStr">
      <is>
        <t>PSW</t>
      </is>
    </nc>
  </rcc>
  <rcc rId="14672" sId="1">
    <nc r="D468" t="inlineStr">
      <is>
        <t>PSW</t>
      </is>
    </nc>
  </rcc>
  <rcc rId="14673" sId="1">
    <nc r="D469" t="inlineStr">
      <is>
        <t>PSW</t>
      </is>
    </nc>
  </rcc>
  <rcc rId="14674" sId="1">
    <nc r="D470" t="inlineStr">
      <is>
        <t>PSW</t>
      </is>
    </nc>
  </rcc>
  <rcc rId="14675" sId="1">
    <nc r="D471" t="inlineStr">
      <is>
        <t>PSW</t>
      </is>
    </nc>
  </rcc>
  <rcc rId="14676" sId="1">
    <nc r="D472" t="inlineStr">
      <is>
        <t>PSW</t>
      </is>
    </nc>
  </rcc>
  <rcc rId="14677" sId="1">
    <nc r="D473" t="inlineStr">
      <is>
        <t>PSW</t>
      </is>
    </nc>
  </rcc>
  <rcc rId="14678" sId="1">
    <nc r="D474" t="inlineStr">
      <is>
        <t>PSW</t>
      </is>
    </nc>
  </rcc>
  <rcc rId="14679" sId="1">
    <nc r="D475" t="inlineStr">
      <is>
        <t>PSW</t>
      </is>
    </nc>
  </rcc>
  <rcc rId="14680" sId="1">
    <nc r="D476" t="inlineStr">
      <is>
        <t>PSW</t>
      </is>
    </nc>
  </rcc>
  <rcc rId="14681" sId="1">
    <nc r="D477" t="inlineStr">
      <is>
        <t>PSW</t>
      </is>
    </nc>
  </rcc>
  <rcc rId="14682" sId="1" xfDxf="1" dxf="1">
    <nc r="E461" t="inlineStr">
      <is>
        <t>GAC_Carbon_Stream_ESPCP_STRGAC_C201_BL05</t>
      </is>
    </nc>
    <ndxf>
      <alignment horizontal="left" vertical="top" readingOrder="0"/>
      <border outline="0">
        <left style="thin">
          <color indexed="64"/>
        </left>
        <right style="thin">
          <color indexed="64"/>
        </right>
        <top style="thin">
          <color indexed="64"/>
        </top>
        <bottom style="thin">
          <color indexed="64"/>
        </bottom>
      </border>
    </ndxf>
  </rcc>
  <rcc rId="14683" sId="1" xfDxf="1" dxf="1">
    <nc r="E462" t="inlineStr">
      <is>
        <t>GAC_Carbon_Stream_ESPCP_STRGAC_C201_BL05</t>
      </is>
    </nc>
    <ndxf>
      <alignment horizontal="left" vertical="top" readingOrder="0"/>
      <border outline="0">
        <left style="thin">
          <color indexed="64"/>
        </left>
        <right style="thin">
          <color indexed="64"/>
        </right>
        <top style="thin">
          <color indexed="64"/>
        </top>
        <bottom style="thin">
          <color indexed="64"/>
        </bottom>
      </border>
    </ndxf>
  </rcc>
  <rcc rId="14684" sId="1" xfDxf="1" dxf="1">
    <nc r="E463" t="inlineStr">
      <is>
        <t>GAC_Carbon_Stream_ESPCP_STRGAC_C201_BL05</t>
      </is>
    </nc>
    <ndxf>
      <alignment horizontal="left" vertical="top" readingOrder="0"/>
      <border outline="0">
        <left style="thin">
          <color indexed="64"/>
        </left>
        <right style="thin">
          <color indexed="64"/>
        </right>
        <top style="thin">
          <color indexed="64"/>
        </top>
        <bottom style="thin">
          <color indexed="64"/>
        </bottom>
      </border>
    </ndxf>
  </rcc>
  <rcc rId="14685" sId="1" xfDxf="1" dxf="1">
    <nc r="E464"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86" sId="1" xfDxf="1" dxf="1">
    <nc r="E465"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87" sId="1" xfDxf="1" dxf="1">
    <nc r="E466"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88" sId="1" xfDxf="1" dxf="1">
    <nc r="E467"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89" sId="1" xfDxf="1" dxf="1">
    <nc r="E468"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0" sId="1" xfDxf="1" dxf="1">
    <nc r="E469"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1" sId="1" xfDxf="1" dxf="1">
    <nc r="E470"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2" sId="1" xfDxf="1" dxf="1">
    <nc r="E471"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3" sId="1" xfDxf="1" dxf="1">
    <nc r="E472"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4" sId="1" xfDxf="1" dxf="1">
    <nc r="E473"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5" sId="1" xfDxf="1" dxf="1">
    <nc r="E474"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6" sId="1" xfDxf="1" dxf="1">
    <nc r="E475"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7" sId="1" xfDxf="1" dxf="1">
    <nc r="E476"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8" sId="1" xfDxf="1" dxf="1">
    <nc r="E477"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9" sId="1" xfDxf="1" dxf="1" quotePrefix="1">
    <nc r="F461" t="inlineStr">
      <is>
        <t xml:space="preserve"> </t>
      </is>
    </nc>
    <ndxf>
      <font>
        <b/>
      </font>
      <alignment horizontal="left" vertical="top" readingOrder="0"/>
      <border outline="0">
        <left style="thin">
          <color indexed="64"/>
        </left>
        <right style="thin">
          <color indexed="64"/>
        </right>
        <top style="thin">
          <color indexed="64"/>
        </top>
        <bottom style="thin">
          <color indexed="64"/>
        </bottom>
      </border>
    </ndxf>
  </rcc>
  <rfmt sheetId="1" xfDxf="1" sqref="F462" start="0" length="0">
    <dxf>
      <font>
        <b/>
      </font>
      <alignment horizontal="left" vertical="top" readingOrder="0"/>
      <border outline="0">
        <left style="thin">
          <color indexed="64"/>
        </left>
        <right style="thin">
          <color indexed="64"/>
        </right>
        <top style="thin">
          <color indexed="64"/>
        </top>
        <bottom style="thin">
          <color indexed="64"/>
        </bottom>
      </border>
    </dxf>
  </rfmt>
  <rfmt sheetId="1" xfDxf="1" sqref="F463" start="0" length="0">
    <dxf>
      <font>
        <b/>
      </font>
      <alignment horizontal="left" vertical="top" readingOrder="0"/>
      <border outline="0">
        <left style="thin">
          <color indexed="64"/>
        </left>
        <right style="thin">
          <color indexed="64"/>
        </right>
        <top style="thin">
          <color indexed="64"/>
        </top>
        <bottom style="thin">
          <color indexed="64"/>
        </bottom>
      </border>
    </dxf>
  </rfmt>
  <rcc rId="14700" sId="1" xfDxf="1" dxf="1" quotePrefix="1">
    <nc r="F464" t="inlineStr">
      <is>
        <t xml:space="preserve">rb\as\dfsk\core\app\dcom\RBAPLCust\src\                </t>
      </is>
    </nc>
    <ndxf>
      <font>
        <b/>
      </font>
      <alignment horizontal="left" vertical="top" readingOrder="0"/>
      <border outline="0">
        <left style="thin">
          <color indexed="64"/>
        </left>
        <right style="thin">
          <color indexed="64"/>
        </right>
        <top style="thin">
          <color indexed="64"/>
        </top>
        <bottom style="thin">
          <color indexed="64"/>
        </bottom>
      </border>
    </ndxf>
  </rcc>
  <rcc rId="14701" sId="1" xfDxf="1" dxf="1" quotePrefix="1">
    <nc r="F465" t="inlineStr">
      <is>
        <t xml:space="preserve">rb\as\dfsk\core\app\dcom\RBAPLCust\src\                </t>
      </is>
    </nc>
    <ndxf>
      <font>
        <b/>
      </font>
      <alignment horizontal="left" vertical="top" readingOrder="0"/>
      <border outline="0">
        <left style="thin">
          <color indexed="64"/>
        </left>
        <right style="thin">
          <color indexed="64"/>
        </right>
        <top style="thin">
          <color indexed="64"/>
        </top>
        <bottom style="thin">
          <color indexed="64"/>
        </bottom>
      </border>
    </ndxf>
  </rcc>
  <rcc rId="14702" sId="1" xfDxf="1" dxf="1" quotePrefix="1">
    <nc r="F466" t="inlineStr">
      <is>
        <t xml:space="preserve">rb\as\dfsk\core\app\dcom\RBAPLCust\src\                </t>
      </is>
    </nc>
    <ndxf>
      <font>
        <b/>
      </font>
      <alignment horizontal="left" vertical="top" readingOrder="0"/>
      <border outline="0">
        <left style="thin">
          <color indexed="64"/>
        </left>
        <right style="thin">
          <color indexed="64"/>
        </right>
        <top style="thin">
          <color indexed="64"/>
        </top>
        <bottom style="thin">
          <color indexed="64"/>
        </bottom>
      </border>
    </ndxf>
  </rcc>
  <rcc rId="14703" sId="1" xfDxf="1" dxf="1" quotePrefix="1">
    <nc r="F467" t="inlineStr">
      <is>
        <t xml:space="preserve">rb\as\dfsk\core\app\dcom\RBAPLCust\src\                </t>
      </is>
    </nc>
    <ndxf>
      <font>
        <b/>
      </font>
      <alignment horizontal="left" vertical="top" readingOrder="0"/>
      <border outline="0">
        <left style="thin">
          <color indexed="64"/>
        </left>
        <right style="thin">
          <color indexed="64"/>
        </right>
        <top style="thin">
          <color indexed="64"/>
        </top>
        <bottom style="thin">
          <color indexed="64"/>
        </bottom>
      </border>
    </ndxf>
  </rcc>
  <rcc rId="14704" sId="1" xfDxf="1" dxf="1" quotePrefix="1">
    <nc r="F468" t="inlineStr">
      <is>
        <t xml:space="preserve">rb\as\dfsk\core\app\dcom\RBAPLCust\src\                </t>
      </is>
    </nc>
    <ndxf>
      <font>
        <b/>
      </font>
      <alignment horizontal="left" vertical="top" readingOrder="0"/>
      <border outline="0">
        <left style="thin">
          <color indexed="64"/>
        </left>
        <right style="thin">
          <color indexed="64"/>
        </right>
        <top style="thin">
          <color indexed="64"/>
        </top>
        <bottom style="thin">
          <color indexed="64"/>
        </bottom>
      </border>
    </ndxf>
  </rcc>
  <rcc rId="14705" sId="1" xfDxf="1" dxf="1" quotePrefix="1">
    <nc r="F469" t="inlineStr">
      <is>
        <t xml:space="preserve">rb\as\dfsk\core\app\dcom\RBAPLCust\src\                </t>
      </is>
    </nc>
    <ndxf>
      <font>
        <b/>
      </font>
      <alignment horizontal="left" vertical="top" readingOrder="0"/>
      <border outline="0">
        <left style="thin">
          <color indexed="64"/>
        </left>
        <right style="thin">
          <color indexed="64"/>
        </right>
        <top style="thin">
          <color indexed="64"/>
        </top>
        <bottom style="thin">
          <color indexed="64"/>
        </bottom>
      </border>
    </ndxf>
  </rcc>
  <rcc rId="14706" sId="1" xfDxf="1" dxf="1" quotePrefix="1">
    <nc r="F470" t="inlineStr">
      <is>
        <t xml:space="preserve">rb\as\dfsk\CpiwAPB\app\dsm\RBVAR_F517_DA_RC\src\       </t>
      </is>
    </nc>
    <ndxf>
      <font>
        <b/>
      </font>
      <alignment horizontal="left" vertical="top" readingOrder="0"/>
      <border outline="0">
        <left style="thin">
          <color indexed="64"/>
        </left>
        <right style="thin">
          <color indexed="64"/>
        </right>
        <top style="thin">
          <color indexed="64"/>
        </top>
        <bottom style="thin">
          <color indexed="64"/>
        </bottom>
      </border>
    </ndxf>
  </rcc>
  <rcc rId="14707" sId="1" xfDxf="1" dxf="1" quotePrefix="1">
    <nc r="F471" t="inlineStr">
      <is>
        <t xml:space="preserve">rb\as\dfsk\CpiwAPB\app\dsm\RBVAR_F517_BASE_RC\src\     </t>
      </is>
    </nc>
    <ndxf>
      <font>
        <b/>
      </font>
      <alignment horizontal="left" vertical="top" readingOrder="0"/>
      <border outline="0">
        <left style="thin">
          <color indexed="64"/>
        </left>
        <right style="thin">
          <color indexed="64"/>
        </right>
        <top style="thin">
          <color indexed="64"/>
        </top>
        <bottom style="thin">
          <color indexed="64"/>
        </bottom>
      </border>
    </ndxf>
  </rcc>
  <rcc rId="14708" sId="1" xfDxf="1" dxf="1" quotePrefix="1">
    <nc r="F472" t="inlineStr">
      <is>
        <t>rb\as\dfsk\CpiwAPB\app\net\RbNetPrj_F517\RBNet_Can\src\</t>
      </is>
    </nc>
    <ndxf>
      <font>
        <b/>
      </font>
      <alignment horizontal="left" vertical="top" readingOrder="0"/>
      <border outline="0">
        <left style="thin">
          <color indexed="64"/>
        </left>
        <right style="thin">
          <color indexed="64"/>
        </right>
        <top style="thin">
          <color indexed="64"/>
        </top>
        <bottom style="thin">
          <color indexed="64"/>
        </bottom>
      </border>
    </ndxf>
  </rcc>
  <rcc rId="14709" sId="1" xfDxf="1" dxf="1" quotePrefix="1">
    <nc r="F473" t="inlineStr">
      <is>
        <t xml:space="preserve">rb\as\dfsk\CpiwAPB\app\net\RbNetPrj\RBNet_Can\src\     </t>
      </is>
    </nc>
    <ndxf>
      <font>
        <b/>
      </font>
      <alignment horizontal="left" vertical="top" readingOrder="0"/>
      <border outline="0">
        <left style="thin">
          <color indexed="64"/>
        </left>
        <right style="thin">
          <color indexed="64"/>
        </right>
        <top style="thin">
          <color indexed="64"/>
        </top>
        <bottom style="thin">
          <color indexed="64"/>
        </bottom>
      </border>
    </ndxf>
  </rcc>
  <rcc rId="14710" sId="1" xfDxf="1" dxf="1" quotePrefix="1">
    <nc r="F474" t="inlineStr">
      <is>
        <t>rb\as\dfsk\CpiwAPB\app\net\RbNetPrj_F517\RBNet_Can\src\</t>
      </is>
    </nc>
    <ndxf>
      <font>
        <b/>
      </font>
      <alignment horizontal="left" vertical="top" readingOrder="0"/>
      <border outline="0">
        <left style="thin">
          <color indexed="64"/>
        </left>
        <right style="thin">
          <color indexed="64"/>
        </right>
        <top style="thin">
          <color indexed="64"/>
        </top>
        <bottom style="thin">
          <color indexed="64"/>
        </bottom>
      </border>
    </ndxf>
  </rcc>
  <rcc rId="14711" sId="1" xfDxf="1" dxf="1" quotePrefix="1">
    <nc r="F475" t="inlineStr">
      <is>
        <t xml:space="preserve">rb\as\dfsk\CpiwAPB\app\net\RbNetPrj\RBNet_Can\src\     </t>
      </is>
    </nc>
    <ndxf>
      <font>
        <b/>
      </font>
      <alignment horizontal="left" vertical="top" readingOrder="0"/>
      <border outline="0">
        <left style="thin">
          <color indexed="64"/>
        </left>
        <right style="thin">
          <color indexed="64"/>
        </right>
        <top style="thin">
          <color indexed="64"/>
        </top>
        <bottom style="thin">
          <color indexed="64"/>
        </bottom>
      </border>
    </ndxf>
  </rcc>
  <rcc rId="14712" sId="1" xfDxf="1" dxf="1" quotePrefix="1">
    <nc r="F476" t="inlineStr">
      <is>
        <t xml:space="preserve">rba\Bldr_dfsk\config\Infrastruct\rba_AS_HWProt\src\    </t>
      </is>
    </nc>
    <ndxf>
      <font>
        <b/>
      </font>
      <alignment horizontal="left" vertical="top" readingOrder="0"/>
      <border outline="0">
        <left style="thin">
          <color indexed="64"/>
        </left>
        <right style="thin">
          <color indexed="64"/>
        </right>
        <top style="thin">
          <color indexed="64"/>
        </top>
        <bottom style="thin">
          <color indexed="64"/>
        </bottom>
      </border>
    </ndxf>
  </rcc>
  <rcc rId="14713" sId="1" xfDxf="1" dxf="1" quotePrefix="1">
    <nc r="F477" t="inlineStr">
      <is>
        <t>rba\Bldr_dfsk\config\ApplicationLayer\rba_BldrCmp\src\</t>
      </is>
    </nc>
    <ndxf>
      <font>
        <b/>
      </font>
      <alignment horizontal="left" vertical="top" readingOrder="0"/>
      <border outline="0">
        <left style="thin">
          <color indexed="64"/>
        </left>
        <right style="thin">
          <color indexed="64"/>
        </right>
        <top style="thin">
          <color indexed="64"/>
        </top>
        <bottom style="thin">
          <color indexed="64"/>
        </bottom>
      </border>
    </ndxf>
  </rcc>
  <rcc rId="14714" sId="1" xfDxf="1" dxf="1" quotePrefix="1">
    <nc r="F462" t="inlineStr">
      <is>
        <t>GAC_ESP93CP_Carbon_Int_05_Jun\MainstreamF30\rba\Bldr\config\ApplicationLayer\rba_BldrCmp\src</t>
      </is>
    </nc>
    <ndxf>
      <font>
        <b/>
      </font>
      <alignment horizontal="left" vertical="top" readingOrder="0"/>
      <border outline="0">
        <left style="thin">
          <color indexed="64"/>
        </left>
        <right style="thin">
          <color indexed="64"/>
        </right>
        <top style="thin">
          <color indexed="64"/>
        </top>
        <bottom style="thin">
          <color indexed="64"/>
        </bottom>
      </border>
    </ndxf>
  </rcc>
  <rcc rId="14715" sId="1" xfDxf="1" dxf="1" quotePrefix="1">
    <nc r="F463" t="inlineStr">
      <is>
        <t>GAC_ESP93CP_Carbon_Int_05_Jun\MainstreamF30\rba\Bldr\config\ApplicationLayer\rba_BldrCmp\src</t>
      </is>
    </nc>
    <ndxf>
      <font>
        <b/>
      </font>
      <alignment horizontal="left" vertical="top" readingOrder="0"/>
      <border outline="0">
        <left style="thin">
          <color indexed="64"/>
        </left>
        <right style="thin">
          <color indexed="64"/>
        </right>
        <top style="thin">
          <color indexed="64"/>
        </top>
        <bottom style="thin">
          <color indexed="64"/>
        </bottom>
      </border>
    </ndxf>
  </rcc>
  <rcc rId="14716" sId="1" quotePrefix="1">
    <nc r="H461" t="inlineStr">
      <is>
        <t>-</t>
      </is>
    </nc>
  </rcc>
  <rcc rId="14717" sId="1" quotePrefix="1">
    <nc r="H462" t="inlineStr">
      <is>
        <t>-</t>
      </is>
    </nc>
  </rcc>
  <rcc rId="14718" sId="1" quotePrefix="1">
    <nc r="H463" t="inlineStr">
      <is>
        <t>-</t>
      </is>
    </nc>
  </rcc>
  <rcc rId="14719" sId="1" quotePrefix="1">
    <nc r="H464" t="inlineStr">
      <is>
        <t>-</t>
      </is>
    </nc>
  </rcc>
  <rcc rId="14720" sId="1" quotePrefix="1">
    <nc r="H465" t="inlineStr">
      <is>
        <t>-</t>
      </is>
    </nc>
  </rcc>
  <rcc rId="14721" sId="1" quotePrefix="1">
    <nc r="H466" t="inlineStr">
      <is>
        <t>-</t>
      </is>
    </nc>
  </rcc>
  <rcc rId="14722" sId="1" quotePrefix="1">
    <nc r="H467" t="inlineStr">
      <is>
        <t>-</t>
      </is>
    </nc>
  </rcc>
  <rcc rId="14723" sId="1" quotePrefix="1">
    <nc r="H468" t="inlineStr">
      <is>
        <t>-</t>
      </is>
    </nc>
  </rcc>
  <rcc rId="14724" sId="1" quotePrefix="1">
    <nc r="H469" t="inlineStr">
      <is>
        <t>-</t>
      </is>
    </nc>
  </rcc>
  <rcc rId="14725" sId="1" quotePrefix="1">
    <nc r="H470" t="inlineStr">
      <is>
        <t>-</t>
      </is>
    </nc>
  </rcc>
  <rcc rId="14726" sId="1" quotePrefix="1">
    <nc r="H471" t="inlineStr">
      <is>
        <t>-</t>
      </is>
    </nc>
  </rcc>
  <rcc rId="14727" sId="1" quotePrefix="1">
    <nc r="H472" t="inlineStr">
      <is>
        <t>-</t>
      </is>
    </nc>
  </rcc>
  <rcc rId="14728" sId="1" quotePrefix="1">
    <nc r="H473" t="inlineStr">
      <is>
        <t>-</t>
      </is>
    </nc>
  </rcc>
  <rcc rId="14729" sId="1" quotePrefix="1">
    <nc r="H474" t="inlineStr">
      <is>
        <t>-</t>
      </is>
    </nc>
  </rcc>
  <rcc rId="14730" sId="1" quotePrefix="1">
    <nc r="H475" t="inlineStr">
      <is>
        <t>-</t>
      </is>
    </nc>
  </rcc>
  <rcc rId="14731" sId="1" quotePrefix="1">
    <nc r="H476" t="inlineStr">
      <is>
        <t>-</t>
      </is>
    </nc>
  </rcc>
  <rcc rId="14732" sId="1" quotePrefix="1">
    <nc r="H477" t="inlineStr">
      <is>
        <t>-</t>
      </is>
    </nc>
  </rcc>
  <rcc rId="14733" sId="1" xfDxf="1" dxf="1">
    <nc r="I461" t="inlineStr">
      <is>
        <t>rba_AS_HWProt.c</t>
      </is>
    </nc>
    <ndxf>
      <alignment horizontal="left" vertical="top" readingOrder="0"/>
      <border outline="0">
        <left style="thin">
          <color indexed="64"/>
        </left>
        <right style="thin">
          <color indexed="64"/>
        </right>
        <top style="thin">
          <color indexed="64"/>
        </top>
        <bottom style="thin">
          <color indexed="64"/>
        </bottom>
      </border>
    </ndxf>
  </rcc>
  <rcc rId="14734" sId="1" xfDxf="1" dxf="1">
    <nc r="I462" t="inlineStr">
      <is>
        <t>rba_BldrCmp_Cfg_FlashIf.c</t>
      </is>
    </nc>
    <ndxf>
      <alignment horizontal="left" vertical="top" readingOrder="0"/>
      <border outline="0">
        <left style="thin">
          <color indexed="64"/>
        </left>
        <right style="thin">
          <color indexed="64"/>
        </right>
        <top style="thin">
          <color indexed="64"/>
        </top>
        <bottom style="thin">
          <color indexed="64"/>
        </bottom>
      </border>
    </ndxf>
  </rcc>
  <rcc rId="14735" sId="1" xfDxf="1" dxf="1">
    <nc r="I463" t="inlineStr">
      <is>
        <t>rba_BldrCmp_Cfg_CheckMem.c</t>
      </is>
    </nc>
    <ndxf>
      <alignment horizontal="left" vertical="top" readingOrder="0"/>
      <border outline="0">
        <left style="thin">
          <color indexed="64"/>
        </left>
        <right style="thin">
          <color indexed="64"/>
        </right>
        <top style="thin">
          <color indexed="64"/>
        </top>
        <bottom style="thin">
          <color indexed="64"/>
        </bottom>
      </border>
    </ndxf>
  </rcc>
  <rcc rId="14736" sId="1" xfDxf="1" dxf="1">
    <nc r="I464" t="inlineStr">
      <is>
        <t>RBAPLCUST_RBDI_CustomerHardwareVersion.c</t>
      </is>
    </nc>
    <ndxf>
      <alignment horizontal="left" vertical="top" readingOrder="0"/>
      <border outline="0">
        <left style="thin">
          <color indexed="64"/>
        </left>
        <right style="thin">
          <color indexed="64"/>
        </right>
        <top style="thin">
          <color indexed="64"/>
        </top>
        <bottom style="thin">
          <color indexed="64"/>
        </bottom>
      </border>
    </ndxf>
  </rcc>
  <rcc rId="14737" sId="1" xfDxf="1" dxf="1">
    <nc r="I465" t="inlineStr">
      <is>
        <t>RBAPLCUST_RBDI_CustomerSoftwareVersion.c</t>
      </is>
    </nc>
    <ndxf>
      <alignment horizontal="left" vertical="top" readingOrder="0"/>
      <border outline="0">
        <left style="thin">
          <color indexed="64"/>
        </left>
        <right style="thin">
          <color indexed="64"/>
        </right>
        <top style="thin">
          <color indexed="64"/>
        </top>
        <bottom style="thin">
          <color indexed="64"/>
        </bottom>
      </border>
    </ndxf>
  </rcc>
  <rcc rId="14738" sId="1" xfDxf="1" dxf="1">
    <nc r="I466" t="inlineStr">
      <is>
        <t>RBAPLCUST_RBDI_NVMData.c</t>
      </is>
    </nc>
    <ndxf>
      <alignment horizontal="left" vertical="top" readingOrder="0"/>
      <border outline="0">
        <left style="thin">
          <color indexed="64"/>
        </left>
        <right style="thin">
          <color indexed="64"/>
        </right>
        <top style="thin">
          <color indexed="64"/>
        </top>
        <bottom style="thin">
          <color indexed="64"/>
        </bottom>
      </border>
    </ndxf>
  </rcc>
  <rcc rId="14739" sId="1" xfDxf="1" dxf="1">
    <nc r="I467" t="inlineStr">
      <is>
        <t>RBAPLCUST_RBDI_VariandCode.c</t>
      </is>
    </nc>
    <ndxf>
      <alignment horizontal="left" vertical="top" readingOrder="0"/>
      <border outline="0">
        <left style="thin">
          <color indexed="64"/>
        </left>
        <right style="thin">
          <color indexed="64"/>
        </right>
        <top style="thin">
          <color indexed="64"/>
        </top>
        <bottom style="thin">
          <color indexed="64"/>
        </bottom>
      </border>
    </ndxf>
  </rcc>
  <rcc rId="14740" sId="1" xfDxf="1" dxf="1">
    <nc r="I468" t="inlineStr">
      <is>
        <t>RBAPLCUST_SecurityAccess.c</t>
      </is>
    </nc>
    <ndxf>
      <alignment horizontal="left" vertical="top" readingOrder="0"/>
      <border outline="0">
        <left style="thin">
          <color indexed="64"/>
        </left>
        <right style="thin">
          <color indexed="64"/>
        </right>
        <top style="thin">
          <color indexed="64"/>
        </top>
        <bottom style="thin">
          <color indexed="64"/>
        </bottom>
      </border>
    </ndxf>
  </rcc>
  <rcc rId="14741" sId="1" xfDxf="1" dxf="1">
    <nc r="I469" t="inlineStr">
      <is>
        <t>RBAPLCUST_WDBI_NVMData.c</t>
      </is>
    </nc>
    <ndxf>
      <alignment horizontal="left" vertical="top" readingOrder="0"/>
      <border outline="0">
        <left style="thin">
          <color indexed="64"/>
        </left>
        <right style="thin">
          <color indexed="64"/>
        </right>
        <top style="thin">
          <color indexed="64"/>
        </top>
        <bottom style="thin">
          <color indexed="64"/>
        </bottom>
      </border>
    </ndxf>
  </rcc>
  <rcc rId="14742" sId="1" xfDxf="1" dxf="1">
    <nc r="I470" t="inlineStr">
      <is>
        <t>RBVAR_StateMachine_CustomerProject.c</t>
      </is>
    </nc>
    <ndxf>
      <alignment horizontal="left" vertical="top" readingOrder="0"/>
      <border outline="0">
        <left style="thin">
          <color indexed="64"/>
        </left>
        <right style="thin">
          <color indexed="64"/>
        </right>
        <top style="thin">
          <color indexed="64"/>
        </top>
        <bottom style="thin">
          <color indexed="64"/>
        </bottom>
      </border>
    </ndxf>
  </rcc>
  <rcc rId="14743" sId="1" xfDxf="1" dxf="1">
    <nc r="I471" t="inlineStr">
      <is>
        <t>RBVAR_StateMachine_CustomerProject.c</t>
      </is>
    </nc>
    <ndxf>
      <alignment horizontal="left" vertical="top" readingOrder="0"/>
      <border outline="0">
        <left style="thin">
          <color indexed="64"/>
        </left>
        <right style="thin">
          <color indexed="64"/>
        </right>
        <top style="thin">
          <color indexed="64"/>
        </top>
        <bottom style="thin">
          <color indexed="64"/>
        </bottom>
      </border>
    </ndxf>
  </rcc>
  <rcc rId="14744" sId="1" xfDxf="1" dxf="1">
    <nc r="I472" t="inlineStr">
      <is>
        <t>NET_MonitoringClasses_F30.c</t>
      </is>
    </nc>
    <ndxf>
      <alignment horizontal="left" vertical="top" readingOrder="0"/>
      <border outline="0">
        <left style="thin">
          <color indexed="64"/>
        </left>
        <right style="thin">
          <color indexed="64"/>
        </right>
        <top style="thin">
          <color indexed="64"/>
        </top>
        <bottom style="thin">
          <color indexed="64"/>
        </bottom>
      </border>
    </ndxf>
  </rcc>
  <rcc rId="14745" sId="1" xfDxf="1" dxf="1">
    <nc r="I473" t="inlineStr">
      <is>
        <t>NET_MonitoringClasses_F30.c</t>
      </is>
    </nc>
    <ndxf>
      <alignment horizontal="left" vertical="top" readingOrder="0"/>
      <border outline="0">
        <left style="thin">
          <color indexed="64"/>
        </left>
        <right style="thin">
          <color indexed="64"/>
        </right>
        <top style="thin">
          <color indexed="64"/>
        </top>
        <bottom style="thin">
          <color indexed="64"/>
        </bottom>
      </border>
    </ndxf>
  </rcc>
  <rcc rId="14746" sId="1" xfDxf="1" dxf="1">
    <nc r="I474" t="inlineStr">
      <is>
        <t>NET_SCL_InitPrc_CNMS.c</t>
      </is>
    </nc>
    <ndxf>
      <alignment horizontal="left" vertical="top" readingOrder="0"/>
      <border outline="0">
        <left style="thin">
          <color indexed="64"/>
        </left>
        <right style="thin">
          <color indexed="64"/>
        </right>
        <top style="thin">
          <color indexed="64"/>
        </top>
        <bottom style="thin">
          <color indexed="64"/>
        </bottom>
      </border>
    </ndxf>
  </rcc>
  <rcc rId="14747" sId="1" xfDxf="1" dxf="1">
    <nc r="I475" t="inlineStr">
      <is>
        <t>NET_SCL_InitPrc_CNMS.c</t>
      </is>
    </nc>
    <ndxf>
      <alignment horizontal="left" vertical="top" readingOrder="0"/>
      <border outline="0">
        <left style="thin">
          <color indexed="64"/>
        </left>
        <right style="thin">
          <color indexed="64"/>
        </right>
        <top style="thin">
          <color indexed="64"/>
        </top>
        <bottom style="thin">
          <color indexed="64"/>
        </bottom>
      </border>
    </ndxf>
  </rcc>
  <rcc rId="14748" sId="1" xfDxf="1" dxf="1">
    <nc r="I476" t="inlineStr">
      <is>
        <t>rba_AS_HWProt.c</t>
      </is>
    </nc>
    <ndxf>
      <alignment horizontal="left" vertical="top" readingOrder="0"/>
      <border outline="0">
        <left style="thin">
          <color indexed="64"/>
        </left>
        <right style="thin">
          <color indexed="64"/>
        </right>
        <top style="thin">
          <color indexed="64"/>
        </top>
        <bottom style="thin">
          <color indexed="64"/>
        </bottom>
      </border>
    </ndxf>
  </rcc>
  <rcc rId="14749" sId="1" xfDxf="1" dxf="1">
    <nc r="I477" t="inlineStr">
      <is>
        <t>rba_BldrCmp_Cfg_FlashIf.c</t>
      </is>
    </nc>
    <ndxf>
      <alignment horizontal="left" vertical="top" readingOrder="0"/>
      <border outline="0">
        <left style="thin">
          <color indexed="64"/>
        </left>
        <right style="thin">
          <color indexed="64"/>
        </right>
        <top style="thin">
          <color indexed="64"/>
        </top>
        <bottom style="thin">
          <color indexed="64"/>
        </bottom>
      </border>
    </ndxf>
  </rcc>
  <rcc rId="14750" sId="1" quotePrefix="1">
    <nc r="J461" t="inlineStr">
      <is>
        <t>-</t>
      </is>
    </nc>
  </rcc>
  <rcc rId="14751" sId="1" quotePrefix="1">
    <nc r="J462" t="inlineStr">
      <is>
        <t>-</t>
      </is>
    </nc>
  </rcc>
  <rcc rId="14752" sId="1" quotePrefix="1">
    <nc r="J463" t="inlineStr">
      <is>
        <t>-</t>
      </is>
    </nc>
  </rcc>
  <rcc rId="14753" sId="1" quotePrefix="1">
    <nc r="J464" t="inlineStr">
      <is>
        <t>-</t>
      </is>
    </nc>
  </rcc>
  <rcc rId="14754" sId="1" quotePrefix="1">
    <nc r="J465" t="inlineStr">
      <is>
        <t>-</t>
      </is>
    </nc>
  </rcc>
  <rcc rId="14755" sId="1" quotePrefix="1">
    <nc r="J466" t="inlineStr">
      <is>
        <t>-</t>
      </is>
    </nc>
  </rcc>
  <rcc rId="14756" sId="1" quotePrefix="1">
    <nc r="J467" t="inlineStr">
      <is>
        <t>-</t>
      </is>
    </nc>
  </rcc>
  <rcc rId="14757" sId="1" quotePrefix="1">
    <nc r="J468" t="inlineStr">
      <is>
        <t>-</t>
      </is>
    </nc>
  </rcc>
  <rcc rId="14758" sId="1" quotePrefix="1">
    <nc r="J469" t="inlineStr">
      <is>
        <t>-</t>
      </is>
    </nc>
  </rcc>
  <rcc rId="14759" sId="1" quotePrefix="1">
    <nc r="J470" t="inlineStr">
      <is>
        <t>-</t>
      </is>
    </nc>
  </rcc>
  <rcc rId="14760" sId="1" quotePrefix="1">
    <nc r="J471" t="inlineStr">
      <is>
        <t>-</t>
      </is>
    </nc>
  </rcc>
  <rcc rId="14761" sId="1" quotePrefix="1">
    <nc r="J472" t="inlineStr">
      <is>
        <t>-</t>
      </is>
    </nc>
  </rcc>
  <rcc rId="14762" sId="1" quotePrefix="1">
    <nc r="J473" t="inlineStr">
      <is>
        <t>-</t>
      </is>
    </nc>
  </rcc>
  <rcc rId="14763" sId="1" quotePrefix="1">
    <nc r="J474" t="inlineStr">
      <is>
        <t>-</t>
      </is>
    </nc>
  </rcc>
  <rcc rId="14764" sId="1" quotePrefix="1">
    <nc r="J475" t="inlineStr">
      <is>
        <t>-</t>
      </is>
    </nc>
  </rcc>
  <rcc rId="14765" sId="1" quotePrefix="1">
    <nc r="J476" t="inlineStr">
      <is>
        <t>-</t>
      </is>
    </nc>
  </rcc>
  <rcc rId="14766" sId="1" quotePrefix="1">
    <nc r="J477" t="inlineStr">
      <is>
        <t>-</t>
      </is>
    </nc>
  </rcc>
  <rcc rId="14767" sId="1" quotePrefix="1">
    <nc r="J478" t="inlineStr">
      <is>
        <t>-</t>
      </is>
    </nc>
  </rcc>
  <rcc rId="14768" sId="1" quotePrefix="1">
    <nc r="J479" t="inlineStr">
      <is>
        <t>-</t>
      </is>
    </nc>
  </rcc>
  <rcc rId="14769" sId="1" quotePrefix="1">
    <nc r="J480" t="inlineStr">
      <is>
        <t>-</t>
      </is>
    </nc>
  </rcc>
  <rcc rId="14770" sId="1" quotePrefix="1">
    <nc r="J481" t="inlineStr">
      <is>
        <t>-</t>
      </is>
    </nc>
  </rcc>
  <rcc rId="14771" sId="1" quotePrefix="1">
    <nc r="J482" t="inlineStr">
      <is>
        <t>-</t>
      </is>
    </nc>
  </rcc>
  <rcc rId="14772" sId="1" quotePrefix="1">
    <nc r="J483" t="inlineStr">
      <is>
        <t>-</t>
      </is>
    </nc>
  </rcc>
  <rcc rId="14773" sId="1" quotePrefix="1">
    <nc r="J484" t="inlineStr">
      <is>
        <t>-</t>
      </is>
    </nc>
  </rcc>
  <rcc rId="14774" sId="1" quotePrefix="1">
    <nc r="J486" t="inlineStr">
      <is>
        <t>-</t>
      </is>
    </nc>
  </rcc>
  <rcc rId="14775" sId="1" quotePrefix="1">
    <nc r="J487" t="inlineStr">
      <is>
        <t>-</t>
      </is>
    </nc>
  </rcc>
  <rcc rId="14776" sId="1" quotePrefix="1">
    <nc r="J488" t="inlineStr">
      <is>
        <t>-</t>
      </is>
    </nc>
  </rcc>
  <rcc rId="14777" sId="1" quotePrefix="1">
    <nc r="J489" t="inlineStr">
      <is>
        <t>-</t>
      </is>
    </nc>
  </rcc>
  <rcc rId="14778" sId="1" quotePrefix="1">
    <nc r="J490" t="inlineStr">
      <is>
        <t>-</t>
      </is>
    </nc>
  </rcc>
  <rcc rId="14779" sId="1" quotePrefix="1">
    <nc r="J491" t="inlineStr">
      <is>
        <t>-</t>
      </is>
    </nc>
  </rcc>
  <rcc rId="14780" sId="1" quotePrefix="1">
    <nc r="J492" t="inlineStr">
      <is>
        <t>-</t>
      </is>
    </nc>
  </rcc>
  <rcc rId="14781" sId="1" quotePrefix="1">
    <nc r="J493" t="inlineStr">
      <is>
        <t>-</t>
      </is>
    </nc>
  </rcc>
  <rcc rId="14782" sId="1" quotePrefix="1">
    <nc r="J494" t="inlineStr">
      <is>
        <t>-</t>
      </is>
    </nc>
  </rcc>
  <rcc rId="14783" sId="1" quotePrefix="1">
    <nc r="J495" t="inlineStr">
      <is>
        <t>-</t>
      </is>
    </nc>
  </rcc>
  <rcc rId="14784" sId="1">
    <nc r="K461" t="inlineStr">
      <is>
        <t>Auto</t>
      </is>
    </nc>
  </rcc>
  <rcc rId="14785" sId="1">
    <nc r="K462" t="inlineStr">
      <is>
        <t>Auto</t>
      </is>
    </nc>
  </rcc>
  <rcc rId="14786" sId="1">
    <nc r="K463" t="inlineStr">
      <is>
        <t>Auto</t>
      </is>
    </nc>
  </rcc>
  <rcc rId="14787" sId="1">
    <nc r="K464" t="inlineStr">
      <is>
        <t>Auto</t>
      </is>
    </nc>
  </rcc>
  <rcc rId="14788" sId="1">
    <nc r="K465" t="inlineStr">
      <is>
        <t>Auto</t>
      </is>
    </nc>
  </rcc>
  <rcc rId="14789" sId="1">
    <nc r="K466" t="inlineStr">
      <is>
        <t>Auto</t>
      </is>
    </nc>
  </rcc>
  <rcc rId="14790" sId="1">
    <nc r="K467" t="inlineStr">
      <is>
        <t>Auto</t>
      </is>
    </nc>
  </rcc>
  <rcc rId="14791" sId="1">
    <nc r="K468" t="inlineStr">
      <is>
        <t>Auto</t>
      </is>
    </nc>
  </rcc>
  <rcc rId="14792" sId="1">
    <nc r="K469" t="inlineStr">
      <is>
        <t>Auto</t>
      </is>
    </nc>
  </rcc>
  <rcc rId="14793" sId="1">
    <nc r="K470" t="inlineStr">
      <is>
        <t>Auto</t>
      </is>
    </nc>
  </rcc>
  <rcc rId="14794" sId="1">
    <nc r="K471" t="inlineStr">
      <is>
        <t>Auto</t>
      </is>
    </nc>
  </rcc>
  <rcc rId="14795" sId="1">
    <nc r="K472" t="inlineStr">
      <is>
        <t>Auto</t>
      </is>
    </nc>
  </rcc>
  <rcc rId="14796" sId="1">
    <nc r="K473" t="inlineStr">
      <is>
        <t>Auto</t>
      </is>
    </nc>
  </rcc>
  <rcc rId="14797" sId="1">
    <nc r="K474" t="inlineStr">
      <is>
        <t>Auto</t>
      </is>
    </nc>
  </rcc>
  <rcc rId="14798" sId="1">
    <nc r="K475" t="inlineStr">
      <is>
        <t>Auto</t>
      </is>
    </nc>
  </rcc>
  <rcc rId="14799" sId="1">
    <nc r="K476" t="inlineStr">
      <is>
        <t>Auto</t>
      </is>
    </nc>
  </rcc>
  <rcc rId="14800" sId="1">
    <nc r="K477" t="inlineStr">
      <is>
        <t>Auto</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803" sId="1">
    <nc r="X484">
      <f>W484</f>
    </nc>
  </rcc>
  <rcc rId="14804" sId="1">
    <nc r="Z484">
      <f>Y484</f>
    </nc>
  </rcc>
  <rcc rId="14805" sId="1">
    <nc r="AA484" t="inlineStr">
      <is>
        <t>Ready for review</t>
      </is>
    </nc>
  </rcc>
  <rcc rId="14806" sId="1" numFmtId="19">
    <nc r="AE484">
      <v>43994</v>
    </nc>
  </rcc>
  <rcc rId="14807" sId="1" numFmtId="19">
    <nc r="AF484">
      <v>43994</v>
    </nc>
  </rcc>
  <rcc rId="14808" sId="1">
    <nc r="AG484" t="inlineStr">
      <is>
        <t>OK</t>
      </is>
    </nc>
  </rcc>
  <rcc rId="14809" sId="1" numFmtId="14">
    <nc r="AH484">
      <v>1</v>
    </nc>
  </rcc>
  <rcc rId="14810" sId="1" numFmtId="14">
    <nc r="AI484">
      <v>1</v>
    </nc>
  </rcc>
  <rcc rId="14811" sId="1" numFmtId="14">
    <nc r="AJ484">
      <v>1</v>
    </nc>
  </rcc>
  <rcc rId="14812" sId="1">
    <nc r="AK484" t="inlineStr">
      <is>
        <t>None</t>
      </is>
    </nc>
  </rcc>
  <rcv guid="{C94451EF-7A3E-4D72-B5A4-3D1B193192CC}" action="delete"/>
  <rdn rId="0" localSheetId="1" customView="1" name="Z_C94451EF_7A3E_4D72_B5A4_3D1B193192CC_.wvu.FilterData" hidden="1" oldHidden="1">
    <formula>Merged_COEM!$A$59:$AN$643</formula>
    <oldFormula>Merged_COEM!$A$59:$AN$643</oldFormula>
  </rdn>
  <rdn rId="0" localSheetId="2" customView="1" name="Z_C94451EF_7A3E_4D72_B5A4_3D1B193192CC_.wvu.FilterData" hidden="1" oldHidden="1">
    <formula>Merged_JOEM!$B$59:$AN$234</formula>
    <oldFormula>Merged_JOEM!$B$59:$AN$234</oldFormula>
  </rdn>
  <rcv guid="{C94451EF-7A3E-4D72-B5A4-3D1B193192CC}" action="add"/>
</revisions>
</file>

<file path=xl/revisions/revisionLog9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82" start="0" length="0">
    <dxf>
      <fill>
        <patternFill patternType="none">
          <bgColor indexed="65"/>
        </patternFill>
      </fill>
    </dxf>
  </rfmt>
  <rfmt sheetId="1" sqref="AD483" start="0" length="0">
    <dxf>
      <fill>
        <patternFill patternType="none">
          <bgColor indexed="65"/>
        </patternFill>
      </fill>
    </dxf>
  </rfmt>
  <rfmt sheetId="1" sqref="AD484" start="0" length="0">
    <dxf>
      <fill>
        <patternFill patternType="none">
          <bgColor indexed="65"/>
        </patternFill>
      </fill>
    </dxf>
  </rfmt>
</revisions>
</file>

<file path=xl/revisions/revisionLog9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815" sId="1" xfDxf="1" dxf="1" quotePrefix="1">
    <nc r="P463" t="inlineStr">
      <is>
        <t>Devi Priya Premkumar (RBEI/EBB7)</t>
      </is>
    </nc>
    <ndxf>
      <alignment horizontal="left" vertical="top" readingOrder="0"/>
      <border outline="0">
        <left style="thin">
          <color indexed="64"/>
        </left>
        <right style="thin">
          <color indexed="64"/>
        </right>
        <top style="thin">
          <color indexed="64"/>
        </top>
        <bottom style="thin">
          <color indexed="64"/>
        </bottom>
      </border>
    </ndxf>
  </rcc>
  <rcc rId="14816" sId="1" xfDxf="1" dxf="1" quotePrefix="1">
    <nc r="P464" t="inlineStr">
      <is>
        <t>Nguyen Hoang Huong Giang (RBVH/EAS11)</t>
      </is>
    </nc>
    <ndxf>
      <alignment horizontal="left" vertical="top" readingOrder="0"/>
      <border outline="0">
        <left style="thin">
          <color indexed="64"/>
        </left>
        <right style="thin">
          <color indexed="64"/>
        </right>
        <top style="thin">
          <color indexed="64"/>
        </top>
        <bottom style="thin">
          <color indexed="64"/>
        </bottom>
      </border>
    </ndxf>
  </rcc>
  <rcc rId="14817" sId="1" quotePrefix="1">
    <nc r="P461" t="inlineStr">
      <is>
        <t>Devi Priya Premkumar (RBEI/EBB7)</t>
      </is>
    </nc>
  </rcc>
  <rcc rId="14818" sId="1" quotePrefix="1">
    <nc r="P462" t="inlineStr">
      <is>
        <t>Devi Priya Premkumar (RBEI/EBB7)</t>
      </is>
    </nc>
  </rcc>
  <rcc rId="14819" sId="1" quotePrefix="1">
    <nc r="P465" t="inlineStr">
      <is>
        <t>Nguyen Hoang Huong Giang (RBVH/EAS11)</t>
      </is>
    </nc>
  </rcc>
  <rcc rId="14820" sId="1" quotePrefix="1">
    <nc r="P466" t="inlineStr">
      <is>
        <t>Nguyen Hoang Huong Giang (RBVH/EAS11)</t>
      </is>
    </nc>
  </rcc>
  <rcc rId="14821" sId="1" quotePrefix="1">
    <nc r="P467" t="inlineStr">
      <is>
        <t>Nguyen Hoang Huong Giang (RBVH/EAS11)</t>
      </is>
    </nc>
  </rcc>
  <rcc rId="14822" sId="1" quotePrefix="1">
    <nc r="P468" t="inlineStr">
      <is>
        <t>Nguyen Hoang Huong Giang (RBVH/EAS11)</t>
      </is>
    </nc>
  </rcc>
  <rcc rId="14823" sId="1" quotePrefix="1">
    <nc r="P469" t="inlineStr">
      <is>
        <t>Nguyen Hoang Huong Giang (RBVH/EAS11)</t>
      </is>
    </nc>
  </rcc>
  <rcc rId="14824" sId="1" quotePrefix="1">
    <nc r="P470" t="inlineStr">
      <is>
        <t>Nguyen Hoang Huong Giang (RBVH/EAS11)</t>
      </is>
    </nc>
  </rcc>
  <rcc rId="14825" sId="1" quotePrefix="1">
    <nc r="P471" t="inlineStr">
      <is>
        <t>Nguyen Hoang Huong Giang (RBVH/EAS11)</t>
      </is>
    </nc>
  </rcc>
  <rcc rId="14826" sId="1" quotePrefix="1">
    <nc r="P472" t="inlineStr">
      <is>
        <t>Nguyen Hoang Huong Giang (RBVH/EAS11)</t>
      </is>
    </nc>
  </rcc>
  <rcc rId="14827" sId="1" quotePrefix="1">
    <nc r="P473" t="inlineStr">
      <is>
        <t>Nguyen Hoang Huong Giang (RBVH/EAS11)</t>
      </is>
    </nc>
  </rcc>
  <rcc rId="14828" sId="1" quotePrefix="1">
    <nc r="P474" t="inlineStr">
      <is>
        <t>Nguyen Hoang Huong Giang (RBVH/EAS11)</t>
      </is>
    </nc>
  </rcc>
  <rcc rId="14829" sId="1" quotePrefix="1">
    <nc r="P475" t="inlineStr">
      <is>
        <t>Nguyen Hoang Huong Giang (RBVH/EAS11)</t>
      </is>
    </nc>
  </rcc>
  <rcc rId="14830" sId="1" quotePrefix="1">
    <nc r="P476" t="inlineStr">
      <is>
        <t>Nguyen Hoang Huong Giang (RBVH/EAS11)</t>
      </is>
    </nc>
  </rcc>
  <rcc rId="14831" sId="1" quotePrefix="1">
    <nc r="P477" t="inlineStr">
      <is>
        <t>Nguyen Hoang Huong Giang (RBVH/EAS11)</t>
      </is>
    </nc>
  </rcc>
  <rcc rId="14832" sId="1" quotePrefix="1">
    <nc r="O461" t="inlineStr">
      <is>
        <t>-</t>
      </is>
    </nc>
  </rcc>
  <rcc rId="14833" sId="1" quotePrefix="1">
    <nc r="O462" t="inlineStr">
      <is>
        <t>-</t>
      </is>
    </nc>
  </rcc>
  <rcc rId="14834" sId="1" quotePrefix="1">
    <nc r="O463" t="inlineStr">
      <is>
        <t>-</t>
      </is>
    </nc>
  </rcc>
  <rcc rId="14835" sId="1" quotePrefix="1">
    <nc r="O464" t="inlineStr">
      <is>
        <t>-</t>
      </is>
    </nc>
  </rcc>
  <rcc rId="14836" sId="1" quotePrefix="1">
    <nc r="O465" t="inlineStr">
      <is>
        <t>-</t>
      </is>
    </nc>
  </rcc>
  <rcc rId="14837" sId="1" quotePrefix="1">
    <nc r="O466" t="inlineStr">
      <is>
        <t>-</t>
      </is>
    </nc>
  </rcc>
  <rcc rId="14838" sId="1" quotePrefix="1">
    <nc r="O467" t="inlineStr">
      <is>
        <t>-</t>
      </is>
    </nc>
  </rcc>
  <rcc rId="14839" sId="1" quotePrefix="1">
    <nc r="O468" t="inlineStr">
      <is>
        <t>-</t>
      </is>
    </nc>
  </rcc>
  <rcc rId="14840" sId="1" quotePrefix="1">
    <nc r="O469" t="inlineStr">
      <is>
        <t>-</t>
      </is>
    </nc>
  </rcc>
  <rcc rId="14841" sId="1" quotePrefix="1">
    <nc r="O470" t="inlineStr">
      <is>
        <t>-</t>
      </is>
    </nc>
  </rcc>
  <rcc rId="14842" sId="1" quotePrefix="1">
    <nc r="O471" t="inlineStr">
      <is>
        <t>-</t>
      </is>
    </nc>
  </rcc>
  <rcc rId="14843" sId="1" quotePrefix="1">
    <nc r="O472" t="inlineStr">
      <is>
        <t>-</t>
      </is>
    </nc>
  </rcc>
  <rcc rId="14844" sId="1" quotePrefix="1">
    <nc r="O473" t="inlineStr">
      <is>
        <t>-</t>
      </is>
    </nc>
  </rcc>
  <rcc rId="14845" sId="1" quotePrefix="1">
    <nc r="O474" t="inlineStr">
      <is>
        <t>-</t>
      </is>
    </nc>
  </rcc>
  <rcc rId="14846" sId="1" quotePrefix="1">
    <nc r="O475" t="inlineStr">
      <is>
        <t>-</t>
      </is>
    </nc>
  </rcc>
  <rcc rId="14847" sId="1" quotePrefix="1">
    <nc r="O476" t="inlineStr">
      <is>
        <t>-</t>
      </is>
    </nc>
  </rcc>
  <rcc rId="14848" sId="1" quotePrefix="1">
    <nc r="O477" t="inlineStr">
      <is>
        <t>-</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851" sId="1" xfDxf="1" dxf="1">
    <nc r="N463" t="inlineStr">
      <is>
        <t>GAC_ESP93CP_Carbon_Int</t>
      </is>
    </nc>
    <ndxf>
      <alignment horizontal="left" vertical="top" readingOrder="0"/>
      <border outline="0">
        <left style="thin">
          <color indexed="64"/>
        </left>
        <right style="thin">
          <color indexed="64"/>
        </right>
        <top style="thin">
          <color indexed="64"/>
        </top>
        <bottom style="thin">
          <color indexed="64"/>
        </bottom>
      </border>
    </ndxf>
  </rcc>
  <rcc rId="14852" sId="1" xfDxf="1" dxf="1">
    <nc r="N464" t="inlineStr">
      <is>
        <t>DFSK_ESP93_Mainstream_Int</t>
      </is>
    </nc>
    <ndxf>
      <alignment horizontal="left" vertical="top" readingOrder="0"/>
      <border outline="0">
        <left style="thin">
          <color indexed="64"/>
        </left>
        <right style="thin">
          <color indexed="64"/>
        </right>
        <top style="thin">
          <color indexed="64"/>
        </top>
        <bottom style="thin">
          <color indexed="64"/>
        </bottom>
      </border>
    </ndxf>
  </rcc>
  <rcc rId="14853" sId="1">
    <nc r="N461" t="inlineStr">
      <is>
        <t>GAC_ESP93CP_Carbon_Int</t>
      </is>
    </nc>
  </rcc>
  <rcc rId="14854" sId="1">
    <nc r="N462" t="inlineStr">
      <is>
        <t>GAC_ESP93CP_Carbon_Int</t>
      </is>
    </nc>
  </rcc>
  <rcc rId="14855" sId="1">
    <nc r="N465" t="inlineStr">
      <is>
        <t>DFSK_ESP93_Mainstream_Int</t>
      </is>
    </nc>
  </rcc>
  <rcc rId="14856" sId="1">
    <nc r="N466" t="inlineStr">
      <is>
        <t>DFSK_ESP93_Mainstream_Int</t>
      </is>
    </nc>
  </rcc>
  <rcc rId="14857" sId="1">
    <nc r="N467" t="inlineStr">
      <is>
        <t>DFSK_ESP93_Mainstream_Int</t>
      </is>
    </nc>
  </rcc>
  <rcc rId="14858" sId="1">
    <nc r="N468" t="inlineStr">
      <is>
        <t>DFSK_ESP93_Mainstream_Int</t>
      </is>
    </nc>
  </rcc>
  <rcc rId="14859" sId="1">
    <nc r="N469" t="inlineStr">
      <is>
        <t>DFSK_ESP93_Mainstream_Int</t>
      </is>
    </nc>
  </rcc>
  <rcc rId="14860" sId="1">
    <nc r="N470" t="inlineStr">
      <is>
        <t>DFSK_ESP93_Mainstream_Int</t>
      </is>
    </nc>
  </rcc>
  <rcc rId="14861" sId="1">
    <nc r="N471" t="inlineStr">
      <is>
        <t>DFSK_ESP93_Mainstream_Int</t>
      </is>
    </nc>
  </rcc>
  <rcc rId="14862" sId="1">
    <nc r="N472" t="inlineStr">
      <is>
        <t>DFSK_ESP93_Mainstream_Int</t>
      </is>
    </nc>
  </rcc>
  <rcc rId="14863" sId="1">
    <nc r="N473" t="inlineStr">
      <is>
        <t>DFSK_ESP93_Mainstream_Int</t>
      </is>
    </nc>
  </rcc>
  <rcc rId="14864" sId="1">
    <nc r="N474" t="inlineStr">
      <is>
        <t>DFSK_ESP93_Mainstream_Int</t>
      </is>
    </nc>
  </rcc>
  <rcc rId="14865" sId="1">
    <nc r="N475" t="inlineStr">
      <is>
        <t>DFSK_ESP93_Mainstream_Int</t>
      </is>
    </nc>
  </rcc>
  <rcc rId="14866" sId="1">
    <nc r="N476" t="inlineStr">
      <is>
        <t>DFSK_ESP93_Mainstream_Int</t>
      </is>
    </nc>
  </rcc>
  <rcc rId="14867" sId="1">
    <nc r="N477" t="inlineStr">
      <is>
        <t>DFSK_ESP93_Mainstream_Int</t>
      </is>
    </nc>
  </rcc>
</revisions>
</file>

<file path=xl/revisions/revisionLog9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868" sId="1" xfDxf="1" dxf="1">
    <nc r="M461" t="inlineStr">
      <is>
        <t>BL05</t>
      </is>
    </nc>
    <ndxf>
      <alignment horizontal="left" vertical="top" readingOrder="0"/>
      <border outline="0">
        <bottom style="thin">
          <color indexed="64"/>
        </bottom>
      </border>
    </ndxf>
  </rcc>
  <rcc rId="14869" sId="1" xfDxf="1" dxf="1">
    <nc r="M462" t="inlineStr">
      <is>
        <t>BL05</t>
      </is>
    </nc>
    <ndxf>
      <alignment horizontal="left" vertical="top" readingOrder="0"/>
      <border outline="0">
        <bottom style="thin">
          <color indexed="64"/>
        </bottom>
      </border>
    </ndxf>
  </rcc>
  <rcc rId="14870" sId="1" xfDxf="1" dxf="1">
    <nc r="M463" t="inlineStr">
      <is>
        <t>BL05</t>
      </is>
    </nc>
    <ndxf>
      <alignment horizontal="left" vertical="top" readingOrder="0"/>
      <border outline="0">
        <bottom style="thin">
          <color indexed="64"/>
        </bottom>
      </border>
    </ndxf>
  </rcc>
  <rcc rId="14871" sId="1" xfDxf="1" dxf="1">
    <nc r="M464" t="inlineStr">
      <is>
        <t>BL01</t>
      </is>
    </nc>
    <ndxf>
      <alignment horizontal="left" vertical="top" readingOrder="0"/>
      <border outline="0">
        <bottom style="thin">
          <color indexed="64"/>
        </bottom>
      </border>
    </ndxf>
  </rcc>
  <rcc rId="14872" sId="1">
    <nc r="M465" t="inlineStr">
      <is>
        <t>BL01</t>
      </is>
    </nc>
  </rcc>
  <rcc rId="14873" sId="1">
    <nc r="M466" t="inlineStr">
      <is>
        <t>BL01</t>
      </is>
    </nc>
  </rcc>
  <rcc rId="14874" sId="1">
    <nc r="M467" t="inlineStr">
      <is>
        <t>BL01</t>
      </is>
    </nc>
  </rcc>
  <rcc rId="14875" sId="1">
    <nc r="M468" t="inlineStr">
      <is>
        <t>BL01</t>
      </is>
    </nc>
  </rcc>
  <rcc rId="14876" sId="1">
    <nc r="M469" t="inlineStr">
      <is>
        <t>BL01</t>
      </is>
    </nc>
  </rcc>
  <rcc rId="14877" sId="1">
    <nc r="M470" t="inlineStr">
      <is>
        <t>BL01</t>
      </is>
    </nc>
  </rcc>
  <rcc rId="14878" sId="1">
    <nc r="M471" t="inlineStr">
      <is>
        <t>BL01</t>
      </is>
    </nc>
  </rcc>
  <rcc rId="14879" sId="1">
    <nc r="M472" t="inlineStr">
      <is>
        <t>BL01</t>
      </is>
    </nc>
  </rcc>
  <rcc rId="14880" sId="1">
    <nc r="M473" t="inlineStr">
      <is>
        <t>BL01</t>
      </is>
    </nc>
  </rcc>
  <rcc rId="14881" sId="1">
    <nc r="M474" t="inlineStr">
      <is>
        <t>BL01</t>
      </is>
    </nc>
  </rcc>
  <rcc rId="14882" sId="1">
    <nc r="M475" t="inlineStr">
      <is>
        <t>BL01</t>
      </is>
    </nc>
  </rcc>
  <rcc rId="14883" sId="1">
    <nc r="M476" t="inlineStr">
      <is>
        <t>BL01</t>
      </is>
    </nc>
  </rcc>
  <rcc rId="14884" sId="1">
    <nc r="M477" t="inlineStr">
      <is>
        <t>BL01</t>
      </is>
    </nc>
  </rcc>
</revisions>
</file>

<file path=xl/revisions/revisionLog9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885" sId="1" xfDxf="1" dxf="1">
    <nc r="L463" t="inlineStr">
      <is>
        <t>None</t>
      </is>
    </nc>
    <ndxf>
      <alignment horizontal="left" vertical="top" readingOrder="0"/>
      <border outline="0">
        <left style="thin">
          <color indexed="64"/>
        </left>
        <right style="thin">
          <color indexed="64"/>
        </right>
        <top style="thin">
          <color indexed="64"/>
        </top>
        <bottom style="thin">
          <color indexed="64"/>
        </bottom>
      </border>
    </ndxf>
  </rcc>
  <rcc rId="14886" sId="1" xfDxf="1" dxf="1">
    <nc r="L464" t="inlineStr">
      <is>
        <t>BB82397</t>
      </is>
    </nc>
    <ndxf>
      <alignment horizontal="left" vertical="top" readingOrder="0"/>
      <border outline="0">
        <left style="thin">
          <color indexed="64"/>
        </left>
        <right style="thin">
          <color indexed="64"/>
        </right>
        <top style="thin">
          <color indexed="64"/>
        </top>
        <bottom style="thin">
          <color indexed="64"/>
        </bottom>
      </border>
    </ndxf>
  </rcc>
  <rcc rId="14887" sId="1">
    <nc r="L461" t="inlineStr">
      <is>
        <t>None</t>
      </is>
    </nc>
  </rcc>
  <rcc rId="14888" sId="1">
    <nc r="L462" t="inlineStr">
      <is>
        <t>None</t>
      </is>
    </nc>
  </rcc>
  <rcc rId="14889" sId="1">
    <nc r="L465" t="inlineStr">
      <is>
        <t>BB82397</t>
      </is>
    </nc>
  </rcc>
  <rcc rId="14890" sId="1">
    <nc r="L466" t="inlineStr">
      <is>
        <t>BB82397</t>
      </is>
    </nc>
  </rcc>
  <rcc rId="14891" sId="1">
    <nc r="L467" t="inlineStr">
      <is>
        <t>BB82397</t>
      </is>
    </nc>
  </rcc>
  <rcc rId="14892" sId="1">
    <nc r="L468" t="inlineStr">
      <is>
        <t>BB82397</t>
      </is>
    </nc>
  </rcc>
  <rcc rId="14893" sId="1">
    <nc r="L469" t="inlineStr">
      <is>
        <t>BB82397</t>
      </is>
    </nc>
  </rcc>
  <rcc rId="14894" sId="1">
    <nc r="L470" t="inlineStr">
      <is>
        <t>BB82397</t>
      </is>
    </nc>
  </rcc>
  <rcc rId="14895" sId="1">
    <nc r="L471" t="inlineStr">
      <is>
        <t>BB82397</t>
      </is>
    </nc>
  </rcc>
  <rcc rId="14896" sId="1">
    <nc r="L472" t="inlineStr">
      <is>
        <t>BB82397</t>
      </is>
    </nc>
  </rcc>
  <rcc rId="14897" sId="1">
    <nc r="L473" t="inlineStr">
      <is>
        <t>BB82397</t>
      </is>
    </nc>
  </rcc>
  <rcc rId="14898" sId="1">
    <nc r="L474" t="inlineStr">
      <is>
        <t>BB82397</t>
      </is>
    </nc>
  </rcc>
  <rcc rId="14899" sId="1">
    <nc r="L475" t="inlineStr">
      <is>
        <t>BB82397</t>
      </is>
    </nc>
  </rcc>
  <rcc rId="14900" sId="1">
    <nc r="L476" t="inlineStr">
      <is>
        <t>BB82397</t>
      </is>
    </nc>
  </rcc>
  <rcc rId="14901" sId="1">
    <nc r="L477" t="inlineStr">
      <is>
        <t>BB82397</t>
      </is>
    </nc>
  </rcc>
</revisions>
</file>

<file path=xl/revisions/revisionLog9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902" sId="1">
    <nc r="S461" t="inlineStr">
      <is>
        <t>duong.nguyen</t>
      </is>
    </nc>
  </rcc>
  <rcc rId="14903" sId="1" quotePrefix="1">
    <nc r="R461" t="inlineStr">
      <is>
        <t>-</t>
      </is>
    </nc>
  </rcc>
  <rcc rId="14904" sId="1" quotePrefix="1">
    <nc r="R462" t="inlineStr">
      <is>
        <t>-</t>
      </is>
    </nc>
  </rcc>
  <rcc rId="14905" sId="1" quotePrefix="1">
    <nc r="R463" t="inlineStr">
      <is>
        <t>-</t>
      </is>
    </nc>
  </rcc>
  <rcc rId="14906" sId="1" quotePrefix="1">
    <nc r="R464" t="inlineStr">
      <is>
        <t>-</t>
      </is>
    </nc>
  </rcc>
  <rcc rId="14907" sId="1" quotePrefix="1">
    <nc r="R465" t="inlineStr">
      <is>
        <t>-</t>
      </is>
    </nc>
  </rcc>
  <rcc rId="14908" sId="1" quotePrefix="1">
    <nc r="R466" t="inlineStr">
      <is>
        <t>-</t>
      </is>
    </nc>
  </rcc>
  <rcc rId="14909" sId="1" quotePrefix="1">
    <nc r="R467" t="inlineStr">
      <is>
        <t>-</t>
      </is>
    </nc>
  </rcc>
  <rcc rId="14910" sId="1" quotePrefix="1">
    <nc r="R468" t="inlineStr">
      <is>
        <t>-</t>
      </is>
    </nc>
  </rcc>
  <rcc rId="14911" sId="1" quotePrefix="1">
    <nc r="R469" t="inlineStr">
      <is>
        <t>-</t>
      </is>
    </nc>
  </rcc>
  <rcc rId="14912" sId="1" quotePrefix="1">
    <nc r="R470" t="inlineStr">
      <is>
        <t>-</t>
      </is>
    </nc>
  </rcc>
  <rcc rId="14913" sId="1" quotePrefix="1">
    <nc r="R471" t="inlineStr">
      <is>
        <t>-</t>
      </is>
    </nc>
  </rcc>
  <rcc rId="14914" sId="1" quotePrefix="1">
    <nc r="R472" t="inlineStr">
      <is>
        <t>-</t>
      </is>
    </nc>
  </rcc>
  <rcc rId="14915" sId="1" quotePrefix="1">
    <nc r="R473" t="inlineStr">
      <is>
        <t>-</t>
      </is>
    </nc>
  </rcc>
  <rcc rId="14916" sId="1" quotePrefix="1">
    <nc r="R474" t="inlineStr">
      <is>
        <t>-</t>
      </is>
    </nc>
  </rcc>
  <rcc rId="14917" sId="1" quotePrefix="1">
    <nc r="R475" t="inlineStr">
      <is>
        <t>-</t>
      </is>
    </nc>
  </rcc>
  <rcc rId="14918" sId="1" quotePrefix="1">
    <nc r="R476" t="inlineStr">
      <is>
        <t>-</t>
      </is>
    </nc>
  </rcc>
  <rcc rId="14919" sId="1" quotePrefix="1">
    <nc r="R477" t="inlineStr">
      <is>
        <t>-</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922" sId="1">
    <nc r="S462" t="inlineStr">
      <is>
        <t>duong.nguyen</t>
      </is>
    </nc>
  </rcc>
  <rcc rId="14923" sId="1">
    <nc r="S463" t="inlineStr">
      <is>
        <t>duong.nguyen</t>
      </is>
    </nc>
  </rcc>
  <rcc rId="14924" sId="1" xfDxf="1" dxf="1">
    <nc r="V461">
      <v>68</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25" sId="1" xfDxf="1" dxf="1">
    <nc r="V462">
      <v>124</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26" sId="1" xfDxf="1" dxf="1">
    <nc r="V463">
      <v>145</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27" sId="1" xfDxf="1" dxf="1">
    <nc r="V464">
      <v>21</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28" sId="1" xfDxf="1" dxf="1">
    <nc r="V465">
      <v>21</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29" sId="1" xfDxf="1" dxf="1">
    <nc r="V466">
      <v>371</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0" sId="1" xfDxf="1" dxf="1">
    <nc r="V467">
      <v>32</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1" sId="1" xfDxf="1" dxf="1">
    <nc r="V468">
      <v>300</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2" sId="1" xfDxf="1" dxf="1">
    <nc r="V469">
      <v>115</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3" sId="1" xfDxf="1" dxf="1">
    <nc r="V470">
      <v>16</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4" sId="1" xfDxf="1" dxf="1">
    <nc r="V471">
      <v>16</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5" sId="1" xfDxf="1" dxf="1">
    <nc r="V472">
      <v>69</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6" sId="1" xfDxf="1" dxf="1">
    <nc r="V473">
      <v>69</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7" sId="1" xfDxf="1" dxf="1">
    <nc r="V474">
      <v>33</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8" sId="1" xfDxf="1" dxf="1">
    <nc r="V475">
      <v>33</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9" sId="1" xfDxf="1" dxf="1">
    <nc r="V476">
      <v>66</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40" sId="1" xfDxf="1" dxf="1">
    <nc r="V477">
      <v>101</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fmt sheetId="1" sqref="V461:W477">
    <dxf>
      <fill>
        <patternFill patternType="none">
          <bgColor auto="1"/>
        </patternFill>
      </fill>
    </dxf>
  </rfmt>
  <rcc rId="14941" sId="1" xfDxf="1" dxf="1">
    <nc r="W461">
      <v>68</v>
    </nc>
    <ndxf>
      <alignment horizontal="left" vertical="top" readingOrder="0"/>
      <border outline="0">
        <left style="thin">
          <color indexed="64"/>
        </left>
        <right style="thin">
          <color indexed="64"/>
        </right>
        <top style="thin">
          <color indexed="64"/>
        </top>
        <bottom style="thin">
          <color indexed="64"/>
        </bottom>
      </border>
    </ndxf>
  </rcc>
  <rcc rId="14942" sId="1" xfDxf="1" dxf="1">
    <nc r="W462">
      <v>237</v>
    </nc>
    <ndxf>
      <alignment horizontal="left" vertical="top" readingOrder="0"/>
      <border outline="0">
        <left style="thin">
          <color indexed="64"/>
        </left>
        <right style="thin">
          <color indexed="64"/>
        </right>
        <top style="thin">
          <color indexed="64"/>
        </top>
        <bottom style="thin">
          <color indexed="64"/>
        </bottom>
      </border>
    </ndxf>
  </rcc>
  <rcc rId="14943" sId="1" xfDxf="1" dxf="1">
    <nc r="W463">
      <v>146</v>
    </nc>
    <ndxf>
      <alignment horizontal="left" vertical="top" readingOrder="0"/>
      <border outline="0">
        <left style="thin">
          <color indexed="64"/>
        </left>
        <right style="thin">
          <color indexed="64"/>
        </right>
        <top style="thin">
          <color indexed="64"/>
        </top>
        <bottom style="thin">
          <color indexed="64"/>
        </bottom>
      </border>
    </ndxf>
  </rcc>
  <rfmt sheetId="1" sqref="W462">
    <dxf>
      <fill>
        <patternFill patternType="solid">
          <bgColor rgb="FFFF0000"/>
        </patternFill>
      </fill>
    </dxf>
  </rfmt>
  <rcc rId="14944" sId="1">
    <nc r="Y461">
      <f>ROUNDDOWN(W461/HLOOKUP(D461,Table!$C$3:$D$4,2,0)*8,2)</f>
    </nc>
  </rcc>
  <rcc rId="14945" sId="1">
    <nc r="Y462">
      <f>ROUNDDOWN(W462/HLOOKUP(D462,Table!$C$3:$D$4,2,0)*8,2)</f>
    </nc>
  </rcc>
  <rcc rId="14946" sId="1">
    <nc r="Y463">
      <f>ROUNDDOWN(W463/HLOOKUP(D463,Table!$C$3:$D$4,2,0)*8,2)</f>
    </nc>
  </rcc>
  <rcc rId="14947" sId="1">
    <nc r="Y464">
      <f>ROUNDDOWN(W464/HLOOKUP(D464,Table!$C$3:$D$4,2,0)*8,2)</f>
    </nc>
  </rcc>
  <rcc rId="14948" sId="1">
    <nc r="Y465">
      <f>ROUNDDOWN(W465/HLOOKUP(D465,Table!$C$3:$D$4,2,0)*8,2)</f>
    </nc>
  </rcc>
  <rcc rId="14949" sId="1">
    <nc r="Y466">
      <f>ROUNDDOWN(W466/HLOOKUP(D466,Table!$C$3:$D$4,2,0)*8,2)</f>
    </nc>
  </rcc>
  <rcc rId="14950" sId="1">
    <nc r="Y467">
      <f>ROUNDDOWN(W467/HLOOKUP(D467,Table!$C$3:$D$4,2,0)*8,2)</f>
    </nc>
  </rcc>
  <rcc rId="14951" sId="1">
    <nc r="Y468">
      <f>ROUNDDOWN(W468/HLOOKUP(D468,Table!$C$3:$D$4,2,0)*8,2)</f>
    </nc>
  </rcc>
  <rcc rId="14952" sId="1">
    <nc r="Y469">
      <f>ROUNDDOWN(W469/HLOOKUP(D469,Table!$C$3:$D$4,2,0)*8,2)</f>
    </nc>
  </rcc>
  <rcc rId="14953" sId="1">
    <nc r="Y470">
      <f>ROUNDDOWN(W470/HLOOKUP(D470,Table!$C$3:$D$4,2,0)*8,2)</f>
    </nc>
  </rcc>
  <rcc rId="14954" sId="1">
    <nc r="Y471">
      <f>ROUNDDOWN(W471/HLOOKUP(D471,Table!$C$3:$D$4,2,0)*8,2)</f>
    </nc>
  </rcc>
  <rcc rId="14955" sId="1">
    <nc r="Y472">
      <f>ROUNDDOWN(W472/HLOOKUP(D472,Table!$C$3:$D$4,2,0)*8,2)</f>
    </nc>
  </rcc>
  <rcc rId="14956" sId="1">
    <nc r="Y473">
      <f>ROUNDDOWN(W473/HLOOKUP(D473,Table!$C$3:$D$4,2,0)*8,2)</f>
    </nc>
  </rcc>
  <rcc rId="14957" sId="1">
    <nc r="Y474">
      <f>ROUNDDOWN(W474/HLOOKUP(D474,Table!$C$3:$D$4,2,0)*8,2)</f>
    </nc>
  </rcc>
  <rcc rId="14958" sId="1">
    <nc r="Y475">
      <f>ROUNDDOWN(W475/HLOOKUP(D475,Table!$C$3:$D$4,2,0)*8,2)</f>
    </nc>
  </rcc>
  <rcc rId="14959" sId="1">
    <nc r="Y476">
      <f>ROUNDDOWN(W476/HLOOKUP(D476,Table!$C$3:$D$4,2,0)*8,2)</f>
    </nc>
  </rcc>
  <rcc rId="14960" sId="1">
    <nc r="Y477">
      <f>ROUNDDOWN(W477/HLOOKUP(D477,Table!$C$3:$D$4,2,0)*8,2)</f>
    </nc>
  </rcc>
  <rcc rId="14961" sId="1">
    <nc r="W464">
      <f>V464</f>
    </nc>
  </rcc>
  <rcc rId="14962" sId="1">
    <nc r="W465">
      <f>V465</f>
    </nc>
  </rcc>
  <rcc rId="14963" sId="1">
    <nc r="W466">
      <f>V466</f>
    </nc>
  </rcc>
  <rcc rId="14964" sId="1">
    <nc r="W467">
      <f>V467</f>
    </nc>
  </rcc>
  <rcc rId="14965" sId="1">
    <nc r="W468">
      <f>V468</f>
    </nc>
  </rcc>
  <rcc rId="14966" sId="1">
    <nc r="W469">
      <f>V469</f>
    </nc>
  </rcc>
  <rcc rId="14967" sId="1">
    <nc r="W470">
      <f>V470</f>
    </nc>
  </rcc>
  <rcc rId="14968" sId="1">
    <nc r="W471">
      <f>V471</f>
    </nc>
  </rcc>
  <rcc rId="14969" sId="1">
    <nc r="W472">
      <f>V472</f>
    </nc>
  </rcc>
  <rcc rId="14970" sId="1">
    <nc r="W473">
      <f>V473</f>
    </nc>
  </rcc>
  <rcc rId="14971" sId="1">
    <nc r="W474">
      <f>V474</f>
    </nc>
  </rcc>
  <rcc rId="14972" sId="1">
    <nc r="W475">
      <f>V475</f>
    </nc>
  </rcc>
  <rcc rId="14973" sId="1">
    <nc r="W476">
      <f>V476</f>
    </nc>
  </rcc>
  <rcc rId="14974" sId="1">
    <nc r="W477">
      <f>V477</f>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977" sId="1">
    <nc r="S464" t="inlineStr">
      <is>
        <t>chung.ly</t>
      </is>
    </nc>
  </rcc>
  <rcc rId="14978" sId="1">
    <nc r="S465" t="inlineStr">
      <is>
        <t>chung.ly</t>
      </is>
    </nc>
  </rcc>
  <rcc rId="14979" sId="1">
    <nc r="S466" t="inlineStr">
      <is>
        <t>chung.ly</t>
      </is>
    </nc>
  </rcc>
  <rcc rId="14980" sId="1">
    <nc r="S471" t="inlineStr">
      <is>
        <t>chung.ly</t>
      </is>
    </nc>
  </rcc>
  <rm rId="14981" sheetId="1" source="S471" destination="S472" sourceSheetId="1">
    <rfmt sheetId="1" sqref="S472" start="0" length="0">
      <dxf>
        <alignment horizontal="left" vertical="top" readingOrder="0"/>
        <border outline="0">
          <left style="thin">
            <color indexed="64"/>
          </left>
          <right style="thin">
            <color indexed="64"/>
          </right>
          <top style="thin">
            <color indexed="64"/>
          </top>
          <bottom style="thin">
            <color indexed="64"/>
          </bottom>
        </border>
      </dxf>
    </rfmt>
  </rm>
  <rcc rId="14982" sId="1">
    <nc r="S470" t="inlineStr">
      <is>
        <t>loc.do-phu</t>
      </is>
    </nc>
  </rcc>
  <rcc rId="14983" sId="1" odxf="1" dxf="1">
    <nc r="S471" t="inlineStr">
      <is>
        <t>loc.do-phu</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4984" sId="1">
    <nc r="S474" t="inlineStr">
      <is>
        <t>phuong.nguyen-thanh</t>
      </is>
    </nc>
  </rcc>
  <rcc rId="14985" sId="1">
    <nc r="S475" t="inlineStr">
      <is>
        <t>phuong.nguyen-thanh</t>
      </is>
    </nc>
  </rcc>
  <rcc rId="14986" sId="1">
    <nc r="S476" t="inlineStr">
      <is>
        <t>thanh.nguyen-kim</t>
      </is>
    </nc>
  </rcc>
  <rcc rId="14987" sId="1">
    <nc r="S477" t="inlineStr">
      <is>
        <t>thanh.nguyen-kim</t>
      </is>
    </nc>
  </rcc>
  <rcc rId="14988" sId="1">
    <nc r="S467" t="inlineStr">
      <is>
        <t>loc.do-phu</t>
      </is>
    </nc>
  </rcc>
  <rcc rId="14989" sId="1">
    <nc r="S468" t="inlineStr">
      <is>
        <t>loc.do-phu</t>
      </is>
    </nc>
  </rcc>
  <rcc rId="14990" sId="1">
    <nc r="S469" t="inlineStr">
      <is>
        <t>loc.do-phu</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993" sId="1">
    <nc r="S473" t="inlineStr">
      <is>
        <t>chung.ly</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998" sId="1">
    <oc r="S472" t="inlineStr">
      <is>
        <t>chung.ly</t>
      </is>
    </oc>
    <nc r="S472" t="inlineStr">
      <is>
        <t>thanh.nguyen-kim</t>
      </is>
    </nc>
  </rcc>
  <rcc rId="14999" sId="1">
    <oc r="S473" t="inlineStr">
      <is>
        <t>chung.ly</t>
      </is>
    </oc>
    <nc r="S473" t="inlineStr">
      <is>
        <t>thanh.nguyen-kim</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002" sId="1" numFmtId="19">
    <nc r="AC461">
      <v>43993</v>
    </nc>
  </rcc>
  <rcc rId="15003" sId="1" numFmtId="19">
    <nc r="AC462">
      <v>43993</v>
    </nc>
  </rcc>
  <rcc rId="15004" sId="1" numFmtId="19">
    <nc r="AC463">
      <v>43993</v>
    </nc>
  </rcc>
  <rcc rId="15005" sId="1" numFmtId="19">
    <nc r="AC464">
      <v>43993</v>
    </nc>
  </rcc>
  <rcc rId="15006" sId="1" numFmtId="19">
    <nc r="AC465">
      <v>43993</v>
    </nc>
  </rcc>
  <rcc rId="15007" sId="1" numFmtId="19">
    <nc r="AC466">
      <v>43993</v>
    </nc>
  </rcc>
  <rcc rId="15008" sId="1" numFmtId="19">
    <nc r="AC467">
      <v>43993</v>
    </nc>
  </rcc>
  <rcc rId="15009" sId="1" numFmtId="19">
    <nc r="AC468">
      <v>43993</v>
    </nc>
  </rcc>
  <rcc rId="15010" sId="1" numFmtId="19">
    <nc r="AC469">
      <v>43993</v>
    </nc>
  </rcc>
  <rcc rId="15011" sId="1" numFmtId="19">
    <nc r="AC470">
      <v>43993</v>
    </nc>
  </rcc>
  <rcc rId="15012" sId="1" numFmtId="19">
    <nc r="AC471">
      <v>43993</v>
    </nc>
  </rcc>
  <rcc rId="15013" sId="1" numFmtId="19">
    <nc r="AC472">
      <v>43993</v>
    </nc>
  </rcc>
  <rcc rId="15014" sId="1" numFmtId="19">
    <nc r="AC473">
      <v>43993</v>
    </nc>
  </rcc>
  <rcc rId="15015" sId="1" numFmtId="19">
    <nc r="AC474">
      <v>43993</v>
    </nc>
  </rcc>
  <rcc rId="15016" sId="1" numFmtId="19">
    <nc r="AC475">
      <v>43993</v>
    </nc>
  </rcc>
  <rcc rId="15017" sId="1" numFmtId="19">
    <nc r="AC476">
      <v>43993</v>
    </nc>
  </rcc>
  <rcc rId="15018" sId="1" numFmtId="19">
    <nc r="AC477">
      <v>43993</v>
    </nc>
  </rcc>
  <rcc rId="15019" sId="1" odxf="1" dxf="1" numFmtId="19">
    <nc r="AD461">
      <v>43993</v>
    </nc>
    <odxf/>
    <ndxf/>
  </rcc>
  <rcc rId="15020" sId="1" odxf="1" dxf="1" numFmtId="19">
    <nc r="AD462">
      <v>43993</v>
    </nc>
    <odxf/>
    <ndxf/>
  </rcc>
  <rcc rId="15021" sId="1" odxf="1" dxf="1" numFmtId="19">
    <nc r="AD463">
      <v>43993</v>
    </nc>
    <odxf/>
    <ndxf/>
  </rcc>
  <rcc rId="15022" sId="1" numFmtId="19">
    <nc r="AD477">
      <v>44000</v>
    </nc>
  </rcc>
  <rcc rId="15023" sId="1" numFmtId="19">
    <nc r="AD464">
      <v>44000</v>
    </nc>
  </rcc>
  <rcc rId="15024" sId="1" numFmtId="19">
    <nc r="AD465">
      <v>44000</v>
    </nc>
  </rcc>
  <rcc rId="15025" sId="1" numFmtId="19">
    <nc r="AD466">
      <v>44000</v>
    </nc>
  </rcc>
  <rcc rId="15026" sId="1" numFmtId="19">
    <nc r="AD467">
      <v>44000</v>
    </nc>
  </rcc>
  <rcc rId="15027" sId="1" numFmtId="19">
    <nc r="AD468">
      <v>44000</v>
    </nc>
  </rcc>
  <rcc rId="15028" sId="1" numFmtId="19">
    <nc r="AD469">
      <v>44000</v>
    </nc>
  </rcc>
  <rcc rId="15029" sId="1" numFmtId="19">
    <nc r="AD470">
      <v>44000</v>
    </nc>
  </rcc>
  <rcc rId="15030" sId="1" numFmtId="19">
    <nc r="AD471">
      <v>44000</v>
    </nc>
  </rcc>
  <rcc rId="15031" sId="1" numFmtId="19">
    <nc r="AD472">
      <v>44000</v>
    </nc>
  </rcc>
  <rcc rId="15032" sId="1" numFmtId="19">
    <nc r="AD473">
      <v>44000</v>
    </nc>
  </rcc>
  <rcc rId="15033" sId="1" numFmtId="19">
    <nc r="AD474">
      <v>44000</v>
    </nc>
  </rcc>
  <rcc rId="15034" sId="1" numFmtId="19">
    <nc r="AD475">
      <v>44000</v>
    </nc>
  </rcc>
  <rcc rId="15035" sId="1" numFmtId="19">
    <nc r="AD476">
      <v>44000</v>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038" sId="1">
    <nc r="X461">
      <f>W461</f>
    </nc>
  </rcc>
  <rcc rId="15039" sId="1">
    <nc r="Z461">
      <v>1</v>
    </nc>
  </rcc>
  <rcc rId="15040" sId="1">
    <nc r="AA461" t="inlineStr">
      <is>
        <t>Ready for review</t>
      </is>
    </nc>
  </rcc>
  <rcc rId="15041" sId="1" numFmtId="19">
    <nc r="AE461">
      <v>43994</v>
    </nc>
  </rcc>
  <rcc rId="15042" sId="1" numFmtId="19">
    <nc r="AF461">
      <v>43994</v>
    </nc>
  </rcc>
  <rcc rId="15043" sId="1" numFmtId="19">
    <oc r="AC461">
      <v>43993</v>
    </oc>
    <nc r="AC461">
      <v>43994</v>
    </nc>
  </rcc>
  <rcc rId="15044" sId="1" numFmtId="19">
    <oc r="AC462">
      <v>43993</v>
    </oc>
    <nc r="AC462">
      <v>43994</v>
    </nc>
  </rcc>
  <rcc rId="15045" sId="1" numFmtId="19">
    <oc r="AC463">
      <v>43993</v>
    </oc>
    <nc r="AC463">
      <v>43994</v>
    </nc>
  </rcc>
  <rcc rId="15046" sId="1" numFmtId="19">
    <oc r="AC464">
      <v>43993</v>
    </oc>
    <nc r="AC464">
      <v>43994</v>
    </nc>
  </rcc>
  <rcc rId="15047" sId="1" numFmtId="19">
    <oc r="AC465">
      <v>43993</v>
    </oc>
    <nc r="AC465">
      <v>43994</v>
    </nc>
  </rcc>
  <rcc rId="15048" sId="1" numFmtId="19">
    <oc r="AC466">
      <v>43993</v>
    </oc>
    <nc r="AC466">
      <v>43994</v>
    </nc>
  </rcc>
  <rcc rId="15049" sId="1" numFmtId="19">
    <oc r="AC467">
      <v>43993</v>
    </oc>
    <nc r="AC467">
      <v>43994</v>
    </nc>
  </rcc>
  <rcc rId="15050" sId="1" numFmtId="19">
    <oc r="AC468">
      <v>43993</v>
    </oc>
    <nc r="AC468">
      <v>43994</v>
    </nc>
  </rcc>
  <rcc rId="15051" sId="1" numFmtId="19">
    <oc r="AC469">
      <v>43993</v>
    </oc>
    <nc r="AC469">
      <v>43994</v>
    </nc>
  </rcc>
  <rcc rId="15052" sId="1" numFmtId="19">
    <oc r="AC470">
      <v>43993</v>
    </oc>
    <nc r="AC470">
      <v>43994</v>
    </nc>
  </rcc>
  <rcc rId="15053" sId="1" numFmtId="19">
    <oc r="AC471">
      <v>43993</v>
    </oc>
    <nc r="AC471">
      <v>43994</v>
    </nc>
  </rcc>
  <rcc rId="15054" sId="1" numFmtId="19">
    <oc r="AC472">
      <v>43993</v>
    </oc>
    <nc r="AC472">
      <v>43994</v>
    </nc>
  </rcc>
  <rcc rId="15055" sId="1" numFmtId="19">
    <oc r="AC473">
      <v>43993</v>
    </oc>
    <nc r="AC473">
      <v>43994</v>
    </nc>
  </rcc>
  <rcc rId="15056" sId="1" numFmtId="19">
    <oc r="AC474">
      <v>43993</v>
    </oc>
    <nc r="AC474">
      <v>43994</v>
    </nc>
  </rcc>
  <rcc rId="15057" sId="1" numFmtId="19">
    <oc r="AC475">
      <v>43993</v>
    </oc>
    <nc r="AC475">
      <v>43994</v>
    </nc>
  </rcc>
  <rcc rId="15058" sId="1" numFmtId="19">
    <oc r="AC476">
      <v>43993</v>
    </oc>
    <nc r="AC476">
      <v>43994</v>
    </nc>
  </rcc>
  <rcc rId="15059" sId="1" numFmtId="19">
    <oc r="AC477">
      <v>43993</v>
    </oc>
    <nc r="AC477">
      <v>43994</v>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062" sId="1" numFmtId="19">
    <oc r="AD461">
      <v>43993</v>
    </oc>
    <nc r="AD461">
      <v>43994</v>
    </nc>
  </rcc>
  <rcc rId="15063" sId="1" numFmtId="19">
    <oc r="AD462">
      <v>43993</v>
    </oc>
    <nc r="AD462">
      <v>43994</v>
    </nc>
  </rcc>
  <rcc rId="15064" sId="1" numFmtId="19">
    <oc r="AD463">
      <v>43993</v>
    </oc>
    <nc r="AD463">
      <v>43994</v>
    </nc>
  </rcc>
</revisions>
</file>

<file path=xl/revisions/revisionLog9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065" sId="1">
    <nc r="AG461" t="inlineStr">
      <is>
        <t>OK</t>
      </is>
    </nc>
  </rcc>
  <rcc rId="15066" sId="1" numFmtId="14">
    <nc r="AH461">
      <v>1</v>
    </nc>
  </rcc>
  <rcc rId="15067" sId="1" numFmtId="14">
    <nc r="AI461">
      <v>1</v>
    </nc>
  </rcc>
  <rcc rId="15068" sId="1" numFmtId="14">
    <nc r="AJ461">
      <v>1</v>
    </nc>
  </rcc>
  <rcc rId="15069" sId="1">
    <nc r="AK461" t="inlineStr">
      <is>
        <t>None</t>
      </is>
    </nc>
  </rcc>
  <rcc rId="15070" sId="1">
    <nc r="AG463" t="inlineStr">
      <is>
        <t>OK</t>
      </is>
    </nc>
  </rcc>
  <rcc rId="15071" sId="1" numFmtId="14">
    <nc r="AH463">
      <v>1</v>
    </nc>
  </rcc>
  <rcc rId="15072" sId="1" numFmtId="14">
    <nc r="AI463">
      <v>1</v>
    </nc>
  </rcc>
  <rcc rId="15073" sId="1" numFmtId="14">
    <nc r="AJ463">
      <v>1</v>
    </nc>
  </rcc>
  <rcc rId="15074" sId="1">
    <nc r="AK463" t="inlineStr">
      <is>
        <t>None</t>
      </is>
    </nc>
  </rcc>
  <rcc rId="15075" sId="1" numFmtId="19">
    <nc r="AE463">
      <v>43994</v>
    </nc>
  </rcc>
  <rcc rId="15076" sId="1" numFmtId="19">
    <nc r="AF463">
      <v>43994</v>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079" sId="1">
    <nc r="X463">
      <f>W463</f>
    </nc>
  </rcc>
  <rcc rId="15080" sId="1">
    <nc r="Z463">
      <v>1</v>
    </nc>
  </rcc>
  <rcc rId="15081" sId="1">
    <nc r="AA463" t="inlineStr">
      <is>
        <t>Ready for review</t>
      </is>
    </nc>
  </rcc>
  <rcc rId="15082" sId="1" numFmtId="19">
    <nc r="AE462">
      <v>43994</v>
    </nc>
  </rcc>
  <rcc rId="15083" sId="1" numFmtId="19">
    <nc r="AF462">
      <v>43994</v>
    </nc>
  </rcc>
  <rcc rId="15084" sId="1">
    <nc r="AG462" t="inlineStr">
      <is>
        <t>NG</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087" sId="1" numFmtId="14">
    <nc r="AH462">
      <v>1</v>
    </nc>
  </rcc>
  <rcc rId="15088" sId="1" numFmtId="14">
    <nc r="AI462">
      <v>1</v>
    </nc>
  </rcc>
  <rcc rId="15089" sId="1" numFmtId="14">
    <nc r="AJ462">
      <v>0.5</v>
    </nc>
  </rcc>
  <rcc rId="15090" sId="1">
    <nc r="AK462" t="inlineStr">
      <is>
        <t>OPL</t>
      </is>
    </nc>
  </rcc>
  <rcc rId="15091" sId="1">
    <nc r="AN462" t="inlineStr">
      <is>
        <t>Re-use OPL</t>
      </is>
    </nc>
  </rcc>
  <rcc rId="15092" sId="1">
    <nc r="X462">
      <f>W462</f>
    </nc>
  </rcc>
  <rcc rId="15093" sId="1">
    <nc r="Z462">
      <v>2</v>
    </nc>
  </rcc>
  <rcc rId="15094" sId="1">
    <nc r="AA462" t="inlineStr">
      <is>
        <t>Ready for review</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097" sId="1" xfDxf="1" dxf="1" quotePrefix="1">
    <oc r="F461" t="inlineStr">
      <is>
        <t xml:space="preserve"> </t>
      </is>
    </oc>
    <nc r="F461" t="inlineStr">
      <is>
        <t>GAC_ESP93CP_Carbon_Int_05_Jun\MainstreamF30\rba\Bldr\config\Infrastruct\rba_AS_HWProt\src</t>
      </is>
    </nc>
    <ndxf>
      <font>
        <b/>
      </font>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104" sId="1">
    <nc r="X633">
      <f>W633</f>
    </nc>
  </rcc>
  <rcc rId="15105" sId="1">
    <nc r="Z633">
      <v>1</v>
    </nc>
  </rcc>
  <rcc rId="15106" sId="1" numFmtId="19">
    <nc r="AE633">
      <v>43994</v>
    </nc>
  </rcc>
  <rcc rId="15107" sId="1" numFmtId="19">
    <nc r="AF633">
      <v>43994</v>
    </nc>
  </rcc>
  <rcc rId="15108" sId="1">
    <nc r="AG633" t="inlineStr">
      <is>
        <t>OK</t>
      </is>
    </nc>
  </rcc>
  <rcc rId="15109" sId="1" numFmtId="14">
    <nc r="AH633">
      <v>1</v>
    </nc>
  </rcc>
  <rcc rId="15110" sId="1" numFmtId="14">
    <nc r="AI633">
      <v>1</v>
    </nc>
  </rcc>
  <rcc rId="15111" sId="1" numFmtId="14">
    <nc r="AJ633">
      <v>1</v>
    </nc>
  </rcc>
  <rcc rId="15112" sId="1">
    <nc r="AK633" t="inlineStr">
      <is>
        <t>None</t>
      </is>
    </nc>
  </rcc>
  <rcc rId="15113" sId="1">
    <nc r="AL633" t="inlineStr">
      <is>
        <t>-</t>
      </is>
    </nc>
  </rcc>
  <rcc rId="15114" sId="1">
    <nc r="AM633" t="inlineStr">
      <is>
        <t>-</t>
      </is>
    </nc>
  </rcc>
  <rcc rId="15115" sId="1">
    <nc r="AN633" t="inlineStr">
      <is>
        <t>-</t>
      </is>
    </nc>
  </rcc>
  <rcv guid="{60D2C030-4E31-4E07-8E1C-44D2EE84B177}" action="delete"/>
  <rdn rId="0" localSheetId="1" customView="1" name="Z_60D2C030_4E31_4E07_8E1C_44D2EE84B177_.wvu.FilterData" hidden="1" oldHidden="1">
    <formula>Merged_COEM!$A$59:$AN$643</formula>
    <oldFormula>Merged_COEM!$A$59:$AN$643</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9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118" sId="6">
    <oc r="F15">
      <f>$B$26-SUM(VALUE(SUBSTITUTE(E87,"-",0)),VALUE(SUBSTITUTE(O87,"-",0)))-13</f>
    </oc>
    <nc r="F15">
      <f>$B$26-SUM(VALUE(SUBSTITUTE(E87,"-",0)),VALUE(SUBSTITUTE(O87,"-",0)))-13+1</f>
    </nc>
  </rcc>
  <rcc rId="15119" sId="6">
    <oc r="F16">
      <f>$B$26-SUM(VALUE(SUBSTITUTE(E88,"-",0)),VALUE(SUBSTITUTE(O88,"-",0)))-13</f>
    </oc>
    <nc r="F16">
      <f>$B$26-SUM(VALUE(SUBSTITUTE(E88,"-",0)),VALUE(SUBSTITUTE(O88,"-",0)))-13+1</f>
    </nc>
  </rcc>
  <rcc rId="15120" sId="6">
    <oc r="F17">
      <f>$B$26-SUM(VALUE(SUBSTITUTE(E89,"-",0)),VALUE(SUBSTITUTE(O89,"-",0)))-13</f>
    </oc>
    <nc r="F17">
      <f>$B$26-SUM(VALUE(SUBSTITUTE(E89,"-",0)),VALUE(SUBSTITUTE(O89,"-",0)))-13+1</f>
    </nc>
  </rcc>
  <rcc rId="15121" sId="6">
    <oc r="F14">
      <f>$B$26-SUM(VALUE(SUBSTITUTE(E86,"-",0)),VALUE(SUBSTITUTE(O86,"-",0)))-23</f>
    </oc>
    <nc r="F14">
      <f>$B$26-SUM(VALUE(SUBSTITUTE(E86,"-",0)),VALUE(SUBSTITUTE(O86,"-",0)))-23+1</f>
    </nc>
  </rcc>
  <rcv guid="{7ECC2B8E-6A82-42F5-8AB0-4A51C54EA5EC}" action="delete"/>
  <rdn rId="0" localSheetId="1" customView="1" name="Z_7ECC2B8E_6A82_42F5_8AB0_4A51C54EA5EC_.wvu.FilterData" hidden="1" oldHidden="1">
    <formula>Merged_COEM!$A$59:$AN$643</formula>
    <oldFormula>Merged_COEM!$A$59:$AN$643</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9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126" sId="1">
    <oc r="AA461" t="inlineStr">
      <is>
        <t>Ready for review</t>
      </is>
    </oc>
    <nc r="AA461" t="inlineStr">
      <is>
        <t>Ready for PLC</t>
      </is>
    </nc>
  </rcc>
  <rcc rId="15127" sId="1">
    <oc r="AA462" t="inlineStr">
      <is>
        <t>Ready for review</t>
      </is>
    </oc>
    <nc r="AA462" t="inlineStr">
      <is>
        <t>Ready for PLC</t>
      </is>
    </nc>
  </rcc>
  <rcc rId="15128" sId="1">
    <oc r="AA463" t="inlineStr">
      <is>
        <t>Ready for review</t>
      </is>
    </oc>
    <nc r="AA463" t="inlineStr">
      <is>
        <t>Ready for PLC</t>
      </is>
    </nc>
  </rcc>
  <rcc rId="15129" sId="1" numFmtId="19">
    <nc r="AB461">
      <v>43994</v>
    </nc>
  </rcc>
  <rcc rId="15130" sId="1" numFmtId="19">
    <nc r="AB462">
      <v>43994</v>
    </nc>
  </rcc>
  <rcc rId="15131" sId="1" numFmtId="19">
    <nc r="AB463">
      <v>43994</v>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134" sId="6">
    <oc r="F14">
      <f>$B$26-SUM(VALUE(SUBSTITUTE(E86,"-",0)),VALUE(SUBSTITUTE(O86,"-",0)))-23+1</f>
    </oc>
    <nc r="F14">
      <f>$B$26-SUM(VALUE(SUBSTITUTE(E86,"-",0)),VALUE(SUBSTITUTE(O86,"-",0)))</f>
    </nc>
  </rcc>
  <rcv guid="{7ECC2B8E-6A82-42F5-8AB0-4A51C54EA5EC}" action="delete"/>
  <rdn rId="0" localSheetId="1" customView="1" name="Z_7ECC2B8E_6A82_42F5_8AB0_4A51C54EA5EC_.wvu.FilterData" hidden="1" oldHidden="1">
    <formula>Merged_COEM!$A$59:$AN$643</formula>
    <oldFormula>Merged_COEM!$A$59:$AN$643</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9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137" sId="1" quotePrefix="1">
    <nc r="AL462" t="inlineStr">
      <is>
        <t>Can't cover fully MCDC 0-1 at line 63</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140" sId="1">
    <nc r="X518">
      <f>W518</f>
    </nc>
  </rcc>
  <rcc rId="15141" sId="1">
    <nc r="Z518">
      <v>2</v>
    </nc>
  </rcc>
  <rcc rId="15142" sId="1">
    <oc r="AA518" t="inlineStr">
      <is>
        <t>Ongoing</t>
      </is>
    </oc>
    <nc r="AA518" t="inlineStr">
      <is>
        <t>Ready for review</t>
      </is>
    </nc>
  </rcc>
  <rcc rId="15143" sId="1" numFmtId="19">
    <nc r="AE518">
      <v>43994</v>
    </nc>
  </rcc>
  <rcc rId="15144" sId="1" numFmtId="19">
    <nc r="AF518">
      <v>43994</v>
    </nc>
  </rcc>
  <rcc rId="15145" sId="1">
    <nc r="AG518" t="inlineStr">
      <is>
        <t>OK</t>
      </is>
    </nc>
  </rcc>
  <rcc rId="15146" sId="1" numFmtId="14">
    <nc r="AH518">
      <v>1</v>
    </nc>
  </rcc>
  <rcc rId="15147" sId="1" numFmtId="14">
    <nc r="AI518">
      <v>1</v>
    </nc>
  </rcc>
  <rcc rId="15148" sId="1" numFmtId="14">
    <nc r="AJ518">
      <v>1</v>
    </nc>
  </rcc>
  <rcc rId="15149" sId="1">
    <nc r="AK518" t="inlineStr">
      <is>
        <t>None</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152" sId="2">
    <nc r="Z178">
      <v>1</v>
    </nc>
  </rcc>
  <rcc rId="15153" sId="2">
    <nc r="Z179">
      <v>1</v>
    </nc>
  </rcc>
  <rcc rId="15154" sId="2">
    <nc r="Z180">
      <v>1</v>
    </nc>
  </rcc>
  <rcc rId="15155" sId="2">
    <nc r="Z181">
      <v>1</v>
    </nc>
  </rcc>
  <rcc rId="15156" sId="2">
    <nc r="Z182">
      <v>1</v>
    </nc>
  </rcc>
  <rcc rId="15157" sId="2">
    <nc r="Z183">
      <v>1</v>
    </nc>
  </rcc>
  <rcc rId="15158" sId="2">
    <nc r="Z184">
      <v>1</v>
    </nc>
  </rcc>
  <rcc rId="15159" sId="2">
    <nc r="Z185">
      <v>1</v>
    </nc>
  </rcc>
  <rcc rId="15160" sId="2">
    <nc r="Z186">
      <v>1</v>
    </nc>
  </rcc>
  <rcc rId="15161" sId="2">
    <oc r="Z187">
      <v>0.75</v>
    </oc>
    <nc r="Z187">
      <v>1</v>
    </nc>
  </rcc>
  <rcc rId="15162" sId="2">
    <nc r="Z160">
      <v>3</v>
    </nc>
  </rcc>
  <rcc rId="15163" sId="2">
    <nc r="Z155">
      <v>2</v>
    </nc>
  </rcc>
  <rcc rId="15164" sId="2">
    <nc r="Z134">
      <v>2</v>
    </nc>
  </rcc>
  <rcc rId="15165" sId="2">
    <nc r="Z135">
      <v>2</v>
    </nc>
  </rcc>
  <rcc rId="15166" sId="2">
    <nc r="Z136">
      <v>2</v>
    </nc>
  </rcc>
  <rcc rId="15167" sId="2">
    <nc r="Z137">
      <v>2</v>
    </nc>
  </rcc>
  <rcc rId="15168" sId="2">
    <nc r="Z139">
      <v>2</v>
    </nc>
  </rcc>
  <rcc rId="15169" sId="2">
    <nc r="Z140">
      <v>2</v>
    </nc>
  </rcc>
  <rcc rId="15170" sId="2">
    <nc r="Z141">
      <v>2</v>
    </nc>
  </rcc>
  <rcc rId="15171" sId="2">
    <nc r="Z142">
      <v>2</v>
    </nc>
  </rcc>
  <rcc rId="15172" sId="2">
    <nc r="Z143">
      <v>1</v>
    </nc>
  </rcc>
  <rcc rId="15173" sId="2">
    <nc r="Z144">
      <v>1</v>
    </nc>
  </rcc>
  <rcc rId="15174" sId="2">
    <nc r="Z138">
      <v>1</v>
    </nc>
  </rcc>
  <rcv guid="{7ECC2B8E-6A82-42F5-8AB0-4A51C54EA5EC}" action="delete"/>
  <rdn rId="0" localSheetId="1" customView="1" name="Z_7ECC2B8E_6A82_42F5_8AB0_4A51C54EA5EC_.wvu.FilterData" hidden="1" oldHidden="1">
    <formula>Merged_COEM!$A$59:$AN$643</formula>
    <oldFormula>Merged_COEM!$A$59:$AN$643</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10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177" sId="1">
    <oc r="X489">
      <f>W489*2</f>
    </oc>
    <nc r="X489">
      <f>W489</f>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10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10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182" sId="1" odxf="1" dxf="1">
    <oc r="X489">
      <f>W489</f>
    </oc>
    <nc r="X489">
      <f>W489</f>
    </nc>
    <odxf>
      <fill>
        <patternFill patternType="solid">
          <bgColor rgb="FFFF0000"/>
        </patternFill>
      </fill>
    </odxf>
    <ndxf>
      <fill>
        <patternFill patternType="none">
          <bgColor indexed="65"/>
        </patternFill>
      </fill>
    </ndxf>
  </rcc>
</revisions>
</file>

<file path=xl/revisions/revisionLog10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183" sId="1">
    <nc r="X479">
      <f>W479</f>
    </nc>
  </rcc>
  <rcc rId="15184" sId="1">
    <nc r="Z479">
      <v>1</v>
    </nc>
  </rcc>
  <rcc rId="15185" sId="1">
    <nc r="AA479" t="inlineStr">
      <is>
        <t>Ready for review</t>
      </is>
    </nc>
  </rcc>
  <rcc rId="15186" sId="1" numFmtId="19">
    <nc r="AE479">
      <v>43994</v>
    </nc>
  </rcc>
  <rcc rId="15187" sId="1" numFmtId="19">
    <nc r="AF479">
      <v>43994</v>
    </nc>
  </rcc>
  <rcc rId="15188" sId="1">
    <nc r="AG479" t="inlineStr">
      <is>
        <t>OK</t>
      </is>
    </nc>
  </rcc>
  <rcc rId="15189" sId="1" numFmtId="14">
    <nc r="AH479">
      <v>1</v>
    </nc>
  </rcc>
  <rcc rId="15190" sId="1" numFmtId="14">
    <nc r="AI479">
      <v>1</v>
    </nc>
  </rcc>
  <rcc rId="15191" sId="1" numFmtId="14">
    <nc r="AJ479">
      <v>1</v>
    </nc>
  </rcc>
  <rcc rId="15192" sId="1">
    <nc r="AK479" t="inlineStr">
      <is>
        <t>None</t>
      </is>
    </nc>
  </rcc>
  <rcv guid="{4E06BDBF-2CED-473B-850B-2A6C7311FF41}" action="delete"/>
  <rdn rId="0" localSheetId="1" customView="1" name="Z_4E06BDBF_2CED_473B_850B_2A6C7311FF41_.wvu.FilterData" hidden="1" oldHidden="1">
    <formula>Merged_COEM!$A$59:$AN$643</formula>
    <oldFormula>Merged_COEM!$A$59:$AN$643</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10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195" sId="1">
    <oc r="AN520" t="inlineStr">
      <is>
        <t>Waiting owner</t>
      </is>
    </oc>
    <nc r="AN520" t="inlineStr">
      <is>
        <t>Owner confirm it's no impact</t>
      </is>
    </nc>
  </rcc>
  <rcv guid="{970EE037-F5E5-47AF-896A-0F6222879EBC}" action="delete"/>
  <rdn rId="0" localSheetId="1" customView="1" name="Z_970EE037_F5E5_47AF_896A_0F6222879EBC_.wvu.FilterData" hidden="1" oldHidden="1">
    <formula>Merged_COEM!$A$59:$AN$643</formula>
    <oldFormula>Merged_COEM!$A$59:$AN$643</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10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Merged_COEM!$A$59:$AN$643</formula>
    <oldFormula>Merged_COEM!$A$59:$AN$643</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10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200" sId="1">
    <nc r="X487">
      <v>62</v>
    </nc>
  </rcc>
  <rcc rId="15201" sId="1">
    <nc r="Z487">
      <v>0.5</v>
    </nc>
  </rcc>
  <rcc rId="15202" sId="1">
    <nc r="AA487" t="inlineStr">
      <is>
        <t>Ready for review</t>
      </is>
    </nc>
  </rcc>
  <rcc rId="15203" sId="1" numFmtId="19">
    <nc r="AE487">
      <v>43994</v>
    </nc>
  </rcc>
  <rcc rId="15204" sId="1" numFmtId="19">
    <nc r="AF487">
      <v>43994</v>
    </nc>
  </rcc>
  <rcc rId="15205" sId="1">
    <nc r="AG487" t="inlineStr">
      <is>
        <t>NG</t>
      </is>
    </nc>
  </rcc>
  <rcc rId="15206" sId="1" numFmtId="14">
    <nc r="AH487">
      <v>1</v>
    </nc>
  </rcc>
  <rcc rId="15207" sId="1" numFmtId="14">
    <nc r="AI487">
      <v>1</v>
    </nc>
  </rcc>
  <rcc rId="15208" sId="1" numFmtId="14">
    <nc r="AJ487">
      <v>0.5</v>
    </nc>
  </rcc>
  <rcc rId="15209" sId="1">
    <nc r="AK487" t="inlineStr">
      <is>
        <t>OPL</t>
      </is>
    </nc>
  </rcc>
  <rfmt sheetId="1" sqref="AL487" start="0" length="0">
    <dxf>
      <alignment horizontal="general" vertical="bottom" readingOrder="0"/>
      <border outline="0">
        <left/>
        <right/>
        <top/>
        <bottom/>
      </border>
    </dxf>
  </rfmt>
  <rfmt sheetId="1" sqref="AL488" start="0" length="0">
    <dxf>
      <alignment horizontal="general" vertical="bottom" readingOrder="0"/>
      <border outline="0">
        <left/>
        <right/>
        <top/>
        <bottom/>
      </border>
    </dxf>
  </rfmt>
  <rfmt sheetId="1" sqref="AL487" start="0" length="0">
    <dxf>
      <font>
        <sz val="11"/>
        <color theme="1"/>
        <name val="Calibri"/>
        <scheme val="none"/>
      </font>
    </dxf>
  </rfmt>
  <rfmt sheetId="1" sqref="AL488" start="0" length="0">
    <dxf>
      <font>
        <sz val="11"/>
        <color theme="1"/>
        <name val="Bosch Office Sans"/>
        <scheme val="none"/>
      </font>
    </dxf>
  </rfmt>
  <rfmt sheetId="1" xfDxf="1" sqref="AL487" start="0" length="0">
    <dxf>
      <font/>
      <alignment horizontal="left" vertical="center" indent="5" readingOrder="0"/>
    </dxf>
  </rfmt>
  <rcc rId="15210" sId="1" xfDxf="1" dxf="1">
    <nc r="AL488" t="inlineStr">
      <is>
        <r>
          <t>2.</t>
        </r>
        <r>
          <rPr>
            <sz val="7"/>
            <color theme="1"/>
            <rFont val="Times New Roman"/>
            <family val="1"/>
          </rPr>
          <t xml:space="preserve">    </t>
        </r>
        <r>
          <rPr>
            <sz val="11"/>
            <color theme="1"/>
            <rFont val="Bosch Office Sans"/>
          </rPr>
          <t>Can not cover MCDC 01 of condition at line 52 because it is locked by condition at line 33,42.</t>
        </r>
      </is>
    </nc>
    <ndxf>
      <font>
        <name val="Bosch Office Sans"/>
        <scheme val="none"/>
      </font>
      <alignment horizontal="left" vertical="center" indent="5" readingOrder="0"/>
    </ndxf>
  </rcc>
  <rfmt sheetId="1" xfDxf="1" sqref="AL646" start="0" length="0"/>
  <rfmt sheetId="1" sqref="AL487" start="0" length="0">
    <dxf>
      <font>
        <sz val="11"/>
        <color theme="1"/>
        <name val="Calibri"/>
        <scheme val="minor"/>
      </font>
      <alignment horizontal="general" vertical="bottom" indent="0" readingOrder="0"/>
    </dxf>
  </rfmt>
  <rfmt sheetId="1" sqref="AJ648" start="0" length="0">
    <dxf>
      <font>
        <sz val="11"/>
        <color theme="1"/>
        <name val="Bosch Office Sans"/>
        <scheme val="none"/>
      </font>
    </dxf>
  </rfmt>
  <rcc rId="15211" sId="1" xfDxf="1" dxf="1">
    <nc r="AJ648" t="inlineStr">
      <is>
        <r>
          <t>1.</t>
        </r>
        <r>
          <rPr>
            <sz val="7"/>
            <color theme="1"/>
            <rFont val="Times New Roman"/>
            <family val="1"/>
          </rPr>
          <t xml:space="preserve">    </t>
        </r>
        <r>
          <rPr>
            <sz val="11"/>
            <color theme="1"/>
            <rFont val="Bosch Office Sans"/>
          </rPr>
          <t>Can not cover MCDC 01 of condition at line 52 because it is locked by condition at line 33,42.</t>
        </r>
      </is>
    </nc>
    <ndxf>
      <font>
        <name val="Bosch Office Sans"/>
        <scheme val="none"/>
      </font>
      <alignment horizontal="left" vertical="center" indent="5" readingOrder="0"/>
    </ndxf>
  </rcc>
  <rcc rId="15212" sId="1" odxf="1" dxf="1" quotePrefix="1">
    <nc r="AL487" t="inlineStr">
      <is>
        <t>- Can not cover MCDC 01 of condition at line 42 because it is locked by condition at line 24.
- Can not cover MCDC 01 of condition at line 52 because it is locked by condition at line 33,42.'</t>
      </is>
    </nc>
    <ndxf>
      <alignment vertical="top" wrapText="1" readingOrder="0"/>
    </ndxf>
  </rcc>
  <rcv guid="{3B3E6719-EACB-4D2C-89C1-05FFAB6020FD}" action="delete"/>
  <rdn rId="0" localSheetId="1" customView="1" name="Z_3B3E6719_EACB_4D2C_89C1_05FFAB6020FD_.wvu.FilterData" hidden="1" oldHidden="1">
    <formula>Merged_COEM!$A$59:$AN$643</formula>
    <oldFormula>Merged_COEM!$A$59:$AN$643</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10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215" sId="1">
    <oc r="AJ648" t="inlineStr">
      <is>
        <r>
          <t>1.</t>
        </r>
        <r>
          <rPr>
            <sz val="7"/>
            <color theme="1"/>
            <rFont val="Times New Roman"/>
            <family val="1"/>
          </rPr>
          <t xml:space="preserve">    </t>
        </r>
        <r>
          <rPr>
            <sz val="11"/>
            <color theme="1"/>
            <rFont val="Bosch Office Sans"/>
          </rPr>
          <t>Can not cover MCDC 01 of condition at line 52 because it is locked by condition at line 33,42.</t>
        </r>
      </is>
    </oc>
    <nc r="AJ648"/>
  </rcc>
  <rfmt sheetId="1" sqref="AL487">
    <dxf>
      <alignment wrapText="0" readingOrder="0"/>
    </dxf>
  </rfmt>
  <rcv guid="{3B3E6719-EACB-4D2C-89C1-05FFAB6020FD}" action="delete"/>
  <rdn rId="0" localSheetId="1" customView="1" name="Z_3B3E6719_EACB_4D2C_89C1_05FFAB6020FD_.wvu.FilterData" hidden="1" oldHidden="1">
    <formula>Merged_COEM!$A$59:$AN$643</formula>
    <oldFormula>Merged_COEM!$A$59:$AN$643</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10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218" sId="1">
    <nc r="X634">
      <f>W634</f>
    </nc>
  </rcc>
  <rcc rId="15219" sId="1">
    <nc r="Z634">
      <v>0.5</v>
    </nc>
  </rcc>
  <rcc rId="15220" sId="1" numFmtId="19">
    <nc r="AE634">
      <v>43994</v>
    </nc>
  </rcc>
  <rcc rId="15221" sId="1" numFmtId="19">
    <nc r="AF634">
      <v>43994</v>
    </nc>
  </rcc>
  <rcc rId="15222" sId="1">
    <nc r="AG634" t="inlineStr">
      <is>
        <t>OK</t>
      </is>
    </nc>
  </rcc>
  <rcc rId="15223" sId="1" numFmtId="14">
    <nc r="AH634">
      <v>1</v>
    </nc>
  </rcc>
  <rcc rId="15224" sId="1" numFmtId="14">
    <nc r="AI634">
      <v>1</v>
    </nc>
  </rcc>
  <rcc rId="15225" sId="1" numFmtId="14">
    <nc r="AJ634">
      <v>1</v>
    </nc>
  </rcc>
  <rcc rId="15226" sId="1">
    <nc r="AK634" t="inlineStr">
      <is>
        <t>None</t>
      </is>
    </nc>
  </rcc>
  <rcc rId="15227" sId="1">
    <nc r="AL634" t="inlineStr">
      <is>
        <t>-</t>
      </is>
    </nc>
  </rcc>
  <rcc rId="15228" sId="1">
    <nc r="AM634" t="inlineStr">
      <is>
        <t>-</t>
      </is>
    </nc>
  </rcc>
  <rcc rId="15229" sId="1">
    <nc r="AN634" t="inlineStr">
      <is>
        <t>-</t>
      </is>
    </nc>
  </rcc>
  <rcv guid="{60D2C030-4E31-4E07-8E1C-44D2EE84B177}" action="delete"/>
  <rdn rId="0" localSheetId="1" customView="1" name="Z_60D2C030_4E31_4E07_8E1C_44D2EE84B177_.wvu.FilterData" hidden="1" oldHidden="1">
    <formula>Merged_COEM!$A$59:$AN$643</formula>
    <oldFormula>Merged_COEM!$A$59:$AN$643</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10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232" sId="2">
    <nc r="C196">
      <v>20200612</v>
    </nc>
  </rcc>
  <rcc rId="15233" sId="2">
    <nc r="E196" t="inlineStr">
      <is>
        <t>TOY_UHD_BL4.1_Integration17</t>
      </is>
    </nc>
  </rcc>
  <rrc rId="15234" sId="2" ref="A214:XFD233" action="insertRow"/>
  <rrc rId="15235" sId="2" ref="A214:XFD233" action="insertRow"/>
  <rrc rId="15236" sId="2" ref="A214:XFD233" action="insertRow"/>
  <rcc rId="15237" sId="2" quotePrefix="1">
    <nc r="F196" t="inlineStr">
      <is>
        <t>rb.as.toy.cmpuhd.hswpr</t>
      </is>
    </nc>
  </rcc>
  <rcc rId="15238" sId="2" quotePrefix="1">
    <nc r="F197" t="inlineStr">
      <is>
        <t>rb.as.toy.cmpuhd.hswpr</t>
      </is>
    </nc>
  </rcc>
  <rcc rId="15239" sId="2" quotePrefix="1">
    <nc r="F198" t="inlineStr">
      <is>
        <t>rb.as.toy.cmpuhd.hswpr</t>
      </is>
    </nc>
  </rcc>
  <rcc rId="15240" sId="2" quotePrefix="1">
    <nc r="F199" t="inlineStr">
      <is>
        <t>rb.as.toy.cmpuhd.hswpr</t>
      </is>
    </nc>
  </rcc>
  <rcc rId="15241" sId="2" quotePrefix="1">
    <nc r="F200" t="inlineStr">
      <is>
        <t>rb.as.toy.cmpuhd.hswpr</t>
      </is>
    </nc>
  </rcc>
  <rcc rId="15242" sId="2" quotePrefix="1">
    <nc r="F201" t="inlineStr">
      <is>
        <t>rb.as.toy.cmpuhd.var</t>
      </is>
    </nc>
  </rcc>
  <rcc rId="15243" sId="2" quotePrefix="1">
    <nc r="F202" t="inlineStr">
      <is>
        <t>rb.as.toy.core.app.dcom</t>
      </is>
    </nc>
  </rcc>
  <rcc rId="15244" sId="2" quotePrefix="1">
    <nc r="F203" t="inlineStr">
      <is>
        <t>rb.as.toy.core.app.dcom</t>
      </is>
    </nc>
  </rcc>
  <rcc rId="15245" sId="2" quotePrefix="1">
    <nc r="F204" t="inlineStr">
      <is>
        <t>rb.as.toy.core.app.dcom</t>
      </is>
    </nc>
  </rcc>
  <rcc rId="15246" sId="2" quotePrefix="1">
    <nc r="F205" t="inlineStr">
      <is>
        <t>rb.as.toy.core.app.dcom</t>
      </is>
    </nc>
  </rcc>
  <rcc rId="15247" sId="2" quotePrefix="1">
    <nc r="F206" t="inlineStr">
      <is>
        <t>rb.as.toy.core.app.dcom</t>
      </is>
    </nc>
  </rcc>
  <rcc rId="15248" sId="2" quotePrefix="1">
    <nc r="F207" t="inlineStr">
      <is>
        <t>rb.as.toy.core.app.dcom</t>
      </is>
    </nc>
  </rcc>
  <rcc rId="15249" sId="2" quotePrefix="1">
    <nc r="F208" t="inlineStr">
      <is>
        <t>rb.as.toy.core.app.dcom</t>
      </is>
    </nc>
  </rcc>
  <rcc rId="15250" sId="2" quotePrefix="1">
    <nc r="F209" t="inlineStr">
      <is>
        <t>rb.as.toy.core.app.net</t>
      </is>
    </nc>
  </rcc>
  <rcc rId="15251" sId="2" quotePrefix="1">
    <nc r="F210" t="inlineStr">
      <is>
        <t>rb.as.toy.core.app.uhdpf19</t>
      </is>
    </nc>
  </rcc>
  <rcc rId="15252" sId="2" quotePrefix="1">
    <nc r="F211" t="inlineStr">
      <is>
        <t>rb.as.toy.core.app.uhdpf19</t>
      </is>
    </nc>
  </rcc>
  <rcc rId="15253" sId="2" quotePrefix="1">
    <nc r="F212" t="inlineStr">
      <is>
        <t>rb.as.toy.core.app.uhdpf19</t>
      </is>
    </nc>
  </rcc>
  <rcc rId="15254" sId="2" quotePrefix="1">
    <nc r="F213" t="inlineStr">
      <is>
        <t>rb.as.toy.core.app.uhdpf19</t>
      </is>
    </nc>
  </rcc>
  <rcc rId="15255" sId="2" quotePrefix="1">
    <nc r="F214" t="inlineStr">
      <is>
        <t>rb.as.toy.core.app.uhdpf19</t>
      </is>
    </nc>
  </rcc>
  <rcc rId="15256" sId="2" quotePrefix="1">
    <nc r="F215" t="inlineStr">
      <is>
        <t>rb.as.toy.core.app.uhdpf19</t>
      </is>
    </nc>
  </rcc>
  <rcc rId="15257" sId="2" quotePrefix="1">
    <nc r="F216" t="inlineStr">
      <is>
        <t>rb.as.toy.core.app.uhdpf19</t>
      </is>
    </nc>
  </rcc>
  <rcc rId="15258" sId="2" quotePrefix="1">
    <nc r="F217" t="inlineStr">
      <is>
        <t>rb.as.toy.core.app.uhdpf19</t>
      </is>
    </nc>
  </rcc>
  <rcc rId="15259" sId="2" quotePrefix="1">
    <nc r="F218" t="inlineStr">
      <is>
        <t>rb.as.toy.core.app.uhdpf19</t>
      </is>
    </nc>
  </rcc>
  <rcc rId="15260" sId="2" quotePrefix="1">
    <nc r="F219" t="inlineStr">
      <is>
        <t>rb.as.toy.core.app.uhdpf19</t>
      </is>
    </nc>
  </rcc>
  <rcc rId="15261" sId="2" quotePrefix="1">
    <nc r="F220" t="inlineStr">
      <is>
        <t>rb.as.toy.core.app.uhdpf19</t>
      </is>
    </nc>
  </rcc>
  <rcc rId="15262" sId="2" quotePrefix="1">
    <nc r="F221" t="inlineStr">
      <is>
        <t>rb.as.toy.core.app.uhdpf19</t>
      </is>
    </nc>
  </rcc>
  <rcc rId="15263" sId="2" quotePrefix="1">
    <nc r="F222" t="inlineStr">
      <is>
        <t>rb.as.toy.core.app.uhdpf19</t>
      </is>
    </nc>
  </rcc>
  <rcc rId="15264" sId="2" quotePrefix="1">
    <nc r="F223" t="inlineStr">
      <is>
        <t>rb.as.toy.core.app.uhdpf19</t>
      </is>
    </nc>
  </rcc>
  <rcc rId="15265" sId="2" quotePrefix="1">
    <nc r="F224" t="inlineStr">
      <is>
        <t>rb.as.toy.core.app.uhdpf19</t>
      </is>
    </nc>
  </rcc>
  <rcc rId="15266" sId="2" quotePrefix="1">
    <nc r="F225" t="inlineStr">
      <is>
        <t>rb.as.toy.core.app.uhdpf19</t>
      </is>
    </nc>
  </rcc>
  <rcc rId="15267" sId="2" quotePrefix="1">
    <nc r="F226" t="inlineStr">
      <is>
        <t>rb.as.toy.core.app.uhdpf19</t>
      </is>
    </nc>
  </rcc>
  <rcc rId="15268" sId="2" quotePrefix="1">
    <nc r="F227" t="inlineStr">
      <is>
        <t>rb.as.toy.core.app.uhdpf19</t>
      </is>
    </nc>
  </rcc>
  <rcc rId="15269" sId="2" quotePrefix="1">
    <nc r="F228" t="inlineStr">
      <is>
        <t>rb.as.toy.core.app.uhdpf19</t>
      </is>
    </nc>
  </rcc>
  <rcc rId="15270" sId="2" quotePrefix="1">
    <nc r="F229" t="inlineStr">
      <is>
        <t>rb.as.toy.core.app.uhdpf19</t>
      </is>
    </nc>
  </rcc>
  <rcc rId="15271" sId="2" quotePrefix="1">
    <nc r="F230" t="inlineStr">
      <is>
        <t>rb.as.toy.core.app.uhdpf19</t>
      </is>
    </nc>
  </rcc>
  <rcc rId="15272" sId="2" quotePrefix="1">
    <nc r="F231" t="inlineStr">
      <is>
        <t>rb.as.toy.core.app.uhdpf19</t>
      </is>
    </nc>
  </rcc>
  <rcc rId="15273" sId="2" quotePrefix="1">
    <nc r="F232" t="inlineStr">
      <is>
        <t>rb.as.toy.core.app.uhdpf19</t>
      </is>
    </nc>
  </rcc>
  <rcc rId="15274" sId="2" quotePrefix="1">
    <nc r="F233" t="inlineStr">
      <is>
        <t>rb.as.toy.core.app.uhdpf19</t>
      </is>
    </nc>
  </rcc>
  <rcc rId="15275" sId="2" quotePrefix="1">
    <nc r="F234" t="inlineStr">
      <is>
        <t>rb.as.toy.core.app.uhdpf19</t>
      </is>
    </nc>
  </rcc>
  <rcc rId="15276" sId="2" quotePrefix="1">
    <nc r="F235" t="inlineStr">
      <is>
        <t>rb.as.toy.core.app.uhdpf19</t>
      </is>
    </nc>
  </rcc>
  <rcc rId="15277" sId="2" quotePrefix="1">
    <nc r="F236" t="inlineStr">
      <is>
        <t>rb.as.toy.core.app.uhdpf19</t>
      </is>
    </nc>
  </rcc>
  <rcc rId="15278" sId="2" quotePrefix="1">
    <nc r="F237" t="inlineStr">
      <is>
        <t>rb.as.toy.core.app.uhdpf19</t>
      </is>
    </nc>
  </rcc>
  <rcc rId="15279" sId="2" quotePrefix="1">
    <nc r="F238" t="inlineStr">
      <is>
        <t>rb.as.toy.core.app.uhdpf19</t>
      </is>
    </nc>
  </rcc>
  <rcc rId="15280" sId="2" quotePrefix="1">
    <nc r="F239" t="inlineStr">
      <is>
        <t>rb.as.toy.core.app.uhdpf19</t>
      </is>
    </nc>
  </rcc>
  <rcc rId="15281" sId="2" quotePrefix="1">
    <nc r="F240" t="inlineStr">
      <is>
        <t>rb.as.toy.core.app.uhdpf19</t>
      </is>
    </nc>
  </rcc>
  <rcc rId="15282" sId="2" quotePrefix="1">
    <nc r="F241" t="inlineStr">
      <is>
        <t>rb.as.toy.core.app.uhdpf19</t>
      </is>
    </nc>
  </rcc>
  <rcc rId="15283" sId="2" quotePrefix="1">
    <nc r="F242" t="inlineStr">
      <is>
        <t>rb.as.toy.core.app.uhdpf19</t>
      </is>
    </nc>
  </rcc>
  <rcc rId="15284" sId="2" quotePrefix="1">
    <nc r="F243" t="inlineStr">
      <is>
        <t>rb.as.toy.core.app.uhdpf19</t>
      </is>
    </nc>
  </rcc>
  <rcc rId="15285" sId="2" quotePrefix="1">
    <nc r="F244" t="inlineStr">
      <is>
        <t>rb.as.toy.core.app.uhdpf19</t>
      </is>
    </nc>
  </rcc>
  <rcc rId="15286" sId="2" quotePrefix="1">
    <nc r="F245" t="inlineStr">
      <is>
        <t>rb.as.toy.core.app.uhdpf19</t>
      </is>
    </nc>
  </rcc>
  <rcc rId="15287" sId="2" quotePrefix="1">
    <nc r="F246" t="inlineStr">
      <is>
        <t>rb.as.toy.core.app.uhdpf19</t>
      </is>
    </nc>
  </rcc>
  <rcc rId="15288" sId="2" quotePrefix="1">
    <nc r="F247" t="inlineStr">
      <is>
        <t>rb.as.toy.core.app.uhdpf19</t>
      </is>
    </nc>
  </rcc>
  <rcc rId="15289" sId="2" quotePrefix="1">
    <nc r="F248" t="inlineStr">
      <is>
        <t>rb.as.toy.core.app.uhdpf19</t>
      </is>
    </nc>
  </rcc>
  <rcc rId="15290" sId="2" quotePrefix="1">
    <nc r="F249" t="inlineStr">
      <is>
        <t>rb.as.toy.core.app.uhdpf19</t>
      </is>
    </nc>
  </rcc>
  <rcc rId="15291" sId="2" quotePrefix="1">
    <nc r="F250" t="inlineStr">
      <is>
        <t>rb.as.toy.core.app.uhdpf19</t>
      </is>
    </nc>
  </rcc>
  <rcc rId="15292" sId="2" quotePrefix="1">
    <nc r="F251" t="inlineStr">
      <is>
        <t>rb.as.toy.core.app.uhdpf19</t>
      </is>
    </nc>
  </rcc>
  <rcc rId="15293" sId="2" quotePrefix="1">
    <nc r="F252" t="inlineStr">
      <is>
        <t>rb.as.toy.core.app.uhdpf19</t>
      </is>
    </nc>
  </rcc>
  <rcc rId="15294" sId="2" quotePrefix="1">
    <nc r="F253" t="inlineStr">
      <is>
        <t>rb.as.toy.core.app.uhdpf19</t>
      </is>
    </nc>
  </rcc>
  <rcc rId="15295" sId="2" quotePrefix="1">
    <nc r="F254" t="inlineStr">
      <is>
        <t>rb.as.toy.core.app.uhdpf19</t>
      </is>
    </nc>
  </rcc>
  <rcc rId="15296" sId="2" quotePrefix="1">
    <nc r="F255" t="inlineStr">
      <is>
        <t>rb.as.toy.core.app.uhdpf19</t>
      </is>
    </nc>
  </rcc>
  <rcc rId="15297" sId="2" quotePrefix="1">
    <nc r="F256" t="inlineStr">
      <is>
        <t>rb.as.toy.core.app.uhdpf19</t>
      </is>
    </nc>
  </rcc>
  <rcc rId="15298" sId="2" quotePrefix="1">
    <nc r="F257" t="inlineStr">
      <is>
        <t>rb.as.toy.core.app.uhdpf19</t>
      </is>
    </nc>
  </rcc>
  <rcc rId="15299" sId="2" quotePrefix="1">
    <nc r="F258" t="inlineStr">
      <is>
        <t>rb.as.toy.core.app.uhdpf19</t>
      </is>
    </nc>
  </rcc>
  <rcc rId="15300" sId="2" quotePrefix="1">
    <nc r="F259" t="inlineStr">
      <is>
        <t>rb.as.toy.core.app.uhdpf19</t>
      </is>
    </nc>
  </rcc>
  <rcc rId="15301" sId="2" quotePrefix="1">
    <nc r="F260" t="inlineStr">
      <is>
        <t>rb.as.toy.core.app.uhdpf19</t>
      </is>
    </nc>
  </rcc>
  <rcc rId="15302" sId="2" quotePrefix="1">
    <nc r="F261" t="inlineStr">
      <is>
        <t>rb.as.toy.core.app.uhdpf19</t>
      </is>
    </nc>
  </rcc>
  <rcc rId="15303" sId="2" quotePrefix="1">
    <nc r="F262" t="inlineStr">
      <is>
        <t>rb.as.toy.core.app.uhdpf19</t>
      </is>
    </nc>
  </rcc>
  <rcc rId="15304" sId="2" quotePrefix="1">
    <nc r="F263" t="inlineStr">
      <is>
        <t>rb.as.toy.core.app.uhdpf19</t>
      </is>
    </nc>
  </rcc>
  <rcc rId="15305" sId="2" quotePrefix="1">
    <nc r="F264" t="inlineStr">
      <is>
        <t>rb.as.toy.core.app.uhdpf19</t>
      </is>
    </nc>
  </rcc>
  <rcc rId="15306" sId="2" quotePrefix="1">
    <nc r="F265" t="inlineStr">
      <is>
        <t>rb.as.toy.core.app.uhdpf19</t>
      </is>
    </nc>
  </rcc>
  <rcc rId="15307" sId="2" quotePrefix="1">
    <nc r="F266" t="inlineStr">
      <is>
        <t>rb.as.toy.core.app.uhdpf19</t>
      </is>
    </nc>
  </rcc>
  <rcc rId="15308" sId="2" quotePrefix="1">
    <nc r="F267" t="inlineStr">
      <is>
        <t>rb.as.toy.core.app.uhdpf19</t>
      </is>
    </nc>
  </rcc>
  <rcc rId="15309" sId="2" quotePrefix="1">
    <nc r="F268" t="inlineStr">
      <is>
        <t>rb.as.toy.core.app.uhdpf19</t>
      </is>
    </nc>
  </rcc>
  <rcc rId="15310" sId="2" quotePrefix="1">
    <nc r="F269" t="inlineStr">
      <is>
        <t>rb.as.toy.core.app.uhdpf19</t>
      </is>
    </nc>
  </rcc>
  <rcc rId="15311" sId="2">
    <nc r="I196" t="inlineStr">
      <is>
        <t>RBDAC_SwitchInput_TOYOTA</t>
      </is>
    </nc>
  </rcc>
  <rcc rId="15312" sId="2">
    <nc r="I197" t="inlineStr">
      <is>
        <t>RBDYNWSS_CONFIG_TOYOTA</t>
      </is>
    </nc>
  </rcc>
  <rcc rId="15313" sId="2">
    <nc r="I198" t="inlineStr">
      <is>
        <t>RBESS_SignalOutput_TOYOTA</t>
      </is>
    </nc>
  </rcc>
  <rcc rId="15314" sId="2">
    <nc r="I199" t="inlineStr">
      <is>
        <t>RBIGONSPEEDMASK_Toyota</t>
      </is>
    </nc>
  </rcc>
  <rcc rId="15315" sId="2">
    <nc r="I200" t="inlineStr">
      <is>
        <t>RBPFSW_SwitchInput_TOYOTA</t>
      </is>
    </nc>
  </rcc>
  <rcc rId="15316" sId="2">
    <nc r="I201" t="inlineStr">
      <is>
        <t>RBVAR_ASWReset</t>
      </is>
    </nc>
  </rcc>
  <rcc rId="15317" sId="2">
    <nc r="I202" t="inlineStr">
      <is>
        <t>InspectionModeMain_TOYOTA</t>
      </is>
    </nc>
  </rcc>
  <rcc rId="15318" sId="2">
    <nc r="I203" t="inlineStr">
      <is>
        <t>RBAPLCUST_DCOMGenericNvMReadFunctions</t>
      </is>
    </nc>
  </rcc>
  <rcc rId="15319" sId="2">
    <nc r="I204" t="inlineStr">
      <is>
        <t>RBAPLCUST_DCOMGenericNvMWriteFunctions</t>
      </is>
    </nc>
  </rcc>
  <rcc rId="15320" sId="2">
    <nc r="I205" t="inlineStr">
      <is>
        <t>RBAPLCUST_RoutineControl</t>
      </is>
    </nc>
  </rcc>
  <rcc rId="15321" sId="2">
    <nc r="I206" t="inlineStr">
      <is>
        <t>RBAPLCUST_RoutineControl_APSPSensorCalibration_0x1149</t>
      </is>
    </nc>
  </rcc>
  <rcc rId="15322" sId="2">
    <nc r="I207" t="inlineStr">
      <is>
        <t>RBAPLCUST_RoutineControl_CBEST_0x1006</t>
      </is>
    </nc>
  </rcc>
  <rcc rId="15323" sId="2">
    <nc r="I208" t="inlineStr">
      <is>
        <t>RBAPLCUST_RoutineControl_SWHistoryInit_0x11FD</t>
      </is>
    </nc>
  </rcc>
  <rcc rId="15324" sId="2">
    <nc r="I209" t="inlineStr">
      <is>
        <t>NET_ChkLibrary_TOYOTA</t>
      </is>
    </nc>
  </rcc>
  <rcc rId="15325" sId="2">
    <nc r="I210" t="inlineStr">
      <is>
        <t>NET_EquipConditionCheck_TOYOTA</t>
      </is>
    </nc>
  </rcc>
  <rcc rId="15326" sId="2">
    <nc r="I211" t="inlineStr">
      <is>
        <t>NET_INTERFACE_TOYOTA</t>
      </is>
    </nc>
  </rcc>
  <rcc rId="15327" sId="2">
    <nc r="I212" t="inlineStr">
      <is>
        <t>NET_SCL_RcvACN1S07_TOY</t>
      </is>
    </nc>
  </rcc>
  <rcc rId="15328" sId="2">
    <nc r="I213" t="inlineStr">
      <is>
        <t>NET_SCL_RcvBDB1F03_TOY</t>
      </is>
    </nc>
  </rcc>
  <rcc rId="15329" sId="2">
    <nc r="I214" t="inlineStr">
      <is>
        <t>NET_SCL_RcvBDB1S01_TOY</t>
      </is>
    </nc>
  </rcc>
  <rcc rId="15330" sId="2">
    <nc r="I215" t="inlineStr">
      <is>
        <t>NET_SCL_RcvCGW1G01_TOY</t>
      </is>
    </nc>
  </rcc>
  <rcc rId="15331" sId="2">
    <nc r="I216" t="inlineStr">
      <is>
        <t>NET_SCL_RcvCGW1S11_TOY</t>
      </is>
    </nc>
  </rcc>
  <rcc rId="15332" sId="2">
    <nc r="I217" t="inlineStr">
      <is>
        <t>NET_SCL_RcvCGW1S12_TOY</t>
      </is>
    </nc>
  </rcc>
  <rcc rId="15333" sId="2">
    <nc r="I218" t="inlineStr">
      <is>
        <t>NET_SCL_RcvCGW1S13_TOY</t>
      </is>
    </nc>
  </rcc>
  <rcc rId="15334" sId="2">
    <nc r="I219" t="inlineStr">
      <is>
        <t>NET_SCL_RcvCGW1S14_TOY</t>
      </is>
    </nc>
  </rcc>
  <rcc rId="15335" sId="2">
    <nc r="I220" t="inlineStr">
      <is>
        <t>NET_SCL_RcvCGW1S15_TOY</t>
      </is>
    </nc>
  </rcc>
  <rcc rId="15336" sId="2">
    <nc r="I221" t="inlineStr">
      <is>
        <t>NET_SCL_RcvCGW1S16_TOY</t>
      </is>
    </nc>
  </rcc>
  <rcc rId="15337" sId="2">
    <nc r="I222" t="inlineStr">
      <is>
        <t>NET_SCL_RcvCGW1S17_TOY</t>
      </is>
    </nc>
  </rcc>
  <rcc rId="15338" sId="2">
    <nc r="I223" t="inlineStr">
      <is>
        <t>NET_SCL_RcvCGW1S18_TOY</t>
      </is>
    </nc>
  </rcc>
  <rcc rId="15339" sId="2">
    <nc r="I224" t="inlineStr">
      <is>
        <t>NET_SCL_RcvCGW1S21_TOY</t>
      </is>
    </nc>
  </rcc>
  <rcc rId="15340" sId="2">
    <nc r="I225" t="inlineStr">
      <is>
        <t>NET_SCL_RcvCGW1S22_TOY</t>
      </is>
    </nc>
  </rcc>
  <rcc rId="15341" sId="2">
    <nc r="I226" t="inlineStr">
      <is>
        <t>NET_SCL_RcvCGW1S23_TOY</t>
      </is>
    </nc>
  </rcc>
  <rcc rId="15342" sId="2">
    <nc r="I227" t="inlineStr">
      <is>
        <t>NET_SCL_RcvCGW1S24_TOY</t>
      </is>
    </nc>
  </rcc>
  <rcc rId="15343" sId="2">
    <nc r="I228" t="inlineStr">
      <is>
        <t>NET_SCL_RcvCGW1S25_TOY</t>
      </is>
    </nc>
  </rcc>
  <rcc rId="15344" sId="2">
    <nc r="I229" t="inlineStr">
      <is>
        <t>NET_SCL_RcvECO1G01_TOY</t>
      </is>
    </nc>
  </rcc>
  <rcc rId="15345" sId="2">
    <nc r="I230" t="inlineStr">
      <is>
        <t>NET_SCL_RcvECO1S03_TOY</t>
      </is>
    </nc>
  </rcc>
  <rcc rId="15346" sId="2">
    <nc r="I231" t="inlineStr">
      <is>
        <t>NET_SCL_RcvECO1S61_TOY</t>
      </is>
    </nc>
  </rcc>
  <rcc rId="15347" sId="2">
    <nc r="I232" t="inlineStr">
      <is>
        <t>NET_SCL_RcvECO1S90_TOY</t>
      </is>
    </nc>
  </rcc>
  <rcc rId="15348" sId="2">
    <nc r="I233" t="inlineStr">
      <is>
        <t>NET_SCL_RcvECT1G13_TOY</t>
      </is>
    </nc>
  </rcc>
  <rcc rId="15349" sId="2">
    <nc r="I234" t="inlineStr">
      <is>
        <t>NET_SCL_RcvENG1G02_TOY</t>
      </is>
    </nc>
  </rcc>
  <rcc rId="15350" sId="2">
    <nc r="I235" t="inlineStr">
      <is>
        <t>NET_SCL_RcvENG1G03_TOY</t>
      </is>
    </nc>
  </rcc>
  <rcc rId="15351" sId="2">
    <nc r="I236" t="inlineStr">
      <is>
        <t>NET_SCL_RcvENG1G05_TOY</t>
      </is>
    </nc>
  </rcc>
  <rcc rId="15352" sId="2">
    <nc r="I237" t="inlineStr">
      <is>
        <t>NET_SCL_RcvENG1G14_TOY</t>
      </is>
    </nc>
  </rcc>
  <rcc rId="15353" sId="2">
    <nc r="I238" t="inlineStr">
      <is>
        <t>NET_SCL_RcvENG1G17_TOY</t>
      </is>
    </nc>
  </rcc>
  <rcc rId="15354" sId="2">
    <nc r="I239" t="inlineStr">
      <is>
        <t>NET_SCL_RcvENG1G26_TOY</t>
      </is>
    </nc>
  </rcc>
  <rcc rId="15355" sId="2">
    <nc r="I240" t="inlineStr">
      <is>
        <t>NET_SCL_RcvENG1G40_VMC_TOY</t>
      </is>
    </nc>
  </rcc>
  <rcc rId="15356" sId="2">
    <nc r="I241" t="inlineStr">
      <is>
        <t>NET_SCL_RcvENG1G42_VMC_TOY</t>
      </is>
    </nc>
  </rcc>
  <rcc rId="15357" sId="2">
    <nc r="I242" t="inlineStr">
      <is>
        <t>NET_SCL_RcvENG1G43_VMC_TOY</t>
      </is>
    </nc>
  </rcc>
  <rcc rId="15358" sId="2">
    <nc r="I243" t="inlineStr">
      <is>
        <t>NET_SCL_RcvENG1G45_CAN2_VMC_TOY</t>
      </is>
    </nc>
  </rcc>
  <rcc rId="15359" sId="2">
    <nc r="I244" t="inlineStr">
      <is>
        <t>NET_SCL_RcvENG1G90_TOY</t>
      </is>
    </nc>
  </rcc>
  <rcc rId="15360" sId="2">
    <nc r="I245" t="inlineStr">
      <is>
        <t>NET_SCL_RcvEPS1S11_VMC_TOY</t>
      </is>
    </nc>
  </rcc>
  <rcc rId="15361" sId="2">
    <nc r="I246" t="inlineStr">
      <is>
        <t>NET_SCL_RcvFWD1F01_TOY</t>
      </is>
    </nc>
  </rcc>
  <rcc rId="15362" sId="2">
    <nc r="I247" t="inlineStr">
      <is>
        <t>NET_SCL_RcvFWD1S03_TOY</t>
      </is>
    </nc>
  </rcc>
  <rcc rId="15363" sId="2">
    <nc r="I248" t="inlineStr">
      <is>
        <t>NET_SCL_RcvMET1S02_TOY</t>
      </is>
    </nc>
  </rcc>
  <rcc rId="15364" sId="2">
    <nc r="I249" t="inlineStr">
      <is>
        <t>NET_SCL_RcvMET1S47_TOY</t>
      </is>
    </nc>
  </rcc>
  <rcc rId="15365" sId="2">
    <nc r="I250" t="inlineStr">
      <is>
        <t>NET_SCL_RcvRSE1G20_TOY</t>
      </is>
    </nc>
  </rcc>
  <rcc rId="15366" sId="2">
    <nc r="I251" t="inlineStr">
      <is>
        <t>NET_SCL_RcvSTR1S01_TOY</t>
      </is>
    </nc>
  </rcc>
  <rcc rId="15367" sId="2">
    <nc r="I252" t="inlineStr">
      <is>
        <t>NET_SCL_XmtVSC1G05_TOY</t>
      </is>
    </nc>
  </rcc>
  <rcc rId="15368" sId="2">
    <nc r="I253" t="inlineStr">
      <is>
        <t>NET_SCL_XmtVSC1G08_TOY</t>
      </is>
    </nc>
  </rcc>
  <rcc rId="15369" sId="2">
    <nc r="I254" t="inlineStr">
      <is>
        <t>NET_SCL_XmtVSC1G10_TOY</t>
      </is>
    </nc>
  </rcc>
  <rcc rId="15370" sId="2">
    <nc r="I255" t="inlineStr">
      <is>
        <t>NET_SCL_XmtVSC1G11_TOY</t>
      </is>
    </nc>
  </rcc>
  <rcc rId="15371" sId="2">
    <nc r="I256" t="inlineStr">
      <is>
        <t>NET_SCL_XmtVSC1G13_TOY</t>
      </is>
    </nc>
  </rcc>
  <rcc rId="15372" sId="2">
    <nc r="I257" t="inlineStr">
      <is>
        <t>NET_SCL_XmtVSC1G15_TOY</t>
      </is>
    </nc>
  </rcc>
  <rcc rId="15373" sId="2">
    <nc r="I258" t="inlineStr">
      <is>
        <t>NET_SCL_XmtVSC1G31_VMC_TOY</t>
      </is>
    </nc>
  </rcc>
  <rcc rId="15374" sId="2">
    <nc r="I259" t="inlineStr">
      <is>
        <t>NET_SCL_XmtVSC1G32_VMC_TOY</t>
      </is>
    </nc>
  </rcc>
  <rcc rId="15375" sId="2">
    <nc r="I260" t="inlineStr">
      <is>
        <t>NET_SCL_XmtVSC1G33_VMC_TOY</t>
      </is>
    </nc>
  </rcc>
  <rcc rId="15376" sId="2">
    <nc r="I261" t="inlineStr">
      <is>
        <t>NET_SCL_XmtVSC1G34_VMC_TOY</t>
      </is>
    </nc>
  </rcc>
  <rcc rId="15377" sId="2">
    <nc r="I262" t="inlineStr">
      <is>
        <t>NET_SCL_XmtVSC1G36_VMC_TOY</t>
      </is>
    </nc>
  </rcc>
  <rcc rId="15378" sId="2">
    <nc r="I263" t="inlineStr">
      <is>
        <t>NET_SCL_XmtVSC1G80_TOY</t>
      </is>
    </nc>
  </rcc>
  <rcc rId="15379" sId="2">
    <nc r="I264" t="inlineStr">
      <is>
        <t>NET_SCL_XmtVSC1S08_TOY</t>
      </is>
    </nc>
  </rcc>
  <rcc rId="15380" sId="2">
    <nc r="I265" t="inlineStr">
      <is>
        <t>NET_SCL_XmtVSC1S32_TOY</t>
      </is>
    </nc>
  </rcc>
  <rcc rId="15381" sId="2">
    <nc r="I266" t="inlineStr">
      <is>
        <t>NET_SCL_XmtVSC1S80_TOY</t>
      </is>
    </nc>
  </rcc>
  <rcc rId="15382" sId="2">
    <nc r="I267" t="inlineStr">
      <is>
        <t>NET_SCL_XmtVSC1S96_TOY</t>
      </is>
    </nc>
  </rcc>
  <rcc rId="15383" sId="2">
    <nc r="I268" t="inlineStr">
      <is>
        <t>NET_SCL_XmtVSC1S97_TOY</t>
      </is>
    </nc>
  </rcc>
  <rcc rId="15384" sId="2">
    <nc r="I269" t="inlineStr">
      <is>
        <t>StopLamp_Switch_disconnection</t>
      </is>
    </nc>
  </rcc>
  <rcc rId="15385" sId="2">
    <nc r="H196" t="inlineStr">
      <is>
        <t>MT_073</t>
      </is>
    </nc>
  </rcc>
  <rcc rId="15386" sId="2">
    <nc r="H197" t="inlineStr">
      <is>
        <t>MT_074</t>
      </is>
    </nc>
  </rcc>
  <rcc rId="15387" sId="2">
    <nc r="H198" t="inlineStr">
      <is>
        <t>MT_075</t>
      </is>
    </nc>
  </rcc>
  <rcc rId="15388" sId="2">
    <nc r="H199" t="inlineStr">
      <is>
        <t>MT_076</t>
      </is>
    </nc>
  </rcc>
  <rcc rId="15389" sId="2">
    <nc r="H200" t="inlineStr">
      <is>
        <t>MT_077</t>
      </is>
    </nc>
  </rcc>
  <rcc rId="15390" sId="2">
    <nc r="H201" t="inlineStr">
      <is>
        <t>MT_079</t>
      </is>
    </nc>
  </rcc>
  <rcc rId="15391" sId="2">
    <nc r="H202" t="inlineStr">
      <is>
        <t>MT_099</t>
      </is>
    </nc>
  </rcc>
  <rcc rId="15392" sId="2">
    <nc r="H203" t="inlineStr">
      <is>
        <t>MT_102</t>
      </is>
    </nc>
  </rcc>
  <rcc rId="15393" sId="2">
    <nc r="H204" t="inlineStr">
      <is>
        <t>MT_103</t>
      </is>
    </nc>
  </rcc>
  <rcc rId="15394" sId="2">
    <nc r="H205" t="inlineStr">
      <is>
        <t>MT_111</t>
      </is>
    </nc>
  </rcc>
  <rcc rId="15395" sId="2">
    <nc r="H206" t="inlineStr">
      <is>
        <t>MT_112</t>
      </is>
    </nc>
  </rcc>
  <rcc rId="15396" sId="2">
    <nc r="H207" t="inlineStr">
      <is>
        <t>MT_116</t>
      </is>
    </nc>
  </rcc>
  <rcc rId="15397" sId="2">
    <nc r="H208" t="inlineStr">
      <is>
        <t>MT_124</t>
      </is>
    </nc>
  </rcc>
  <rcc rId="15398" sId="2">
    <nc r="H209" t="inlineStr">
      <is>
        <t>MT_139</t>
      </is>
    </nc>
  </rcc>
  <rcc rId="15399" sId="2">
    <nc r="H210" t="inlineStr">
      <is>
        <t>MT_143</t>
      </is>
    </nc>
  </rcc>
  <rcc rId="15400" sId="2">
    <nc r="H211" t="inlineStr">
      <is>
        <t>MT_145</t>
      </is>
    </nc>
  </rcc>
  <rcc rId="15401" sId="2">
    <nc r="H212" t="inlineStr">
      <is>
        <t>MT_148</t>
      </is>
    </nc>
  </rcc>
  <rcc rId="15402" sId="2">
    <nc r="H213" t="inlineStr">
      <is>
        <t>MT_149</t>
      </is>
    </nc>
  </rcc>
  <rcc rId="15403" sId="2">
    <nc r="H214" t="inlineStr">
      <is>
        <t>MT_150</t>
      </is>
    </nc>
  </rcc>
  <rcc rId="15404" sId="2">
    <nc r="H215" t="inlineStr">
      <is>
        <t>MT_151</t>
      </is>
    </nc>
  </rcc>
  <rcc rId="15405" sId="2">
    <nc r="H216" t="inlineStr">
      <is>
        <t>MT_152</t>
      </is>
    </nc>
  </rcc>
  <rcc rId="15406" sId="2">
    <nc r="H217" t="inlineStr">
      <is>
        <t>MT_153</t>
      </is>
    </nc>
  </rcc>
  <rcc rId="15407" sId="2">
    <nc r="H218" t="inlineStr">
      <is>
        <t>MT_154</t>
      </is>
    </nc>
  </rcc>
  <rcc rId="15408" sId="2">
    <nc r="H219" t="inlineStr">
      <is>
        <t>MT_155</t>
      </is>
    </nc>
  </rcc>
  <rcc rId="15409" sId="2">
    <nc r="H220" t="inlineStr">
      <is>
        <t>MT_156</t>
      </is>
    </nc>
  </rcc>
  <rcc rId="15410" sId="2">
    <nc r="H221" t="inlineStr">
      <is>
        <t>MT_157</t>
      </is>
    </nc>
  </rcc>
  <rcc rId="15411" sId="2">
    <nc r="H222" t="inlineStr">
      <is>
        <t>MT_158</t>
      </is>
    </nc>
  </rcc>
  <rcc rId="15412" sId="2">
    <nc r="H223" t="inlineStr">
      <is>
        <t>MT_159</t>
      </is>
    </nc>
  </rcc>
  <rcc rId="15413" sId="2">
    <nc r="H224" t="inlineStr">
      <is>
        <t>MT_160</t>
      </is>
    </nc>
  </rcc>
  <rcc rId="15414" sId="2">
    <nc r="H225" t="inlineStr">
      <is>
        <t>MT_161</t>
      </is>
    </nc>
  </rcc>
  <rcc rId="15415" sId="2">
    <nc r="H226" t="inlineStr">
      <is>
        <t>MT_162</t>
      </is>
    </nc>
  </rcc>
  <rcc rId="15416" sId="2">
    <nc r="H227" t="inlineStr">
      <is>
        <t>MT_163</t>
      </is>
    </nc>
  </rcc>
  <rcc rId="15417" sId="2">
    <nc r="H228" t="inlineStr">
      <is>
        <t>MT_164</t>
      </is>
    </nc>
  </rcc>
  <rcc rId="15418" sId="2">
    <nc r="H229" t="inlineStr">
      <is>
        <t>MT_166</t>
      </is>
    </nc>
  </rcc>
  <rcc rId="15419" sId="2">
    <nc r="H230" t="inlineStr">
      <is>
        <t>MT_167</t>
      </is>
    </nc>
  </rcc>
  <rcc rId="15420" sId="2">
    <nc r="H231" t="inlineStr">
      <is>
        <t>MT_168</t>
      </is>
    </nc>
  </rcc>
  <rcc rId="15421" sId="2">
    <nc r="H232" t="inlineStr">
      <is>
        <t>MT_169</t>
      </is>
    </nc>
  </rcc>
  <rcc rId="15422" sId="2">
    <nc r="H233" t="inlineStr">
      <is>
        <t>MT_171</t>
      </is>
    </nc>
  </rcc>
  <rcc rId="15423" sId="2">
    <nc r="H234" t="inlineStr">
      <is>
        <t>MT_172</t>
      </is>
    </nc>
  </rcc>
  <rcc rId="15424" sId="2">
    <nc r="H235" t="inlineStr">
      <is>
        <t>MT_173</t>
      </is>
    </nc>
  </rcc>
  <rcc rId="15425" sId="2">
    <nc r="H236" t="inlineStr">
      <is>
        <t>MT_174</t>
      </is>
    </nc>
  </rcc>
  <rcc rId="15426" sId="2">
    <nc r="H237" t="inlineStr">
      <is>
        <t>MT_176</t>
      </is>
    </nc>
  </rcc>
  <rcc rId="15427" sId="2">
    <nc r="H238" t="inlineStr">
      <is>
        <t>MT_177</t>
      </is>
    </nc>
  </rcc>
  <rcc rId="15428" sId="2">
    <nc r="H239" t="inlineStr">
      <is>
        <t>MT_178</t>
      </is>
    </nc>
  </rcc>
  <rcc rId="15429" sId="2">
    <nc r="H240" t="inlineStr">
      <is>
        <t>MT_179</t>
      </is>
    </nc>
  </rcc>
  <rcc rId="15430" sId="2">
    <nc r="H241" t="inlineStr">
      <is>
        <t>MT_181</t>
      </is>
    </nc>
  </rcc>
  <rcc rId="15431" sId="2">
    <nc r="H242" t="inlineStr">
      <is>
        <t>MT_182</t>
      </is>
    </nc>
  </rcc>
  <rcc rId="15432" sId="2">
    <nc r="H243" t="inlineStr">
      <is>
        <t>MT_184</t>
      </is>
    </nc>
  </rcc>
  <rcc rId="15433" sId="2">
    <nc r="H244" t="inlineStr">
      <is>
        <t>MT_186</t>
      </is>
    </nc>
  </rcc>
  <rcc rId="15434" sId="2">
    <nc r="H245" t="inlineStr">
      <is>
        <t>MT_187</t>
      </is>
    </nc>
  </rcc>
  <rcc rId="15435" sId="2">
    <nc r="H246" t="inlineStr">
      <is>
        <t>MT_189</t>
      </is>
    </nc>
  </rcc>
  <rcc rId="15436" sId="2">
    <nc r="H247" t="inlineStr">
      <is>
        <t>MT_190</t>
      </is>
    </nc>
  </rcc>
  <rcc rId="15437" sId="2">
    <nc r="H248" t="inlineStr">
      <is>
        <t>MT_191</t>
      </is>
    </nc>
  </rcc>
  <rcc rId="15438" sId="2">
    <nc r="H249" t="inlineStr">
      <is>
        <t>MT_193</t>
      </is>
    </nc>
  </rcc>
  <rcc rId="15439" sId="2">
    <nc r="H250" t="inlineStr">
      <is>
        <t>MT_194</t>
      </is>
    </nc>
  </rcc>
  <rcc rId="15440" sId="2">
    <nc r="H251" t="inlineStr">
      <is>
        <t>MT_195</t>
      </is>
    </nc>
  </rcc>
  <rcc rId="15441" sId="2">
    <nc r="H252" t="inlineStr">
      <is>
        <t>MT_199</t>
      </is>
    </nc>
  </rcc>
  <rcc rId="15442" sId="2">
    <nc r="H253" t="inlineStr">
      <is>
        <t>MT_200</t>
      </is>
    </nc>
  </rcc>
  <rcc rId="15443" sId="2">
    <nc r="H254" t="inlineStr">
      <is>
        <t>MT_202</t>
      </is>
    </nc>
  </rcc>
  <rcc rId="15444" sId="2">
    <nc r="H255" t="inlineStr">
      <is>
        <t>MT_203</t>
      </is>
    </nc>
  </rcc>
  <rcc rId="15445" sId="2">
    <nc r="H256" t="inlineStr">
      <is>
        <t>MT_205</t>
      </is>
    </nc>
  </rcc>
  <rcc rId="15446" sId="2">
    <nc r="H257" t="inlineStr">
      <is>
        <t>MT_207</t>
      </is>
    </nc>
  </rcc>
  <rcc rId="15447" sId="2">
    <nc r="H258" t="inlineStr">
      <is>
        <t>MT_209</t>
      </is>
    </nc>
  </rcc>
  <rcc rId="15448" sId="2">
    <nc r="H259" t="inlineStr">
      <is>
        <t>MT_210</t>
      </is>
    </nc>
  </rcc>
  <rcc rId="15449" sId="2">
    <nc r="H260" t="inlineStr">
      <is>
        <t>MT_211</t>
      </is>
    </nc>
  </rcc>
  <rcc rId="15450" sId="2">
    <nc r="H261" t="inlineStr">
      <is>
        <t>MT_212</t>
      </is>
    </nc>
  </rcc>
  <rcc rId="15451" sId="2">
    <nc r="H262" t="inlineStr">
      <is>
        <t>MT_214</t>
      </is>
    </nc>
  </rcc>
  <rcc rId="15452" sId="2">
    <nc r="H263" t="inlineStr">
      <is>
        <t>MT_215</t>
      </is>
    </nc>
  </rcc>
  <rcc rId="15453" sId="2">
    <nc r="H264" t="inlineStr">
      <is>
        <t>MT_216</t>
      </is>
    </nc>
  </rcc>
  <rcc rId="15454" sId="2">
    <nc r="H265" t="inlineStr">
      <is>
        <t>MT_218</t>
      </is>
    </nc>
  </rcc>
  <rcc rId="15455" sId="2">
    <nc r="H266" t="inlineStr">
      <is>
        <t>MT_219</t>
      </is>
    </nc>
  </rcc>
  <rcc rId="15456" sId="2">
    <nc r="H267" t="inlineStr">
      <is>
        <t>MT_222</t>
      </is>
    </nc>
  </rcc>
  <rcc rId="15457" sId="2">
    <nc r="H268" t="inlineStr">
      <is>
        <t>MT_223</t>
      </is>
    </nc>
  </rcc>
  <rcc rId="15458" sId="2">
    <nc r="H269" t="inlineStr">
      <is>
        <t>MT_227</t>
      </is>
    </nc>
  </rcc>
  <rcc rId="15459" sId="2">
    <nc r="J196" t="inlineStr">
      <is>
        <t>Delta/New</t>
      </is>
    </nc>
  </rcc>
  <rcc rId="15460" sId="2">
    <nc r="J197" t="inlineStr">
      <is>
        <t>New</t>
      </is>
    </nc>
  </rcc>
  <rcc rId="15461" sId="2">
    <nc r="J198" t="inlineStr">
      <is>
        <t>Delta/New</t>
      </is>
    </nc>
  </rcc>
  <rcc rId="15462" sId="2">
    <nc r="J199" t="inlineStr">
      <is>
        <t>Delta/New</t>
      </is>
    </nc>
  </rcc>
  <rcc rId="15463" sId="2">
    <nc r="J200" t="inlineStr">
      <is>
        <t>Delta/New</t>
      </is>
    </nc>
  </rcc>
  <rcc rId="15464" sId="2">
    <nc r="J201" t="inlineStr">
      <is>
        <t>Delta/New</t>
      </is>
    </nc>
  </rcc>
  <rcc rId="15465" sId="2">
    <nc r="J202" t="inlineStr">
      <is>
        <t>Delta/New</t>
      </is>
    </nc>
  </rcc>
  <rcc rId="15466" sId="2">
    <nc r="J203" t="inlineStr">
      <is>
        <t>Delta/New</t>
      </is>
    </nc>
  </rcc>
  <rcc rId="15467" sId="2">
    <nc r="J204" t="inlineStr">
      <is>
        <t>Delta/New</t>
      </is>
    </nc>
  </rcc>
  <rcc rId="15468" sId="2">
    <nc r="J205" t="inlineStr">
      <is>
        <t>Delta/New</t>
      </is>
    </nc>
  </rcc>
  <rcc rId="15469" sId="2">
    <nc r="J206" t="inlineStr">
      <is>
        <t>Delta/New</t>
      </is>
    </nc>
  </rcc>
  <rcc rId="15470" sId="2">
    <nc r="J207" t="inlineStr">
      <is>
        <t>Delta/New</t>
      </is>
    </nc>
  </rcc>
  <rcc rId="15471" sId="2">
    <nc r="J208" t="inlineStr">
      <is>
        <t>Delta/New</t>
      </is>
    </nc>
  </rcc>
  <rcc rId="15472" sId="2">
    <nc r="J209" t="inlineStr">
      <is>
        <t>Delta/New</t>
      </is>
    </nc>
  </rcc>
  <rcc rId="15473" sId="2">
    <nc r="J210" t="inlineStr">
      <is>
        <t>New</t>
      </is>
    </nc>
  </rcc>
  <rcc rId="15474" sId="2">
    <nc r="J211" t="inlineStr">
      <is>
        <t>Delta/New</t>
      </is>
    </nc>
  </rcc>
  <rcc rId="15475" sId="2">
    <nc r="J212" t="inlineStr">
      <is>
        <t>Delta/New</t>
      </is>
    </nc>
  </rcc>
  <rcc rId="15476" sId="2">
    <nc r="J213" t="inlineStr">
      <is>
        <t>Delta/New</t>
      </is>
    </nc>
  </rcc>
  <rcc rId="15477" sId="2">
    <nc r="J214" t="inlineStr">
      <is>
        <t>Delta/New</t>
      </is>
    </nc>
  </rcc>
  <rcc rId="15478" sId="2">
    <nc r="J215" t="inlineStr">
      <is>
        <t>Delta/New</t>
      </is>
    </nc>
  </rcc>
  <rcc rId="15479" sId="2">
    <nc r="J216" t="inlineStr">
      <is>
        <t>Delta/New</t>
      </is>
    </nc>
  </rcc>
  <rcc rId="15480" sId="2">
    <nc r="J217" t="inlineStr">
      <is>
        <t>Delta/New</t>
      </is>
    </nc>
  </rcc>
  <rcc rId="15481" sId="2">
    <nc r="J218" t="inlineStr">
      <is>
        <t>Delta/New</t>
      </is>
    </nc>
  </rcc>
  <rcc rId="15482" sId="2">
    <nc r="J219" t="inlineStr">
      <is>
        <t>Delta/New</t>
      </is>
    </nc>
  </rcc>
  <rcc rId="15483" sId="2">
    <nc r="J220" t="inlineStr">
      <is>
        <t>Delta/New</t>
      </is>
    </nc>
  </rcc>
  <rcc rId="15484" sId="2">
    <nc r="J221" t="inlineStr">
      <is>
        <t>Delta/New</t>
      </is>
    </nc>
  </rcc>
  <rcc rId="15485" sId="2">
    <nc r="J222" t="inlineStr">
      <is>
        <t>Delta/New</t>
      </is>
    </nc>
  </rcc>
  <rcc rId="15486" sId="2">
    <nc r="J223" t="inlineStr">
      <is>
        <t>Delta/New</t>
      </is>
    </nc>
  </rcc>
  <rcc rId="15487" sId="2">
    <nc r="J224" t="inlineStr">
      <is>
        <t>Delta/New</t>
      </is>
    </nc>
  </rcc>
  <rcc rId="15488" sId="2">
    <nc r="J225" t="inlineStr">
      <is>
        <t>Delta/New</t>
      </is>
    </nc>
  </rcc>
  <rcc rId="15489" sId="2">
    <nc r="J226" t="inlineStr">
      <is>
        <t>Delta/New</t>
      </is>
    </nc>
  </rcc>
  <rcc rId="15490" sId="2">
    <nc r="J227" t="inlineStr">
      <is>
        <t>Delta/New</t>
      </is>
    </nc>
  </rcc>
  <rcc rId="15491" sId="2">
    <nc r="J228" t="inlineStr">
      <is>
        <t>Delta/New</t>
      </is>
    </nc>
  </rcc>
  <rcc rId="15492" sId="2">
    <nc r="J229" t="inlineStr">
      <is>
        <t>Delta/New</t>
      </is>
    </nc>
  </rcc>
  <rcc rId="15493" sId="2">
    <nc r="J230" t="inlineStr">
      <is>
        <t>New</t>
      </is>
    </nc>
  </rcc>
  <rcc rId="15494" sId="2">
    <nc r="J231" t="inlineStr">
      <is>
        <t>New</t>
      </is>
    </nc>
  </rcc>
  <rcc rId="15495" sId="2">
    <nc r="J232" t="inlineStr">
      <is>
        <t>Delta/New</t>
      </is>
    </nc>
  </rcc>
  <rcc rId="15496" sId="2">
    <nc r="J233" t="inlineStr">
      <is>
        <t>Delta/New</t>
      </is>
    </nc>
  </rcc>
  <rcc rId="15497" sId="2">
    <nc r="J234" t="inlineStr">
      <is>
        <t>Delta</t>
      </is>
    </nc>
  </rcc>
  <rcc rId="15498" sId="2">
    <nc r="J235" t="inlineStr">
      <is>
        <t>Delta/New</t>
      </is>
    </nc>
  </rcc>
  <rcc rId="15499" sId="2">
    <nc r="J236" t="inlineStr">
      <is>
        <t>Delta/New</t>
      </is>
    </nc>
  </rcc>
  <rcc rId="15500" sId="2">
    <nc r="J237" t="inlineStr">
      <is>
        <t>Delta/New</t>
      </is>
    </nc>
  </rcc>
  <rcc rId="15501" sId="2">
    <nc r="J238" t="inlineStr">
      <is>
        <t>Delta/New</t>
      </is>
    </nc>
  </rcc>
  <rcc rId="15502" sId="2">
    <nc r="J239" t="inlineStr">
      <is>
        <t>New</t>
      </is>
    </nc>
  </rcc>
  <rcc rId="15503" sId="2">
    <nc r="J240" t="inlineStr">
      <is>
        <t>New</t>
      </is>
    </nc>
  </rcc>
  <rcc rId="15504" sId="2">
    <nc r="J241" t="inlineStr">
      <is>
        <t>New</t>
      </is>
    </nc>
  </rcc>
  <rcc rId="15505" sId="2">
    <nc r="J242" t="inlineStr">
      <is>
        <t>New</t>
      </is>
    </nc>
  </rcc>
  <rcc rId="15506" sId="2">
    <nc r="J243" t="inlineStr">
      <is>
        <t>New</t>
      </is>
    </nc>
  </rcc>
  <rcc rId="15507" sId="2">
    <nc r="J244" t="inlineStr">
      <is>
        <t>Delta</t>
      </is>
    </nc>
  </rcc>
  <rcc rId="15508" sId="2">
    <nc r="J245" t="inlineStr">
      <is>
        <t>New</t>
      </is>
    </nc>
  </rcc>
  <rcc rId="15509" sId="2">
    <nc r="J246" t="inlineStr">
      <is>
        <t>Delta/New</t>
      </is>
    </nc>
  </rcc>
  <rcc rId="15510" sId="2">
    <nc r="J247" t="inlineStr">
      <is>
        <t>Delta/New</t>
      </is>
    </nc>
  </rcc>
  <rcc rId="15511" sId="2">
    <nc r="J248" t="inlineStr">
      <is>
        <t>Delta/New</t>
      </is>
    </nc>
  </rcc>
  <rcc rId="15512" sId="2">
    <nc r="J249" t="inlineStr">
      <is>
        <t>Delta/New</t>
      </is>
    </nc>
  </rcc>
  <rcc rId="15513" sId="2">
    <nc r="J250" t="inlineStr">
      <is>
        <t>Delta/New</t>
      </is>
    </nc>
  </rcc>
  <rcc rId="15514" sId="2">
    <nc r="J251" t="inlineStr">
      <is>
        <t>Delta/New</t>
      </is>
    </nc>
  </rcc>
  <rcc rId="15515" sId="2">
    <nc r="J252" t="inlineStr">
      <is>
        <t>Delta/New</t>
      </is>
    </nc>
  </rcc>
  <rcc rId="15516" sId="2">
    <nc r="J253" t="inlineStr">
      <is>
        <t>Delta/New</t>
      </is>
    </nc>
  </rcc>
  <rcc rId="15517" sId="2">
    <nc r="J254" t="inlineStr">
      <is>
        <t>Delta/New</t>
      </is>
    </nc>
  </rcc>
  <rcc rId="15518" sId="2">
    <nc r="J255" t="inlineStr">
      <is>
        <t>Delta/New</t>
      </is>
    </nc>
  </rcc>
  <rcc rId="15519" sId="2">
    <nc r="J256" t="inlineStr">
      <is>
        <t>Delta/New</t>
      </is>
    </nc>
  </rcc>
  <rcc rId="15520" sId="2">
    <nc r="J257" t="inlineStr">
      <is>
        <t>Delta/New</t>
      </is>
    </nc>
  </rcc>
  <rcc rId="15521" sId="2">
    <nc r="J258" t="inlineStr">
      <is>
        <t>New</t>
      </is>
    </nc>
  </rcc>
  <rcc rId="15522" sId="2">
    <nc r="J259" t="inlineStr">
      <is>
        <t>New</t>
      </is>
    </nc>
  </rcc>
  <rcc rId="15523" sId="2">
    <nc r="J260" t="inlineStr">
      <is>
        <t>New</t>
      </is>
    </nc>
  </rcc>
  <rcc rId="15524" sId="2">
    <nc r="J261" t="inlineStr">
      <is>
        <t>New</t>
      </is>
    </nc>
  </rcc>
  <rcc rId="15525" sId="2">
    <nc r="J262" t="inlineStr">
      <is>
        <t>New</t>
      </is>
    </nc>
  </rcc>
  <rcc rId="15526" sId="2">
    <nc r="J263" t="inlineStr">
      <is>
        <t>Delta/New</t>
      </is>
    </nc>
  </rcc>
  <rcc rId="15527" sId="2">
    <nc r="J264" t="inlineStr">
      <is>
        <t>Delta/New</t>
      </is>
    </nc>
  </rcc>
  <rcc rId="15528" sId="2">
    <nc r="J265" t="inlineStr">
      <is>
        <t>Delta/New</t>
      </is>
    </nc>
  </rcc>
  <rcc rId="15529" sId="2">
    <nc r="J266" t="inlineStr">
      <is>
        <t>Delta/New</t>
      </is>
    </nc>
  </rcc>
  <rcc rId="15530" sId="2">
    <nc r="J267" t="inlineStr">
      <is>
        <t>Delta/New</t>
      </is>
    </nc>
  </rcc>
  <rcc rId="15531" sId="2">
    <nc r="J268" t="inlineStr">
      <is>
        <t>Delta/New</t>
      </is>
    </nc>
  </rcc>
  <rcc rId="15532" sId="2">
    <nc r="J269" t="inlineStr">
      <is>
        <t>New</t>
      </is>
    </nc>
  </rcc>
  <rcc rId="15533" sId="2">
    <nc r="Y196">
      <f>Z196*8</f>
    </nc>
  </rcc>
  <rcc rId="15534" sId="2">
    <nc r="Y197">
      <f>Z197*8</f>
    </nc>
  </rcc>
  <rcc rId="15535" sId="2">
    <nc r="Y198">
      <f>Z198*8</f>
    </nc>
  </rcc>
  <rcc rId="15536" sId="2">
    <nc r="Y199">
      <f>Z199*8</f>
    </nc>
  </rcc>
  <rcc rId="15537" sId="2">
    <nc r="Y200">
      <f>Z200*8</f>
    </nc>
  </rcc>
  <rcc rId="15538" sId="2">
    <nc r="Y201">
      <f>Z201*8</f>
    </nc>
  </rcc>
  <rcc rId="15539" sId="2">
    <nc r="Y202">
      <f>Z202*8</f>
    </nc>
  </rcc>
  <rcc rId="15540" sId="2">
    <nc r="Y203">
      <f>Z203*8</f>
    </nc>
  </rcc>
  <rcc rId="15541" sId="2">
    <nc r="Y204">
      <f>Z204*8</f>
    </nc>
  </rcc>
  <rcc rId="15542" sId="2">
    <nc r="Y205">
      <f>Z205*8</f>
    </nc>
  </rcc>
  <rcc rId="15543" sId="2">
    <nc r="Y206">
      <f>Z206*8</f>
    </nc>
  </rcc>
  <rcc rId="15544" sId="2">
    <nc r="Y207">
      <f>Z207*8</f>
    </nc>
  </rcc>
  <rcc rId="15545" sId="2">
    <nc r="Y208">
      <f>Z208*8</f>
    </nc>
  </rcc>
  <rcc rId="15546" sId="2">
    <nc r="Y209">
      <f>Z209*8</f>
    </nc>
  </rcc>
  <rcc rId="15547" sId="2">
    <nc r="Y210">
      <f>Z210*8</f>
    </nc>
  </rcc>
  <rcc rId="15548" sId="2">
    <nc r="Y211">
      <f>Z211*8</f>
    </nc>
  </rcc>
  <rcc rId="15549" sId="2">
    <nc r="Y212">
      <f>Z212*8</f>
    </nc>
  </rcc>
  <rcc rId="15550" sId="2">
    <nc r="Y213">
      <f>Z213*8</f>
    </nc>
  </rcc>
  <rcc rId="15551" sId="2">
    <nc r="Y214">
      <f>Z214*8</f>
    </nc>
  </rcc>
  <rcc rId="15552" sId="2">
    <nc r="Y215">
      <f>Z215*8</f>
    </nc>
  </rcc>
  <rcc rId="15553" sId="2">
    <nc r="Y216">
      <f>Z216*8</f>
    </nc>
  </rcc>
  <rcc rId="15554" sId="2">
    <nc r="Y217">
      <f>Z217*8</f>
    </nc>
  </rcc>
  <rcc rId="15555" sId="2">
    <nc r="Y218">
      <f>Z218*8</f>
    </nc>
  </rcc>
  <rcc rId="15556" sId="2">
    <nc r="Y219">
      <f>Z219*8</f>
    </nc>
  </rcc>
  <rcc rId="15557" sId="2">
    <nc r="Y220">
      <f>Z220*8</f>
    </nc>
  </rcc>
  <rcc rId="15558" sId="2">
    <nc r="Y221">
      <f>Z221*8</f>
    </nc>
  </rcc>
  <rcc rId="15559" sId="2">
    <nc r="Y222">
      <f>Z222*8</f>
    </nc>
  </rcc>
  <rcc rId="15560" sId="2">
    <nc r="Y223">
      <f>Z223*8</f>
    </nc>
  </rcc>
  <rcc rId="15561" sId="2">
    <nc r="Y224">
      <f>Z224*8</f>
    </nc>
  </rcc>
  <rcc rId="15562" sId="2">
    <nc r="Y225">
      <f>Z225*8</f>
    </nc>
  </rcc>
  <rcc rId="15563" sId="2">
    <nc r="Y226">
      <f>Z226*8</f>
    </nc>
  </rcc>
  <rcc rId="15564" sId="2">
    <nc r="Y227">
      <f>Z227*8</f>
    </nc>
  </rcc>
  <rcc rId="15565" sId="2">
    <nc r="Y228">
      <f>Z228*8</f>
    </nc>
  </rcc>
  <rcc rId="15566" sId="2">
    <nc r="Y229">
      <f>Z229*8</f>
    </nc>
  </rcc>
  <rcc rId="15567" sId="2">
    <nc r="Y230">
      <f>Z230*8</f>
    </nc>
  </rcc>
  <rcc rId="15568" sId="2">
    <nc r="Y231">
      <f>Z231*8</f>
    </nc>
  </rcc>
  <rcc rId="15569" sId="2">
    <nc r="Y232">
      <f>Z232*8</f>
    </nc>
  </rcc>
  <rcc rId="15570" sId="2">
    <nc r="Y233">
      <f>Z233*8</f>
    </nc>
  </rcc>
  <rcc rId="15571" sId="2">
    <nc r="Y234">
      <f>Z234*8</f>
    </nc>
  </rcc>
  <rcc rId="15572" sId="2">
    <nc r="Y235">
      <f>Z235*8</f>
    </nc>
  </rcc>
  <rcc rId="15573" sId="2">
    <nc r="Y236">
      <f>Z236*8</f>
    </nc>
  </rcc>
  <rcc rId="15574" sId="2">
    <nc r="Y237">
      <f>Z237*8</f>
    </nc>
  </rcc>
  <rcc rId="15575" sId="2">
    <nc r="Y238">
      <f>Z238*8</f>
    </nc>
  </rcc>
  <rcc rId="15576" sId="2">
    <nc r="Y239">
      <f>Z239*8</f>
    </nc>
  </rcc>
  <rcc rId="15577" sId="2">
    <nc r="Y240">
      <f>Z240*8</f>
    </nc>
  </rcc>
  <rcc rId="15578" sId="2">
    <nc r="Y241">
      <f>Z241*8</f>
    </nc>
  </rcc>
  <rcc rId="15579" sId="2">
    <nc r="Y242">
      <f>Z242*8</f>
    </nc>
  </rcc>
  <rcc rId="15580" sId="2">
    <nc r="Y243">
      <f>Z243*8</f>
    </nc>
  </rcc>
  <rcc rId="15581" sId="2">
    <nc r="Y244">
      <f>Z244*8</f>
    </nc>
  </rcc>
  <rcc rId="15582" sId="2">
    <nc r="Y245">
      <f>Z245*8</f>
    </nc>
  </rcc>
  <rcc rId="15583" sId="2">
    <nc r="Y246">
      <f>Z246*8</f>
    </nc>
  </rcc>
  <rcc rId="15584" sId="2">
    <nc r="Y247">
      <f>Z247*8</f>
    </nc>
  </rcc>
  <rcc rId="15585" sId="2">
    <nc r="Y248">
      <f>Z248*8</f>
    </nc>
  </rcc>
  <rcc rId="15586" sId="2">
    <nc r="Y249">
      <f>Z249*8</f>
    </nc>
  </rcc>
  <rcc rId="15587" sId="2">
    <nc r="Y250">
      <f>Z250*8</f>
    </nc>
  </rcc>
  <rcc rId="15588" sId="2">
    <nc r="Y251">
      <f>Z251*8</f>
    </nc>
  </rcc>
  <rcc rId="15589" sId="2">
    <nc r="Y252">
      <f>Z252*8</f>
    </nc>
  </rcc>
  <rcc rId="15590" sId="2">
    <nc r="Y253">
      <f>Z253*8</f>
    </nc>
  </rcc>
  <rcc rId="15591" sId="2">
    <nc r="Y254">
      <f>Z254*8</f>
    </nc>
  </rcc>
  <rcc rId="15592" sId="2">
    <nc r="Y255">
      <f>Z255*8</f>
    </nc>
  </rcc>
  <rcc rId="15593" sId="2">
    <nc r="Y256">
      <f>Z256*8</f>
    </nc>
  </rcc>
  <rcc rId="15594" sId="2">
    <nc r="Y257">
      <f>Z257*8</f>
    </nc>
  </rcc>
  <rcc rId="15595" sId="2">
    <nc r="Y258">
      <f>Z258*8</f>
    </nc>
  </rcc>
  <rcc rId="15596" sId="2">
    <nc r="Y259">
      <f>Z259*8</f>
    </nc>
  </rcc>
  <rcc rId="15597" sId="2">
    <nc r="Y260">
      <f>Z260*8</f>
    </nc>
  </rcc>
  <rcc rId="15598" sId="2">
    <nc r="Y261">
      <f>Z261*8</f>
    </nc>
  </rcc>
  <rcc rId="15599" sId="2">
    <nc r="Y262">
      <f>Z262*8</f>
    </nc>
  </rcc>
  <rcc rId="15600" sId="2">
    <nc r="Y263">
      <f>Z263*8</f>
    </nc>
  </rcc>
  <rcc rId="15601" sId="2">
    <nc r="Y264">
      <f>Z264*8</f>
    </nc>
  </rcc>
  <rcc rId="15602" sId="2">
    <nc r="Y265">
      <f>Z265*8</f>
    </nc>
  </rcc>
  <rcc rId="15603" sId="2">
    <nc r="Y266">
      <f>Z266*8</f>
    </nc>
  </rcc>
  <rcc rId="15604" sId="2">
    <nc r="Y267">
      <f>Z267*8</f>
    </nc>
  </rcc>
  <rcc rId="15605" sId="2">
    <nc r="Y268">
      <f>Z268*8</f>
    </nc>
  </rcc>
  <rcc rId="15606" sId="2">
    <nc r="Y269">
      <f>Z269*8</f>
    </nc>
  </rcc>
  <rcc rId="15607" sId="2">
    <oc r="Y196">
      <f>Z196*8</f>
    </oc>
    <nc r="Y196">
      <v>1.52</v>
    </nc>
  </rcc>
  <rcc rId="15608" sId="2">
    <oc r="Y197">
      <f>Z197*8</f>
    </oc>
    <nc r="Y197">
      <v>1.52</v>
    </nc>
  </rcc>
  <rcc rId="15609" sId="2">
    <oc r="Y198">
      <f>Z198*8</f>
    </oc>
    <nc r="Y198">
      <v>1.1200000000000001</v>
    </nc>
  </rcc>
  <rcc rId="15610" sId="2">
    <oc r="Y199">
      <f>Z199*8</f>
    </oc>
    <nc r="Y199">
      <v>1.1200000000000001</v>
    </nc>
  </rcc>
  <rcc rId="15611" sId="2">
    <oc r="Y200">
      <f>Z200*8</f>
    </oc>
    <nc r="Y200">
      <v>1.1200000000000001</v>
    </nc>
  </rcc>
  <rcc rId="15612" sId="2">
    <oc r="Y201">
      <f>Z201*8</f>
    </oc>
    <nc r="Y201">
      <v>1.76</v>
    </nc>
  </rcc>
  <rcc rId="15613" sId="2">
    <oc r="Y202">
      <f>Z202*8</f>
    </oc>
    <nc r="Y202">
      <v>1.36</v>
    </nc>
  </rcc>
  <rcc rId="15614" sId="2">
    <oc r="Y203">
      <f>Z203*8</f>
    </oc>
    <nc r="Y203">
      <v>1.1200000000000001</v>
    </nc>
  </rcc>
  <rcc rId="15615" sId="2">
    <oc r="Y204">
      <f>Z204*8</f>
    </oc>
    <nc r="Y204">
      <v>1.1200000000000001</v>
    </nc>
  </rcc>
  <rcc rId="15616" sId="2">
    <oc r="Y205">
      <f>Z205*8</f>
    </oc>
    <nc r="Y205">
      <v>1.36</v>
    </nc>
  </rcc>
  <rcc rId="15617" sId="2">
    <oc r="Y206">
      <f>Z206*8</f>
    </oc>
    <nc r="Y206">
      <v>1.1200000000000001</v>
    </nc>
  </rcc>
  <rcc rId="15618" sId="2">
    <oc r="Y207">
      <f>Z207*8</f>
    </oc>
    <nc r="Y207">
      <v>1.52</v>
    </nc>
  </rcc>
  <rcc rId="15619" sId="2">
    <oc r="Y208">
      <f>Z208*8</f>
    </oc>
    <nc r="Y208">
      <v>1.36</v>
    </nc>
  </rcc>
  <rcc rId="15620" sId="2">
    <oc r="Y209">
      <f>Z209*8</f>
    </oc>
    <nc r="Y209">
      <v>1.36</v>
    </nc>
  </rcc>
  <rcc rId="15621" sId="2">
    <oc r="Y210">
      <f>Z210*8</f>
    </oc>
    <nc r="Y210">
      <v>1.1200000000000001</v>
    </nc>
  </rcc>
  <rcc rId="15622" sId="2">
    <oc r="Y211">
      <f>Z211*8</f>
    </oc>
    <nc r="Y211">
      <v>1.1200000000000001</v>
    </nc>
  </rcc>
  <rcc rId="15623" sId="2">
    <oc r="Y212">
      <f>Z212*8</f>
    </oc>
    <nc r="Y212">
      <v>1.1200000000000001</v>
    </nc>
  </rcc>
  <rcc rId="15624" sId="2">
    <oc r="Y213">
      <f>Z213*8</f>
    </oc>
    <nc r="Y213">
      <v>1.1200000000000001</v>
    </nc>
  </rcc>
  <rcc rId="15625" sId="2">
    <oc r="Y214">
      <f>Z214*8</f>
    </oc>
    <nc r="Y214">
      <v>1.1200000000000001</v>
    </nc>
  </rcc>
  <rcc rId="15626" sId="2">
    <oc r="Y216">
      <f>Z216*8</f>
    </oc>
    <nc r="Y216">
      <v>1.1200000000000001</v>
    </nc>
  </rcc>
  <rcc rId="15627" sId="2">
    <oc r="Y217">
      <f>Z217*8</f>
    </oc>
    <nc r="Y217">
      <v>1.1200000000000001</v>
    </nc>
  </rcc>
  <rcc rId="15628" sId="2">
    <oc r="Y218">
      <f>Z218*8</f>
    </oc>
    <nc r="Y218">
      <v>1.1200000000000001</v>
    </nc>
  </rcc>
  <rcc rId="15629" sId="2">
    <oc r="Y219">
      <f>Z219*8</f>
    </oc>
    <nc r="Y219">
      <v>1.1200000000000001</v>
    </nc>
  </rcc>
  <rcc rId="15630" sId="2">
    <oc r="Y220">
      <f>Z220*8</f>
    </oc>
    <nc r="Y220">
      <v>1.1200000000000001</v>
    </nc>
  </rcc>
  <rcc rId="15631" sId="2">
    <oc r="Y221">
      <f>Z221*8</f>
    </oc>
    <nc r="Y221">
      <v>1.1200000000000001</v>
    </nc>
  </rcc>
  <rcc rId="15632" sId="2">
    <oc r="Y222">
      <f>Z222*8</f>
    </oc>
    <nc r="Y222">
      <v>1.1200000000000001</v>
    </nc>
  </rcc>
  <rcc rId="15633" sId="2">
    <oc r="Y223">
      <f>Z223*8</f>
    </oc>
    <nc r="Y223">
      <v>1.1200000000000001</v>
    </nc>
  </rcc>
  <rcc rId="15634" sId="2">
    <oc r="Y224">
      <f>Z224*8</f>
    </oc>
    <nc r="Y224">
      <v>1.1200000000000001</v>
    </nc>
  </rcc>
  <rcc rId="15635" sId="2">
    <oc r="Y225">
      <f>Z225*8</f>
    </oc>
    <nc r="Y225">
      <v>1.1200000000000001</v>
    </nc>
  </rcc>
  <rcc rId="15636" sId="2">
    <oc r="Y226">
      <f>Z226*8</f>
    </oc>
    <nc r="Y226">
      <v>1.1200000000000001</v>
    </nc>
  </rcc>
  <rcc rId="15637" sId="2">
    <oc r="Y227">
      <f>Z227*8</f>
    </oc>
    <nc r="Y227">
      <v>1.1200000000000001</v>
    </nc>
  </rcc>
  <rcc rId="15638" sId="2">
    <oc r="Y228">
      <f>Z228*8</f>
    </oc>
    <nc r="Y228">
      <v>1.1200000000000001</v>
    </nc>
  </rcc>
  <rcc rId="15639" sId="2">
    <oc r="Y229">
      <f>Z229*8</f>
    </oc>
    <nc r="Y229">
      <v>2.3296000000000001</v>
    </nc>
  </rcc>
  <rcc rId="15640" sId="2">
    <oc r="Y230">
      <f>Z230*8</f>
    </oc>
    <nc r="Y230">
      <v>1.1200000000000001</v>
    </nc>
  </rcc>
  <rcc rId="15641" sId="2">
    <oc r="Y231">
      <f>Z231*8</f>
    </oc>
    <nc r="Y231">
      <v>1.1200000000000001</v>
    </nc>
  </rcc>
  <rcc rId="15642" sId="2">
    <oc r="Y232">
      <f>Z232*8</f>
    </oc>
    <nc r="Y232">
      <v>1.1200000000000001</v>
    </nc>
  </rcc>
  <rcc rId="15643" sId="2">
    <oc r="Y233">
      <f>Z233*8</f>
    </oc>
    <nc r="Y233">
      <v>1.1200000000000001</v>
    </nc>
  </rcc>
  <rcc rId="15644" sId="2">
    <oc r="Y234">
      <f>Z234*8</f>
    </oc>
    <nc r="Y234">
      <v>1.1200000000000001</v>
    </nc>
  </rcc>
  <rcc rId="15645" sId="2">
    <oc r="Y235">
      <f>Z235*8</f>
    </oc>
    <nc r="Y235">
      <v>1.52</v>
    </nc>
  </rcc>
  <rcc rId="15646" sId="2">
    <oc r="Y236">
      <f>Z236*8</f>
    </oc>
    <nc r="Y236">
      <v>1.1200000000000001</v>
    </nc>
  </rcc>
  <rcc rId="15647" sId="2">
    <oc r="Y237">
      <f>Z237*8</f>
    </oc>
    <nc r="Y237">
      <v>2</v>
    </nc>
  </rcc>
  <rcc rId="15648" sId="2">
    <oc r="Y238">
      <f>Z238*8</f>
    </oc>
    <nc r="Y238">
      <v>2</v>
    </nc>
  </rcc>
  <rcc rId="15649" sId="2">
    <oc r="Y239">
      <f>Z239*8</f>
    </oc>
    <nc r="Y239">
      <v>1.1200000000000001</v>
    </nc>
  </rcc>
  <rcc rId="15650" sId="2">
    <oc r="Y240">
      <f>Z240*8</f>
    </oc>
    <nc r="Y240">
      <v>1.1200000000000001</v>
    </nc>
  </rcc>
  <rcc rId="15651" sId="2">
    <oc r="Y241">
      <f>Z241*8</f>
    </oc>
    <nc r="Y241">
      <v>2</v>
    </nc>
  </rcc>
  <rcc rId="15652" sId="2">
    <oc r="Y242">
      <f>Z242*8</f>
    </oc>
    <nc r="Y242">
      <v>2</v>
    </nc>
  </rcc>
  <rcc rId="15653" sId="2">
    <oc r="Y243">
      <f>Z243*8</f>
    </oc>
    <nc r="Y243">
      <v>1.76</v>
    </nc>
  </rcc>
  <rcc rId="15654" sId="2">
    <oc r="Y244">
      <f>Z244*8</f>
    </oc>
    <nc r="Y244">
      <v>1.1200000000000001</v>
    </nc>
  </rcc>
  <rcc rId="15655" sId="2">
    <oc r="Y245">
      <f>Z245*8</f>
    </oc>
    <nc r="Y245">
      <v>1.2</v>
    </nc>
  </rcc>
  <rcc rId="15656" sId="2">
    <oc r="Y246">
      <f>Z246*8</f>
    </oc>
    <nc r="Y246">
      <v>1.1200000000000001</v>
    </nc>
  </rcc>
  <rcc rId="15657" sId="2">
    <oc r="Y247">
      <f>Z247*8</f>
    </oc>
    <nc r="Y247">
      <v>1.1200000000000001</v>
    </nc>
  </rcc>
  <rcc rId="15658" sId="2">
    <oc r="Y248">
      <f>Z248*8</f>
    </oc>
    <nc r="Y248">
      <v>1.1200000000000001</v>
    </nc>
  </rcc>
  <rcc rId="15659" sId="2">
    <oc r="Y249">
      <f>Z249*8</f>
    </oc>
    <nc r="Y249">
      <v>1.1200000000000001</v>
    </nc>
  </rcc>
  <rcc rId="15660" sId="2">
    <oc r="Y250">
      <f>Z250*8</f>
    </oc>
    <nc r="Y250">
      <v>1.76</v>
    </nc>
  </rcc>
  <rcc rId="15661" sId="2">
    <oc r="Y251">
      <f>Z251*8</f>
    </oc>
    <nc r="Y251">
      <v>1.76</v>
    </nc>
  </rcc>
  <rcc rId="15662" sId="2">
    <oc r="Y252">
      <f>Z252*8</f>
    </oc>
    <nc r="Y252">
      <v>2.21312</v>
    </nc>
  </rcc>
  <rcc rId="15663" sId="2">
    <oc r="Y253">
      <f>Z253*8</f>
    </oc>
    <nc r="Y253">
      <v>1.1200000000000001</v>
    </nc>
  </rcc>
  <rcc rId="15664" sId="2">
    <oc r="Y254">
      <f>Z254*8</f>
    </oc>
    <nc r="Y254">
      <v>1.68</v>
    </nc>
  </rcc>
  <rcc rId="15665" sId="2">
    <oc r="Y255">
      <f>Z255*8</f>
    </oc>
    <nc r="Y255">
      <v>1.76</v>
    </nc>
  </rcc>
  <rcc rId="15666" sId="2">
    <oc r="Y256">
      <f>Z256*8</f>
    </oc>
    <nc r="Y256">
      <v>2</v>
    </nc>
  </rcc>
  <rcc rId="15667" sId="2">
    <oc r="Y257">
      <f>Z257*8</f>
    </oc>
    <nc r="Y257">
      <v>2</v>
    </nc>
  </rcc>
  <rcc rId="15668" sId="2">
    <oc r="Y258">
      <f>Z258*8</f>
    </oc>
    <nc r="Y258">
      <v>2.3296000000000001</v>
    </nc>
  </rcc>
  <rcc rId="15669" sId="2">
    <oc r="Y259">
      <f>Z259*8</f>
    </oc>
    <nc r="Y259">
      <v>2.3296000000000001</v>
    </nc>
  </rcc>
  <rcc rId="15670" sId="2">
    <oc r="Y260">
      <f>Z260*8</f>
    </oc>
    <nc r="Y260">
      <v>2</v>
    </nc>
  </rcc>
  <rcc rId="15671" sId="2">
    <oc r="Y261">
      <f>Z261*8</f>
    </oc>
    <nc r="Y261">
      <v>2</v>
    </nc>
  </rcc>
  <rcc rId="15672" sId="2">
    <oc r="Y262">
      <f>Z262*8</f>
    </oc>
    <nc r="Y262">
      <v>1.28</v>
    </nc>
  </rcc>
  <rcc rId="15673" sId="2">
    <oc r="Y263">
      <f>Z263*8</f>
    </oc>
    <nc r="Y263">
      <v>1.1200000000000001</v>
    </nc>
  </rcc>
  <rcc rId="15674" sId="2">
    <oc r="Y264">
      <f>Z264*8</f>
    </oc>
    <nc r="Y264">
      <v>1.36</v>
    </nc>
  </rcc>
  <rcc rId="15675" sId="2">
    <oc r="Y265">
      <f>Z265*8</f>
    </oc>
    <nc r="Y265">
      <v>1.1200000000000001</v>
    </nc>
  </rcc>
  <rcc rId="15676" sId="2">
    <oc r="Y266">
      <f>Z266*8</f>
    </oc>
    <nc r="Y266">
      <v>1.1200000000000001</v>
    </nc>
  </rcc>
  <rcc rId="15677" sId="2">
    <oc r="Y267">
      <f>Z267*8</f>
    </oc>
    <nc r="Y267">
      <v>2</v>
    </nc>
  </rcc>
  <rcc rId="15678" sId="2">
    <oc r="Y268">
      <f>Z268*8</f>
    </oc>
    <nc r="Y268">
      <v>1.52</v>
    </nc>
  </rcc>
  <rcc rId="15679" sId="2">
    <oc r="Y269">
      <f>Z269*8</f>
    </oc>
    <nc r="Y269">
      <v>1.36</v>
    </nc>
  </rcc>
  <rcc rId="15680" sId="2">
    <nc r="W196">
      <f>ROUND(IF(D196=Table!$C$3,Y196*Table!$C$4/8,Y196*Table!$D$4/8),3)</f>
    </nc>
  </rcc>
  <rcc rId="15681" sId="2">
    <nc r="W197">
      <f>ROUND(IF(D197=Table!$C$3,Y197*Table!$C$4/8,Y197*Table!$D$4/8),3)</f>
    </nc>
  </rcc>
  <rcc rId="15682" sId="2">
    <nc r="W198">
      <f>ROUND(IF(D198=Table!$C$3,Y198*Table!$C$4/8,Y198*Table!$D$4/8),3)</f>
    </nc>
  </rcc>
  <rcc rId="15683" sId="2">
    <nc r="W199">
      <f>ROUND(IF(D199=Table!$C$3,Y199*Table!$C$4/8,Y199*Table!$D$4/8),3)</f>
    </nc>
  </rcc>
  <rcc rId="15684" sId="2">
    <nc r="W200">
      <f>ROUND(IF(D200=Table!$C$3,Y200*Table!$C$4/8,Y200*Table!$D$4/8),3)</f>
    </nc>
  </rcc>
  <rcc rId="15685" sId="2">
    <nc r="W201">
      <f>ROUND(IF(D201=Table!$C$3,Y201*Table!$C$4/8,Y201*Table!$D$4/8),3)</f>
    </nc>
  </rcc>
  <rcc rId="15686" sId="2">
    <nc r="W202">
      <f>ROUND(IF(D202=Table!$C$3,Y202*Table!$C$4/8,Y202*Table!$D$4/8),3)</f>
    </nc>
  </rcc>
  <rcc rId="15687" sId="2">
    <nc r="W203">
      <f>ROUND(IF(D203=Table!$C$3,Y203*Table!$C$4/8,Y203*Table!$D$4/8),3)</f>
    </nc>
  </rcc>
  <rcc rId="15688" sId="2">
    <nc r="W204">
      <f>ROUND(IF(D204=Table!$C$3,Y204*Table!$C$4/8,Y204*Table!$D$4/8),3)</f>
    </nc>
  </rcc>
  <rcc rId="15689" sId="2">
    <nc r="W205">
      <f>ROUND(IF(D205=Table!$C$3,Y205*Table!$C$4/8,Y205*Table!$D$4/8),3)</f>
    </nc>
  </rcc>
  <rcc rId="15690" sId="2">
    <nc r="W206">
      <f>ROUND(IF(D206=Table!$C$3,Y206*Table!$C$4/8,Y206*Table!$D$4/8),3)</f>
    </nc>
  </rcc>
  <rcc rId="15691" sId="2">
    <nc r="W207">
      <f>ROUND(IF(D207=Table!$C$3,Y207*Table!$C$4/8,Y207*Table!$D$4/8),3)</f>
    </nc>
  </rcc>
  <rcc rId="15692" sId="2">
    <nc r="W208">
      <f>ROUND(IF(D208=Table!$C$3,Y208*Table!$C$4/8,Y208*Table!$D$4/8),3)</f>
    </nc>
  </rcc>
  <rcc rId="15693" sId="2">
    <nc r="W209">
      <f>ROUND(IF(D209=Table!$C$3,Y209*Table!$C$4/8,Y209*Table!$D$4/8),3)</f>
    </nc>
  </rcc>
  <rcc rId="15694" sId="2">
    <nc r="W210">
      <f>ROUND(IF(D210=Table!$C$3,Y210*Table!$C$4/8,Y210*Table!$D$4/8),3)</f>
    </nc>
  </rcc>
  <rcc rId="15695" sId="2">
    <nc r="W211">
      <f>ROUND(IF(D211=Table!$C$3,Y211*Table!$C$4/8,Y211*Table!$D$4/8),3)</f>
    </nc>
  </rcc>
  <rcc rId="15696" sId="2">
    <nc r="W212">
      <f>ROUND(IF(D212=Table!$C$3,Y212*Table!$C$4/8,Y212*Table!$D$4/8),3)</f>
    </nc>
  </rcc>
  <rcc rId="15697" sId="2">
    <nc r="W213">
      <f>ROUND(IF(D213=Table!$C$3,Y213*Table!$C$4/8,Y213*Table!$D$4/8),3)</f>
    </nc>
  </rcc>
  <rcc rId="15698" sId="2">
    <nc r="W214">
      <f>ROUND(IF(D214=Table!$C$3,Y214*Table!$C$4/8,Y214*Table!$D$4/8),3)</f>
    </nc>
  </rcc>
  <rcc rId="15699" sId="2">
    <nc r="W215">
      <f>ROUND(IF(D215=Table!$C$3,Y215*Table!$C$4/8,Y215*Table!$D$4/8),3)</f>
    </nc>
  </rcc>
  <rcc rId="15700" sId="2">
    <nc r="W216">
      <f>ROUND(IF(D216=Table!$C$3,Y216*Table!$C$4/8,Y216*Table!$D$4/8),3)</f>
    </nc>
  </rcc>
  <rcc rId="15701" sId="2">
    <nc r="W217">
      <f>ROUND(IF(D217=Table!$C$3,Y217*Table!$C$4/8,Y217*Table!$D$4/8),3)</f>
    </nc>
  </rcc>
  <rcc rId="15702" sId="2">
    <nc r="W218">
      <f>ROUND(IF(D218=Table!$C$3,Y218*Table!$C$4/8,Y218*Table!$D$4/8),3)</f>
    </nc>
  </rcc>
  <rcc rId="15703" sId="2">
    <nc r="W219">
      <f>ROUND(IF(D219=Table!$C$3,Y219*Table!$C$4/8,Y219*Table!$D$4/8),3)</f>
    </nc>
  </rcc>
  <rcc rId="15704" sId="2">
    <nc r="W220">
      <f>ROUND(IF(D220=Table!$C$3,Y220*Table!$C$4/8,Y220*Table!$D$4/8),3)</f>
    </nc>
  </rcc>
  <rcc rId="15705" sId="2">
    <nc r="W221">
      <f>ROUND(IF(D221=Table!$C$3,Y221*Table!$C$4/8,Y221*Table!$D$4/8),3)</f>
    </nc>
  </rcc>
  <rcc rId="15706" sId="2">
    <nc r="W222">
      <f>ROUND(IF(D222=Table!$C$3,Y222*Table!$C$4/8,Y222*Table!$D$4/8),3)</f>
    </nc>
  </rcc>
  <rcc rId="15707" sId="2">
    <nc r="W223">
      <f>ROUND(IF(D223=Table!$C$3,Y223*Table!$C$4/8,Y223*Table!$D$4/8),3)</f>
    </nc>
  </rcc>
  <rcc rId="15708" sId="2">
    <nc r="W224">
      <f>ROUND(IF(D224=Table!$C$3,Y224*Table!$C$4/8,Y224*Table!$D$4/8),3)</f>
    </nc>
  </rcc>
  <rcc rId="15709" sId="2">
    <nc r="W225">
      <f>ROUND(IF(D225=Table!$C$3,Y225*Table!$C$4/8,Y225*Table!$D$4/8),3)</f>
    </nc>
  </rcc>
  <rcc rId="15710" sId="2">
    <nc r="W226">
      <f>ROUND(IF(D226=Table!$C$3,Y226*Table!$C$4/8,Y226*Table!$D$4/8),3)</f>
    </nc>
  </rcc>
  <rcc rId="15711" sId="2">
    <nc r="W227">
      <f>ROUND(IF(D227=Table!$C$3,Y227*Table!$C$4/8,Y227*Table!$D$4/8),3)</f>
    </nc>
  </rcc>
  <rcc rId="15712" sId="2">
    <nc r="W228">
      <f>ROUND(IF(D228=Table!$C$3,Y228*Table!$C$4/8,Y228*Table!$D$4/8),3)</f>
    </nc>
  </rcc>
  <rcc rId="15713" sId="2">
    <nc r="W229">
      <f>ROUND(IF(D229=Table!$C$3,Y229*Table!$C$4/8,Y229*Table!$D$4/8),3)</f>
    </nc>
  </rcc>
  <rcc rId="15714" sId="2">
    <nc r="W230">
      <f>ROUND(IF(D230=Table!$C$3,Y230*Table!$C$4/8,Y230*Table!$D$4/8),3)</f>
    </nc>
  </rcc>
  <rcc rId="15715" sId="2">
    <nc r="W231">
      <f>ROUND(IF(D231=Table!$C$3,Y231*Table!$C$4/8,Y231*Table!$D$4/8),3)</f>
    </nc>
  </rcc>
  <rcc rId="15716" sId="2">
    <nc r="W232">
      <f>ROUND(IF(D232=Table!$C$3,Y232*Table!$C$4/8,Y232*Table!$D$4/8),3)</f>
    </nc>
  </rcc>
  <rcc rId="15717" sId="2">
    <nc r="W233">
      <f>ROUND(IF(D233=Table!$C$3,Y233*Table!$C$4/8,Y233*Table!$D$4/8),3)</f>
    </nc>
  </rcc>
  <rcc rId="15718" sId="2">
    <nc r="W234">
      <f>ROUND(IF(D234=Table!$C$3,Y234*Table!$C$4/8,Y234*Table!$D$4/8),3)</f>
    </nc>
  </rcc>
  <rcc rId="15719" sId="2">
    <nc r="W235">
      <f>ROUND(IF(D235=Table!$C$3,Y235*Table!$C$4/8,Y235*Table!$D$4/8),3)</f>
    </nc>
  </rcc>
  <rcc rId="15720" sId="2">
    <nc r="W236">
      <f>ROUND(IF(D236=Table!$C$3,Y236*Table!$C$4/8,Y236*Table!$D$4/8),3)</f>
    </nc>
  </rcc>
  <rcc rId="15721" sId="2">
    <nc r="W237">
      <f>ROUND(IF(D237=Table!$C$3,Y237*Table!$C$4/8,Y237*Table!$D$4/8),3)</f>
    </nc>
  </rcc>
  <rcc rId="15722" sId="2">
    <nc r="W238">
      <f>ROUND(IF(D238=Table!$C$3,Y238*Table!$C$4/8,Y238*Table!$D$4/8),3)</f>
    </nc>
  </rcc>
  <rcc rId="15723" sId="2">
    <nc r="W239">
      <f>ROUND(IF(D239=Table!$C$3,Y239*Table!$C$4/8,Y239*Table!$D$4/8),3)</f>
    </nc>
  </rcc>
  <rcc rId="15724" sId="2">
    <nc r="W240">
      <f>ROUND(IF(D240=Table!$C$3,Y240*Table!$C$4/8,Y240*Table!$D$4/8),3)</f>
    </nc>
  </rcc>
  <rcc rId="15725" sId="2">
    <nc r="W241">
      <f>ROUND(IF(D241=Table!$C$3,Y241*Table!$C$4/8,Y241*Table!$D$4/8),3)</f>
    </nc>
  </rcc>
  <rcc rId="15726" sId="2">
    <nc r="W242">
      <f>ROUND(IF(D242=Table!$C$3,Y242*Table!$C$4/8,Y242*Table!$D$4/8),3)</f>
    </nc>
  </rcc>
  <rcc rId="15727" sId="2">
    <nc r="W243">
      <f>ROUND(IF(D243=Table!$C$3,Y243*Table!$C$4/8,Y243*Table!$D$4/8),3)</f>
    </nc>
  </rcc>
  <rcc rId="15728" sId="2">
    <nc r="W244">
      <f>ROUND(IF(D244=Table!$C$3,Y244*Table!$C$4/8,Y244*Table!$D$4/8),3)</f>
    </nc>
  </rcc>
  <rcc rId="15729" sId="2">
    <nc r="W245">
      <f>ROUND(IF(D245=Table!$C$3,Y245*Table!$C$4/8,Y245*Table!$D$4/8),3)</f>
    </nc>
  </rcc>
  <rcc rId="15730" sId="2">
    <nc r="W246">
      <f>ROUND(IF(D246=Table!$C$3,Y246*Table!$C$4/8,Y246*Table!$D$4/8),3)</f>
    </nc>
  </rcc>
  <rcc rId="15731" sId="2">
    <nc r="W247">
      <f>ROUND(IF(D247=Table!$C$3,Y247*Table!$C$4/8,Y247*Table!$D$4/8),3)</f>
    </nc>
  </rcc>
  <rcc rId="15732" sId="2">
    <nc r="W248">
      <f>ROUND(IF(D248=Table!$C$3,Y248*Table!$C$4/8,Y248*Table!$D$4/8),3)</f>
    </nc>
  </rcc>
  <rcc rId="15733" sId="2">
    <nc r="W249">
      <f>ROUND(IF(D249=Table!$C$3,Y249*Table!$C$4/8,Y249*Table!$D$4/8),3)</f>
    </nc>
  </rcc>
  <rcc rId="15734" sId="2">
    <nc r="W250">
      <f>ROUND(IF(D250=Table!$C$3,Y250*Table!$C$4/8,Y250*Table!$D$4/8),3)</f>
    </nc>
  </rcc>
  <rcc rId="15735" sId="2">
    <nc r="W251">
      <f>ROUND(IF(D251=Table!$C$3,Y251*Table!$C$4/8,Y251*Table!$D$4/8),3)</f>
    </nc>
  </rcc>
  <rcc rId="15736" sId="2">
    <nc r="W252">
      <f>ROUND(IF(D252=Table!$C$3,Y252*Table!$C$4/8,Y252*Table!$D$4/8),3)</f>
    </nc>
  </rcc>
  <rcc rId="15737" sId="2">
    <nc r="W253">
      <f>ROUND(IF(D253=Table!$C$3,Y253*Table!$C$4/8,Y253*Table!$D$4/8),3)</f>
    </nc>
  </rcc>
  <rcc rId="15738" sId="2">
    <nc r="W254">
      <f>ROUND(IF(D254=Table!$C$3,Y254*Table!$C$4/8,Y254*Table!$D$4/8),3)</f>
    </nc>
  </rcc>
  <rcc rId="15739" sId="2">
    <nc r="W255">
      <f>ROUND(IF(D255=Table!$C$3,Y255*Table!$C$4/8,Y255*Table!$D$4/8),3)</f>
    </nc>
  </rcc>
  <rcc rId="15740" sId="2">
    <nc r="W256">
      <f>ROUND(IF(D256=Table!$C$3,Y256*Table!$C$4/8,Y256*Table!$D$4/8),3)</f>
    </nc>
  </rcc>
  <rcc rId="15741" sId="2">
    <nc r="W257">
      <f>ROUND(IF(D257=Table!$C$3,Y257*Table!$C$4/8,Y257*Table!$D$4/8),3)</f>
    </nc>
  </rcc>
  <rcc rId="15742" sId="2">
    <nc r="W258">
      <f>ROUND(IF(D258=Table!$C$3,Y258*Table!$C$4/8,Y258*Table!$D$4/8),3)</f>
    </nc>
  </rcc>
  <rcc rId="15743" sId="2">
    <nc r="W259">
      <f>ROUND(IF(D259=Table!$C$3,Y259*Table!$C$4/8,Y259*Table!$D$4/8),3)</f>
    </nc>
  </rcc>
  <rcc rId="15744" sId="2">
    <nc r="W260">
      <f>ROUND(IF(D260=Table!$C$3,Y260*Table!$C$4/8,Y260*Table!$D$4/8),3)</f>
    </nc>
  </rcc>
  <rcc rId="15745" sId="2">
    <nc r="W261">
      <f>ROUND(IF(D261=Table!$C$3,Y261*Table!$C$4/8,Y261*Table!$D$4/8),3)</f>
    </nc>
  </rcc>
  <rcc rId="15746" sId="2">
    <nc r="W262">
      <f>ROUND(IF(D262=Table!$C$3,Y262*Table!$C$4/8,Y262*Table!$D$4/8),3)</f>
    </nc>
  </rcc>
  <rcc rId="15747" sId="2">
    <nc r="W263">
      <f>ROUND(IF(D263=Table!$C$3,Y263*Table!$C$4/8,Y263*Table!$D$4/8),3)</f>
    </nc>
  </rcc>
  <rcc rId="15748" sId="2">
    <nc r="W264">
      <f>ROUND(IF(D264=Table!$C$3,Y264*Table!$C$4/8,Y264*Table!$D$4/8),3)</f>
    </nc>
  </rcc>
  <rcc rId="15749" sId="2">
    <nc r="W265">
      <f>ROUND(IF(D265=Table!$C$3,Y265*Table!$C$4/8,Y265*Table!$D$4/8),3)</f>
    </nc>
  </rcc>
  <rcc rId="15750" sId="2">
    <nc r="W266">
      <f>ROUND(IF(D266=Table!$C$3,Y266*Table!$C$4/8,Y266*Table!$D$4/8),3)</f>
    </nc>
  </rcc>
  <rcc rId="15751" sId="2">
    <nc r="W267">
      <f>ROUND(IF(D267=Table!$C$3,Y267*Table!$C$4/8,Y267*Table!$D$4/8),3)</f>
    </nc>
  </rcc>
  <rcc rId="15752" sId="2">
    <nc r="W268">
      <f>ROUND(IF(D268=Table!$C$3,Y268*Table!$C$4/8,Y268*Table!$D$4/8),3)</f>
    </nc>
  </rcc>
  <rcc rId="15753" sId="2">
    <nc r="W269">
      <f>ROUND(IF(D269=Table!$C$3,Y269*Table!$C$4/8,Y269*Table!$D$4/8),3)</f>
    </nc>
  </rcc>
  <rcc rId="15754" sId="2" numFmtId="19">
    <nc r="AB196">
      <v>43999</v>
    </nc>
  </rcc>
  <rcc rId="15755" sId="2" numFmtId="19">
    <nc r="AB197">
      <v>43999</v>
    </nc>
  </rcc>
  <rcc rId="15756" sId="2" numFmtId="19">
    <nc r="AB198">
      <v>43999</v>
    </nc>
  </rcc>
  <rcc rId="15757" sId="2" numFmtId="19">
    <nc r="AB199">
      <v>43999</v>
    </nc>
  </rcc>
  <rcc rId="15758" sId="2" numFmtId="19">
    <nc r="AB200">
      <v>43999</v>
    </nc>
  </rcc>
  <rcc rId="15759" sId="2" numFmtId="19">
    <nc r="AB201">
      <v>43999</v>
    </nc>
  </rcc>
  <rcc rId="15760" sId="2" numFmtId="19">
    <nc r="AB202">
      <v>43999</v>
    </nc>
  </rcc>
  <rcc rId="15761" sId="2" numFmtId="19">
    <nc r="AB203">
      <v>43999</v>
    </nc>
  </rcc>
  <rcc rId="15762" sId="2" numFmtId="19">
    <nc r="AB204">
      <v>43999</v>
    </nc>
  </rcc>
  <rcc rId="15763" sId="2" numFmtId="19">
    <nc r="AB205">
      <v>43999</v>
    </nc>
  </rcc>
  <rcc rId="15764" sId="2" numFmtId="19">
    <nc r="AB206">
      <v>43999</v>
    </nc>
  </rcc>
  <rcc rId="15765" sId="2" numFmtId="19">
    <nc r="AB207">
      <v>43999</v>
    </nc>
  </rcc>
  <rcc rId="15766" sId="2" numFmtId="19">
    <nc r="AB208">
      <v>43999</v>
    </nc>
  </rcc>
  <rcc rId="15767" sId="2" numFmtId="19">
    <nc r="AB209">
      <v>43999</v>
    </nc>
  </rcc>
  <rcc rId="15768" sId="2" numFmtId="19">
    <nc r="AB210">
      <v>43999</v>
    </nc>
  </rcc>
  <rcc rId="15769" sId="2" numFmtId="19">
    <nc r="AB211">
      <v>43999</v>
    </nc>
  </rcc>
  <rcc rId="15770" sId="2" numFmtId="19">
    <nc r="AB212">
      <v>43999</v>
    </nc>
  </rcc>
  <rcc rId="15771" sId="2" numFmtId="19">
    <nc r="AB213">
      <v>43999</v>
    </nc>
  </rcc>
  <rcc rId="15772" sId="2" numFmtId="19">
    <nc r="AB214">
      <v>43999</v>
    </nc>
  </rcc>
  <rcc rId="15773" sId="2" numFmtId="19">
    <nc r="AB215">
      <v>43999</v>
    </nc>
  </rcc>
  <rcc rId="15774" sId="2" numFmtId="19">
    <nc r="AB216">
      <v>43999</v>
    </nc>
  </rcc>
  <rcc rId="15775" sId="2" numFmtId="19">
    <nc r="AB217">
      <v>43999</v>
    </nc>
  </rcc>
  <rcc rId="15776" sId="2" numFmtId="19">
    <nc r="AB218">
      <v>43999</v>
    </nc>
  </rcc>
  <rcc rId="15777" sId="2" numFmtId="19">
    <nc r="AB219">
      <v>43999</v>
    </nc>
  </rcc>
  <rcc rId="15778" sId="2" numFmtId="19">
    <nc r="AB220">
      <v>43999</v>
    </nc>
  </rcc>
  <rcc rId="15779" sId="2" numFmtId="19">
    <nc r="AB221">
      <v>43999</v>
    </nc>
  </rcc>
  <rcc rId="15780" sId="2" numFmtId="19">
    <nc r="AB222">
      <v>43999</v>
    </nc>
  </rcc>
  <rcc rId="15781" sId="2" numFmtId="19">
    <nc r="AB223">
      <v>43999</v>
    </nc>
  </rcc>
  <rcc rId="15782" sId="2" numFmtId="19">
    <nc r="AB224">
      <v>43999</v>
    </nc>
  </rcc>
  <rcc rId="15783" sId="2" numFmtId="19">
    <nc r="AB225">
      <v>43999</v>
    </nc>
  </rcc>
  <rcc rId="15784" sId="2" numFmtId="19">
    <nc r="AB226">
      <v>43999</v>
    </nc>
  </rcc>
  <rcc rId="15785" sId="2" numFmtId="19">
    <nc r="AB227">
      <v>43999</v>
    </nc>
  </rcc>
  <rcc rId="15786" sId="2" numFmtId="19">
    <nc r="AB228">
      <v>43999</v>
    </nc>
  </rcc>
  <rcc rId="15787" sId="2" numFmtId="19">
    <nc r="AB229">
      <v>43999</v>
    </nc>
  </rcc>
  <rcc rId="15788" sId="2" numFmtId="19">
    <nc r="AB230">
      <v>43999</v>
    </nc>
  </rcc>
  <rcc rId="15789" sId="2" numFmtId="19">
    <nc r="AB231">
      <v>43999</v>
    </nc>
  </rcc>
  <rcc rId="15790" sId="2" numFmtId="19">
    <nc r="AB232">
      <v>43999</v>
    </nc>
  </rcc>
  <rcc rId="15791" sId="2" numFmtId="19">
    <nc r="AB233">
      <v>43999</v>
    </nc>
  </rcc>
  <rcc rId="15792" sId="2" numFmtId="19">
    <nc r="AB234">
      <v>43999</v>
    </nc>
  </rcc>
  <rcc rId="15793" sId="2" numFmtId="19">
    <nc r="AB235">
      <v>43999</v>
    </nc>
  </rcc>
  <rcc rId="15794" sId="2" numFmtId="19">
    <nc r="AB236">
      <v>43999</v>
    </nc>
  </rcc>
  <rcc rId="15795" sId="2" numFmtId="19">
    <nc r="AB237">
      <v>43999</v>
    </nc>
  </rcc>
  <rcc rId="15796" sId="2" numFmtId="19">
    <nc r="AB238">
      <v>43999</v>
    </nc>
  </rcc>
  <rcc rId="15797" sId="2" numFmtId="19">
    <nc r="AB239">
      <v>43999</v>
    </nc>
  </rcc>
  <rcc rId="15798" sId="2" numFmtId="19">
    <nc r="AB240">
      <v>43999</v>
    </nc>
  </rcc>
  <rcc rId="15799" sId="2" numFmtId="19">
    <nc r="AB241">
      <v>43999</v>
    </nc>
  </rcc>
  <rcc rId="15800" sId="2" numFmtId="19">
    <nc r="AB242">
      <v>43999</v>
    </nc>
  </rcc>
  <rcc rId="15801" sId="2" numFmtId="19">
    <nc r="AB243">
      <v>43999</v>
    </nc>
  </rcc>
  <rcc rId="15802" sId="2" numFmtId="19">
    <nc r="AB244">
      <v>43999</v>
    </nc>
  </rcc>
  <rcc rId="15803" sId="2" numFmtId="19">
    <nc r="AB245">
      <v>43999</v>
    </nc>
  </rcc>
  <rcc rId="15804" sId="2" numFmtId="19">
    <nc r="AB246">
      <v>43999</v>
    </nc>
  </rcc>
  <rcc rId="15805" sId="2" numFmtId="19">
    <nc r="AB247">
      <v>43999</v>
    </nc>
  </rcc>
  <rcc rId="15806" sId="2" numFmtId="19">
    <nc r="AB248">
      <v>43999</v>
    </nc>
  </rcc>
  <rcc rId="15807" sId="2" numFmtId="19">
    <nc r="AB249">
      <v>43999</v>
    </nc>
  </rcc>
  <rcc rId="15808" sId="2" numFmtId="19">
    <nc r="AB250">
      <v>43999</v>
    </nc>
  </rcc>
  <rcc rId="15809" sId="2" numFmtId="19">
    <nc r="AB251">
      <v>43999</v>
    </nc>
  </rcc>
  <rcc rId="15810" sId="2" numFmtId="19">
    <nc r="AB252">
      <v>43999</v>
    </nc>
  </rcc>
  <rcc rId="15811" sId="2" numFmtId="19">
    <nc r="AB253">
      <v>43999</v>
    </nc>
  </rcc>
  <rcc rId="15812" sId="2" numFmtId="19">
    <nc r="AB254">
      <v>43999</v>
    </nc>
  </rcc>
  <rcc rId="15813" sId="2" numFmtId="19">
    <nc r="AB255">
      <v>43999</v>
    </nc>
  </rcc>
  <rcc rId="15814" sId="2" numFmtId="19">
    <nc r="AB256">
      <v>43999</v>
    </nc>
  </rcc>
  <rcc rId="15815" sId="2" numFmtId="19">
    <nc r="AB257">
      <v>43999</v>
    </nc>
  </rcc>
  <rcc rId="15816" sId="2" numFmtId="19">
    <nc r="AB258">
      <v>43999</v>
    </nc>
  </rcc>
  <rcc rId="15817" sId="2" numFmtId="19">
    <nc r="AB259">
      <v>43999</v>
    </nc>
  </rcc>
  <rcc rId="15818" sId="2" numFmtId="19">
    <nc r="AB260">
      <v>43999</v>
    </nc>
  </rcc>
  <rcc rId="15819" sId="2" numFmtId="19">
    <nc r="AB261">
      <v>43999</v>
    </nc>
  </rcc>
  <rcc rId="15820" sId="2" numFmtId="19">
    <nc r="AB262">
      <v>43999</v>
    </nc>
  </rcc>
  <rcc rId="15821" sId="2" numFmtId="19">
    <nc r="AB263">
      <v>43999</v>
    </nc>
  </rcc>
  <rcc rId="15822" sId="2" numFmtId="19">
    <nc r="AB264">
      <v>43999</v>
    </nc>
  </rcc>
  <rcc rId="15823" sId="2" numFmtId="19">
    <nc r="AB265">
      <v>43999</v>
    </nc>
  </rcc>
  <rcc rId="15824" sId="2" numFmtId="19">
    <nc r="AB266">
      <v>43999</v>
    </nc>
  </rcc>
  <rcc rId="15825" sId="2" numFmtId="19">
    <nc r="AB267">
      <v>43999</v>
    </nc>
  </rcc>
  <rcc rId="15826" sId="2" numFmtId="19">
    <nc r="AB268">
      <v>43999</v>
    </nc>
  </rcc>
  <rcc rId="15827" sId="2" numFmtId="19">
    <nc r="AB269">
      <v>43999</v>
    </nc>
  </rcc>
  <rcc rId="15828" sId="2" numFmtId="19">
    <nc r="AC196">
      <v>43997</v>
    </nc>
  </rcc>
  <rcc rId="15829" sId="2" numFmtId="19">
    <nc r="AC197">
      <v>43997</v>
    </nc>
  </rcc>
  <rcc rId="15830" sId="2" numFmtId="19">
    <nc r="AC198">
      <v>43997</v>
    </nc>
  </rcc>
  <rcc rId="15831" sId="2" numFmtId="19">
    <nc r="AC199">
      <v>43997</v>
    </nc>
  </rcc>
  <rcc rId="15832" sId="2" numFmtId="19">
    <nc r="AC200">
      <v>43997</v>
    </nc>
  </rcc>
  <rcc rId="15833" sId="2" numFmtId="19">
    <nc r="AC201">
      <v>43997</v>
    </nc>
  </rcc>
  <rcc rId="15834" sId="2" numFmtId="19">
    <nc r="AC202">
      <v>43997</v>
    </nc>
  </rcc>
  <rcc rId="15835" sId="2" numFmtId="19">
    <nc r="AC203">
      <v>43997</v>
    </nc>
  </rcc>
  <rcc rId="15836" sId="2" numFmtId="19">
    <nc r="AC204">
      <v>43997</v>
    </nc>
  </rcc>
  <rcc rId="15837" sId="2" numFmtId="19">
    <nc r="AC205">
      <v>43997</v>
    </nc>
  </rcc>
  <rcc rId="15838" sId="2" numFmtId="19">
    <nc r="AC206">
      <v>43997</v>
    </nc>
  </rcc>
  <rcc rId="15839" sId="2" numFmtId="19">
    <nc r="AC207">
      <v>43997</v>
    </nc>
  </rcc>
  <rcc rId="15840" sId="2" numFmtId="19">
    <nc r="AC208">
      <v>43997</v>
    </nc>
  </rcc>
  <rcc rId="15841" sId="2" numFmtId="19">
    <nc r="AC209">
      <v>43997</v>
    </nc>
  </rcc>
  <rcc rId="15842" sId="2" numFmtId="19">
    <nc r="AC210">
      <v>43997</v>
    </nc>
  </rcc>
  <rcc rId="15843" sId="2" numFmtId="19">
    <nc r="AC211">
      <v>43997</v>
    </nc>
  </rcc>
  <rcc rId="15844" sId="2" numFmtId="19">
    <nc r="AC212">
      <v>43997</v>
    </nc>
  </rcc>
  <rcc rId="15845" sId="2" numFmtId="19">
    <nc r="AC213">
      <v>43997</v>
    </nc>
  </rcc>
  <rcc rId="15846" sId="2" numFmtId="19">
    <nc r="AC214">
      <v>43997</v>
    </nc>
  </rcc>
  <rcc rId="15847" sId="2" numFmtId="19">
    <nc r="AC215">
      <v>43997</v>
    </nc>
  </rcc>
  <rcc rId="15848" sId="2" numFmtId="19">
    <nc r="AC216">
      <v>43997</v>
    </nc>
  </rcc>
  <rcc rId="15849" sId="2" numFmtId="19">
    <nc r="AC217">
      <v>43997</v>
    </nc>
  </rcc>
  <rcc rId="15850" sId="2" numFmtId="19">
    <nc r="AC218">
      <v>43997</v>
    </nc>
  </rcc>
  <rcc rId="15851" sId="2" numFmtId="19">
    <nc r="AC219">
      <v>43997</v>
    </nc>
  </rcc>
  <rcc rId="15852" sId="2" numFmtId="19">
    <nc r="AC220">
      <v>43997</v>
    </nc>
  </rcc>
  <rcc rId="15853" sId="2" numFmtId="19">
    <nc r="AC221">
      <v>43997</v>
    </nc>
  </rcc>
  <rcc rId="15854" sId="2" numFmtId="19">
    <nc r="AC222">
      <v>43997</v>
    </nc>
  </rcc>
  <rcc rId="15855" sId="2" numFmtId="19">
    <nc r="AC223">
      <v>43997</v>
    </nc>
  </rcc>
  <rcc rId="15856" sId="2" numFmtId="19">
    <nc r="AC224">
      <v>43997</v>
    </nc>
  </rcc>
  <rcc rId="15857" sId="2" numFmtId="19">
    <nc r="AC225">
      <v>43997</v>
    </nc>
  </rcc>
  <rcc rId="15858" sId="2" numFmtId="19">
    <nc r="AC226">
      <v>43997</v>
    </nc>
  </rcc>
  <rcc rId="15859" sId="2" numFmtId="19">
    <nc r="AC227">
      <v>43997</v>
    </nc>
  </rcc>
  <rcc rId="15860" sId="2" numFmtId="19">
    <nc r="AC228">
      <v>43997</v>
    </nc>
  </rcc>
  <rcc rId="15861" sId="2" numFmtId="19">
    <nc r="AC229">
      <v>43997</v>
    </nc>
  </rcc>
  <rcc rId="15862" sId="2" numFmtId="19">
    <nc r="AC230">
      <v>43997</v>
    </nc>
  </rcc>
  <rcc rId="15863" sId="2" numFmtId="19">
    <nc r="AC231">
      <v>43997</v>
    </nc>
  </rcc>
  <rcc rId="15864" sId="2" numFmtId="19">
    <nc r="AC232">
      <v>43997</v>
    </nc>
  </rcc>
  <rcc rId="15865" sId="2" numFmtId="19">
    <nc r="AC233">
      <v>43997</v>
    </nc>
  </rcc>
  <rcc rId="15866" sId="2" numFmtId="19">
    <nc r="AC234">
      <v>43997</v>
    </nc>
  </rcc>
  <rcc rId="15867" sId="2" numFmtId="19">
    <nc r="AC235">
      <v>43997</v>
    </nc>
  </rcc>
  <rcc rId="15868" sId="2" numFmtId="19">
    <nc r="AC236">
      <v>43997</v>
    </nc>
  </rcc>
  <rcc rId="15869" sId="2" numFmtId="19">
    <nc r="AC237">
      <v>43997</v>
    </nc>
  </rcc>
  <rcc rId="15870" sId="2" numFmtId="19">
    <nc r="AC238">
      <v>43997</v>
    </nc>
  </rcc>
  <rcc rId="15871" sId="2" numFmtId="19">
    <nc r="AC239">
      <v>43997</v>
    </nc>
  </rcc>
  <rcc rId="15872" sId="2" numFmtId="19">
    <nc r="AC240">
      <v>43997</v>
    </nc>
  </rcc>
  <rcc rId="15873" sId="2" numFmtId="19">
    <nc r="AC241">
      <v>43997</v>
    </nc>
  </rcc>
  <rcc rId="15874" sId="2" numFmtId="19">
    <nc r="AC242">
      <v>43997</v>
    </nc>
  </rcc>
  <rcc rId="15875" sId="2" numFmtId="19">
    <nc r="AC243">
      <v>43997</v>
    </nc>
  </rcc>
  <rcc rId="15876" sId="2" numFmtId="19">
    <nc r="AC244">
      <v>43997</v>
    </nc>
  </rcc>
  <rcc rId="15877" sId="2" numFmtId="19">
    <nc r="AC245">
      <v>43997</v>
    </nc>
  </rcc>
  <rcc rId="15878" sId="2" numFmtId="19">
    <nc r="AC246">
      <v>43997</v>
    </nc>
  </rcc>
  <rcc rId="15879" sId="2" numFmtId="19">
    <nc r="AC247">
      <v>43997</v>
    </nc>
  </rcc>
  <rcc rId="15880" sId="2" numFmtId="19">
    <nc r="AC248">
      <v>43997</v>
    </nc>
  </rcc>
  <rcc rId="15881" sId="2" numFmtId="19">
    <nc r="AC249">
      <v>43997</v>
    </nc>
  </rcc>
  <rcc rId="15882" sId="2" numFmtId="19">
    <nc r="AC250">
      <v>43997</v>
    </nc>
  </rcc>
  <rcc rId="15883" sId="2" numFmtId="19">
    <nc r="AC251">
      <v>43997</v>
    </nc>
  </rcc>
  <rcc rId="15884" sId="2" numFmtId="19">
    <nc r="AC252">
      <v>43997</v>
    </nc>
  </rcc>
  <rcc rId="15885" sId="2" numFmtId="19">
    <nc r="AC253">
      <v>43997</v>
    </nc>
  </rcc>
  <rcc rId="15886" sId="2" numFmtId="19">
    <nc r="AC254">
      <v>43997</v>
    </nc>
  </rcc>
  <rcc rId="15887" sId="2" numFmtId="19">
    <nc r="AC255">
      <v>43997</v>
    </nc>
  </rcc>
  <rcc rId="15888" sId="2" numFmtId="19">
    <nc r="AC256">
      <v>43997</v>
    </nc>
  </rcc>
  <rcc rId="15889" sId="2" numFmtId="19">
    <nc r="AC257">
      <v>43997</v>
    </nc>
  </rcc>
  <rcc rId="15890" sId="2" numFmtId="19">
    <nc r="AC258">
      <v>43997</v>
    </nc>
  </rcc>
  <rcc rId="15891" sId="2" numFmtId="19">
    <nc r="AC259">
      <v>43997</v>
    </nc>
  </rcc>
  <rcc rId="15892" sId="2" numFmtId="19">
    <nc r="AC260">
      <v>43997</v>
    </nc>
  </rcc>
  <rcc rId="15893" sId="2" numFmtId="19">
    <nc r="AC261">
      <v>43997</v>
    </nc>
  </rcc>
  <rcc rId="15894" sId="2" numFmtId="19">
    <nc r="AC262">
      <v>43997</v>
    </nc>
  </rcc>
  <rcc rId="15895" sId="2" numFmtId="19">
    <nc r="AC263">
      <v>43997</v>
    </nc>
  </rcc>
  <rcc rId="15896" sId="2" numFmtId="19">
    <nc r="AC264">
      <v>43997</v>
    </nc>
  </rcc>
  <rcc rId="15897" sId="2" numFmtId="19">
    <nc r="AC265">
      <v>43997</v>
    </nc>
  </rcc>
  <rcc rId="15898" sId="2" numFmtId="19">
    <nc r="AC266">
      <v>43997</v>
    </nc>
  </rcc>
  <rcc rId="15899" sId="2" numFmtId="19">
    <nc r="AC267">
      <v>43997</v>
    </nc>
  </rcc>
  <rcc rId="15900" sId="2" numFmtId="19">
    <nc r="AC268">
      <v>43997</v>
    </nc>
  </rcc>
  <rcc rId="15901" sId="2" numFmtId="19">
    <nc r="AC269">
      <v>43997</v>
    </nc>
  </rcc>
  <rcc rId="15902" sId="2">
    <nc r="B196">
      <v>137</v>
    </nc>
  </rcc>
  <rcc rId="15903" sId="2">
    <nc r="D196" t="inlineStr">
      <is>
        <t>PSW</t>
      </is>
    </nc>
  </rcc>
  <rcc rId="15904" sId="2">
    <nc r="C197">
      <v>20200612</v>
    </nc>
  </rcc>
  <rcc rId="15905" sId="2">
    <nc r="D197" t="inlineStr">
      <is>
        <t>PSW</t>
      </is>
    </nc>
  </rcc>
  <rcc rId="15906" sId="2">
    <nc r="C198">
      <v>20200612</v>
    </nc>
  </rcc>
  <rcc rId="15907" sId="2">
    <nc r="D198" t="inlineStr">
      <is>
        <t>PSW</t>
      </is>
    </nc>
  </rcc>
  <rcc rId="15908" sId="2">
    <nc r="C199">
      <v>20200612</v>
    </nc>
  </rcc>
  <rcc rId="15909" sId="2">
    <nc r="D199" t="inlineStr">
      <is>
        <t>PSW</t>
      </is>
    </nc>
  </rcc>
  <rcc rId="15910" sId="2">
    <nc r="C200">
      <v>20200612</v>
    </nc>
  </rcc>
  <rcc rId="15911" sId="2">
    <nc r="D200" t="inlineStr">
      <is>
        <t>PSW</t>
      </is>
    </nc>
  </rcc>
  <rcc rId="15912" sId="2">
    <nc r="C201">
      <v>20200612</v>
    </nc>
  </rcc>
  <rcc rId="15913" sId="2">
    <nc r="D201" t="inlineStr">
      <is>
        <t>PSW</t>
      </is>
    </nc>
  </rcc>
  <rcc rId="15914" sId="2">
    <nc r="C202">
      <v>20200612</v>
    </nc>
  </rcc>
  <rcc rId="15915" sId="2">
    <nc r="D202" t="inlineStr">
      <is>
        <t>PSW</t>
      </is>
    </nc>
  </rcc>
  <rcc rId="15916" sId="2">
    <nc r="C203">
      <v>20200612</v>
    </nc>
  </rcc>
  <rcc rId="15917" sId="2">
    <nc r="D203" t="inlineStr">
      <is>
        <t>PSW</t>
      </is>
    </nc>
  </rcc>
  <rcc rId="15918" sId="2">
    <nc r="C204">
      <v>20200612</v>
    </nc>
  </rcc>
  <rcc rId="15919" sId="2">
    <nc r="D204" t="inlineStr">
      <is>
        <t>PSW</t>
      </is>
    </nc>
  </rcc>
  <rcc rId="15920" sId="2">
    <nc r="C205">
      <v>20200612</v>
    </nc>
  </rcc>
  <rcc rId="15921" sId="2">
    <nc r="D205" t="inlineStr">
      <is>
        <t>PSW</t>
      </is>
    </nc>
  </rcc>
  <rcc rId="15922" sId="2">
    <nc r="C206">
      <v>20200612</v>
    </nc>
  </rcc>
  <rcc rId="15923" sId="2">
    <nc r="D206" t="inlineStr">
      <is>
        <t>PSW</t>
      </is>
    </nc>
  </rcc>
  <rcc rId="15924" sId="2">
    <nc r="C207">
      <v>20200612</v>
    </nc>
  </rcc>
  <rcc rId="15925" sId="2">
    <nc r="D207" t="inlineStr">
      <is>
        <t>PSW</t>
      </is>
    </nc>
  </rcc>
  <rcc rId="15926" sId="2">
    <nc r="C208">
      <v>20200612</v>
    </nc>
  </rcc>
  <rcc rId="15927" sId="2">
    <nc r="D208" t="inlineStr">
      <is>
        <t>PSW</t>
      </is>
    </nc>
  </rcc>
  <rcc rId="15928" sId="2">
    <nc r="C209">
      <v>20200612</v>
    </nc>
  </rcc>
  <rcc rId="15929" sId="2">
    <nc r="D209" t="inlineStr">
      <is>
        <t>PSW</t>
      </is>
    </nc>
  </rcc>
  <rcc rId="15930" sId="2">
    <nc r="C210">
      <v>20200612</v>
    </nc>
  </rcc>
  <rcc rId="15931" sId="2">
    <nc r="D210" t="inlineStr">
      <is>
        <t>PSW</t>
      </is>
    </nc>
  </rcc>
  <rcc rId="15932" sId="2">
    <nc r="C211">
      <v>20200612</v>
    </nc>
  </rcc>
  <rcc rId="15933" sId="2">
    <nc r="D211" t="inlineStr">
      <is>
        <t>PSW</t>
      </is>
    </nc>
  </rcc>
  <rcc rId="15934" sId="2">
    <nc r="C212">
      <v>20200612</v>
    </nc>
  </rcc>
  <rcc rId="15935" sId="2">
    <nc r="D212" t="inlineStr">
      <is>
        <t>PSW</t>
      </is>
    </nc>
  </rcc>
  <rcc rId="15936" sId="2">
    <nc r="C213">
      <v>20200612</v>
    </nc>
  </rcc>
  <rcc rId="15937" sId="2">
    <nc r="D213" t="inlineStr">
      <is>
        <t>PSW</t>
      </is>
    </nc>
  </rcc>
  <rcc rId="15938" sId="2">
    <nc r="C214">
      <v>20200612</v>
    </nc>
  </rcc>
  <rcc rId="15939" sId="2">
    <nc r="D214" t="inlineStr">
      <is>
        <t>PSW</t>
      </is>
    </nc>
  </rcc>
  <rcc rId="15940" sId="2">
    <nc r="C215">
      <v>20200612</v>
    </nc>
  </rcc>
  <rcc rId="15941" sId="2">
    <nc r="D215" t="inlineStr">
      <is>
        <t>PSW</t>
      </is>
    </nc>
  </rcc>
  <rcc rId="15942" sId="2">
    <nc r="C216">
      <v>20200612</v>
    </nc>
  </rcc>
  <rcc rId="15943" sId="2">
    <nc r="D216" t="inlineStr">
      <is>
        <t>PSW</t>
      </is>
    </nc>
  </rcc>
  <rcc rId="15944" sId="2">
    <nc r="C217">
      <v>20200612</v>
    </nc>
  </rcc>
  <rcc rId="15945" sId="2">
    <nc r="D217" t="inlineStr">
      <is>
        <t>PSW</t>
      </is>
    </nc>
  </rcc>
  <rcc rId="15946" sId="2">
    <nc r="C218">
      <v>20200612</v>
    </nc>
  </rcc>
  <rcc rId="15947" sId="2">
    <nc r="D218" t="inlineStr">
      <is>
        <t>PSW</t>
      </is>
    </nc>
  </rcc>
  <rcc rId="15948" sId="2">
    <nc r="C219">
      <v>20200612</v>
    </nc>
  </rcc>
  <rcc rId="15949" sId="2">
    <nc r="D219" t="inlineStr">
      <is>
        <t>PSW</t>
      </is>
    </nc>
  </rcc>
  <rcc rId="15950" sId="2">
    <nc r="C220">
      <v>20200612</v>
    </nc>
  </rcc>
  <rcc rId="15951" sId="2">
    <nc r="D220" t="inlineStr">
      <is>
        <t>PSW</t>
      </is>
    </nc>
  </rcc>
  <rcc rId="15952" sId="2">
    <nc r="C221">
      <v>20200612</v>
    </nc>
  </rcc>
  <rcc rId="15953" sId="2">
    <nc r="D221" t="inlineStr">
      <is>
        <t>PSW</t>
      </is>
    </nc>
  </rcc>
  <rcc rId="15954" sId="2">
    <nc r="C222">
      <v>20200612</v>
    </nc>
  </rcc>
  <rcc rId="15955" sId="2">
    <nc r="D222" t="inlineStr">
      <is>
        <t>PSW</t>
      </is>
    </nc>
  </rcc>
  <rcc rId="15956" sId="2">
    <nc r="C223">
      <v>20200612</v>
    </nc>
  </rcc>
  <rcc rId="15957" sId="2">
    <nc r="D223" t="inlineStr">
      <is>
        <t>PSW</t>
      </is>
    </nc>
  </rcc>
  <rcc rId="15958" sId="2">
    <nc r="C224">
      <v>20200612</v>
    </nc>
  </rcc>
  <rcc rId="15959" sId="2">
    <nc r="D224" t="inlineStr">
      <is>
        <t>PSW</t>
      </is>
    </nc>
  </rcc>
  <rcc rId="15960" sId="2">
    <nc r="C225">
      <v>20200612</v>
    </nc>
  </rcc>
  <rcc rId="15961" sId="2">
    <nc r="D225" t="inlineStr">
      <is>
        <t>PSW</t>
      </is>
    </nc>
  </rcc>
  <rcc rId="15962" sId="2">
    <nc r="C226">
      <v>20200612</v>
    </nc>
  </rcc>
  <rcc rId="15963" sId="2">
    <nc r="D226" t="inlineStr">
      <is>
        <t>PSW</t>
      </is>
    </nc>
  </rcc>
  <rcc rId="15964" sId="2">
    <nc r="C227">
      <v>20200612</v>
    </nc>
  </rcc>
  <rcc rId="15965" sId="2">
    <nc r="D227" t="inlineStr">
      <is>
        <t>PSW</t>
      </is>
    </nc>
  </rcc>
  <rcc rId="15966" sId="2">
    <nc r="C228">
      <v>20200612</v>
    </nc>
  </rcc>
  <rcc rId="15967" sId="2">
    <nc r="D228" t="inlineStr">
      <is>
        <t>PSW</t>
      </is>
    </nc>
  </rcc>
  <rcc rId="15968" sId="2">
    <nc r="C229">
      <v>20200612</v>
    </nc>
  </rcc>
  <rcc rId="15969" sId="2">
    <nc r="D229" t="inlineStr">
      <is>
        <t>PSW</t>
      </is>
    </nc>
  </rcc>
  <rcc rId="15970" sId="2">
    <nc r="C230">
      <v>20200612</v>
    </nc>
  </rcc>
  <rcc rId="15971" sId="2">
    <nc r="D230" t="inlineStr">
      <is>
        <t>PSW</t>
      </is>
    </nc>
  </rcc>
  <rcc rId="15972" sId="2">
    <nc r="C231">
      <v>20200612</v>
    </nc>
  </rcc>
  <rcc rId="15973" sId="2">
    <nc r="D231" t="inlineStr">
      <is>
        <t>PSW</t>
      </is>
    </nc>
  </rcc>
  <rcc rId="15974" sId="2">
    <nc r="C232">
      <v>20200612</v>
    </nc>
  </rcc>
  <rcc rId="15975" sId="2">
    <nc r="D232" t="inlineStr">
      <is>
        <t>PSW</t>
      </is>
    </nc>
  </rcc>
  <rcc rId="15976" sId="2">
    <nc r="C233">
      <v>20200612</v>
    </nc>
  </rcc>
  <rcc rId="15977" sId="2">
    <nc r="D233" t="inlineStr">
      <is>
        <t>PSW</t>
      </is>
    </nc>
  </rcc>
  <rcc rId="15978" sId="2">
    <nc r="C234">
      <v>20200612</v>
    </nc>
  </rcc>
  <rcc rId="15979" sId="2">
    <nc r="D234" t="inlineStr">
      <is>
        <t>PSW</t>
      </is>
    </nc>
  </rcc>
  <rcc rId="15980" sId="2">
    <nc r="C235">
      <v>20200612</v>
    </nc>
  </rcc>
  <rcc rId="15981" sId="2">
    <nc r="D235" t="inlineStr">
      <is>
        <t>PSW</t>
      </is>
    </nc>
  </rcc>
  <rcc rId="15982" sId="2">
    <nc r="C236">
      <v>20200612</v>
    </nc>
  </rcc>
  <rcc rId="15983" sId="2">
    <nc r="D236" t="inlineStr">
      <is>
        <t>PSW</t>
      </is>
    </nc>
  </rcc>
  <rcc rId="15984" sId="2">
    <nc r="C237">
      <v>20200612</v>
    </nc>
  </rcc>
  <rcc rId="15985" sId="2">
    <nc r="D237" t="inlineStr">
      <is>
        <t>PSW</t>
      </is>
    </nc>
  </rcc>
  <rcc rId="15986" sId="2">
    <nc r="C238">
      <v>20200612</v>
    </nc>
  </rcc>
  <rcc rId="15987" sId="2">
    <nc r="D238" t="inlineStr">
      <is>
        <t>PSW</t>
      </is>
    </nc>
  </rcc>
  <rcc rId="15988" sId="2">
    <nc r="C239">
      <v>20200612</v>
    </nc>
  </rcc>
  <rcc rId="15989" sId="2">
    <nc r="D239" t="inlineStr">
      <is>
        <t>PSW</t>
      </is>
    </nc>
  </rcc>
  <rcc rId="15990" sId="2">
    <nc r="C240">
      <v>20200612</v>
    </nc>
  </rcc>
  <rcc rId="15991" sId="2">
    <nc r="D240" t="inlineStr">
      <is>
        <t>PSW</t>
      </is>
    </nc>
  </rcc>
  <rcc rId="15992" sId="2">
    <nc r="C241">
      <v>20200612</v>
    </nc>
  </rcc>
  <rcc rId="15993" sId="2">
    <nc r="D241" t="inlineStr">
      <is>
        <t>PSW</t>
      </is>
    </nc>
  </rcc>
  <rcc rId="15994" sId="2">
    <nc r="C242">
      <v>20200612</v>
    </nc>
  </rcc>
  <rcc rId="15995" sId="2">
    <nc r="D242" t="inlineStr">
      <is>
        <t>PSW</t>
      </is>
    </nc>
  </rcc>
  <rcc rId="15996" sId="2">
    <nc r="C243">
      <v>20200612</v>
    </nc>
  </rcc>
  <rcc rId="15997" sId="2">
    <nc r="D243" t="inlineStr">
      <is>
        <t>PSW</t>
      </is>
    </nc>
  </rcc>
  <rcc rId="15998" sId="2">
    <nc r="C244">
      <v>20200612</v>
    </nc>
  </rcc>
  <rcc rId="15999" sId="2">
    <nc r="D244" t="inlineStr">
      <is>
        <t>PSW</t>
      </is>
    </nc>
  </rcc>
  <rcc rId="16000" sId="2">
    <nc r="C245">
      <v>20200612</v>
    </nc>
  </rcc>
  <rcc rId="16001" sId="2">
    <nc r="D245" t="inlineStr">
      <is>
        <t>PSW</t>
      </is>
    </nc>
  </rcc>
  <rcc rId="16002" sId="2">
    <nc r="C246">
      <v>20200612</v>
    </nc>
  </rcc>
  <rcc rId="16003" sId="2">
    <nc r="D246" t="inlineStr">
      <is>
        <t>PSW</t>
      </is>
    </nc>
  </rcc>
  <rcc rId="16004" sId="2">
    <nc r="C247">
      <v>20200612</v>
    </nc>
  </rcc>
  <rcc rId="16005" sId="2">
    <nc r="D247" t="inlineStr">
      <is>
        <t>PSW</t>
      </is>
    </nc>
  </rcc>
  <rcc rId="16006" sId="2">
    <nc r="C248">
      <v>20200612</v>
    </nc>
  </rcc>
  <rcc rId="16007" sId="2">
    <nc r="D248" t="inlineStr">
      <is>
        <t>PSW</t>
      </is>
    </nc>
  </rcc>
  <rcc rId="16008" sId="2">
    <nc r="C249">
      <v>20200612</v>
    </nc>
  </rcc>
  <rcc rId="16009" sId="2">
    <nc r="D249" t="inlineStr">
      <is>
        <t>PSW</t>
      </is>
    </nc>
  </rcc>
  <rcc rId="16010" sId="2">
    <nc r="C250">
      <v>20200612</v>
    </nc>
  </rcc>
  <rcc rId="16011" sId="2">
    <nc r="D250" t="inlineStr">
      <is>
        <t>PSW</t>
      </is>
    </nc>
  </rcc>
  <rcc rId="16012" sId="2">
    <nc r="C251">
      <v>20200612</v>
    </nc>
  </rcc>
  <rcc rId="16013" sId="2">
    <nc r="D251" t="inlineStr">
      <is>
        <t>PSW</t>
      </is>
    </nc>
  </rcc>
  <rcc rId="16014" sId="2">
    <nc r="C252">
      <v>20200612</v>
    </nc>
  </rcc>
  <rcc rId="16015" sId="2">
    <nc r="D252" t="inlineStr">
      <is>
        <t>PSW</t>
      </is>
    </nc>
  </rcc>
  <rcc rId="16016" sId="2">
    <nc r="C253">
      <v>20200612</v>
    </nc>
  </rcc>
  <rcc rId="16017" sId="2">
    <nc r="D253" t="inlineStr">
      <is>
        <t>PSW</t>
      </is>
    </nc>
  </rcc>
  <rcc rId="16018" sId="2">
    <nc r="C254">
      <v>20200612</v>
    </nc>
  </rcc>
  <rcc rId="16019" sId="2">
    <nc r="D254" t="inlineStr">
      <is>
        <t>PSW</t>
      </is>
    </nc>
  </rcc>
  <rcc rId="16020" sId="2">
    <nc r="C255">
      <v>20200612</v>
    </nc>
  </rcc>
  <rcc rId="16021" sId="2">
    <nc r="D255" t="inlineStr">
      <is>
        <t>PSW</t>
      </is>
    </nc>
  </rcc>
  <rcc rId="16022" sId="2">
    <nc r="C256">
      <v>20200612</v>
    </nc>
  </rcc>
  <rcc rId="16023" sId="2">
    <nc r="D256" t="inlineStr">
      <is>
        <t>PSW</t>
      </is>
    </nc>
  </rcc>
  <rcc rId="16024" sId="2">
    <nc r="C257">
      <v>20200612</v>
    </nc>
  </rcc>
  <rcc rId="16025" sId="2">
    <nc r="D257" t="inlineStr">
      <is>
        <t>PSW</t>
      </is>
    </nc>
  </rcc>
  <rcc rId="16026" sId="2">
    <nc r="C258">
      <v>20200612</v>
    </nc>
  </rcc>
  <rcc rId="16027" sId="2">
    <nc r="D258" t="inlineStr">
      <is>
        <t>PSW</t>
      </is>
    </nc>
  </rcc>
  <rcc rId="16028" sId="2">
    <nc r="C259">
      <v>20200612</v>
    </nc>
  </rcc>
  <rcc rId="16029" sId="2">
    <nc r="D259" t="inlineStr">
      <is>
        <t>PSW</t>
      </is>
    </nc>
  </rcc>
  <rcc rId="16030" sId="2">
    <nc r="C260">
      <v>20200612</v>
    </nc>
  </rcc>
  <rcc rId="16031" sId="2">
    <nc r="D260" t="inlineStr">
      <is>
        <t>PSW</t>
      </is>
    </nc>
  </rcc>
  <rcc rId="16032" sId="2">
    <nc r="C261">
      <v>20200612</v>
    </nc>
  </rcc>
  <rcc rId="16033" sId="2">
    <nc r="D261" t="inlineStr">
      <is>
        <t>PSW</t>
      </is>
    </nc>
  </rcc>
  <rcc rId="16034" sId="2">
    <nc r="C262">
      <v>20200612</v>
    </nc>
  </rcc>
  <rcc rId="16035" sId="2">
    <nc r="D262" t="inlineStr">
      <is>
        <t>PSW</t>
      </is>
    </nc>
  </rcc>
  <rcc rId="16036" sId="2">
    <nc r="C263">
      <v>20200612</v>
    </nc>
  </rcc>
  <rcc rId="16037" sId="2">
    <nc r="D263" t="inlineStr">
      <is>
        <t>PSW</t>
      </is>
    </nc>
  </rcc>
  <rcc rId="16038" sId="2">
    <nc r="C264">
      <v>20200612</v>
    </nc>
  </rcc>
  <rcc rId="16039" sId="2">
    <nc r="D264" t="inlineStr">
      <is>
        <t>PSW</t>
      </is>
    </nc>
  </rcc>
  <rcc rId="16040" sId="2">
    <nc r="C265">
      <v>20200612</v>
    </nc>
  </rcc>
  <rcc rId="16041" sId="2">
    <nc r="D265" t="inlineStr">
      <is>
        <t>PSW</t>
      </is>
    </nc>
  </rcc>
  <rcc rId="16042" sId="2">
    <nc r="C266">
      <v>20200612</v>
    </nc>
  </rcc>
  <rcc rId="16043" sId="2">
    <nc r="D266" t="inlineStr">
      <is>
        <t>PSW</t>
      </is>
    </nc>
  </rcc>
  <rcc rId="16044" sId="2">
    <nc r="C267">
      <v>20200612</v>
    </nc>
  </rcc>
  <rcc rId="16045" sId="2">
    <nc r="D267" t="inlineStr">
      <is>
        <t>PSW</t>
      </is>
    </nc>
  </rcc>
  <rcc rId="16046" sId="2">
    <nc r="C268">
      <v>20200612</v>
    </nc>
  </rcc>
  <rcc rId="16047" sId="2">
    <nc r="D268" t="inlineStr">
      <is>
        <t>PSW</t>
      </is>
    </nc>
  </rcc>
  <rcc rId="16048" sId="2">
    <nc r="C269">
      <v>20200612</v>
    </nc>
  </rcc>
  <rcc rId="16049" sId="2">
    <nc r="D269" t="inlineStr">
      <is>
        <t>PSW</t>
      </is>
    </nc>
  </rcc>
  <rcc rId="16050" sId="2">
    <nc r="B197">
      <v>138</v>
    </nc>
  </rcc>
  <rcc rId="16051" sId="2">
    <nc r="B198">
      <v>139</v>
    </nc>
  </rcc>
  <rcc rId="16052" sId="2">
    <nc r="B199">
      <v>140</v>
    </nc>
  </rcc>
  <rcc rId="16053" sId="2">
    <nc r="B200">
      <v>141</v>
    </nc>
  </rcc>
  <rcc rId="16054" sId="2">
    <nc r="B201">
      <v>142</v>
    </nc>
  </rcc>
  <rcc rId="16055" sId="2">
    <nc r="B202">
      <v>143</v>
    </nc>
  </rcc>
  <rcc rId="16056" sId="2">
    <nc r="B203">
      <v>144</v>
    </nc>
  </rcc>
  <rcc rId="16057" sId="2">
    <nc r="B204">
      <v>145</v>
    </nc>
  </rcc>
  <rcc rId="16058" sId="2">
    <nc r="B205">
      <v>146</v>
    </nc>
  </rcc>
  <rcc rId="16059" sId="2">
    <nc r="B206">
      <v>147</v>
    </nc>
  </rcc>
  <rcc rId="16060" sId="2">
    <nc r="B207">
      <v>148</v>
    </nc>
  </rcc>
  <rcc rId="16061" sId="2">
    <nc r="B208">
      <v>149</v>
    </nc>
  </rcc>
  <rcc rId="16062" sId="2">
    <nc r="B209">
      <v>150</v>
    </nc>
  </rcc>
  <rcc rId="16063" sId="2">
    <nc r="B210">
      <v>151</v>
    </nc>
  </rcc>
  <rcc rId="16064" sId="2">
    <nc r="B211">
      <v>152</v>
    </nc>
  </rcc>
  <rcc rId="16065" sId="2">
    <nc r="B212">
      <v>153</v>
    </nc>
  </rcc>
  <rcc rId="16066" sId="2">
    <nc r="B213">
      <v>154</v>
    </nc>
  </rcc>
  <rcc rId="16067" sId="2">
    <nc r="B214">
      <v>155</v>
    </nc>
  </rcc>
  <rcc rId="16068" sId="2">
    <nc r="B215">
      <v>156</v>
    </nc>
  </rcc>
  <rcc rId="16069" sId="2">
    <nc r="B216">
      <v>157</v>
    </nc>
  </rcc>
  <rcc rId="16070" sId="2">
    <nc r="B217">
      <v>158</v>
    </nc>
  </rcc>
  <rcc rId="16071" sId="2">
    <nc r="B218">
      <v>159</v>
    </nc>
  </rcc>
  <rcc rId="16072" sId="2">
    <nc r="B219">
      <v>160</v>
    </nc>
  </rcc>
  <rcc rId="16073" sId="2">
    <nc r="B220">
      <v>161</v>
    </nc>
  </rcc>
  <rcc rId="16074" sId="2">
    <nc r="B221">
      <v>162</v>
    </nc>
  </rcc>
  <rcc rId="16075" sId="2">
    <nc r="B222">
      <v>163</v>
    </nc>
  </rcc>
  <rcc rId="16076" sId="2">
    <nc r="B223">
      <v>164</v>
    </nc>
  </rcc>
  <rcc rId="16077" sId="2">
    <nc r="B224">
      <v>165</v>
    </nc>
  </rcc>
  <rcc rId="16078" sId="2">
    <nc r="B225">
      <v>166</v>
    </nc>
  </rcc>
  <rcc rId="16079" sId="2">
    <nc r="B226">
      <v>167</v>
    </nc>
  </rcc>
  <rcc rId="16080" sId="2">
    <nc r="B227">
      <v>168</v>
    </nc>
  </rcc>
  <rcc rId="16081" sId="2">
    <nc r="B228">
      <v>169</v>
    </nc>
  </rcc>
  <rcc rId="16082" sId="2">
    <nc r="B229">
      <v>170</v>
    </nc>
  </rcc>
  <rcc rId="16083" sId="2">
    <nc r="B230">
      <v>171</v>
    </nc>
  </rcc>
  <rcc rId="16084" sId="2">
    <nc r="B231">
      <v>172</v>
    </nc>
  </rcc>
  <rcc rId="16085" sId="2">
    <nc r="B232">
      <v>173</v>
    </nc>
  </rcc>
  <rcc rId="16086" sId="2">
    <nc r="B233">
      <v>174</v>
    </nc>
  </rcc>
  <rcc rId="16087" sId="2">
    <nc r="B234">
      <v>175</v>
    </nc>
  </rcc>
  <rcc rId="16088" sId="2">
    <nc r="B235">
      <v>176</v>
    </nc>
  </rcc>
  <rcc rId="16089" sId="2">
    <nc r="B236">
      <v>177</v>
    </nc>
  </rcc>
  <rcc rId="16090" sId="2">
    <nc r="B237">
      <v>178</v>
    </nc>
  </rcc>
  <rcc rId="16091" sId="2">
    <nc r="B238">
      <v>179</v>
    </nc>
  </rcc>
  <rcc rId="16092" sId="2">
    <nc r="B239">
      <v>180</v>
    </nc>
  </rcc>
  <rcc rId="16093" sId="2">
    <nc r="B240">
      <v>181</v>
    </nc>
  </rcc>
  <rcc rId="16094" sId="2">
    <nc r="B241">
      <v>182</v>
    </nc>
  </rcc>
  <rcc rId="16095" sId="2">
    <nc r="B242">
      <v>183</v>
    </nc>
  </rcc>
  <rcc rId="16096" sId="2">
    <nc r="B243">
      <v>184</v>
    </nc>
  </rcc>
  <rcc rId="16097" sId="2">
    <nc r="B244">
      <v>185</v>
    </nc>
  </rcc>
  <rcc rId="16098" sId="2">
    <nc r="B245">
      <v>186</v>
    </nc>
  </rcc>
  <rcc rId="16099" sId="2">
    <nc r="B246">
      <v>187</v>
    </nc>
  </rcc>
  <rcc rId="16100" sId="2">
    <nc r="B247">
      <v>188</v>
    </nc>
  </rcc>
  <rcc rId="16101" sId="2">
    <nc r="B248">
      <v>189</v>
    </nc>
  </rcc>
  <rcc rId="16102" sId="2">
    <nc r="B249">
      <v>190</v>
    </nc>
  </rcc>
  <rcc rId="16103" sId="2">
    <nc r="B250">
      <v>191</v>
    </nc>
  </rcc>
  <rcc rId="16104" sId="2">
    <nc r="B251">
      <v>192</v>
    </nc>
  </rcc>
  <rcc rId="16105" sId="2">
    <nc r="B252">
      <v>193</v>
    </nc>
  </rcc>
  <rcc rId="16106" sId="2">
    <nc r="B253">
      <v>194</v>
    </nc>
  </rcc>
  <rcc rId="16107" sId="2">
    <nc r="B254">
      <v>195</v>
    </nc>
  </rcc>
  <rcc rId="16108" sId="2">
    <nc r="B255">
      <v>196</v>
    </nc>
  </rcc>
  <rcc rId="16109" sId="2">
    <nc r="B256">
      <v>197</v>
    </nc>
  </rcc>
  <rcc rId="16110" sId="2">
    <nc r="B257">
      <v>198</v>
    </nc>
  </rcc>
  <rcc rId="16111" sId="2">
    <nc r="B258">
      <v>199</v>
    </nc>
  </rcc>
  <rcc rId="16112" sId="2">
    <nc r="B259">
      <v>200</v>
    </nc>
  </rcc>
  <rcc rId="16113" sId="2">
    <nc r="B260">
      <v>201</v>
    </nc>
  </rcc>
  <rcc rId="16114" sId="2">
    <nc r="B261">
      <v>202</v>
    </nc>
  </rcc>
  <rcc rId="16115" sId="2">
    <nc r="B262">
      <v>203</v>
    </nc>
  </rcc>
  <rcc rId="16116" sId="2">
    <nc r="B263">
      <v>204</v>
    </nc>
  </rcc>
  <rcc rId="16117" sId="2">
    <nc r="B264">
      <v>205</v>
    </nc>
  </rcc>
  <rcc rId="16118" sId="2">
    <nc r="B265">
      <v>206</v>
    </nc>
  </rcc>
  <rcc rId="16119" sId="2">
    <nc r="B266">
      <v>207</v>
    </nc>
  </rcc>
  <rcc rId="16120" sId="2">
    <nc r="B267">
      <v>208</v>
    </nc>
  </rcc>
  <rcc rId="16121" sId="2">
    <nc r="B268">
      <v>209</v>
    </nc>
  </rcc>
  <rcc rId="16122" sId="2">
    <nc r="B269">
      <v>210</v>
    </nc>
  </rcc>
  <rcc rId="16123" sId="2">
    <nc r="E197" t="inlineStr">
      <is>
        <t>TOY_UHD_BL4.1_Integration17</t>
      </is>
    </nc>
  </rcc>
  <rcc rId="16124" sId="2">
    <nc r="E198" t="inlineStr">
      <is>
        <t>TOY_UHD_BL4.1_Integration17</t>
      </is>
    </nc>
  </rcc>
  <rcc rId="16125" sId="2">
    <nc r="E199" t="inlineStr">
      <is>
        <t>TOY_UHD_BL4.1_Integration17</t>
      </is>
    </nc>
  </rcc>
  <rcc rId="16126" sId="2">
    <nc r="E200" t="inlineStr">
      <is>
        <t>TOY_UHD_BL4.1_Integration17</t>
      </is>
    </nc>
  </rcc>
  <rcc rId="16127" sId="2">
    <nc r="E201" t="inlineStr">
      <is>
        <t>TOY_UHD_BL4.1_Integration17</t>
      </is>
    </nc>
  </rcc>
  <rcc rId="16128" sId="2">
    <nc r="E202" t="inlineStr">
      <is>
        <t>TOY_UHD_BL4.1_Integration17</t>
      </is>
    </nc>
  </rcc>
  <rcc rId="16129" sId="2">
    <nc r="E203" t="inlineStr">
      <is>
        <t>TOY_UHD_BL4.1_Integration17</t>
      </is>
    </nc>
  </rcc>
  <rcc rId="16130" sId="2">
    <nc r="E204" t="inlineStr">
      <is>
        <t>TOY_UHD_BL4.1_Integration17</t>
      </is>
    </nc>
  </rcc>
  <rcc rId="16131" sId="2">
    <nc r="E205" t="inlineStr">
      <is>
        <t>TOY_UHD_BL4.1_Integration17</t>
      </is>
    </nc>
  </rcc>
  <rcc rId="16132" sId="2">
    <nc r="E206" t="inlineStr">
      <is>
        <t>TOY_UHD_BL4.1_Integration17</t>
      </is>
    </nc>
  </rcc>
  <rcc rId="16133" sId="2">
    <nc r="E207" t="inlineStr">
      <is>
        <t>TOY_UHD_BL4.1_Integration17</t>
      </is>
    </nc>
  </rcc>
  <rcc rId="16134" sId="2">
    <nc r="E208" t="inlineStr">
      <is>
        <t>TOY_UHD_BL4.1_Integration17</t>
      </is>
    </nc>
  </rcc>
  <rcc rId="16135" sId="2">
    <nc r="E209" t="inlineStr">
      <is>
        <t>TOY_UHD_BL4.1_Integration17</t>
      </is>
    </nc>
  </rcc>
  <rcc rId="16136" sId="2">
    <nc r="E210" t="inlineStr">
      <is>
        <t>TOY_UHD_BL4.1_Integration17</t>
      </is>
    </nc>
  </rcc>
  <rcc rId="16137" sId="2">
    <nc r="E211" t="inlineStr">
      <is>
        <t>TOY_UHD_BL4.1_Integration17</t>
      </is>
    </nc>
  </rcc>
  <rcc rId="16138" sId="2">
    <nc r="E212" t="inlineStr">
      <is>
        <t>TOY_UHD_BL4.1_Integration17</t>
      </is>
    </nc>
  </rcc>
  <rcc rId="16139" sId="2">
    <nc r="E213" t="inlineStr">
      <is>
        <t>TOY_UHD_BL4.1_Integration17</t>
      </is>
    </nc>
  </rcc>
  <rcc rId="16140" sId="2">
    <nc r="E214" t="inlineStr">
      <is>
        <t>TOY_UHD_BL4.1_Integration17</t>
      </is>
    </nc>
  </rcc>
  <rcc rId="16141" sId="2">
    <nc r="E215" t="inlineStr">
      <is>
        <t>TOY_UHD_BL4.1_Integration17</t>
      </is>
    </nc>
  </rcc>
  <rcc rId="16142" sId="2">
    <nc r="E216" t="inlineStr">
      <is>
        <t>TOY_UHD_BL4.1_Integration17</t>
      </is>
    </nc>
  </rcc>
  <rcc rId="16143" sId="2">
    <nc r="E217" t="inlineStr">
      <is>
        <t>TOY_UHD_BL4.1_Integration17</t>
      </is>
    </nc>
  </rcc>
  <rcc rId="16144" sId="2">
    <nc r="E218" t="inlineStr">
      <is>
        <t>TOY_UHD_BL4.1_Integration17</t>
      </is>
    </nc>
  </rcc>
  <rcc rId="16145" sId="2">
    <nc r="E219" t="inlineStr">
      <is>
        <t>TOY_UHD_BL4.1_Integration17</t>
      </is>
    </nc>
  </rcc>
  <rcc rId="16146" sId="2">
    <nc r="E220" t="inlineStr">
      <is>
        <t>TOY_UHD_BL4.1_Integration17</t>
      </is>
    </nc>
  </rcc>
  <rcc rId="16147" sId="2">
    <nc r="E221" t="inlineStr">
      <is>
        <t>TOY_UHD_BL4.1_Integration17</t>
      </is>
    </nc>
  </rcc>
  <rcc rId="16148" sId="2">
    <nc r="E222" t="inlineStr">
      <is>
        <t>TOY_UHD_BL4.1_Integration17</t>
      </is>
    </nc>
  </rcc>
  <rcc rId="16149" sId="2">
    <nc r="E223" t="inlineStr">
      <is>
        <t>TOY_UHD_BL4.1_Integration17</t>
      </is>
    </nc>
  </rcc>
  <rcc rId="16150" sId="2">
    <nc r="E224" t="inlineStr">
      <is>
        <t>TOY_UHD_BL4.1_Integration17</t>
      </is>
    </nc>
  </rcc>
  <rcc rId="16151" sId="2">
    <nc r="E225" t="inlineStr">
      <is>
        <t>TOY_UHD_BL4.1_Integration17</t>
      </is>
    </nc>
  </rcc>
  <rcc rId="16152" sId="2">
    <nc r="E226" t="inlineStr">
      <is>
        <t>TOY_UHD_BL4.1_Integration17</t>
      </is>
    </nc>
  </rcc>
  <rcc rId="16153" sId="2">
    <nc r="E227" t="inlineStr">
      <is>
        <t>TOY_UHD_BL4.1_Integration17</t>
      </is>
    </nc>
  </rcc>
  <rcc rId="16154" sId="2">
    <nc r="E228" t="inlineStr">
      <is>
        <t>TOY_UHD_BL4.1_Integration17</t>
      </is>
    </nc>
  </rcc>
  <rcc rId="16155" sId="2">
    <nc r="E229" t="inlineStr">
      <is>
        <t>TOY_UHD_BL4.1_Integration17</t>
      </is>
    </nc>
  </rcc>
  <rcc rId="16156" sId="2">
    <nc r="E230" t="inlineStr">
      <is>
        <t>TOY_UHD_BL4.1_Integration17</t>
      </is>
    </nc>
  </rcc>
  <rcc rId="16157" sId="2">
    <nc r="E231" t="inlineStr">
      <is>
        <t>TOY_UHD_BL4.1_Integration17</t>
      </is>
    </nc>
  </rcc>
  <rcc rId="16158" sId="2">
    <nc r="E232" t="inlineStr">
      <is>
        <t>TOY_UHD_BL4.1_Integration17</t>
      </is>
    </nc>
  </rcc>
  <rcc rId="16159" sId="2">
    <nc r="E233" t="inlineStr">
      <is>
        <t>TOY_UHD_BL4.1_Integration17</t>
      </is>
    </nc>
  </rcc>
  <rcc rId="16160" sId="2">
    <nc r="E234" t="inlineStr">
      <is>
        <t>TOY_UHD_BL4.1_Integration17</t>
      </is>
    </nc>
  </rcc>
  <rcc rId="16161" sId="2">
    <nc r="E235" t="inlineStr">
      <is>
        <t>TOY_UHD_BL4.1_Integration17</t>
      </is>
    </nc>
  </rcc>
  <rcc rId="16162" sId="2">
    <nc r="E236" t="inlineStr">
      <is>
        <t>TOY_UHD_BL4.1_Integration17</t>
      </is>
    </nc>
  </rcc>
  <rcc rId="16163" sId="2">
    <nc r="E237" t="inlineStr">
      <is>
        <t>TOY_UHD_BL4.1_Integration17</t>
      </is>
    </nc>
  </rcc>
  <rcc rId="16164" sId="2">
    <nc r="E238" t="inlineStr">
      <is>
        <t>TOY_UHD_BL4.1_Integration17</t>
      </is>
    </nc>
  </rcc>
  <rcc rId="16165" sId="2">
    <nc r="E239" t="inlineStr">
      <is>
        <t>TOY_UHD_BL4.1_Integration17</t>
      </is>
    </nc>
  </rcc>
  <rcc rId="16166" sId="2">
    <nc r="E240" t="inlineStr">
      <is>
        <t>TOY_UHD_BL4.1_Integration17</t>
      </is>
    </nc>
  </rcc>
  <rcc rId="16167" sId="2">
    <nc r="E241" t="inlineStr">
      <is>
        <t>TOY_UHD_BL4.1_Integration17</t>
      </is>
    </nc>
  </rcc>
  <rcc rId="16168" sId="2">
    <nc r="E242" t="inlineStr">
      <is>
        <t>TOY_UHD_BL4.1_Integration17</t>
      </is>
    </nc>
  </rcc>
  <rcc rId="16169" sId="2">
    <nc r="E243" t="inlineStr">
      <is>
        <t>TOY_UHD_BL4.1_Integration17</t>
      </is>
    </nc>
  </rcc>
  <rcc rId="16170" sId="2">
    <nc r="E244" t="inlineStr">
      <is>
        <t>TOY_UHD_BL4.1_Integration17</t>
      </is>
    </nc>
  </rcc>
  <rcc rId="16171" sId="2">
    <nc r="E245" t="inlineStr">
      <is>
        <t>TOY_UHD_BL4.1_Integration17</t>
      </is>
    </nc>
  </rcc>
  <rcc rId="16172" sId="2">
    <nc r="E246" t="inlineStr">
      <is>
        <t>TOY_UHD_BL4.1_Integration17</t>
      </is>
    </nc>
  </rcc>
  <rcc rId="16173" sId="2">
    <nc r="E247" t="inlineStr">
      <is>
        <t>TOY_UHD_BL4.1_Integration17</t>
      </is>
    </nc>
  </rcc>
  <rcc rId="16174" sId="2">
    <nc r="E248" t="inlineStr">
      <is>
        <t>TOY_UHD_BL4.1_Integration17</t>
      </is>
    </nc>
  </rcc>
  <rcc rId="16175" sId="2">
    <nc r="E249" t="inlineStr">
      <is>
        <t>TOY_UHD_BL4.1_Integration17</t>
      </is>
    </nc>
  </rcc>
  <rcc rId="16176" sId="2">
    <nc r="E250" t="inlineStr">
      <is>
        <t>TOY_UHD_BL4.1_Integration17</t>
      </is>
    </nc>
  </rcc>
  <rcc rId="16177" sId="2">
    <nc r="E251" t="inlineStr">
      <is>
        <t>TOY_UHD_BL4.1_Integration17</t>
      </is>
    </nc>
  </rcc>
  <rcc rId="16178" sId="2">
    <nc r="E252" t="inlineStr">
      <is>
        <t>TOY_UHD_BL4.1_Integration17</t>
      </is>
    </nc>
  </rcc>
  <rcc rId="16179" sId="2">
    <nc r="E253" t="inlineStr">
      <is>
        <t>TOY_UHD_BL4.1_Integration17</t>
      </is>
    </nc>
  </rcc>
  <rcc rId="16180" sId="2">
    <nc r="E254" t="inlineStr">
      <is>
        <t>TOY_UHD_BL4.1_Integration17</t>
      </is>
    </nc>
  </rcc>
  <rcc rId="16181" sId="2">
    <nc r="E255" t="inlineStr">
      <is>
        <t>TOY_UHD_BL4.1_Integration17</t>
      </is>
    </nc>
  </rcc>
  <rcc rId="16182" sId="2">
    <nc r="E256" t="inlineStr">
      <is>
        <t>TOY_UHD_BL4.1_Integration17</t>
      </is>
    </nc>
  </rcc>
  <rcc rId="16183" sId="2">
    <nc r="E257" t="inlineStr">
      <is>
        <t>TOY_UHD_BL4.1_Integration17</t>
      </is>
    </nc>
  </rcc>
  <rcc rId="16184" sId="2">
    <nc r="E258" t="inlineStr">
      <is>
        <t>TOY_UHD_BL4.1_Integration17</t>
      </is>
    </nc>
  </rcc>
  <rcc rId="16185" sId="2">
    <nc r="E259" t="inlineStr">
      <is>
        <t>TOY_UHD_BL4.1_Integration17</t>
      </is>
    </nc>
  </rcc>
  <rcc rId="16186" sId="2">
    <nc r="E260" t="inlineStr">
      <is>
        <t>TOY_UHD_BL4.1_Integration17</t>
      </is>
    </nc>
  </rcc>
  <rcc rId="16187" sId="2">
    <nc r="E261" t="inlineStr">
      <is>
        <t>TOY_UHD_BL4.1_Integration17</t>
      </is>
    </nc>
  </rcc>
  <rcc rId="16188" sId="2">
    <nc r="E262" t="inlineStr">
      <is>
        <t>TOY_UHD_BL4.1_Integration17</t>
      </is>
    </nc>
  </rcc>
  <rcc rId="16189" sId="2">
    <nc r="E263" t="inlineStr">
      <is>
        <t>TOY_UHD_BL4.1_Integration17</t>
      </is>
    </nc>
  </rcc>
  <rcc rId="16190" sId="2">
    <nc r="E264" t="inlineStr">
      <is>
        <t>TOY_UHD_BL4.1_Integration17</t>
      </is>
    </nc>
  </rcc>
  <rcc rId="16191" sId="2">
    <nc r="E265" t="inlineStr">
      <is>
        <t>TOY_UHD_BL4.1_Integration17</t>
      </is>
    </nc>
  </rcc>
  <rcc rId="16192" sId="2">
    <nc r="E266" t="inlineStr">
      <is>
        <t>TOY_UHD_BL4.1_Integration17</t>
      </is>
    </nc>
  </rcc>
  <rcc rId="16193" sId="2">
    <nc r="E267" t="inlineStr">
      <is>
        <t>TOY_UHD_BL4.1_Integration17</t>
      </is>
    </nc>
  </rcc>
  <rcc rId="16194" sId="2">
    <nc r="E268" t="inlineStr">
      <is>
        <t>TOY_UHD_BL4.1_Integration17</t>
      </is>
    </nc>
  </rcc>
  <rcc rId="16195" sId="2">
    <nc r="E269" t="inlineStr">
      <is>
        <t>TOY_UHD_BL4.1_Integration17</t>
      </is>
    </nc>
  </rcc>
  <rcc rId="16196" sId="2" quotePrefix="1">
    <oc r="L196" t="inlineStr">
      <is>
        <t>-</t>
      </is>
    </oc>
    <nc r="L196" t="inlineStr">
      <is>
        <t>BB80080</t>
      </is>
    </nc>
  </rcc>
  <rcc rId="16197" sId="2" quotePrefix="1">
    <oc r="L197" t="inlineStr">
      <is>
        <t>-</t>
      </is>
    </oc>
    <nc r="L197" t="inlineStr">
      <is>
        <t>BB80080</t>
      </is>
    </nc>
  </rcc>
  <rcc rId="16198" sId="2" quotePrefix="1">
    <nc r="L198" t="inlineStr">
      <is>
        <t>BB80080</t>
      </is>
    </nc>
  </rcc>
  <rcc rId="16199" sId="2" quotePrefix="1">
    <nc r="L199" t="inlineStr">
      <is>
        <t>BB80080</t>
      </is>
    </nc>
  </rcc>
  <rcc rId="16200" sId="2" quotePrefix="1">
    <nc r="L200" t="inlineStr">
      <is>
        <t>BB80080</t>
      </is>
    </nc>
  </rcc>
  <rcc rId="16201" sId="2" quotePrefix="1">
    <nc r="L201" t="inlineStr">
      <is>
        <t>BB80080</t>
      </is>
    </nc>
  </rcc>
  <rcc rId="16202" sId="2" quotePrefix="1">
    <nc r="L202" t="inlineStr">
      <is>
        <t>BB80080</t>
      </is>
    </nc>
  </rcc>
  <rcc rId="16203" sId="2" quotePrefix="1">
    <nc r="L203" t="inlineStr">
      <is>
        <t>BB80080</t>
      </is>
    </nc>
  </rcc>
  <rcc rId="16204" sId="2" quotePrefix="1">
    <nc r="L204" t="inlineStr">
      <is>
        <t>BB80080</t>
      </is>
    </nc>
  </rcc>
  <rcc rId="16205" sId="2" quotePrefix="1">
    <nc r="L205" t="inlineStr">
      <is>
        <t>BB80080</t>
      </is>
    </nc>
  </rcc>
  <rcc rId="16206" sId="2" quotePrefix="1">
    <nc r="L206" t="inlineStr">
      <is>
        <t>BB80080</t>
      </is>
    </nc>
  </rcc>
  <rcc rId="16207" sId="2" quotePrefix="1">
    <nc r="L207" t="inlineStr">
      <is>
        <t>BB80080</t>
      </is>
    </nc>
  </rcc>
  <rcc rId="16208" sId="2" quotePrefix="1">
    <nc r="L208" t="inlineStr">
      <is>
        <t>BB80080</t>
      </is>
    </nc>
  </rcc>
  <rcc rId="16209" sId="2" quotePrefix="1">
    <nc r="L209" t="inlineStr">
      <is>
        <t>BB80080</t>
      </is>
    </nc>
  </rcc>
  <rcc rId="16210" sId="2" quotePrefix="1">
    <nc r="L210" t="inlineStr">
      <is>
        <t>BB80080</t>
      </is>
    </nc>
  </rcc>
  <rcc rId="16211" sId="2" quotePrefix="1">
    <nc r="L211" t="inlineStr">
      <is>
        <t>BB80080</t>
      </is>
    </nc>
  </rcc>
  <rcc rId="16212" sId="2" quotePrefix="1">
    <nc r="L212" t="inlineStr">
      <is>
        <t>BB80080</t>
      </is>
    </nc>
  </rcc>
  <rcc rId="16213" sId="2" quotePrefix="1">
    <nc r="L213" t="inlineStr">
      <is>
        <t>BB80080</t>
      </is>
    </nc>
  </rcc>
  <rcc rId="16214" sId="2" quotePrefix="1">
    <nc r="L214" t="inlineStr">
      <is>
        <t>BB80080</t>
      </is>
    </nc>
  </rcc>
  <rcc rId="16215" sId="2" quotePrefix="1">
    <nc r="L215" t="inlineStr">
      <is>
        <t>BB80080</t>
      </is>
    </nc>
  </rcc>
  <rcc rId="16216" sId="2" quotePrefix="1">
    <nc r="L216" t="inlineStr">
      <is>
        <t>BB80080</t>
      </is>
    </nc>
  </rcc>
  <rcc rId="16217" sId="2" quotePrefix="1">
    <nc r="L217" t="inlineStr">
      <is>
        <t>BB80080</t>
      </is>
    </nc>
  </rcc>
  <rcc rId="16218" sId="2" quotePrefix="1">
    <nc r="L218" t="inlineStr">
      <is>
        <t>BB80080</t>
      </is>
    </nc>
  </rcc>
  <rcc rId="16219" sId="2" quotePrefix="1">
    <nc r="L219" t="inlineStr">
      <is>
        <t>BB80080</t>
      </is>
    </nc>
  </rcc>
  <rcc rId="16220" sId="2" quotePrefix="1">
    <nc r="L220" t="inlineStr">
      <is>
        <t>BB80080</t>
      </is>
    </nc>
  </rcc>
  <rcc rId="16221" sId="2" quotePrefix="1">
    <nc r="L221" t="inlineStr">
      <is>
        <t>BB80080</t>
      </is>
    </nc>
  </rcc>
  <rcc rId="16222" sId="2" quotePrefix="1">
    <nc r="L222" t="inlineStr">
      <is>
        <t>BB80080</t>
      </is>
    </nc>
  </rcc>
  <rcc rId="16223" sId="2" quotePrefix="1">
    <nc r="L223" t="inlineStr">
      <is>
        <t>BB80080</t>
      </is>
    </nc>
  </rcc>
  <rcc rId="16224" sId="2" quotePrefix="1">
    <nc r="L224" t="inlineStr">
      <is>
        <t>BB80080</t>
      </is>
    </nc>
  </rcc>
  <rcc rId="16225" sId="2" quotePrefix="1">
    <nc r="L225" t="inlineStr">
      <is>
        <t>BB80080</t>
      </is>
    </nc>
  </rcc>
  <rcc rId="16226" sId="2" quotePrefix="1">
    <nc r="L226" t="inlineStr">
      <is>
        <t>BB80080</t>
      </is>
    </nc>
  </rcc>
  <rcc rId="16227" sId="2" quotePrefix="1">
    <nc r="L227" t="inlineStr">
      <is>
        <t>BB80080</t>
      </is>
    </nc>
  </rcc>
  <rcc rId="16228" sId="2" quotePrefix="1">
    <nc r="L228" t="inlineStr">
      <is>
        <t>BB80080</t>
      </is>
    </nc>
  </rcc>
  <rcc rId="16229" sId="2" quotePrefix="1">
    <nc r="L229" t="inlineStr">
      <is>
        <t>BB80080</t>
      </is>
    </nc>
  </rcc>
  <rcc rId="16230" sId="2" quotePrefix="1">
    <nc r="L230" t="inlineStr">
      <is>
        <t>BB80080</t>
      </is>
    </nc>
  </rcc>
  <rcc rId="16231" sId="2" quotePrefix="1">
    <nc r="L231" t="inlineStr">
      <is>
        <t>BB80080</t>
      </is>
    </nc>
  </rcc>
  <rcc rId="16232" sId="2" quotePrefix="1">
    <nc r="L232" t="inlineStr">
      <is>
        <t>BB80080</t>
      </is>
    </nc>
  </rcc>
  <rcc rId="16233" sId="2" quotePrefix="1">
    <nc r="L233" t="inlineStr">
      <is>
        <t>BB80080</t>
      </is>
    </nc>
  </rcc>
  <rcc rId="16234" sId="2" quotePrefix="1">
    <nc r="L234" t="inlineStr">
      <is>
        <t>BB80080</t>
      </is>
    </nc>
  </rcc>
  <rcc rId="16235" sId="2" quotePrefix="1">
    <nc r="L235" t="inlineStr">
      <is>
        <t>BB80080</t>
      </is>
    </nc>
  </rcc>
  <rcc rId="16236" sId="2" quotePrefix="1">
    <nc r="L236" t="inlineStr">
      <is>
        <t>BB80080</t>
      </is>
    </nc>
  </rcc>
  <rcc rId="16237" sId="2" quotePrefix="1">
    <nc r="L237" t="inlineStr">
      <is>
        <t>BB80080</t>
      </is>
    </nc>
  </rcc>
  <rcc rId="16238" sId="2" quotePrefix="1">
    <nc r="L238" t="inlineStr">
      <is>
        <t>BB80080</t>
      </is>
    </nc>
  </rcc>
  <rcc rId="16239" sId="2" quotePrefix="1">
    <nc r="L239" t="inlineStr">
      <is>
        <t>BB80080</t>
      </is>
    </nc>
  </rcc>
  <rcc rId="16240" sId="2" quotePrefix="1">
    <nc r="L240" t="inlineStr">
      <is>
        <t>BB80080</t>
      </is>
    </nc>
  </rcc>
  <rcc rId="16241" sId="2" quotePrefix="1">
    <nc r="L241" t="inlineStr">
      <is>
        <t>BB80080</t>
      </is>
    </nc>
  </rcc>
  <rcc rId="16242" sId="2" quotePrefix="1">
    <nc r="L242" t="inlineStr">
      <is>
        <t>BB80080</t>
      </is>
    </nc>
  </rcc>
  <rcc rId="16243" sId="2" quotePrefix="1">
    <nc r="L243" t="inlineStr">
      <is>
        <t>BB80080</t>
      </is>
    </nc>
  </rcc>
  <rcc rId="16244" sId="2" quotePrefix="1">
    <nc r="L244" t="inlineStr">
      <is>
        <t>BB80080</t>
      </is>
    </nc>
  </rcc>
  <rcc rId="16245" sId="2" quotePrefix="1">
    <nc r="L245" t="inlineStr">
      <is>
        <t>BB80080</t>
      </is>
    </nc>
  </rcc>
  <rcc rId="16246" sId="2" quotePrefix="1">
    <nc r="L246" t="inlineStr">
      <is>
        <t>BB80080</t>
      </is>
    </nc>
  </rcc>
  <rcc rId="16247" sId="2" quotePrefix="1">
    <nc r="L247" t="inlineStr">
      <is>
        <t>BB80080</t>
      </is>
    </nc>
  </rcc>
  <rcc rId="16248" sId="2" quotePrefix="1">
    <nc r="L248" t="inlineStr">
      <is>
        <t>BB80080</t>
      </is>
    </nc>
  </rcc>
  <rcc rId="16249" sId="2" quotePrefix="1">
    <nc r="L249" t="inlineStr">
      <is>
        <t>BB80080</t>
      </is>
    </nc>
  </rcc>
  <rcc rId="16250" sId="2" quotePrefix="1">
    <nc r="L250" t="inlineStr">
      <is>
        <t>BB80080</t>
      </is>
    </nc>
  </rcc>
  <rcc rId="16251" sId="2" quotePrefix="1">
    <nc r="L251" t="inlineStr">
      <is>
        <t>BB80080</t>
      </is>
    </nc>
  </rcc>
  <rcc rId="16252" sId="2" quotePrefix="1">
    <nc r="L252" t="inlineStr">
      <is>
        <t>BB80080</t>
      </is>
    </nc>
  </rcc>
  <rcc rId="16253" sId="2" quotePrefix="1">
    <nc r="L253" t="inlineStr">
      <is>
        <t>BB80080</t>
      </is>
    </nc>
  </rcc>
  <rcc rId="16254" sId="2" quotePrefix="1">
    <nc r="L254" t="inlineStr">
      <is>
        <t>BB80080</t>
      </is>
    </nc>
  </rcc>
  <rcc rId="16255" sId="2" quotePrefix="1">
    <nc r="L255" t="inlineStr">
      <is>
        <t>BB80080</t>
      </is>
    </nc>
  </rcc>
  <rcc rId="16256" sId="2" quotePrefix="1">
    <nc r="L256" t="inlineStr">
      <is>
        <t>BB80080</t>
      </is>
    </nc>
  </rcc>
  <rcc rId="16257" sId="2" quotePrefix="1">
    <nc r="L257" t="inlineStr">
      <is>
        <t>BB80080</t>
      </is>
    </nc>
  </rcc>
  <rcc rId="16258" sId="2" quotePrefix="1">
    <nc r="L258" t="inlineStr">
      <is>
        <t>BB80080</t>
      </is>
    </nc>
  </rcc>
  <rcc rId="16259" sId="2" quotePrefix="1">
    <nc r="L259" t="inlineStr">
      <is>
        <t>BB80080</t>
      </is>
    </nc>
  </rcc>
  <rcc rId="16260" sId="2" quotePrefix="1">
    <nc r="L260" t="inlineStr">
      <is>
        <t>BB80080</t>
      </is>
    </nc>
  </rcc>
  <rcc rId="16261" sId="2" quotePrefix="1">
    <nc r="L261" t="inlineStr">
      <is>
        <t>BB80080</t>
      </is>
    </nc>
  </rcc>
  <rcc rId="16262" sId="2" quotePrefix="1">
    <nc r="L262" t="inlineStr">
      <is>
        <t>BB80080</t>
      </is>
    </nc>
  </rcc>
  <rcc rId="16263" sId="2" quotePrefix="1">
    <nc r="L263" t="inlineStr">
      <is>
        <t>BB80080</t>
      </is>
    </nc>
  </rcc>
  <rcc rId="16264" sId="2" quotePrefix="1">
    <nc r="L264" t="inlineStr">
      <is>
        <t>BB80080</t>
      </is>
    </nc>
  </rcc>
  <rcc rId="16265" sId="2" quotePrefix="1">
    <nc r="L265" t="inlineStr">
      <is>
        <t>BB80080</t>
      </is>
    </nc>
  </rcc>
  <rcc rId="16266" sId="2" quotePrefix="1">
    <nc r="L266" t="inlineStr">
      <is>
        <t>BB80080</t>
      </is>
    </nc>
  </rcc>
  <rcc rId="16267" sId="2" quotePrefix="1">
    <nc r="L267" t="inlineStr">
      <is>
        <t>BB80080</t>
      </is>
    </nc>
  </rcc>
  <rcc rId="16268" sId="2" quotePrefix="1">
    <nc r="L268" t="inlineStr">
      <is>
        <t>BB80080</t>
      </is>
    </nc>
  </rcc>
  <rcc rId="16269" sId="2" quotePrefix="1">
    <nc r="L269" t="inlineStr">
      <is>
        <t>BB80080</t>
      </is>
    </nc>
  </rcc>
  <rfmt sheetId="2" sqref="B196:B269">
    <dxf>
      <fill>
        <patternFill patternType="solid">
          <bgColor theme="9" tint="0.39997558519241921"/>
        </patternFill>
      </fill>
    </dxf>
  </rfmt>
  <rcc rId="16270" sId="2" quotePrefix="1">
    <nc r="P196" t="inlineStr">
      <is>
        <t>Vivek Parashar (RBEI/ESJ6)</t>
      </is>
    </nc>
  </rcc>
  <rcc rId="16271" sId="2" quotePrefix="1">
    <nc r="P197" t="inlineStr">
      <is>
        <t>Vivek Parashar (RBEI/ESJ6)</t>
      </is>
    </nc>
  </rcc>
  <rcc rId="16272" sId="2" quotePrefix="1">
    <nc r="P198" t="inlineStr">
      <is>
        <t>Ranjith Kumar C Shiva (RBEI/ESJ6)</t>
      </is>
    </nc>
  </rcc>
  <rcc rId="16273" sId="2" quotePrefix="1">
    <nc r="P199" t="inlineStr">
      <is>
        <t>Deepak Moncey Easow (RBEI/ESJ6)</t>
      </is>
    </nc>
  </rcc>
  <rcc rId="16274" sId="2" quotePrefix="1">
    <nc r="P200" t="inlineStr">
      <is>
        <t>Deepak Moncey Easow (RBEI/ESJ6)</t>
      </is>
    </nc>
  </rcc>
  <rcc rId="16275" sId="2" quotePrefix="1">
    <nc r="P201" t="inlineStr">
      <is>
        <t>Harish Penchala (RBEI/ESJ-ATO)</t>
      </is>
    </nc>
  </rcc>
  <rcc rId="16276" sId="2" quotePrefix="1">
    <nc r="P202" t="inlineStr">
      <is>
        <t>Nithin N E (RBEI/ESJ32)</t>
      </is>
    </nc>
  </rcc>
  <rcc rId="16277" sId="2" quotePrefix="1">
    <nc r="P203" t="inlineStr">
      <is>
        <t>D_Rajashekar Shruti (RBEI/ESJ33)</t>
      </is>
    </nc>
  </rcc>
  <rcc rId="16278" sId="2" quotePrefix="1">
    <nc r="P204" t="inlineStr">
      <is>
        <t>D_Rajashekar Shruti (RBEI/ESJ33)</t>
      </is>
    </nc>
  </rcc>
  <rcc rId="16279" sId="2" quotePrefix="1">
    <nc r="P205" t="inlineStr">
      <is>
        <t>Siake Yves (CC-AS/ESB3)</t>
      </is>
    </nc>
  </rcc>
  <rcc rId="16280" sId="2" quotePrefix="1">
    <nc r="P206" t="inlineStr">
      <is>
        <t>D_Rajashekar Shruti (RBEI/ESJ33)</t>
      </is>
    </nc>
  </rcc>
  <rcc rId="16281" sId="2" quotePrefix="1">
    <nc r="P207" t="inlineStr">
      <is>
        <t>D_Rajashekar Shruti (RBEI/ESJ33)</t>
      </is>
    </nc>
  </rcc>
  <rcc rId="16282" sId="2" quotePrefix="1">
    <nc r="P208" t="inlineStr">
      <is>
        <t>D_Rajashekar Shruti (RBEI/ESJ33)</t>
      </is>
    </nc>
  </rcc>
  <rcc rId="16283" sId="2" quotePrefix="1">
    <nc r="P209" t="inlineStr">
      <is>
        <t>Kavya K M (RBEI/ESJ33)</t>
      </is>
    </nc>
  </rcc>
  <rcc rId="16284" sId="2" quotePrefix="1">
    <nc r="P210" t="inlineStr">
      <is>
        <t>Rao Ananya (RBEI/ESJ32)</t>
      </is>
    </nc>
  </rcc>
  <rcc rId="16285" sId="2" quotePrefix="1">
    <nc r="P211" t="inlineStr">
      <is>
        <t>Chandrasekar Ramasamy (RBEI/ESJ33)</t>
      </is>
    </nc>
  </rcc>
  <rcc rId="16286" sId="2" quotePrefix="1">
    <nc r="P212" t="inlineStr">
      <is>
        <t>Kavya K M (RBEI/ESJ33)</t>
      </is>
    </nc>
  </rcc>
  <rcc rId="16287" sId="2" quotePrefix="1">
    <nc r="P213" t="inlineStr">
      <is>
        <t>Kavya K M (RBEI/ESJ33)</t>
      </is>
    </nc>
  </rcc>
  <rcc rId="16288" sId="2" quotePrefix="1">
    <nc r="P214" t="inlineStr">
      <is>
        <t>Kavya K M (RBEI/ESJ33)</t>
      </is>
    </nc>
  </rcc>
  <rcc rId="16289" sId="2" quotePrefix="1">
    <nc r="P215" t="inlineStr">
      <is>
        <t>Rao Ananya (RBEI/ESJ32)</t>
      </is>
    </nc>
  </rcc>
  <rcc rId="16290" sId="2" quotePrefix="1">
    <nc r="P216" t="inlineStr">
      <is>
        <t>Kavya K M (RBEI/ESJ33)</t>
      </is>
    </nc>
  </rcc>
  <rcc rId="16291" sId="2" quotePrefix="1">
    <nc r="P217" t="inlineStr">
      <is>
        <t>Kavya K M (RBEI/ESJ33)</t>
      </is>
    </nc>
  </rcc>
  <rcc rId="16292" sId="2" quotePrefix="1">
    <nc r="P218" t="inlineStr">
      <is>
        <t>Kavya K M (RBEI/ESJ33)</t>
      </is>
    </nc>
  </rcc>
  <rcc rId="16293" sId="2" quotePrefix="1">
    <nc r="P219" t="inlineStr">
      <is>
        <t>Kavya K M (RBEI/ESJ33)</t>
      </is>
    </nc>
  </rcc>
  <rcc rId="16294" sId="2" quotePrefix="1">
    <nc r="P220" t="inlineStr">
      <is>
        <t>Kavya K M (RBEI/ESJ33)</t>
      </is>
    </nc>
  </rcc>
  <rcc rId="16295" sId="2" quotePrefix="1">
    <nc r="P221" t="inlineStr">
      <is>
        <t>Kavya K M (RBEI/ESJ33)</t>
      </is>
    </nc>
  </rcc>
  <rcc rId="16296" sId="2" quotePrefix="1">
    <nc r="P222" t="inlineStr">
      <is>
        <t>Kavya K M (RBEI/ESJ33)</t>
      </is>
    </nc>
  </rcc>
  <rcc rId="16297" sId="2" quotePrefix="1">
    <nc r="P223" t="inlineStr">
      <is>
        <t>Kavya K M (RBEI/ESJ33)</t>
      </is>
    </nc>
  </rcc>
  <rcc rId="16298" sId="2" quotePrefix="1">
    <nc r="P224" t="inlineStr">
      <is>
        <t>Kavya K M (RBEI/ESJ33)</t>
      </is>
    </nc>
  </rcc>
  <rcc rId="16299" sId="2" quotePrefix="1">
    <nc r="P225" t="inlineStr">
      <is>
        <t>Kavya K M (RBEI/ESJ33)</t>
      </is>
    </nc>
  </rcc>
  <rcc rId="16300" sId="2" quotePrefix="1">
    <nc r="P226" t="inlineStr">
      <is>
        <t>Kavya K M (RBEI/ESJ33)</t>
      </is>
    </nc>
  </rcc>
  <rcc rId="16301" sId="2" quotePrefix="1">
    <nc r="P227" t="inlineStr">
      <is>
        <t>Kavya K M (RBEI/ESJ33)</t>
      </is>
    </nc>
  </rcc>
  <rcc rId="16302" sId="2" quotePrefix="1">
    <nc r="P228" t="inlineStr">
      <is>
        <t>Rao Ananya (RBEI/ESJ32)</t>
      </is>
    </nc>
  </rcc>
  <rcc rId="16303" sId="2" quotePrefix="1">
    <nc r="P229" t="inlineStr">
      <is>
        <t>Rao Ananya (RBEI/ESJ32)</t>
      </is>
    </nc>
  </rcc>
  <rcc rId="16304" sId="2" quotePrefix="1">
    <nc r="P230" t="inlineStr">
      <is>
        <t>Krithika Premkumar (RBEI/ESJ32)</t>
      </is>
    </nc>
  </rcc>
  <rcc rId="16305" sId="2" quotePrefix="1">
    <nc r="P231" t="inlineStr">
      <is>
        <t>Jotheshwari Subramanian (RBEI/ESJ1)</t>
      </is>
    </nc>
  </rcc>
  <rcc rId="16306" sId="2" quotePrefix="1">
    <nc r="P232" t="inlineStr">
      <is>
        <t>Sharanu Patil (RBEI/ESJ32)</t>
      </is>
    </nc>
  </rcc>
  <rcc rId="16307" sId="2" quotePrefix="1">
    <nc r="P233" t="inlineStr">
      <is>
        <t>Kavya K M (RBEI/ESJ33)</t>
      </is>
    </nc>
  </rcc>
  <rcc rId="16308" sId="2" quotePrefix="1">
    <nc r="P234" t="inlineStr">
      <is>
        <t>Kavya K M (RBEI/ESJ33)</t>
      </is>
    </nc>
  </rcc>
  <rcc rId="16309" sId="2" quotePrefix="1">
    <nc r="P235" t="inlineStr">
      <is>
        <t>Rao Ananya (RBEI/ESJ32)</t>
      </is>
    </nc>
  </rcc>
  <rcc rId="16310" sId="2" quotePrefix="1">
    <nc r="P236" t="inlineStr">
      <is>
        <t>Kavya K M (RBEI/ESJ33)</t>
      </is>
    </nc>
  </rcc>
  <rcc rId="16311" sId="2" quotePrefix="1">
    <nc r="P237" t="inlineStr">
      <is>
        <t>Jotheshwari Subramanian (RBEI/ESJ1)</t>
      </is>
    </nc>
  </rcc>
  <rcc rId="16312" sId="2" quotePrefix="1">
    <nc r="P238" t="inlineStr">
      <is>
        <t>Jotheshwari Subramanian (RBEI/ESJ1)</t>
      </is>
    </nc>
  </rcc>
  <rcc rId="16313" sId="2" quotePrefix="1">
    <nc r="P239" t="inlineStr">
      <is>
        <t>Rao Ananya (RBEI/ESJ32)</t>
      </is>
    </nc>
  </rcc>
  <rcc rId="16314" sId="2" quotePrefix="1">
    <nc r="P240" t="inlineStr">
      <is>
        <t>Rao Ananya (RBEI/ESJ32)</t>
      </is>
    </nc>
  </rcc>
  <rcc rId="16315" sId="2" quotePrefix="1">
    <nc r="P241" t="inlineStr">
      <is>
        <t>Rao Ananya (RBEI/ESJ32)</t>
      </is>
    </nc>
  </rcc>
  <rcc rId="16316" sId="2" quotePrefix="1">
    <nc r="P242" t="inlineStr">
      <is>
        <t>Rao Ananya (RBEI/ESJ32)</t>
      </is>
    </nc>
  </rcc>
  <rcc rId="16317" sId="2" quotePrefix="1">
    <nc r="P243" t="inlineStr">
      <is>
        <t>Rao Ananya (RBEI/ESJ32)</t>
      </is>
    </nc>
  </rcc>
  <rcc rId="16318" sId="2" quotePrefix="1">
    <nc r="P244" t="inlineStr">
      <is>
        <t>Sharma Vineet Kumar (CC-AS/EAS3-NA)</t>
      </is>
    </nc>
  </rcc>
  <rcc rId="16319" sId="2" quotePrefix="1">
    <nc r="P245" t="inlineStr">
      <is>
        <t>Rao Ananya (RBEI/ESJ32)</t>
      </is>
    </nc>
  </rcc>
  <rcc rId="16320" sId="2" quotePrefix="1">
    <nc r="P246" t="inlineStr">
      <is>
        <t>Jotheshwari Subramanian (RBEI/ESJ1)</t>
      </is>
    </nc>
  </rcc>
  <rcc rId="16321" sId="2" quotePrefix="1">
    <nc r="P247" t="inlineStr">
      <is>
        <t>Kavya K M (RBEI/ESJ33)</t>
      </is>
    </nc>
  </rcc>
  <rcc rId="16322" sId="2" quotePrefix="1">
    <nc r="P248" t="inlineStr">
      <is>
        <t>Kavya K M (RBEI/ESJ33)</t>
      </is>
    </nc>
  </rcc>
  <rcc rId="16323" sId="2" quotePrefix="1">
    <nc r="P249" t="inlineStr">
      <is>
        <t>Rao Ananya (RBEI/ESJ32)</t>
      </is>
    </nc>
  </rcc>
  <rcc rId="16324" sId="2" quotePrefix="1">
    <nc r="P250" t="inlineStr">
      <is>
        <t>Sharanu Patil (RBEI/ESJ32)</t>
      </is>
    </nc>
  </rcc>
  <rcc rId="16325" sId="2" quotePrefix="1">
    <nc r="P251" t="inlineStr">
      <is>
        <t>Kavya K M (RBEI/ESJ33)</t>
      </is>
    </nc>
  </rcc>
  <rcc rId="16326" sId="2" quotePrefix="1">
    <nc r="P252" t="inlineStr">
      <is>
        <t>Krithika Premkumar (RBEI/ESJ32)</t>
      </is>
    </nc>
  </rcc>
  <rcc rId="16327" sId="2" quotePrefix="1">
    <nc r="P253" t="inlineStr">
      <is>
        <t>Justin X (RBEI/ESJ3)</t>
      </is>
    </nc>
  </rcc>
  <rcc rId="16328" sId="2" quotePrefix="1">
    <nc r="P254" t="inlineStr">
      <is>
        <t>Justin X (RBEI/ESJ3)</t>
      </is>
    </nc>
  </rcc>
  <rcc rId="16329" sId="2" quotePrefix="1">
    <nc r="P255" t="inlineStr">
      <is>
        <t>Krithika Premkumar (RBEI/ESJ32)</t>
      </is>
    </nc>
  </rcc>
  <rcc rId="16330" sId="2" quotePrefix="1">
    <nc r="P256" t="inlineStr">
      <is>
        <t>Jotheshwari Subramanian (RBEI/ESJ1)</t>
      </is>
    </nc>
  </rcc>
  <rcc rId="16331" sId="2" quotePrefix="1">
    <nc r="P257" t="inlineStr">
      <is>
        <t>Kavya K M (RBEI/ESJ33)</t>
      </is>
    </nc>
  </rcc>
  <rcc rId="16332" sId="2" quotePrefix="1">
    <nc r="P258" t="inlineStr">
      <is>
        <t>Rao Ananya (RBEI/ESJ32)</t>
      </is>
    </nc>
  </rcc>
  <rcc rId="16333" sId="2" quotePrefix="1">
    <nc r="P259" t="inlineStr">
      <is>
        <t>Rao Ananya (RBEI/ESJ32)</t>
      </is>
    </nc>
  </rcc>
  <rcc rId="16334" sId="2" quotePrefix="1">
    <nc r="P260" t="inlineStr">
      <is>
        <t>Rao Ananya (RBEI/ESJ32)</t>
      </is>
    </nc>
  </rcc>
  <rcc rId="16335" sId="2" quotePrefix="1">
    <nc r="P261" t="inlineStr">
      <is>
        <t>Rao Ananya (RBEI/ESJ32)</t>
      </is>
    </nc>
  </rcc>
  <rcc rId="16336" sId="2" quotePrefix="1">
    <nc r="P262" t="inlineStr">
      <is>
        <t>Rao Ananya (RBEI/ESJ32)</t>
      </is>
    </nc>
  </rcc>
  <rcc rId="16337" sId="2" quotePrefix="1">
    <nc r="P263" t="inlineStr">
      <is>
        <t>Justin X (RBEI/ESJ3)</t>
      </is>
    </nc>
  </rcc>
  <rcc rId="16338" sId="2" quotePrefix="1">
    <nc r="P264" t="inlineStr">
      <is>
        <t>Jotheshwari Subramanian (RBEI/ESJ1)</t>
      </is>
    </nc>
  </rcc>
  <rcc rId="16339" sId="2" quotePrefix="1">
    <nc r="P265" t="inlineStr">
      <is>
        <t>Sharanu Patil (RBEI/ESJ32)</t>
      </is>
    </nc>
  </rcc>
  <rcc rId="16340" sId="2" quotePrefix="1">
    <nc r="P266" t="inlineStr">
      <is>
        <t>Rao Ananya (RBEI/ESJ32)</t>
      </is>
    </nc>
  </rcc>
  <rcc rId="16341" sId="2" quotePrefix="1">
    <nc r="P267" t="inlineStr">
      <is>
        <t>Justin X (RBEI/ESJ3)</t>
      </is>
    </nc>
  </rcc>
  <rcc rId="16342" sId="2" quotePrefix="1">
    <nc r="P268" t="inlineStr">
      <is>
        <t>Jotheshwari Subramanian (RBEI/ESJ1)</t>
      </is>
    </nc>
  </rcc>
  <rcc rId="16343" sId="2" quotePrefix="1">
    <nc r="P269" t="inlineStr">
      <is>
        <t>Krithika Premkumar (RBEI/ESJ32)</t>
      </is>
    </nc>
  </rcc>
  <rrc rId="16344" sId="2" eol="1" ref="A299:XFD299" action="insertRow"/>
  <rfmt sheetId="2" sqref="Y215" start="0" length="2147483647">
    <dxf>
      <font>
        <color rgb="FFFF0000"/>
      </font>
    </dxf>
  </rfmt>
  <rcc rId="16345" sId="2">
    <nc r="S196" t="inlineStr">
      <is>
        <t>hau.nguyen-tai</t>
      </is>
    </nc>
  </rcc>
  <rcc rId="16346" sId="2">
    <nc r="S197" t="inlineStr">
      <is>
        <t>hau.nguyen-tai</t>
      </is>
    </nc>
  </rcc>
  <rcc rId="16347" sId="2">
    <nc r="S198" t="inlineStr">
      <is>
        <t>hau.nguyen-tai</t>
      </is>
    </nc>
  </rcc>
  <rcc rId="16348" sId="2">
    <nc r="S199" t="inlineStr">
      <is>
        <t>hau.nguyen-tai</t>
      </is>
    </nc>
  </rcc>
  <rcc rId="16349" sId="2">
    <nc r="S200" t="inlineStr">
      <is>
        <t>hau.nguyen-tai</t>
      </is>
    </nc>
  </rcc>
  <rcc rId="16350" sId="2">
    <nc r="S201" t="inlineStr">
      <is>
        <t>hau.nguyen-tai</t>
      </is>
    </nc>
  </rcc>
  <rcc rId="16351" sId="2">
    <nc r="S202" t="inlineStr">
      <is>
        <t>hau.nguyen-tai</t>
      </is>
    </nc>
  </rcc>
  <rcc rId="16352" sId="2">
    <nc r="S203" t="inlineStr">
      <is>
        <t>hau.nguyen-tai</t>
      </is>
    </nc>
  </rcc>
  <rcc rId="16353" sId="2">
    <nc r="S204" t="inlineStr">
      <is>
        <t>hau.nguyen-tai</t>
      </is>
    </nc>
  </rcc>
  <rcc rId="16354" sId="2">
    <nc r="S205" t="inlineStr">
      <is>
        <t>hau.nguyen-tai</t>
      </is>
    </nc>
  </rcc>
  <rcc rId="16355" sId="2">
    <nc r="S206" t="inlineStr">
      <is>
        <t>hau.nguyen-tai</t>
      </is>
    </nc>
  </rcc>
  <rcc rId="16356" sId="2">
    <nc r="S207" t="inlineStr">
      <is>
        <t>hau.nguyen-tai</t>
      </is>
    </nc>
  </rcc>
  <rcc rId="16357" sId="2">
    <nc r="S208" t="inlineStr">
      <is>
        <t>hau.nguyen-tai</t>
      </is>
    </nc>
  </rcc>
  <rcc rId="16358" sId="2">
    <nc r="S209" t="inlineStr">
      <is>
        <t>hau.nguyen-tai</t>
      </is>
    </nc>
  </rcc>
  <rcc rId="16359" sId="2">
    <nc r="S210" t="inlineStr">
      <is>
        <t>hau.nguyen-tai</t>
      </is>
    </nc>
  </rcc>
  <rcc rId="16360" sId="2">
    <nc r="S211" t="inlineStr">
      <is>
        <t>hau.nguyen-tai</t>
      </is>
    </nc>
  </rcc>
  <rcc rId="16361" sId="2">
    <nc r="S212" t="inlineStr">
      <is>
        <t>hau.nguyen-tai</t>
      </is>
    </nc>
  </rcc>
  <rcc rId="16362" sId="2">
    <nc r="S213" t="inlineStr">
      <is>
        <t>hau.nguyen-tai</t>
      </is>
    </nc>
  </rcc>
  <rcc rId="16363" sId="2">
    <nc r="S214" t="inlineStr">
      <is>
        <t>hau.nguyen-tai</t>
      </is>
    </nc>
  </rcc>
  <rcc rId="16364" sId="2">
    <nc r="S215" t="inlineStr">
      <is>
        <t>hau.nguyen-tai</t>
      </is>
    </nc>
  </rcc>
  <rcc rId="16365" sId="2" odxf="1" dxf="1">
    <oc r="Y215">
      <f>Z215*8</f>
    </oc>
    <nc r="Y215">
      <v>1.1200000000000001</v>
    </nc>
    <ndxf>
      <font>
        <sz val="11"/>
        <color theme="1"/>
        <name val="Calibri"/>
        <scheme val="minor"/>
      </font>
    </ndxf>
  </rcc>
  <rcc rId="16366" sId="2">
    <nc r="S236" t="inlineStr">
      <is>
        <t>dac.luu-cong</t>
      </is>
    </nc>
  </rcc>
  <rcc rId="16367" sId="2">
    <nc r="S216" t="inlineStr">
      <is>
        <t>dac.luu-cong</t>
      </is>
    </nc>
  </rcc>
  <rcc rId="16368" sId="2">
    <nc r="S217" t="inlineStr">
      <is>
        <t>dac.luu-cong</t>
      </is>
    </nc>
  </rcc>
  <rcc rId="16369" sId="2">
    <nc r="S218" t="inlineStr">
      <is>
        <t>dac.luu-cong</t>
      </is>
    </nc>
  </rcc>
  <rcc rId="16370" sId="2">
    <nc r="S219" t="inlineStr">
      <is>
        <t>dac.luu-cong</t>
      </is>
    </nc>
  </rcc>
  <rcc rId="16371" sId="2">
    <nc r="S220" t="inlineStr">
      <is>
        <t>dac.luu-cong</t>
      </is>
    </nc>
  </rcc>
  <rcc rId="16372" sId="2">
    <nc r="S221" t="inlineStr">
      <is>
        <t>dac.luu-cong</t>
      </is>
    </nc>
  </rcc>
  <rcc rId="16373" sId="2">
    <nc r="S222" t="inlineStr">
      <is>
        <t>dac.luu-cong</t>
      </is>
    </nc>
  </rcc>
  <rcc rId="16374" sId="2">
    <nc r="S223" t="inlineStr">
      <is>
        <t>dac.luu-cong</t>
      </is>
    </nc>
  </rcc>
  <rcc rId="16375" sId="2">
    <nc r="S224" t="inlineStr">
      <is>
        <t>dac.luu-cong</t>
      </is>
    </nc>
  </rcc>
  <rcc rId="16376" sId="2">
    <nc r="S225" t="inlineStr">
      <is>
        <t>dac.luu-cong</t>
      </is>
    </nc>
  </rcc>
  <rcc rId="16377" sId="2">
    <nc r="S226" t="inlineStr">
      <is>
        <t>dac.luu-cong</t>
      </is>
    </nc>
  </rcc>
  <rcc rId="16378" sId="2">
    <nc r="S227" t="inlineStr">
      <is>
        <t>dac.luu-cong</t>
      </is>
    </nc>
  </rcc>
  <rcc rId="16379" sId="2">
    <nc r="S228" t="inlineStr">
      <is>
        <t>dac.luu-cong</t>
      </is>
    </nc>
  </rcc>
  <rcc rId="16380" sId="2">
    <nc r="S229" t="inlineStr">
      <is>
        <t>dac.luu-cong</t>
      </is>
    </nc>
  </rcc>
  <rcc rId="16381" sId="2">
    <nc r="S230" t="inlineStr">
      <is>
        <t>dac.luu-cong</t>
      </is>
    </nc>
  </rcc>
  <rcc rId="16382" sId="2">
    <nc r="S231" t="inlineStr">
      <is>
        <t>dac.luu-cong</t>
      </is>
    </nc>
  </rcc>
  <rcc rId="16383" sId="2">
    <nc r="S232" t="inlineStr">
      <is>
        <t>dac.luu-cong</t>
      </is>
    </nc>
  </rcc>
  <rcc rId="16384" sId="2">
    <nc r="S233" t="inlineStr">
      <is>
        <t>dac.luu-cong</t>
      </is>
    </nc>
  </rcc>
  <rcc rId="16385" sId="2">
    <nc r="S234" t="inlineStr">
      <is>
        <t>dac.luu-cong</t>
      </is>
    </nc>
  </rcc>
  <rcc rId="16386" sId="2">
    <nc r="S235" t="inlineStr">
      <is>
        <t>dac.luu-cong</t>
      </is>
    </nc>
  </rcc>
  <rcc rId="16387" sId="2">
    <nc r="S253" t="inlineStr">
      <is>
        <t>huy.do-anh</t>
      </is>
    </nc>
  </rcc>
  <rcc rId="16388" sId="2">
    <nc r="S237" t="inlineStr">
      <is>
        <t>huy.do-anh</t>
      </is>
    </nc>
  </rcc>
  <rcc rId="16389" sId="2">
    <nc r="S238" t="inlineStr">
      <is>
        <t>huy.do-anh</t>
      </is>
    </nc>
  </rcc>
  <rcc rId="16390" sId="2">
    <nc r="S239" t="inlineStr">
      <is>
        <t>huy.do-anh</t>
      </is>
    </nc>
  </rcc>
  <rcc rId="16391" sId="2">
    <nc r="S240" t="inlineStr">
      <is>
        <t>huy.do-anh</t>
      </is>
    </nc>
  </rcc>
  <rcc rId="16392" sId="2">
    <nc r="S241" t="inlineStr">
      <is>
        <t>huy.do-anh</t>
      </is>
    </nc>
  </rcc>
  <rcc rId="16393" sId="2">
    <nc r="S242" t="inlineStr">
      <is>
        <t>huy.do-anh</t>
      </is>
    </nc>
  </rcc>
  <rcc rId="16394" sId="2">
    <nc r="S243" t="inlineStr">
      <is>
        <t>huy.do-anh</t>
      </is>
    </nc>
  </rcc>
  <rcc rId="16395" sId="2">
    <nc r="S244" t="inlineStr">
      <is>
        <t>huy.do-anh</t>
      </is>
    </nc>
  </rcc>
  <rcc rId="16396" sId="2">
    <nc r="S245" t="inlineStr">
      <is>
        <t>huy.do-anh</t>
      </is>
    </nc>
  </rcc>
  <rcc rId="16397" sId="2">
    <nc r="S246" t="inlineStr">
      <is>
        <t>huy.do-anh</t>
      </is>
    </nc>
  </rcc>
  <rcc rId="16398" sId="2">
    <nc r="S247" t="inlineStr">
      <is>
        <t>huy.do-anh</t>
      </is>
    </nc>
  </rcc>
  <rcc rId="16399" sId="2">
    <nc r="S248" t="inlineStr">
      <is>
        <t>huy.do-anh</t>
      </is>
    </nc>
  </rcc>
  <rcc rId="16400" sId="2">
    <nc r="S249" t="inlineStr">
      <is>
        <t>huy.do-anh</t>
      </is>
    </nc>
  </rcc>
  <rcc rId="16401" sId="2">
    <nc r="S250" t="inlineStr">
      <is>
        <t>huy.do-anh</t>
      </is>
    </nc>
  </rcc>
  <rcc rId="16402" sId="2">
    <nc r="S251" t="inlineStr">
      <is>
        <t>huy.do-anh</t>
      </is>
    </nc>
  </rcc>
  <rcc rId="16403" sId="2">
    <nc r="S252" t="inlineStr">
      <is>
        <t>huy.do-anh</t>
      </is>
    </nc>
  </rcc>
  <rcc rId="16404" sId="2">
    <nc r="S254" t="inlineStr">
      <is>
        <t>bang.nguyen-duy</t>
      </is>
    </nc>
  </rcc>
  <rcc rId="16405" sId="2">
    <nc r="S255" t="inlineStr">
      <is>
        <t>bang.nguyen-duy</t>
      </is>
    </nc>
  </rcc>
  <rcc rId="16406" sId="2">
    <nc r="S256" t="inlineStr">
      <is>
        <t>bang.nguyen-duy</t>
      </is>
    </nc>
  </rcc>
  <rcc rId="16407" sId="2">
    <nc r="S257" t="inlineStr">
      <is>
        <t>bang.nguyen-duy</t>
      </is>
    </nc>
  </rcc>
  <rcc rId="16408" sId="2">
    <nc r="S258" t="inlineStr">
      <is>
        <t>bang.nguyen-duy</t>
      </is>
    </nc>
  </rcc>
  <rcc rId="16409" sId="2">
    <nc r="S259" t="inlineStr">
      <is>
        <t>bang.nguyen-duy</t>
      </is>
    </nc>
  </rcc>
  <rcc rId="16410" sId="2">
    <nc r="S260" t="inlineStr">
      <is>
        <t>bang.nguyen-duy</t>
      </is>
    </nc>
  </rcc>
  <rcc rId="16411" sId="2">
    <nc r="S261" t="inlineStr">
      <is>
        <t>bang.nguyen-duy</t>
      </is>
    </nc>
  </rcc>
  <rcc rId="16412" sId="2">
    <nc r="S262" t="inlineStr">
      <is>
        <t>bang.nguyen-duy</t>
      </is>
    </nc>
  </rcc>
  <rcc rId="16413" sId="2">
    <nc r="S263" t="inlineStr">
      <is>
        <t>bang.nguyen-duy</t>
      </is>
    </nc>
  </rcc>
  <rcc rId="16414" sId="2">
    <nc r="S264" t="inlineStr">
      <is>
        <t>bang.nguyen-duy</t>
      </is>
    </nc>
  </rcc>
  <rcc rId="16415" sId="2">
    <nc r="S265" t="inlineStr">
      <is>
        <t>bang.nguyen-duy</t>
      </is>
    </nc>
  </rcc>
  <rcc rId="16416" sId="2">
    <nc r="S266" t="inlineStr">
      <is>
        <t>bang.nguyen-duy</t>
      </is>
    </nc>
  </rcc>
  <rcc rId="16417" sId="2">
    <nc r="S267" t="inlineStr">
      <is>
        <t>bang.nguyen-duy</t>
      </is>
    </nc>
  </rcc>
  <rcc rId="16418" sId="2">
    <nc r="S268" t="inlineStr">
      <is>
        <t>bang.nguyen-duy</t>
      </is>
    </nc>
  </rcc>
  <rcc rId="16419" sId="2">
    <nc r="S269" t="inlineStr">
      <is>
        <t>bang.nguyen-duy</t>
      </is>
    </nc>
  </rcc>
  <rcv guid="{7ECC2B8E-6A82-42F5-8AB0-4A51C54EA5EC}" action="delete"/>
  <rdn rId="0" localSheetId="1" customView="1" name="Z_7ECC2B8E_6A82_42F5_8AB0_4A51C54EA5EC_.wvu.FilterData" hidden="1" oldHidden="1">
    <formula>Merged_COEM!$A$59:$AN$643</formula>
    <oldFormula>Merged_COEM!$A$59:$AN$643</oldFormula>
  </rdn>
  <rdn rId="0" localSheetId="2" customView="1" name="Z_7ECC2B8E_6A82_42F5_8AB0_4A51C54EA5EC_.wvu.FilterData" hidden="1" oldHidden="1">
    <formula>Merged_JOEM!$B$59:$AN$294</formula>
    <oldFormula>Merged_JOEM!$B$59:$AN$294</oldFormula>
  </rdn>
  <rcv guid="{7ECC2B8E-6A82-42F5-8AB0-4A51C54EA5EC}" action="add"/>
</revisions>
</file>

<file path=xl/revisions/revisionLog10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648" start="0" length="0">
    <dxf>
      <alignment horizontal="left" vertical="top" readingOrder="0"/>
      <border outline="0">
        <left style="thin">
          <color indexed="64"/>
        </left>
        <right style="thin">
          <color indexed="64"/>
        </right>
        <top style="thin">
          <color indexed="64"/>
        </top>
        <bottom style="thin">
          <color indexed="64"/>
        </bottom>
      </border>
    </dxf>
  </rfmt>
  <rfmt sheetId="1" sqref="I649" start="0" length="0">
    <dxf>
      <alignment horizontal="left" readingOrder="0"/>
      <border outline="0">
        <left style="thin">
          <color indexed="64"/>
        </left>
        <right style="thin">
          <color indexed="64"/>
        </right>
        <top style="thin">
          <color indexed="64"/>
        </top>
        <bottom style="thin">
          <color indexed="64"/>
        </bottom>
      </border>
    </dxf>
  </rfmt>
  <rfmt sheetId="1" sqref="G648" start="0" length="0">
    <dxf>
      <alignment horizontal="left" vertical="top" readingOrder="0"/>
      <border outline="0">
        <left style="thin">
          <color indexed="64"/>
        </left>
        <right style="thin">
          <color indexed="64"/>
        </right>
        <top style="thin">
          <color indexed="64"/>
        </top>
        <bottom style="thin">
          <color indexed="64"/>
        </bottom>
      </border>
    </dxf>
  </rfmt>
  <rfmt sheetId="1" sqref="G649" start="0" length="0">
    <dxf>
      <alignment horizontal="left" readingOrder="0"/>
      <border outline="0">
        <left style="thin">
          <color indexed="64"/>
        </left>
        <right style="thin">
          <color indexed="64"/>
        </right>
        <top style="thin">
          <color indexed="64"/>
        </top>
        <bottom style="thin">
          <color indexed="64"/>
        </bottom>
      </border>
    </dxf>
  </rfmt>
  <rfmt sheetId="1" sqref="H648" start="0" length="0">
    <dxf>
      <alignment horizontal="left" vertical="top" readingOrder="0"/>
      <border outline="0">
        <left style="thin">
          <color indexed="64"/>
        </left>
        <right style="thin">
          <color indexed="64"/>
        </right>
        <top style="thin">
          <color indexed="64"/>
        </top>
        <bottom style="thin">
          <color indexed="64"/>
        </bottom>
      </border>
    </dxf>
  </rfmt>
  <rfmt sheetId="1" sqref="H649" start="0" length="0">
    <dxf>
      <alignment horizontal="left" readingOrder="0"/>
      <border outline="0">
        <left style="thin">
          <color indexed="64"/>
        </left>
        <right style="thin">
          <color indexed="64"/>
        </right>
        <top style="thin">
          <color indexed="64"/>
        </top>
        <bottom style="thin">
          <color indexed="64"/>
        </bottom>
      </border>
    </dxf>
  </rfmt>
  <rfmt sheetId="1" sqref="F645" start="0" length="0">
    <dxf>
      <alignment vertical="top" readingOrder="0"/>
    </dxf>
  </rfmt>
  <rfmt sheetId="1" sqref="G645" start="0" length="0">
    <dxf>
      <alignment vertical="top" readingOrder="0"/>
    </dxf>
  </rfmt>
  <rfmt sheetId="1" sqref="H645" start="0" length="0">
    <dxf>
      <alignment vertical="top" readingOrder="0"/>
    </dxf>
  </rfmt>
  <rfmt sheetId="1" sqref="I645" start="0" length="0">
    <dxf>
      <alignment vertical="top" readingOrder="0"/>
    </dxf>
  </rfmt>
  <rfmt sheetId="1" sqref="J645" start="0" length="0">
    <dxf>
      <alignment vertical="top" readingOrder="0"/>
    </dxf>
  </rfmt>
  <rfmt sheetId="1" sqref="K645" start="0" length="0">
    <dxf>
      <alignment vertical="top" readingOrder="0"/>
    </dxf>
  </rfmt>
  <rfmt sheetId="1" sqref="F646" start="0" length="0">
    <dxf>
      <alignment vertical="top" readingOrder="0"/>
    </dxf>
  </rfmt>
  <rfmt sheetId="1" sqref="G646" start="0" length="0">
    <dxf>
      <alignment vertical="top" readingOrder="0"/>
    </dxf>
  </rfmt>
  <rfmt sheetId="1" sqref="H646" start="0" length="0">
    <dxf>
      <alignment vertical="top" readingOrder="0"/>
    </dxf>
  </rfmt>
  <rfmt sheetId="1" sqref="I646" start="0" length="0">
    <dxf>
      <alignment vertical="top" readingOrder="0"/>
    </dxf>
  </rfmt>
  <rfmt sheetId="1" sqref="J646" start="0" length="0">
    <dxf>
      <alignment vertical="top" readingOrder="0"/>
    </dxf>
  </rfmt>
  <rfmt sheetId="1" sqref="K646" start="0" length="0">
    <dxf>
      <alignment vertical="top" readingOrder="0"/>
    </dxf>
  </rfmt>
  <rfmt sheetId="1" sqref="F647" start="0" length="0">
    <dxf>
      <alignment vertical="top" readingOrder="0"/>
    </dxf>
  </rfmt>
  <rfmt sheetId="1" sqref="G647" start="0" length="0">
    <dxf>
      <alignment vertical="top" readingOrder="0"/>
    </dxf>
  </rfmt>
  <rfmt sheetId="1" sqref="H647" start="0" length="0">
    <dxf>
      <alignment vertical="top" readingOrder="0"/>
    </dxf>
  </rfmt>
  <rfmt sheetId="1" sqref="I647" start="0" length="0">
    <dxf>
      <alignment vertical="top" readingOrder="0"/>
    </dxf>
  </rfmt>
  <rfmt sheetId="1" sqref="J647" start="0" length="0">
    <dxf>
      <alignment vertical="top" readingOrder="0"/>
    </dxf>
  </rfmt>
  <rfmt sheetId="1" sqref="K647" start="0" length="0">
    <dxf>
      <alignment vertical="top" readingOrder="0"/>
    </dxf>
  </rfmt>
  <rfmt sheetId="1" sqref="F648" start="0" length="0">
    <dxf>
      <alignment vertical="top" readingOrder="0"/>
    </dxf>
  </rfmt>
  <rfmt sheetId="1" sqref="G648" start="0" length="0">
    <dxf>
      <alignment horizontal="general" readingOrder="0"/>
      <border outline="0">
        <left/>
        <right/>
        <top/>
        <bottom/>
      </border>
    </dxf>
  </rfmt>
  <rfmt sheetId="1" sqref="H648" start="0" length="0">
    <dxf>
      <alignment horizontal="general" readingOrder="0"/>
      <border outline="0">
        <left/>
        <right/>
        <top/>
        <bottom/>
      </border>
    </dxf>
  </rfmt>
  <rfmt sheetId="1" sqref="I648" start="0" length="0">
    <dxf>
      <alignment horizontal="general" readingOrder="0"/>
      <border outline="0">
        <left/>
        <right/>
        <top/>
        <bottom/>
      </border>
    </dxf>
  </rfmt>
  <rfmt sheetId="1" sqref="J648" start="0" length="0">
    <dxf>
      <alignment vertical="top" readingOrder="0"/>
    </dxf>
  </rfmt>
  <rfmt sheetId="1" sqref="K648" start="0" length="0">
    <dxf>
      <alignment vertical="top" readingOrder="0"/>
    </dxf>
  </rfmt>
  <rfmt sheetId="1" sqref="F649" start="0" length="0">
    <dxf>
      <alignment vertical="top" readingOrder="0"/>
    </dxf>
  </rfmt>
  <rfmt sheetId="1" sqref="G649" start="0" length="0">
    <dxf>
      <alignment horizontal="general" readingOrder="0"/>
      <border outline="0">
        <left/>
        <right/>
        <top/>
        <bottom/>
      </border>
    </dxf>
  </rfmt>
  <rfmt sheetId="1" sqref="H649" start="0" length="0">
    <dxf>
      <alignment horizontal="general" readingOrder="0"/>
      <border outline="0">
        <left/>
        <right/>
        <top/>
        <bottom/>
      </border>
    </dxf>
  </rfmt>
  <rfmt sheetId="1" sqref="I649" start="0" length="0">
    <dxf>
      <alignment horizontal="general" readingOrder="0"/>
      <border outline="0">
        <left/>
        <right/>
        <top/>
        <bottom/>
      </border>
    </dxf>
  </rfmt>
  <rfmt sheetId="1" sqref="J649" start="0" length="0">
    <dxf>
      <font>
        <sz val="11"/>
        <color theme="1"/>
        <name val="Calibri"/>
        <scheme val="minor"/>
      </font>
    </dxf>
  </rfmt>
  <rfmt sheetId="1" sqref="K649" start="0" length="0">
    <dxf/>
  </rfmt>
  <rfmt sheetId="1" sqref="F650" start="0" length="0">
    <dxf/>
  </rfmt>
  <rfmt sheetId="1" sqref="G650" start="0" length="0">
    <dxf/>
  </rfmt>
  <rfmt sheetId="1" sqref="H650" start="0" length="0">
    <dxf/>
  </rfmt>
  <rfmt sheetId="1" sqref="J650" start="0" length="0">
    <dxf>
      <font>
        <sz val="11"/>
        <color theme="1"/>
        <name val="Calibri"/>
        <scheme val="minor"/>
      </font>
    </dxf>
  </rfmt>
  <rfmt sheetId="1" sqref="K650" start="0" length="0">
    <dxf/>
  </rfmt>
  <rfmt sheetId="1" sqref="F651" start="0" length="0">
    <dxf/>
  </rfmt>
  <rfmt sheetId="1" sqref="G651" start="0" length="0">
    <dxf/>
  </rfmt>
  <rfmt sheetId="1" sqref="I651" start="0" length="0">
    <dxf>
      <alignment vertical="top" readingOrder="0"/>
    </dxf>
  </rfmt>
  <rfmt sheetId="1" sqref="J651" start="0" length="0">
    <dxf>
      <font>
        <sz val="11"/>
        <color theme="1"/>
        <name val="Calibri"/>
        <scheme val="minor"/>
      </font>
    </dxf>
  </rfmt>
  <rfmt sheetId="1" sqref="K651" start="0" length="0">
    <dxf/>
  </rfmt>
  <rfmt sheetId="1" sqref="F652" start="0" length="0">
    <dxf/>
  </rfmt>
  <rfmt sheetId="1" sqref="G652" start="0" length="0">
    <dxf/>
  </rfmt>
  <rfmt sheetId="1" sqref="H652" start="0" length="0">
    <dxf/>
  </rfmt>
  <rfmt sheetId="1" sqref="J652" start="0" length="0">
    <dxf>
      <font>
        <sz val="11"/>
        <color theme="1"/>
        <name val="Calibri"/>
        <scheme val="minor"/>
      </font>
    </dxf>
  </rfmt>
  <rfmt sheetId="1" sqref="K652" start="0" length="0">
    <dxf/>
  </rfmt>
  <rcc rId="16422" sId="1">
    <nc r="X635">
      <f>W635</f>
    </nc>
  </rcc>
  <rcc rId="16423" sId="1">
    <nc r="Z635">
      <v>1</v>
    </nc>
  </rcc>
  <rcc rId="16424" sId="1">
    <nc r="AA635" t="inlineStr">
      <is>
        <t>Ready for review</t>
      </is>
    </nc>
  </rcc>
  <rcc rId="16425" sId="1" numFmtId="19">
    <nc r="AE635">
      <v>43994</v>
    </nc>
  </rcc>
  <rcc rId="16426" sId="1" numFmtId="19">
    <nc r="AF635">
      <v>43994</v>
    </nc>
  </rcc>
  <rcc rId="16427" sId="1">
    <nc r="AG635" t="inlineStr">
      <is>
        <t>OK</t>
      </is>
    </nc>
  </rcc>
  <rcc rId="16428" sId="1" numFmtId="14">
    <nc r="AH635">
      <v>1</v>
    </nc>
  </rcc>
  <rcc rId="16429" sId="1" numFmtId="14">
    <nc r="AI635">
      <v>1</v>
    </nc>
  </rcc>
  <rcc rId="16430" sId="1" numFmtId="14">
    <nc r="AJ635">
      <v>1</v>
    </nc>
  </rcc>
  <rcc rId="16431" sId="1">
    <nc r="AK635" t="inlineStr">
      <is>
        <t>None</t>
      </is>
    </nc>
  </rcc>
  <rcc rId="16432" sId="1" odxf="1" dxf="1" quotePrefix="1">
    <nc r="AL635" t="inlineStr">
      <is>
        <t>-</t>
      </is>
    </nc>
    <odxf/>
    <ndxf/>
  </rcc>
  <rcc rId="16433" sId="1" odxf="1" dxf="1" quotePrefix="1">
    <nc r="AM635" t="inlineStr">
      <is>
        <t>-</t>
      </is>
    </nc>
    <odxf/>
    <ndxf/>
  </rcc>
  <rcv guid="{3B3E6719-EACB-4D2C-89C1-05FFAB6020FD}" action="delete"/>
  <rdn rId="0" localSheetId="1" customView="1" name="Z_3B3E6719_EACB_4D2C_89C1_05FFAB6020FD_.wvu.FilterData" hidden="1" oldHidden="1">
    <formula>Merged_COEM!$A$59:$AN$643</formula>
    <oldFormula>Merged_COEM!$A$59:$AN$643</oldFormula>
  </rdn>
  <rdn rId="0" localSheetId="2" customView="1" name="Z_3B3E6719_EACB_4D2C_89C1_05FFAB6020FD_.wvu.FilterData" hidden="1" oldHidden="1">
    <formula>Merged_JOEM!$B$59:$AN$294</formula>
    <oldFormula>Merged_JOEM!$B$59:$AN$294</oldFormula>
  </rdn>
  <rcv guid="{3B3E6719-EACB-4D2C-89C1-05FFAB6020FD}" action="add"/>
</revisions>
</file>

<file path=xl/revisions/revisionLog10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36" sId="1" numFmtId="14">
    <oc r="AJ633">
      <v>1</v>
    </oc>
    <nc r="AJ633">
      <v>0.96</v>
    </nc>
  </rcc>
  <rcc rId="16437" sId="1">
    <oc r="AG633" t="inlineStr">
      <is>
        <t>OK</t>
      </is>
    </oc>
    <nc r="AG633" t="inlineStr">
      <is>
        <t>NG</t>
      </is>
    </nc>
  </rcc>
  <rfmt sheetId="1" sqref="AN633" start="0" length="0">
    <dxf/>
  </rfmt>
  <rcc rId="16438" sId="1" quotePrefix="1">
    <oc r="AN633" t="inlineStr">
      <is>
        <t>-</t>
      </is>
    </oc>
    <nc r="AN633" t="inlineStr">
      <is>
        <t>-Isue by Cantata tool</t>
      </is>
    </nc>
  </rcc>
  <rcv guid="{60D2C030-4E31-4E07-8E1C-44D2EE84B177}" action="delete"/>
  <rdn rId="0" localSheetId="1" customView="1" name="Z_60D2C030_4E31_4E07_8E1C_44D2EE84B177_.wvu.FilterData" hidden="1" oldHidden="1">
    <formula>Merged_COEM!$A$59:$AN$643</formula>
    <oldFormula>Merged_COEM!$A$59:$AN$643</oldFormula>
  </rdn>
  <rdn rId="0" localSheetId="2" customView="1" name="Z_60D2C030_4E31_4E07_8E1C_44D2EE84B177_.wvu.FilterData" hidden="1" oldHidden="1">
    <formula>Merged_JOEM!$B$59:$AN$294</formula>
    <oldFormula>Merged_JOEM!$B$59:$AN$294</oldFormula>
  </rdn>
  <rcv guid="{60D2C030-4E31-4E07-8E1C-44D2EE84B177}" action="add"/>
</revisions>
</file>

<file path=xl/revisions/revisionLog10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41" sId="1">
    <nc r="AA634" t="inlineStr">
      <is>
        <t>Ready for review</t>
      </is>
    </nc>
  </rcc>
  <rcc rId="16442" sId="1">
    <nc r="AA633" t="inlineStr">
      <is>
        <t>Ready for review</t>
      </is>
    </nc>
  </rcc>
  <rcv guid="{60D2C030-4E31-4E07-8E1C-44D2EE84B177}" action="delete"/>
  <rdn rId="0" localSheetId="1" customView="1" name="Z_60D2C030_4E31_4E07_8E1C_44D2EE84B177_.wvu.FilterData" hidden="1" oldHidden="1">
    <formula>Merged_COEM!$A$59:$AN$643</formula>
    <oldFormula>Merged_COEM!$A$59:$AN$643</oldFormula>
  </rdn>
  <rdn rId="0" localSheetId="2" customView="1" name="Z_60D2C030_4E31_4E07_8E1C_44D2EE84B177_.wvu.FilterData" hidden="1" oldHidden="1">
    <formula>Merged_JOEM!$B$59:$AN$294</formula>
    <oldFormula>Merged_JOEM!$B$59:$AN$294</oldFormula>
  </rdn>
  <rcv guid="{60D2C030-4E31-4E07-8E1C-44D2EE84B177}" action="add"/>
</revisions>
</file>

<file path=xl/revisions/revisionLog10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45" sId="1">
    <oc r="W480">
      <f>V480</f>
    </oc>
    <nc r="W480">
      <f>V480-35+192</f>
    </nc>
  </rcc>
  <rfmt sheetId="1" sqref="W480">
    <dxf>
      <fill>
        <patternFill patternType="solid">
          <bgColor rgb="FFFF0000"/>
        </patternFill>
      </fill>
    </dxf>
  </rfmt>
  <rcc rId="16446" sId="1">
    <nc r="X480">
      <f>W480</f>
    </nc>
  </rcc>
  <rcc rId="16447" sId="1">
    <nc r="Z480">
      <v>3</v>
    </nc>
  </rcc>
  <rcc rId="16448" sId="1">
    <nc r="AA480" t="inlineStr">
      <is>
        <t>Ready for review</t>
      </is>
    </nc>
  </rcc>
  <rcc rId="16449" sId="1" numFmtId="19">
    <nc r="AE480">
      <v>43994</v>
    </nc>
  </rcc>
  <rcc rId="16450" sId="1" numFmtId="19">
    <nc r="AF480">
      <v>43994</v>
    </nc>
  </rcc>
  <rcc rId="16451" sId="1">
    <nc r="AG480" t="inlineStr">
      <is>
        <t>OK</t>
      </is>
    </nc>
  </rcc>
  <rcc rId="16452" sId="1" numFmtId="14">
    <nc r="AH480">
      <v>1</v>
    </nc>
  </rcc>
  <rcc rId="16453" sId="1" numFmtId="14">
    <nc r="AI480">
      <v>1</v>
    </nc>
  </rcc>
  <rcc rId="16454" sId="1" numFmtId="14">
    <nc r="AJ480">
      <v>1</v>
    </nc>
  </rcc>
  <rcc rId="16455" sId="1">
    <nc r="AK480" t="inlineStr">
      <is>
        <t>None</t>
      </is>
    </nc>
  </rcc>
  <rcv guid="{4E06BDBF-2CED-473B-850B-2A6C7311FF41}" action="delete"/>
  <rdn rId="0" localSheetId="1" customView="1" name="Z_4E06BDBF_2CED_473B_850B_2A6C7311FF41_.wvu.FilterData" hidden="1" oldHidden="1">
    <formula>Merged_COEM!$A$59:$AN$643</formula>
    <oldFormula>Merged_COEM!$A$59:$AN$643</oldFormula>
  </rdn>
  <rdn rId="0" localSheetId="2" customView="1" name="Z_4E06BDBF_2CED_473B_850B_2A6C7311FF41_.wvu.FilterData" hidden="1" oldHidden="1">
    <formula>Merged_JOEM!$B$59:$AN$294</formula>
    <oldFormula>Merged_JOEM!$B$59:$AN$294</oldFormula>
  </rdn>
  <rcv guid="{4E06BDBF-2CED-473B-850B-2A6C7311FF41}" action="add"/>
</revisions>
</file>

<file path=xl/revisions/revisionLog10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6458" sId="2" eol="1" ref="A298:XFD298" action="insertRow"/>
  <rcc rId="16459" sId="2">
    <nc r="N196" t="inlineStr">
      <is>
        <t>ToyotaCMP_BB80080</t>
      </is>
    </nc>
  </rcc>
  <rcc rId="16460" sId="2">
    <nc r="N197" t="inlineStr">
      <is>
        <t>ToyotaCMP_BB80080</t>
      </is>
    </nc>
  </rcc>
  <rcc rId="16461" sId="2">
    <nc r="N198" t="inlineStr">
      <is>
        <t>ToyotaCMP_BB80080</t>
      </is>
    </nc>
  </rcc>
  <rcc rId="16462" sId="2">
    <nc r="N199" t="inlineStr">
      <is>
        <t>ToyotaCMP_BB80080</t>
      </is>
    </nc>
  </rcc>
  <rcc rId="16463" sId="2">
    <nc r="N200" t="inlineStr">
      <is>
        <t>ToyotaCMP_BB80080</t>
      </is>
    </nc>
  </rcc>
  <rcc rId="16464" sId="2">
    <nc r="N201" t="inlineStr">
      <is>
        <t>ToyotaCMP_BB80080</t>
      </is>
    </nc>
  </rcc>
  <rcc rId="16465" sId="2">
    <nc r="N202" t="inlineStr">
      <is>
        <t>ToyotaCMP_BB80080</t>
      </is>
    </nc>
  </rcc>
  <rcc rId="16466" sId="2">
    <nc r="N203" t="inlineStr">
      <is>
        <t>ToyotaCMP_BB80080</t>
      </is>
    </nc>
  </rcc>
  <rcc rId="16467" sId="2">
    <nc r="N204" t="inlineStr">
      <is>
        <t>ToyotaCMP_BB80080</t>
      </is>
    </nc>
  </rcc>
  <rcc rId="16468" sId="2">
    <nc r="N205" t="inlineStr">
      <is>
        <t>ToyotaCMP_BB80080</t>
      </is>
    </nc>
  </rcc>
  <rcc rId="16469" sId="2">
    <nc r="N206" t="inlineStr">
      <is>
        <t>ToyotaCMP_BB80080</t>
      </is>
    </nc>
  </rcc>
  <rcc rId="16470" sId="2">
    <nc r="N207" t="inlineStr">
      <is>
        <t>ToyotaCMP_BB80080</t>
      </is>
    </nc>
  </rcc>
  <rcc rId="16471" sId="2">
    <nc r="N208" t="inlineStr">
      <is>
        <t>ToyotaCMP_BB80080</t>
      </is>
    </nc>
  </rcc>
  <rcc rId="16472" sId="2">
    <nc r="N209" t="inlineStr">
      <is>
        <t>ToyotaCMP_BB80080</t>
      </is>
    </nc>
  </rcc>
  <rcc rId="16473" sId="2">
    <nc r="N210" t="inlineStr">
      <is>
        <t>ToyotaCMP_BB80080</t>
      </is>
    </nc>
  </rcc>
  <rcc rId="16474" sId="2">
    <nc r="N211" t="inlineStr">
      <is>
        <t>ToyotaCMP_BB80080</t>
      </is>
    </nc>
  </rcc>
  <rcc rId="16475" sId="2">
    <nc r="N212" t="inlineStr">
      <is>
        <t>ToyotaCMP_BB80080</t>
      </is>
    </nc>
  </rcc>
  <rcc rId="16476" sId="2">
    <nc r="N213" t="inlineStr">
      <is>
        <t>ToyotaCMP_BB80080</t>
      </is>
    </nc>
  </rcc>
  <rcc rId="16477" sId="2">
    <nc r="N214" t="inlineStr">
      <is>
        <t>ToyotaCMP_BB80080</t>
      </is>
    </nc>
  </rcc>
  <rcc rId="16478" sId="2">
    <nc r="N215" t="inlineStr">
      <is>
        <t>ToyotaCMP_BB80080</t>
      </is>
    </nc>
  </rcc>
  <rcc rId="16479" sId="2">
    <nc r="N216" t="inlineStr">
      <is>
        <t>ToyotaCMP_BB80080</t>
      </is>
    </nc>
  </rcc>
  <rcc rId="16480" sId="2">
    <nc r="N217" t="inlineStr">
      <is>
        <t>ToyotaCMP_BB80080</t>
      </is>
    </nc>
  </rcc>
  <rcc rId="16481" sId="2">
    <nc r="N218" t="inlineStr">
      <is>
        <t>ToyotaCMP_BB80080</t>
      </is>
    </nc>
  </rcc>
  <rcc rId="16482" sId="2">
    <nc r="N219" t="inlineStr">
      <is>
        <t>ToyotaCMP_BB80080</t>
      </is>
    </nc>
  </rcc>
  <rcc rId="16483" sId="2">
    <nc r="N220" t="inlineStr">
      <is>
        <t>ToyotaCMP_BB80080</t>
      </is>
    </nc>
  </rcc>
  <rcc rId="16484" sId="2">
    <nc r="N221" t="inlineStr">
      <is>
        <t>ToyotaCMP_BB80080</t>
      </is>
    </nc>
  </rcc>
  <rcc rId="16485" sId="2">
    <nc r="N222" t="inlineStr">
      <is>
        <t>ToyotaCMP_BB80080</t>
      </is>
    </nc>
  </rcc>
  <rcc rId="16486" sId="2">
    <nc r="N223" t="inlineStr">
      <is>
        <t>ToyotaCMP_BB80080</t>
      </is>
    </nc>
  </rcc>
  <rcc rId="16487" sId="2">
    <nc r="N224" t="inlineStr">
      <is>
        <t>ToyotaCMP_BB80080</t>
      </is>
    </nc>
  </rcc>
  <rcc rId="16488" sId="2">
    <nc r="N225" t="inlineStr">
      <is>
        <t>ToyotaCMP_BB80080</t>
      </is>
    </nc>
  </rcc>
  <rcc rId="16489" sId="2">
    <nc r="N226" t="inlineStr">
      <is>
        <t>ToyotaCMP_BB80080</t>
      </is>
    </nc>
  </rcc>
  <rcc rId="16490" sId="2">
    <nc r="N227" t="inlineStr">
      <is>
        <t>ToyotaCMP_BB80080</t>
      </is>
    </nc>
  </rcc>
  <rcc rId="16491" sId="2">
    <nc r="N228" t="inlineStr">
      <is>
        <t>ToyotaCMP_BB80080</t>
      </is>
    </nc>
  </rcc>
  <rcc rId="16492" sId="2">
    <nc r="N229" t="inlineStr">
      <is>
        <t>ToyotaCMP_BB80080</t>
      </is>
    </nc>
  </rcc>
  <rcc rId="16493" sId="2">
    <nc r="N230" t="inlineStr">
      <is>
        <t>ToyotaCMP_BB80080</t>
      </is>
    </nc>
  </rcc>
  <rcc rId="16494" sId="2">
    <nc r="N231" t="inlineStr">
      <is>
        <t>ToyotaCMP_BB80080</t>
      </is>
    </nc>
  </rcc>
  <rcc rId="16495" sId="2">
    <nc r="N232" t="inlineStr">
      <is>
        <t>ToyotaCMP_BB80080</t>
      </is>
    </nc>
  </rcc>
  <rcc rId="16496" sId="2">
    <nc r="N233" t="inlineStr">
      <is>
        <t>ToyotaCMP_BB80080</t>
      </is>
    </nc>
  </rcc>
  <rcc rId="16497" sId="2">
    <nc r="N234" t="inlineStr">
      <is>
        <t>ToyotaCMP_BB80080</t>
      </is>
    </nc>
  </rcc>
  <rcc rId="16498" sId="2">
    <nc r="N235" t="inlineStr">
      <is>
        <t>ToyotaCMP_BB80080</t>
      </is>
    </nc>
  </rcc>
  <rcc rId="16499" sId="2">
    <nc r="N236" t="inlineStr">
      <is>
        <t>ToyotaCMP_BB80080</t>
      </is>
    </nc>
  </rcc>
  <rcc rId="16500" sId="2">
    <nc r="N237" t="inlineStr">
      <is>
        <t>ToyotaCMP_BB80080</t>
      </is>
    </nc>
  </rcc>
  <rcc rId="16501" sId="2">
    <nc r="N238" t="inlineStr">
      <is>
        <t>ToyotaCMP_BB80080</t>
      </is>
    </nc>
  </rcc>
  <rcc rId="16502" sId="2">
    <nc r="N239" t="inlineStr">
      <is>
        <t>ToyotaCMP_BB80080</t>
      </is>
    </nc>
  </rcc>
  <rcc rId="16503" sId="2">
    <nc r="N240" t="inlineStr">
      <is>
        <t>ToyotaCMP_BB80080</t>
      </is>
    </nc>
  </rcc>
  <rcc rId="16504" sId="2">
    <nc r="N241" t="inlineStr">
      <is>
        <t>ToyotaCMP_BB80080</t>
      </is>
    </nc>
  </rcc>
  <rcc rId="16505" sId="2">
    <nc r="N242" t="inlineStr">
      <is>
        <t>ToyotaCMP_BB80080</t>
      </is>
    </nc>
  </rcc>
  <rcc rId="16506" sId="2">
    <nc r="N243" t="inlineStr">
      <is>
        <t>ToyotaCMP_BB80080</t>
      </is>
    </nc>
  </rcc>
  <rcc rId="16507" sId="2">
    <nc r="N244" t="inlineStr">
      <is>
        <t>ToyotaCMP_BB80080</t>
      </is>
    </nc>
  </rcc>
  <rcc rId="16508" sId="2">
    <nc r="N245" t="inlineStr">
      <is>
        <t>ToyotaCMP_BB80080</t>
      </is>
    </nc>
  </rcc>
  <rcc rId="16509" sId="2">
    <nc r="N246" t="inlineStr">
      <is>
        <t>ToyotaCMP_BB80080</t>
      </is>
    </nc>
  </rcc>
  <rcc rId="16510" sId="2">
    <nc r="N247" t="inlineStr">
      <is>
        <t>ToyotaCMP_BB80080</t>
      </is>
    </nc>
  </rcc>
  <rcc rId="16511" sId="2">
    <nc r="N248" t="inlineStr">
      <is>
        <t>ToyotaCMP_BB80080</t>
      </is>
    </nc>
  </rcc>
  <rcc rId="16512" sId="2">
    <nc r="N249" t="inlineStr">
      <is>
        <t>ToyotaCMP_BB80080</t>
      </is>
    </nc>
  </rcc>
  <rcc rId="16513" sId="2">
    <nc r="N250" t="inlineStr">
      <is>
        <t>ToyotaCMP_BB80080</t>
      </is>
    </nc>
  </rcc>
  <rcc rId="16514" sId="2">
    <nc r="N251" t="inlineStr">
      <is>
        <t>ToyotaCMP_BB80080</t>
      </is>
    </nc>
  </rcc>
  <rcc rId="16515" sId="2">
    <nc r="N252" t="inlineStr">
      <is>
        <t>ToyotaCMP_BB80080</t>
      </is>
    </nc>
  </rcc>
  <rcc rId="16516" sId="2">
    <nc r="N253" t="inlineStr">
      <is>
        <t>ToyotaCMP_BB80080</t>
      </is>
    </nc>
  </rcc>
  <rcc rId="16517" sId="2">
    <nc r="N254" t="inlineStr">
      <is>
        <t>ToyotaCMP_BB80080</t>
      </is>
    </nc>
  </rcc>
  <rcc rId="16518" sId="2">
    <nc r="N255" t="inlineStr">
      <is>
        <t>ToyotaCMP_BB80080</t>
      </is>
    </nc>
  </rcc>
  <rcc rId="16519" sId="2">
    <nc r="N256" t="inlineStr">
      <is>
        <t>ToyotaCMP_BB80080</t>
      </is>
    </nc>
  </rcc>
  <rcc rId="16520" sId="2">
    <nc r="N257" t="inlineStr">
      <is>
        <t>ToyotaCMP_BB80080</t>
      </is>
    </nc>
  </rcc>
  <rcc rId="16521" sId="2">
    <nc r="N258" t="inlineStr">
      <is>
        <t>ToyotaCMP_BB80080</t>
      </is>
    </nc>
  </rcc>
  <rcc rId="16522" sId="2">
    <nc r="N259" t="inlineStr">
      <is>
        <t>ToyotaCMP_BB80080</t>
      </is>
    </nc>
  </rcc>
  <rcc rId="16523" sId="2">
    <nc r="N260" t="inlineStr">
      <is>
        <t>ToyotaCMP_BB80080</t>
      </is>
    </nc>
  </rcc>
  <rcc rId="16524" sId="2">
    <nc r="N261" t="inlineStr">
      <is>
        <t>ToyotaCMP_BB80080</t>
      </is>
    </nc>
  </rcc>
  <rcc rId="16525" sId="2">
    <nc r="N262" t="inlineStr">
      <is>
        <t>ToyotaCMP_BB80080</t>
      </is>
    </nc>
  </rcc>
  <rcc rId="16526" sId="2">
    <nc r="N263" t="inlineStr">
      <is>
        <t>ToyotaCMP_BB80080</t>
      </is>
    </nc>
  </rcc>
  <rcc rId="16527" sId="2">
    <nc r="N264" t="inlineStr">
      <is>
        <t>ToyotaCMP_BB80080</t>
      </is>
    </nc>
  </rcc>
  <rcc rId="16528" sId="2">
    <nc r="N265" t="inlineStr">
      <is>
        <t>ToyotaCMP_BB80080</t>
      </is>
    </nc>
  </rcc>
  <rcc rId="16529" sId="2">
    <nc r="N266" t="inlineStr">
      <is>
        <t>ToyotaCMP_BB80080</t>
      </is>
    </nc>
  </rcc>
  <rcc rId="16530" sId="2">
    <nc r="N267" t="inlineStr">
      <is>
        <t>ToyotaCMP_BB80080</t>
      </is>
    </nc>
  </rcc>
  <rcc rId="16531" sId="2">
    <nc r="N268" t="inlineStr">
      <is>
        <t>ToyotaCMP_BB80080</t>
      </is>
    </nc>
  </rcc>
  <rcc rId="16532" sId="2">
    <nc r="N269" t="inlineStr">
      <is>
        <t>ToyotaCMP_BB80080</t>
      </is>
    </nc>
  </rcc>
</revisions>
</file>

<file path=xl/revisions/revisionLog10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533" sId="1">
    <oc r="W481">
      <f>V481</f>
    </oc>
    <nc r="W481">
      <f>V481+222-34</f>
    </nc>
  </rcc>
  <rfmt sheetId="1" sqref="W481">
    <dxf>
      <fill>
        <patternFill patternType="solid">
          <bgColor rgb="FFFF0000"/>
        </patternFill>
      </fill>
    </dxf>
  </rfmt>
</revisions>
</file>

<file path=xl/revisions/revisionLog10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534" sId="1">
    <oc r="W531">
      <f>V531</f>
    </oc>
    <nc r="W531">
      <v>128</v>
    </nc>
  </rcc>
  <rfmt sheetId="1" sqref="W531">
    <dxf>
      <fill>
        <patternFill patternType="solid">
          <bgColor rgb="FFFF0000"/>
        </patternFill>
      </fill>
    </dxf>
  </rfmt>
  <rcc rId="16535" sId="1">
    <oc r="W533">
      <f>V533</f>
    </oc>
    <nc r="W533">
      <v>374</v>
    </nc>
  </rcc>
  <rfmt sheetId="1" sqref="W533">
    <dxf>
      <fill>
        <patternFill patternType="solid">
          <bgColor rgb="FFFF0000"/>
        </patternFill>
      </fill>
    </dxf>
  </rfmt>
  <rfmt sheetId="1" sqref="W534">
    <dxf>
      <fill>
        <patternFill patternType="solid">
          <bgColor rgb="FFFF0000"/>
        </patternFill>
      </fill>
    </dxf>
  </rfmt>
  <rcc rId="16536" sId="1">
    <oc r="W534">
      <f>V534</f>
    </oc>
    <nc r="W534">
      <v>265</v>
    </nc>
  </rcc>
  <rcc rId="16537" sId="1">
    <oc r="W536">
      <f>V536</f>
    </oc>
    <nc r="W536">
      <v>322</v>
    </nc>
  </rcc>
  <rfmt sheetId="1" sqref="W536">
    <dxf>
      <fill>
        <patternFill patternType="solid">
          <bgColor rgb="FFFF0000"/>
        </patternFill>
      </fill>
    </dxf>
  </rfmt>
  <rcv guid="{60D2C030-4E31-4E07-8E1C-44D2EE84B177}" action="delete"/>
  <rdn rId="0" localSheetId="1" customView="1" name="Z_60D2C030_4E31_4E07_8E1C_44D2EE84B177_.wvu.FilterData" hidden="1" oldHidden="1">
    <formula>Merged_COEM!$A$59:$AN$643</formula>
    <oldFormula>Merged_COEM!$A$59:$AN$643</oldFormula>
  </rdn>
  <rdn rId="0" localSheetId="2" customView="1" name="Z_60D2C030_4E31_4E07_8E1C_44D2EE84B177_.wvu.FilterData" hidden="1" oldHidden="1">
    <formula>Merged_JOEM!$B$59:$AN$294</formula>
    <oldFormula>Merged_JOEM!$B$59:$AN$294</oldFormula>
  </rdn>
  <rcv guid="{60D2C030-4E31-4E07-8E1C-44D2EE84B177}" action="add"/>
</revisions>
</file>

<file path=xl/revisions/revisionLog10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540" sId="1">
    <nc r="X429">
      <f>W429</f>
    </nc>
  </rcc>
  <rcc rId="16541" sId="1">
    <nc r="Z429">
      <v>1</v>
    </nc>
  </rcc>
  <rcc rId="16542" sId="1">
    <nc r="AA429" t="inlineStr">
      <is>
        <t>Ready for review</t>
      </is>
    </nc>
  </rcc>
  <rcc rId="16543" sId="1" numFmtId="19">
    <nc r="AE429">
      <v>43994</v>
    </nc>
  </rcc>
  <rcc rId="16544" sId="1" numFmtId="19">
    <nc r="AF429">
      <v>43994</v>
    </nc>
  </rcc>
  <rcc rId="16545" sId="1">
    <nc r="AG429" t="inlineStr">
      <is>
        <t>OK</t>
      </is>
    </nc>
  </rcc>
  <rcc rId="16546" sId="1" numFmtId="14">
    <nc r="AH429">
      <v>1</v>
    </nc>
  </rcc>
  <rcc rId="16547" sId="1" numFmtId="14">
    <nc r="AI429">
      <v>1</v>
    </nc>
  </rcc>
  <rcc rId="16548" sId="1" numFmtId="14">
    <nc r="AJ429">
      <v>1</v>
    </nc>
  </rcc>
  <rcc rId="16549" sId="1">
    <nc r="AK429" t="inlineStr">
      <is>
        <t>None</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Merged_JOEM!$B$59:$AN$294</formula>
    <oldFormula>Merged_JOEM!$B$59:$AN$294</oldFormula>
  </rdn>
  <rcv guid="{7E0EA425-A420-4443-B9E0-CDF0AA9E5D09}" action="add"/>
</revisions>
</file>

<file path=xl/revisions/revisionLog10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552" sId="1" numFmtId="19">
    <nc r="AE529">
      <v>43994</v>
    </nc>
  </rcc>
  <rcc rId="16553" sId="1" numFmtId="19">
    <nc r="AF529">
      <v>43994</v>
    </nc>
  </rcc>
  <rcc rId="16554" sId="1">
    <nc r="AG529" t="inlineStr">
      <is>
        <t>OK</t>
      </is>
    </nc>
  </rcc>
  <rcc rId="16555" sId="1" numFmtId="14">
    <nc r="AH529">
      <v>1</v>
    </nc>
  </rcc>
  <rcc rId="16556" sId="1" numFmtId="14">
    <nc r="AI529">
      <v>1</v>
    </nc>
  </rcc>
  <rcc rId="16557" sId="1" numFmtId="14">
    <nc r="AJ529">
      <v>1</v>
    </nc>
  </rcc>
  <rcc rId="16558" sId="1">
    <nc r="AK529" t="inlineStr">
      <is>
        <t>None</t>
      </is>
    </nc>
  </rcc>
  <rcc rId="16559" sId="1">
    <nc r="AL529" t="inlineStr">
      <is>
        <t>-</t>
      </is>
    </nc>
  </rcc>
  <rcc rId="16560" sId="1">
    <nc r="AM529" t="inlineStr">
      <is>
        <t>-</t>
      </is>
    </nc>
  </rcc>
  <rcc rId="16561" sId="1">
    <nc r="AN529" t="inlineStr">
      <is>
        <t>-</t>
      </is>
    </nc>
  </rcc>
  <rcc rId="16562" sId="1" numFmtId="19">
    <nc r="AE530">
      <v>43994</v>
    </nc>
  </rcc>
  <rcc rId="16563" sId="1" numFmtId="19">
    <nc r="AF530">
      <v>43994</v>
    </nc>
  </rcc>
  <rcc rId="16564" sId="1">
    <nc r="AG530" t="inlineStr">
      <is>
        <t>OK</t>
      </is>
    </nc>
  </rcc>
  <rcc rId="16565" sId="1" numFmtId="14">
    <nc r="AH530">
      <v>1</v>
    </nc>
  </rcc>
  <rcc rId="16566" sId="1" numFmtId="14">
    <nc r="AI530">
      <v>1</v>
    </nc>
  </rcc>
  <rcc rId="16567" sId="1" numFmtId="14">
    <nc r="AJ530">
      <v>1</v>
    </nc>
  </rcc>
  <rcc rId="16568" sId="1">
    <nc r="AK530" t="inlineStr">
      <is>
        <t>None</t>
      </is>
    </nc>
  </rcc>
  <rcc rId="16569" sId="1">
    <nc r="AL530" t="inlineStr">
      <is>
        <t>-</t>
      </is>
    </nc>
  </rcc>
  <rcc rId="16570" sId="1">
    <nc r="AM530" t="inlineStr">
      <is>
        <t>-</t>
      </is>
    </nc>
  </rcc>
  <rcc rId="16571" sId="1">
    <nc r="AN530" t="inlineStr">
      <is>
        <t>-</t>
      </is>
    </nc>
  </rcc>
  <rcc rId="16572" sId="1" numFmtId="19">
    <nc r="AE531">
      <v>43994</v>
    </nc>
  </rcc>
  <rcc rId="16573" sId="1" numFmtId="19">
    <nc r="AF531">
      <v>43994</v>
    </nc>
  </rcc>
  <rcc rId="16574" sId="1">
    <nc r="AG531" t="inlineStr">
      <is>
        <t>OK</t>
      </is>
    </nc>
  </rcc>
  <rcc rId="16575" sId="1" numFmtId="14">
    <nc r="AH531">
      <v>1</v>
    </nc>
  </rcc>
  <rcc rId="16576" sId="1" numFmtId="14">
    <nc r="AI531">
      <v>1</v>
    </nc>
  </rcc>
  <rcc rId="16577" sId="1" numFmtId="14">
    <nc r="AJ531">
      <v>1</v>
    </nc>
  </rcc>
  <rcc rId="16578" sId="1">
    <nc r="AK531" t="inlineStr">
      <is>
        <t>None</t>
      </is>
    </nc>
  </rcc>
  <rcc rId="16579" sId="1">
    <nc r="AL531" t="inlineStr">
      <is>
        <t>-</t>
      </is>
    </nc>
  </rcc>
  <rcc rId="16580" sId="1">
    <nc r="AM531" t="inlineStr">
      <is>
        <t>-</t>
      </is>
    </nc>
  </rcc>
  <rcc rId="16581" sId="1">
    <nc r="AN531" t="inlineStr">
      <is>
        <t>-</t>
      </is>
    </nc>
  </rcc>
  <rcc rId="16582" sId="1" numFmtId="19">
    <nc r="AE532">
      <v>43994</v>
    </nc>
  </rcc>
  <rcc rId="16583" sId="1" numFmtId="19">
    <nc r="AF532">
      <v>43994</v>
    </nc>
  </rcc>
  <rcc rId="16584" sId="1">
    <nc r="AG532" t="inlineStr">
      <is>
        <t>OK</t>
      </is>
    </nc>
  </rcc>
  <rcc rId="16585" sId="1" numFmtId="14">
    <nc r="AH532">
      <v>1</v>
    </nc>
  </rcc>
  <rcc rId="16586" sId="1" numFmtId="14">
    <nc r="AI532">
      <v>1</v>
    </nc>
  </rcc>
  <rcc rId="16587" sId="1" numFmtId="14">
    <nc r="AJ532">
      <v>1</v>
    </nc>
  </rcc>
  <rcc rId="16588" sId="1">
    <nc r="AK532" t="inlineStr">
      <is>
        <t>None</t>
      </is>
    </nc>
  </rcc>
  <rcc rId="16589" sId="1">
    <nc r="AL532" t="inlineStr">
      <is>
        <t>-</t>
      </is>
    </nc>
  </rcc>
  <rcc rId="16590" sId="1">
    <nc r="AM532" t="inlineStr">
      <is>
        <t>-</t>
      </is>
    </nc>
  </rcc>
  <rcc rId="16591" sId="1">
    <nc r="AN532" t="inlineStr">
      <is>
        <t>-</t>
      </is>
    </nc>
  </rcc>
  <rcc rId="16592" sId="1" numFmtId="19">
    <nc r="AE533">
      <v>43994</v>
    </nc>
  </rcc>
  <rcc rId="16593" sId="1" numFmtId="19">
    <nc r="AF533">
      <v>43994</v>
    </nc>
  </rcc>
  <rcc rId="16594" sId="1">
    <nc r="AG533" t="inlineStr">
      <is>
        <t>OK</t>
      </is>
    </nc>
  </rcc>
  <rcc rId="16595" sId="1" numFmtId="14">
    <nc r="AH533">
      <v>1</v>
    </nc>
  </rcc>
  <rcc rId="16596" sId="1" numFmtId="14">
    <nc r="AI533">
      <v>1</v>
    </nc>
  </rcc>
  <rcc rId="16597" sId="1" numFmtId="14">
    <nc r="AJ533">
      <v>1</v>
    </nc>
  </rcc>
  <rcc rId="16598" sId="1">
    <nc r="AK533" t="inlineStr">
      <is>
        <t>None</t>
      </is>
    </nc>
  </rcc>
  <rcc rId="16599" sId="1">
    <nc r="AL533" t="inlineStr">
      <is>
        <t>-</t>
      </is>
    </nc>
  </rcc>
  <rcc rId="16600" sId="1">
    <nc r="AM533" t="inlineStr">
      <is>
        <t>-</t>
      </is>
    </nc>
  </rcc>
  <rcc rId="16601" sId="1">
    <nc r="AN533" t="inlineStr">
      <is>
        <t>-</t>
      </is>
    </nc>
  </rcc>
  <rcc rId="16602" sId="1" numFmtId="19">
    <nc r="AE534">
      <v>43994</v>
    </nc>
  </rcc>
  <rcc rId="16603" sId="1" numFmtId="19">
    <nc r="AF534">
      <v>43994</v>
    </nc>
  </rcc>
  <rcc rId="16604" sId="1">
    <nc r="AG534" t="inlineStr">
      <is>
        <t>OK</t>
      </is>
    </nc>
  </rcc>
  <rcc rId="16605" sId="1" numFmtId="14">
    <nc r="AH534">
      <v>1</v>
    </nc>
  </rcc>
  <rcc rId="16606" sId="1" numFmtId="14">
    <nc r="AI534">
      <v>1</v>
    </nc>
  </rcc>
  <rcc rId="16607" sId="1" numFmtId="14">
    <nc r="AJ534">
      <v>1</v>
    </nc>
  </rcc>
  <rcc rId="16608" sId="1">
    <nc r="AK534" t="inlineStr">
      <is>
        <t>None</t>
      </is>
    </nc>
  </rcc>
  <rcc rId="16609" sId="1">
    <nc r="AL534" t="inlineStr">
      <is>
        <t>-</t>
      </is>
    </nc>
  </rcc>
  <rcc rId="16610" sId="1">
    <nc r="AM534" t="inlineStr">
      <is>
        <t>-</t>
      </is>
    </nc>
  </rcc>
  <rcc rId="16611" sId="1">
    <nc r="AN534" t="inlineStr">
      <is>
        <t>-</t>
      </is>
    </nc>
  </rcc>
  <rcc rId="16612" sId="1" numFmtId="19">
    <nc r="AE535">
      <v>43994</v>
    </nc>
  </rcc>
  <rcc rId="16613" sId="1" numFmtId="19">
    <nc r="AF535">
      <v>43994</v>
    </nc>
  </rcc>
  <rcc rId="16614" sId="1">
    <nc r="AG535" t="inlineStr">
      <is>
        <t>OK</t>
      </is>
    </nc>
  </rcc>
  <rcc rId="16615" sId="1" numFmtId="14">
    <nc r="AH535">
      <v>1</v>
    </nc>
  </rcc>
  <rcc rId="16616" sId="1" numFmtId="14">
    <nc r="AI535">
      <v>1</v>
    </nc>
  </rcc>
  <rcc rId="16617" sId="1" numFmtId="14">
    <nc r="AJ535">
      <v>1</v>
    </nc>
  </rcc>
  <rcc rId="16618" sId="1">
    <nc r="AK535" t="inlineStr">
      <is>
        <t>None</t>
      </is>
    </nc>
  </rcc>
  <rcc rId="16619" sId="1">
    <nc r="AL535" t="inlineStr">
      <is>
        <t>-</t>
      </is>
    </nc>
  </rcc>
  <rcc rId="16620" sId="1">
    <nc r="AM535" t="inlineStr">
      <is>
        <t>-</t>
      </is>
    </nc>
  </rcc>
  <rcc rId="16621" sId="1">
    <nc r="AN535" t="inlineStr">
      <is>
        <t>-</t>
      </is>
    </nc>
  </rcc>
  <rcc rId="16622" sId="1" numFmtId="19">
    <nc r="AE536">
      <v>43994</v>
    </nc>
  </rcc>
  <rcc rId="16623" sId="1" numFmtId="19">
    <nc r="AF536">
      <v>43994</v>
    </nc>
  </rcc>
  <rcc rId="16624" sId="1">
    <nc r="AG536" t="inlineStr">
      <is>
        <t>OK</t>
      </is>
    </nc>
  </rcc>
  <rcc rId="16625" sId="1" numFmtId="14">
    <nc r="AH536">
      <v>1</v>
    </nc>
  </rcc>
  <rcc rId="16626" sId="1" numFmtId="14">
    <nc r="AI536">
      <v>1</v>
    </nc>
  </rcc>
  <rcc rId="16627" sId="1" numFmtId="14">
    <nc r="AJ536">
      <v>1</v>
    </nc>
  </rcc>
  <rcc rId="16628" sId="1">
    <nc r="AK536" t="inlineStr">
      <is>
        <t>None</t>
      </is>
    </nc>
  </rcc>
  <rcc rId="16629" sId="1">
    <nc r="AL536" t="inlineStr">
      <is>
        <t>-</t>
      </is>
    </nc>
  </rcc>
  <rcc rId="16630" sId="1">
    <nc r="AM536" t="inlineStr">
      <is>
        <t>-</t>
      </is>
    </nc>
  </rcc>
  <rcc rId="16631" sId="1">
    <nc r="AN536" t="inlineStr">
      <is>
        <t>-</t>
      </is>
    </nc>
  </rcc>
  <rcc rId="16632" sId="1">
    <nc r="X529">
      <f>W529</f>
    </nc>
  </rcc>
  <rcc rId="16633" sId="1">
    <nc r="X530">
      <f>W530</f>
    </nc>
  </rcc>
  <rcc rId="16634" sId="1">
    <nc r="X531">
      <f>W531</f>
    </nc>
  </rcc>
  <rcc rId="16635" sId="1">
    <nc r="X532">
      <f>W532</f>
    </nc>
  </rcc>
  <rcc rId="16636" sId="1">
    <nc r="X533">
      <f>W533</f>
    </nc>
  </rcc>
  <rcc rId="16637" sId="1">
    <nc r="X534">
      <f>W534</f>
    </nc>
  </rcc>
  <rcc rId="16638" sId="1">
    <nc r="X535">
      <f>W535</f>
    </nc>
  </rcc>
  <rcc rId="16639" sId="1">
    <nc r="X536">
      <f>W536</f>
    </nc>
  </rcc>
  <rcc rId="16640" sId="1">
    <nc r="Z529">
      <v>1</v>
    </nc>
  </rcc>
  <rcc rId="16641" sId="1">
    <nc r="Z530">
      <v>1</v>
    </nc>
  </rcc>
  <rcc rId="16642" sId="1">
    <nc r="Z531">
      <v>1</v>
    </nc>
  </rcc>
  <rcc rId="16643" sId="1">
    <nc r="Z532">
      <v>1.2</v>
    </nc>
  </rcc>
  <rcc rId="16644" sId="1">
    <nc r="Z533">
      <v>1</v>
    </nc>
  </rcc>
  <rcc rId="16645" sId="1">
    <nc r="Z534">
      <v>0.5</v>
    </nc>
  </rcc>
  <rcc rId="16646" sId="1">
    <nc r="Z535">
      <v>1</v>
    </nc>
  </rcc>
  <rcc rId="16647" sId="1">
    <nc r="Z536">
      <v>1.2</v>
    </nc>
  </rcc>
  <rcc rId="16648" sId="1">
    <nc r="AA529" t="inlineStr">
      <is>
        <t>Ready for review</t>
      </is>
    </nc>
  </rcc>
  <rcc rId="16649" sId="1">
    <nc r="AA530" t="inlineStr">
      <is>
        <t>Ready for review</t>
      </is>
    </nc>
  </rcc>
  <rcc rId="16650" sId="1">
    <nc r="AA531" t="inlineStr">
      <is>
        <t>Ready for review</t>
      </is>
    </nc>
  </rcc>
  <rcc rId="16651" sId="1">
    <nc r="AA532" t="inlineStr">
      <is>
        <t>Ready for review</t>
      </is>
    </nc>
  </rcc>
  <rcc rId="16652" sId="1">
    <nc r="AA533" t="inlineStr">
      <is>
        <t>Ready for review</t>
      </is>
    </nc>
  </rcc>
  <rcc rId="16653" sId="1">
    <nc r="AA534" t="inlineStr">
      <is>
        <t>Ready for review</t>
      </is>
    </nc>
  </rcc>
  <rcc rId="16654" sId="1">
    <nc r="AA535" t="inlineStr">
      <is>
        <t>Ready for review</t>
      </is>
    </nc>
  </rcc>
  <rcc rId="16655" sId="1">
    <nc r="AA536" t="inlineStr">
      <is>
        <t>Ready for review</t>
      </is>
    </nc>
  </rcc>
  <rcc rId="16656" sId="1" odxf="1" dxf="1" quotePrefix="1">
    <oc r="AN634" t="inlineStr">
      <is>
        <t>-</t>
      </is>
    </oc>
    <nc r="AN634" t="inlineStr">
      <is>
        <t>-Don't have function to test</t>
      </is>
    </nc>
    <odxf/>
    <ndxf/>
  </rcc>
  <rcv guid="{60D2C030-4E31-4E07-8E1C-44D2EE84B177}" action="delete"/>
  <rdn rId="0" localSheetId="1" customView="1" name="Z_60D2C030_4E31_4E07_8E1C_44D2EE84B177_.wvu.FilterData" hidden="1" oldHidden="1">
    <formula>Merged_COEM!$A$59:$AN$643</formula>
    <oldFormula>Merged_COEM!$A$59:$AN$643</oldFormula>
  </rdn>
  <rdn rId="0" localSheetId="2" customView="1" name="Z_60D2C030_4E31_4E07_8E1C_44D2EE84B177_.wvu.FilterData" hidden="1" oldHidden="1">
    <formula>Merged_JOEM!$B$59:$AN$294</formula>
    <oldFormula>Merged_JOEM!$B$59:$AN$294</oldFormula>
  </rdn>
  <rcv guid="{60D2C030-4E31-4E07-8E1C-44D2EE84B177}" action="add"/>
</revisions>
</file>

<file path=xl/revisions/revisionLog10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Merged_JOEM!$B$59:$AN$294</formula>
    <oldFormula>Merged_JOEM!$B$59:$AN$294</oldFormula>
  </rdn>
  <rcv guid="{7E0EA425-A420-4443-B9E0-CDF0AA9E5D09}" action="add"/>
</revisions>
</file>

<file path=xl/revisions/revisionLog10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661" sId="1" numFmtId="14">
    <oc r="AH634">
      <v>1</v>
    </oc>
    <nc r="AH634" t="inlineStr">
      <is>
        <t>-</t>
      </is>
    </nc>
  </rcc>
  <rcc rId="16662" sId="1" numFmtId="14">
    <oc r="AI634">
      <v>1</v>
    </oc>
    <nc r="AI634" t="inlineStr">
      <is>
        <t>-</t>
      </is>
    </nc>
  </rcc>
  <rcc rId="16663" sId="1" numFmtId="14">
    <oc r="AJ634">
      <v>1</v>
    </oc>
    <nc r="AJ634" t="inlineStr">
      <is>
        <t>-</t>
      </is>
    </nc>
  </rcc>
  <rcv guid="{60D2C030-4E31-4E07-8E1C-44D2EE84B177}" action="delete"/>
  <rcv guid="{60D2C030-4E31-4E07-8E1C-44D2EE84B177}" action="add"/>
  <rdn rId="0" localSheetId="1" customView="1" name="Z_60D2C030_4E31_4E07_8E1C_44D2EE84B177_.wvu.FilterData" hidden="1" oldHidden="1">
    <formula>Merged_COEM!$A$59:$AN$643</formula>
    <oldFormula>Merged_COEM!$A$59:$AN$643</oldFormula>
  </rdn>
  <rdn rId="0" localSheetId="2" customView="1" name="Z_60D2C030_4E31_4E07_8E1C_44D2EE84B177_.wvu.FilterData" hidden="1" oldHidden="1">
    <formula>Merged_JOEM!$B$59:$AN$294</formula>
    <oldFormula>Merged_JOEM!$B$59:$AN$294</oldFormula>
  </rdn>
  <rcv guid="{60D2C030-4E31-4E07-8E1C-44D2EE84B177}" action="add"/>
</revisions>
</file>

<file path=xl/revisions/revisionLog10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666" sId="1" numFmtId="19">
    <oc r="AE457">
      <v>43990</v>
    </oc>
    <nc r="AE457">
      <v>43987</v>
    </nc>
  </rcc>
  <rcc rId="16667" sId="1" numFmtId="19">
    <oc r="AE458">
      <v>43990</v>
    </oc>
    <nc r="AE458">
      <v>43987</v>
    </nc>
  </rcc>
  <rcc rId="16668" sId="1" numFmtId="19">
    <oc r="AE459">
      <v>43990</v>
    </oc>
    <nc r="AE459">
      <v>43987</v>
    </nc>
  </rcc>
  <rcc rId="16669" sId="1" numFmtId="19">
    <oc r="AE460">
      <v>43990</v>
    </oc>
    <nc r="AE460">
      <v>43987</v>
    </nc>
  </rcc>
  <rcc rId="16670" sId="1">
    <oc r="AL488" t="inlineStr">
      <is>
        <r>
          <t>2.</t>
        </r>
        <r>
          <rPr>
            <sz val="7"/>
            <color theme="1"/>
            <rFont val="Times New Roman"/>
            <family val="1"/>
          </rPr>
          <t xml:space="preserve">    </t>
        </r>
        <r>
          <rPr>
            <sz val="11"/>
            <color theme="1"/>
            <rFont val="Bosch Office Sans"/>
          </rPr>
          <t>Can not cover MCDC 01 of condition at line 52 because it is locked by condition at line 33,42.</t>
        </r>
      </is>
    </oc>
    <nc r="AL488"/>
  </rcc>
  <rcv guid="{3B3E6719-EACB-4D2C-89C1-05FFAB6020FD}" action="delete"/>
  <rdn rId="0" localSheetId="1" customView="1" name="Z_3B3E6719_EACB_4D2C_89C1_05FFAB6020FD_.wvu.FilterData" hidden="1" oldHidden="1">
    <formula>Merged_COEM!$A$59:$AN$643</formula>
    <oldFormula>Merged_COEM!$A$59:$AN$643</oldFormula>
  </rdn>
  <rdn rId="0" localSheetId="2" customView="1" name="Z_3B3E6719_EACB_4D2C_89C1_05FFAB6020FD_.wvu.FilterData" hidden="1" oldHidden="1">
    <formula>Merged_JOEM!$B$59:$AN$294</formula>
    <oldFormula>Merged_JOEM!$B$59:$AN$294</oldFormula>
  </rdn>
  <rcv guid="{3B3E6719-EACB-4D2C-89C1-05FFAB6020FD}" action="add"/>
</revisions>
</file>

<file path=xl/revisions/revisionLog10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Merged_COEM!$A$59:$AN$643</formula>
    <oldFormula>Merged_COEM!$A$59:$AN$643</oldFormula>
  </rdn>
  <rdn rId="0" localSheetId="2" customView="1" name="Z_3B3E6719_EACB_4D2C_89C1_05FFAB6020FD_.wvu.FilterData" hidden="1" oldHidden="1">
    <formula>Merged_JOEM!$B$59:$AN$294</formula>
    <oldFormula>Merged_JOEM!$B$59:$AN$294</oldFormula>
  </rdn>
  <rcv guid="{3B3E6719-EACB-4D2C-89C1-05FFAB6020FD}" action="add"/>
</revisions>
</file>

<file path=xl/revisions/revisionLog10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494">
    <dxf>
      <alignment wrapText="0" readingOrder="0"/>
    </dxf>
  </rfmt>
  <rcc rId="16675" sId="1" quotePrefix="1">
    <oc r="F488">
      <v>0.53819444444444442</v>
    </oc>
    <nc r="F488" t="inlineStr">
      <is>
        <t>CNMS_ESP_Carbon_Int\MainstreamF30\rb\as\cnms_core\app\net\scl\src\Callout_Functions\RBA_NDS_Engine_Callout.c</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Merged_JOEM!$B$59:$AN$294</formula>
    <oldFormula>Merged_JOEM!$B$59:$AN$294</oldFormula>
  </rdn>
  <rcv guid="{7E0EA425-A420-4443-B9E0-CDF0AA9E5D09}" action="add"/>
</revisions>
</file>

<file path=xl/revisions/revisionLog10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87" start="0" length="0">
    <dxf>
      <border>
        <left style="thin">
          <color indexed="64"/>
        </left>
        <right style="thin">
          <color indexed="64"/>
        </right>
        <top style="thin">
          <color indexed="64"/>
        </top>
        <bottom style="thin">
          <color indexed="64"/>
        </bottom>
      </border>
    </dxf>
  </rfmt>
  <rfmt sheetId="1" sqref="AL487">
    <dxf>
      <border>
        <left style="thin">
          <color indexed="64"/>
        </left>
        <right style="thin">
          <color indexed="64"/>
        </right>
        <top style="thin">
          <color indexed="64"/>
        </top>
        <bottom style="thin">
          <color indexed="64"/>
        </bottom>
        <vertical style="thin">
          <color indexed="64"/>
        </vertical>
        <horizontal style="thin">
          <color indexed="64"/>
        </horizontal>
      </border>
    </dxf>
  </rfmt>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Merged_JOEM!$B$59:$AN$294</formula>
    <oldFormula>Merged_JOEM!$B$59:$AN$294</oldFormula>
  </rdn>
  <rcv guid="{7E0EA425-A420-4443-B9E0-CDF0AA9E5D09}" action="add"/>
</revisions>
</file>

<file path=xl/revisions/revisionLog10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410">
    <dxf>
      <alignment wrapText="0" readingOrder="0"/>
    </dxf>
  </rfmt>
  <rcc rId="16680" sId="1">
    <nc r="X430">
      <f>W430</f>
    </nc>
  </rcc>
  <rcc rId="16681" sId="1">
    <nc r="Z430">
      <v>0.5</v>
    </nc>
  </rcc>
  <rcc rId="16682" sId="1">
    <nc r="AA430" t="inlineStr">
      <is>
        <t>Ready for review</t>
      </is>
    </nc>
  </rcc>
  <rcc rId="16683" sId="1" numFmtId="19">
    <nc r="AE430">
      <v>43994</v>
    </nc>
  </rcc>
  <rcc rId="16684" sId="1" numFmtId="19">
    <nc r="AF430">
      <v>43994</v>
    </nc>
  </rcc>
  <rcc rId="16685" sId="1">
    <nc r="AG430" t="inlineStr">
      <is>
        <t>OK</t>
      </is>
    </nc>
  </rcc>
  <rcc rId="16686" sId="1" numFmtId="14">
    <nc r="AH430">
      <v>1</v>
    </nc>
  </rcc>
  <rcc rId="16687" sId="1" numFmtId="14">
    <nc r="AI430">
      <v>1</v>
    </nc>
  </rcc>
  <rcc rId="16688" sId="1" numFmtId="14">
    <nc r="AJ430">
      <v>1</v>
    </nc>
  </rcc>
  <rcc rId="16689" sId="1">
    <nc r="AK430" t="inlineStr">
      <is>
        <t>None</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Merged_JOEM!$B$59:$AN$294</formula>
    <oldFormula>Merged_JOEM!$B$59:$AN$294</oldFormula>
  </rdn>
  <rcv guid="{7E0EA425-A420-4443-B9E0-CDF0AA9E5D09}" action="add"/>
</revisions>
</file>

<file path=xl/revisions/revisionLog10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692" sId="1">
    <nc r="X481">
      <f>W481</f>
    </nc>
  </rcc>
  <rcc rId="16693" sId="1">
    <nc r="Z481">
      <v>3</v>
    </nc>
  </rcc>
  <rcc rId="16694" sId="1">
    <nc r="AA481" t="inlineStr">
      <is>
        <t>Ready for review</t>
      </is>
    </nc>
  </rcc>
  <rcc rId="16695" sId="1" numFmtId="19">
    <nc r="AE481">
      <v>43994</v>
    </nc>
  </rcc>
  <rcc rId="16696" sId="1" numFmtId="19">
    <nc r="AF481">
      <v>43994</v>
    </nc>
  </rcc>
  <rcc rId="16697" sId="1">
    <nc r="AG481" t="inlineStr">
      <is>
        <t>OK</t>
      </is>
    </nc>
  </rcc>
  <rcc rId="16698" sId="1" numFmtId="14">
    <nc r="AH481">
      <v>1</v>
    </nc>
  </rcc>
  <rcc rId="16699" sId="1" numFmtId="14">
    <nc r="AI481">
      <v>1</v>
    </nc>
  </rcc>
  <rcc rId="16700" sId="1" numFmtId="14">
    <nc r="AJ481">
      <v>1</v>
    </nc>
  </rcc>
  <rcc rId="16701" sId="1">
    <nc r="AK481" t="inlineStr">
      <is>
        <t>None</t>
      </is>
    </nc>
  </rcc>
  <rcv guid="{4E06BDBF-2CED-473B-850B-2A6C7311FF41}" action="delete"/>
  <rdn rId="0" localSheetId="1" customView="1" name="Z_4E06BDBF_2CED_473B_850B_2A6C7311FF41_.wvu.FilterData" hidden="1" oldHidden="1">
    <formula>Merged_COEM!$A$59:$AN$643</formula>
    <oldFormula>Merged_COEM!$A$59:$AN$643</oldFormula>
  </rdn>
  <rdn rId="0" localSheetId="2" customView="1" name="Z_4E06BDBF_2CED_473B_850B_2A6C7311FF41_.wvu.FilterData" hidden="1" oldHidden="1">
    <formula>Merged_JOEM!$B$59:$AN$294</formula>
    <oldFormula>Merged_JOEM!$B$59:$AN$294</oldFormula>
  </rdn>
  <rcv guid="{4E06BDBF-2CED-473B-850B-2A6C7311FF41}" action="add"/>
</revisions>
</file>

<file path=xl/revisions/revisionLog10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704" sId="1" odxf="1" dxf="1" quotePrefix="1">
    <oc r="AN408" t="inlineStr">
      <is>
        <t>-</t>
      </is>
    </oc>
    <nc r="AN408" t="inlineStr">
      <is>
        <t>-No have function to test</t>
      </is>
    </nc>
    <odxf/>
    <ndxf/>
  </rcc>
  <rcv guid="{60D2C030-4E31-4E07-8E1C-44D2EE84B177}" action="delete"/>
  <rdn rId="0" localSheetId="1" customView="1" name="Z_60D2C030_4E31_4E07_8E1C_44D2EE84B177_.wvu.FilterData" hidden="1" oldHidden="1">
    <formula>Merged_COEM!$A$59:$AN$643</formula>
    <oldFormula>Merged_COEM!$A$59:$AN$643</oldFormula>
  </rdn>
  <rdn rId="0" localSheetId="2" customView="1" name="Z_60D2C030_4E31_4E07_8E1C_44D2EE84B177_.wvu.FilterData" hidden="1" oldHidden="1">
    <formula>Merged_JOEM!$B$59:$AN$294</formula>
    <oldFormula>Merged_JOEM!$B$59:$AN$294</oldFormula>
  </rdn>
  <rcv guid="{60D2C030-4E31-4E07-8E1C-44D2EE84B177}" action="add"/>
</revisions>
</file>

<file path=xl/revisions/revisionLog10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707" sId="1">
    <nc r="AN517" t="inlineStr">
      <is>
        <t>Owner confirm it could be ignore</t>
      </is>
    </nc>
  </rcc>
  <rdn rId="0" localSheetId="1" customView="1" name="Z_99BC1C51_34DC_4BF2_906C_1E31B6171D71_.wvu.FilterData" hidden="1" oldHidden="1">
    <formula>Merged_COEM!$A$59:$AN$643</formula>
  </rdn>
  <rdn rId="0" localSheetId="2" customView="1" name="Z_99BC1C51_34DC_4BF2_906C_1E31B6171D71_.wvu.FilterData" hidden="1" oldHidden="1">
    <formula>Merged_JOEM!$B$59:$AN$294</formula>
  </rdn>
  <rcv guid="{99BC1C51-34DC-4BF2-906C-1E31B6171D71}" action="add"/>
</revisions>
</file>

<file path=xl/revisions/revisionLog10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710" sId="1">
    <nc r="X466">
      <f>W466</f>
    </nc>
  </rcc>
  <rcc rId="16711" sId="1">
    <nc r="Z466">
      <v>0.5</v>
    </nc>
  </rcc>
  <rcc rId="16712" sId="1">
    <nc r="AA466" t="inlineStr">
      <is>
        <t>Ready for review</t>
      </is>
    </nc>
  </rcc>
  <rcc rId="16713" sId="1" numFmtId="19">
    <nc r="AE466">
      <v>43994</v>
    </nc>
  </rcc>
  <rcc rId="16714" sId="1" numFmtId="19">
    <nc r="AF466">
      <v>43994</v>
    </nc>
  </rcc>
  <rcc rId="16715" sId="1">
    <nc r="AG466" t="inlineStr">
      <is>
        <t>OK</t>
      </is>
    </nc>
  </rcc>
  <rcc rId="16716" sId="1" numFmtId="14">
    <nc r="AH466">
      <v>1</v>
    </nc>
  </rcc>
  <rcc rId="16717" sId="1" numFmtId="14">
    <nc r="AI466">
      <v>1</v>
    </nc>
  </rcc>
  <rcc rId="16718" sId="1" numFmtId="14">
    <nc r="AJ466">
      <v>1</v>
    </nc>
  </rcc>
  <rcc rId="16719" sId="1">
    <nc r="AK466" t="inlineStr">
      <is>
        <t>None</t>
      </is>
    </nc>
  </rcc>
  <rcc rId="16720" sId="1" odxf="1" dxf="1">
    <nc r="AL466" t="inlineStr">
      <is>
        <t>-</t>
      </is>
    </nc>
    <odxf/>
    <ndxf/>
  </rcc>
  <rcc rId="16721" sId="1" odxf="1" dxf="1">
    <nc r="AM466" t="inlineStr">
      <is>
        <t>-</t>
      </is>
    </nc>
    <odxf/>
    <ndxf/>
  </rcc>
  <rcv guid="{60D2C030-4E31-4E07-8E1C-44D2EE84B177}" action="delete"/>
  <rdn rId="0" localSheetId="1" customView="1" name="Z_60D2C030_4E31_4E07_8E1C_44D2EE84B177_.wvu.FilterData" hidden="1" oldHidden="1">
    <formula>Merged_COEM!$A$59:$AN$643</formula>
    <oldFormula>Merged_COEM!$A$59:$AN$643</oldFormula>
  </rdn>
  <rdn rId="0" localSheetId="2" customView="1" name="Z_60D2C030_4E31_4E07_8E1C_44D2EE84B177_.wvu.FilterData" hidden="1" oldHidden="1">
    <formula>Merged_JOEM!$B$59:$AN$294</formula>
    <oldFormula>Merged_JOEM!$B$59:$AN$294</oldFormula>
  </rdn>
  <rcv guid="{60D2C030-4E31-4E07-8E1C-44D2EE84B177}" action="add"/>
</revisions>
</file>

<file path=xl/revisions/revisionLog10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724" sId="1">
    <nc r="X637">
      <f>W637</f>
    </nc>
  </rcc>
  <rcc rId="16725" sId="1">
    <nc r="Z637">
      <v>1.5</v>
    </nc>
  </rcc>
  <rcc rId="16726" sId="1">
    <nc r="AA637" t="inlineStr">
      <is>
        <t>Ready for review</t>
      </is>
    </nc>
  </rcc>
  <rcc rId="16727" sId="1" numFmtId="19">
    <nc r="AE637">
      <v>43994</v>
    </nc>
  </rcc>
  <rcc rId="16728" sId="1" numFmtId="19">
    <nc r="AF637">
      <v>43994</v>
    </nc>
  </rcc>
  <rcc rId="16729" sId="1">
    <nc r="AG637" t="inlineStr">
      <is>
        <t>NG</t>
      </is>
    </nc>
  </rcc>
  <rcc rId="16730" sId="1" numFmtId="14">
    <nc r="AH637">
      <v>1</v>
    </nc>
  </rcc>
  <rcc rId="16731" sId="1" numFmtId="14">
    <nc r="AI637">
      <v>0.91</v>
    </nc>
  </rcc>
  <rcc rId="16732" sId="1" numFmtId="14">
    <nc r="AJ637">
      <v>0.83</v>
    </nc>
  </rcc>
  <rcc rId="16733" sId="1">
    <nc r="AK637" t="inlineStr">
      <is>
        <t>OPL</t>
      </is>
    </nc>
  </rcc>
  <rfmt sheetId="1" sqref="AB648" start="0" length="0">
    <dxf>
      <font>
        <sz val="10"/>
        <color theme="1"/>
        <name val="Arial"/>
        <scheme val="none"/>
      </font>
    </dxf>
  </rfmt>
  <rfmt sheetId="1" xfDxf="1" sqref="AB648" start="0" length="0">
    <dxf>
      <font>
        <sz val="10"/>
        <name val="Arial"/>
        <scheme val="none"/>
      </font>
      <alignment horizontal="left" vertical="center" indent="5" readingOrder="0"/>
    </dxf>
  </rfmt>
  <rfmt sheetId="1" xfDxf="1" sqref="AL637" start="0" length="0">
    <dxf>
      <alignment horizontal="left" vertical="top" readingOrder="0"/>
      <border outline="0">
        <left style="thin">
          <color indexed="64"/>
        </left>
        <right style="thin">
          <color indexed="64"/>
        </right>
        <top style="thin">
          <color indexed="64"/>
        </top>
        <bottom style="thin">
          <color indexed="64"/>
        </bottom>
      </border>
    </dxf>
  </rfmt>
  <rfmt sheetId="1" sqref="AL637" start="0" length="0">
    <dxf>
      <alignment wrapText="1" readingOrder="0"/>
    </dxf>
  </rfmt>
  <rfmt sheetId="1" sqref="AL637">
    <dxf>
      <alignment wrapText="0" readingOrder="0"/>
    </dxf>
  </rfmt>
  <rcc rId="16734" sId="1" odxf="1" dxf="1">
    <nc r="AL637" t="inlineStr">
      <is>
        <t>1. Can’ t cover FALSE case of condition at line #206 because ls_SystemInitCounter_UW is always assigned by C_HMISystemInitTimeSpanCycleCounter_UW (is a constant greater than 0) 
2. Can’t cover full MCDC AT LINE 228 because ls_HMI_SmmCurrModestate_N == C_SMM_NET_ON_N appear two times in this decision. Thus can’t cover case ((F &amp;&amp; ?) || (T &amp;&amp; T)) and ((T &amp;&amp; F) || (T &amp;&amp; F))</t>
      </is>
    </nc>
    <ndxf>
      <alignment wrapText="1" readingOrder="0"/>
    </ndxf>
  </rcc>
  <rcv guid="{3B3E6719-EACB-4D2C-89C1-05FFAB6020FD}" action="delete"/>
  <rdn rId="0" localSheetId="1" customView="1" name="Z_3B3E6719_EACB_4D2C_89C1_05FFAB6020FD_.wvu.FilterData" hidden="1" oldHidden="1">
    <formula>Merged_COEM!$A$59:$AN$643</formula>
    <oldFormula>Merged_COEM!$A$59:$AN$643</oldFormula>
  </rdn>
  <rdn rId="0" localSheetId="2" customView="1" name="Z_3B3E6719_EACB_4D2C_89C1_05FFAB6020FD_.wvu.FilterData" hidden="1" oldHidden="1">
    <formula>Merged_JOEM!$B$59:$AN$294</formula>
    <oldFormula>Merged_JOEM!$B$59:$AN$294</oldFormula>
  </rdn>
  <rcv guid="{3B3E6719-EACB-4D2C-89C1-05FFAB6020FD}" action="add"/>
</revisions>
</file>

<file path=xl/revisions/revisionLog10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737" sId="1">
    <oc r="AL637" t="inlineStr">
      <is>
        <t>1. Can’ t cover FALSE case of condition at line #206 because ls_SystemInitCounter_UW is always assigned by C_HMISystemInitTimeSpanCycleCounter_UW (is a constant greater than 0) 
2. Can’t cover full MCDC AT LINE 228 because ls_HMI_SmmCurrModestate_N == C_SMM_NET_ON_N appear two times in this decision. Thus can’t cover case ((F &amp;&amp; ?) || (T &amp;&amp; T)) and ((T &amp;&amp; F) || (T &amp;&amp; F))</t>
      </is>
    </oc>
    <nc r="AL637" t="inlineStr">
      <is>
        <t>1. Can’ t cover FALSE case of condition at line #206 because ls_SystemInitCounter_UW is always assigned by C_HMISystemInitTimeSpanCycleCounter_UW (is a constant greater than 0) 
2. Can’t cover full MCDC at line #228 because ls_HMI_SmmCurrModestate_N == C_SMM_NET_ON_N appear two times in this decision. Thus can’t cover case ((F &amp;&amp; ?) || (T &amp;&amp; T)) and ((T &amp;&amp; F) || (T &amp;&amp; F))</t>
      </is>
    </nc>
  </rcc>
</revisions>
</file>

<file path=xl/revisions/revisionLog10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637">
    <dxf>
      <alignment wrapText="0" readingOrder="0"/>
    </dxf>
  </rfmt>
  <rcc rId="16738" sId="1" odxf="1" dxf="1" quotePrefix="1">
    <nc r="AN637" t="inlineStr">
      <is>
        <t>- Waiting owner confirm</t>
      </is>
    </nc>
    <odxf/>
    <ndxf/>
  </rcc>
</revisions>
</file>

<file path=xl/revisions/revisionLog10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739" sId="1">
    <nc r="X555">
      <f>W555</f>
    </nc>
  </rcc>
  <rcc rId="16740" sId="1">
    <nc r="X556">
      <f>W556</f>
    </nc>
  </rcc>
  <rcc rId="16741" sId="1">
    <nc r="X557">
      <f>W557</f>
    </nc>
  </rcc>
  <rcc rId="16742" sId="1">
    <nc r="X558">
      <f>W558</f>
    </nc>
  </rcc>
  <rcc rId="16743" sId="1">
    <nc r="Z555">
      <v>1</v>
    </nc>
  </rcc>
  <rcc rId="16744" sId="1">
    <nc r="Z556">
      <v>0.5</v>
    </nc>
  </rcc>
  <rcc rId="16745" sId="1">
    <nc r="Z557">
      <v>1</v>
    </nc>
  </rcc>
  <rcc rId="16746" sId="1">
    <nc r="Z558">
      <v>1</v>
    </nc>
  </rcc>
  <rcc rId="16747" sId="1">
    <nc r="AA555" t="inlineStr">
      <is>
        <t>Ready for review</t>
      </is>
    </nc>
  </rcc>
  <rcc rId="16748" sId="1">
    <nc r="AA556" t="inlineStr">
      <is>
        <t>Ready for review</t>
      </is>
    </nc>
  </rcc>
  <rcc rId="16749" sId="1">
    <nc r="AA557" t="inlineStr">
      <is>
        <t>Ready for review</t>
      </is>
    </nc>
  </rcc>
  <rcc rId="16750" sId="1">
    <nc r="AA558" t="inlineStr">
      <is>
        <t>Ready for review</t>
      </is>
    </nc>
  </rcc>
  <rcc rId="16751" sId="1" numFmtId="19">
    <nc r="AE555">
      <v>43994</v>
    </nc>
  </rcc>
  <rcc rId="16752" sId="1" numFmtId="19">
    <nc r="AF555">
      <v>43994</v>
    </nc>
  </rcc>
  <rcc rId="16753" sId="1" numFmtId="19">
    <nc r="AE556">
      <v>43994</v>
    </nc>
  </rcc>
  <rcc rId="16754" sId="1" numFmtId="19">
    <nc r="AF556">
      <v>43994</v>
    </nc>
  </rcc>
  <rcc rId="16755" sId="1" numFmtId="19">
    <nc r="AE557">
      <v>43994</v>
    </nc>
  </rcc>
  <rcc rId="16756" sId="1" numFmtId="19">
    <nc r="AF557">
      <v>43994</v>
    </nc>
  </rcc>
  <rcc rId="16757" sId="1" numFmtId="19">
    <nc r="AE558">
      <v>43994</v>
    </nc>
  </rcc>
  <rcc rId="16758" sId="1" numFmtId="19">
    <nc r="AF558">
      <v>43994</v>
    </nc>
  </rcc>
  <rcv guid="{970EE037-F5E5-47AF-896A-0F6222879EBC}" action="delete"/>
  <rdn rId="0" localSheetId="1" customView="1" name="Z_970EE037_F5E5_47AF_896A_0F6222879EBC_.wvu.FilterData" hidden="1" oldHidden="1">
    <formula>Merged_COEM!$A$59:$AN$643</formula>
    <oldFormula>Merged_COEM!$A$59:$AN$643</oldFormula>
  </rdn>
  <rdn rId="0" localSheetId="2" customView="1" name="Z_970EE037_F5E5_47AF_896A_0F6222879EBC_.wvu.FilterData" hidden="1" oldHidden="1">
    <formula>Merged_JOEM!$B$59:$AN$294</formula>
    <oldFormula>Merged_JOEM!$B$59:$AN$294</oldFormula>
  </rdn>
  <rcv guid="{970EE037-F5E5-47AF-896A-0F6222879EBC}" action="add"/>
</revisions>
</file>

<file path=xl/revisions/revisionLog10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761" sId="1" odxf="1" dxf="1">
    <nc r="AL558" t="inlineStr">
      <is>
        <t>[No1] Line 172: if(C_BLS_ENGSTATE_RUNNING_UB == ls_EngState_UB)
Detail: Can not cover true condition because
+ ls_EngState_UB is always set by line 165 with value "GWM_SCL_EngState" or line 169 with value "C_BLS_ENGSTATE_FAULT_UB"
+ #define C_BLS_ENGSTATE_RUNNING_UB                                        ((UB)0x02)                                 //set it according CAN Matrix.
  #define C_BLS_ENGSTATE_FAULT_UB                                              ((UB)0x5A)                                //set it according CAN Matrix.
  #define C_BLS_ENGSTATE_UNUSED_UB                                           ((UB)0xA5)                                //define unused value in CAN Matrix</t>
      </is>
    </nc>
    <odxf>
      <alignment wrapText="0" readingOrder="0"/>
    </odxf>
    <ndxf>
      <alignment wrapText="1" readingOrder="0"/>
    </ndxf>
  </rcc>
  <rfmt sheetId="1" sqref="AL558">
    <dxf>
      <alignment wrapText="0" readingOrder="0"/>
    </dxf>
  </rfmt>
  <rcc rId="16762" sId="1">
    <nc r="AN558" t="inlineStr">
      <is>
        <t>Waiting owner</t>
      </is>
    </nc>
  </rcc>
  <rcc rId="16763" sId="1">
    <nc r="AG558" t="inlineStr">
      <is>
        <t>NG</t>
      </is>
    </nc>
  </rcc>
  <rcc rId="16764" sId="1">
    <nc r="AG555" t="inlineStr">
      <is>
        <t>NG</t>
      </is>
    </nc>
  </rcc>
  <rcc rId="16765" sId="1" odxf="1" dxf="1">
    <nc r="AL555" t="inlineStr">
      <is>
        <t>[No1] Line 238: if((C_NetSteeringAngle_TPMF_min &lt;= ls_SCL_LWS_ANGLE_TPMF_s16) &amp;&amp; (C_NetSteeringAngle_TPMF_max &gt;= ls_SCL_LWS_ANGLE_TPMF_s16))
Detail: Can not cover false condition "(C_NetSteeringAngle_TPMF_min &lt;= ls_SCL_LWS_ANGLE_TPMF_s16)" because:
+ ls_SCL_LWS_ANGLE_TPMF_s16 is sint16
+ #define C_NetSteeringAngle_TPMF_min                     ((int16_t)(-32768))
[No2] Line 338: if((ls_SCL_MotRpm_TPMF_UW != C_MotRpm_Invalid_TPMF_UW) &amp;&amp; (ls_SCL_MotRpmStatus_TPMF_UB != C_MotRpmStatus_Invalid_TPMF_UB))
Detail: Can not cover false condition "ls_SCL_MotRpm_TPMF_UW != C_MotRpm_Invalid_TPMF_UW" because:
+ ls_SCL_MotRpm_TPMF_UW is UWORD
+ #define C_MotRpm_Invalid_TPMF_UW                                                                        ((UL)0x10000)
[No3] Line 641: if(ls_MilesKm_UL &lt; C_MilesKm_Max_TPMF_UL)
Detail: Can not cover false condition because:
+ ls_SCL_MilesKm_UL is ULONG
+ #define C_MilesKm_Max_TPMF_UL                                                                            0xFFFFFFFF
[No4] Line 341: if(ls_SCL_MotRpm_TPMF_UW != C_MotRpm_Invalid_TPMF_UW)
Detail: Can not cover false condition because:
+ ls_SCL_MotRpm_TPMF_UW is UWORD
+ #define C_MotRpm_Invalid_TPMF_UW                        ((UL)0x10000)</t>
      </is>
    </nc>
    <odxf>
      <alignment wrapText="0" readingOrder="0"/>
    </odxf>
    <ndxf>
      <alignment wrapText="1" readingOrder="0"/>
    </ndxf>
  </rcc>
  <rfmt sheetId="1" sqref="AL555">
    <dxf>
      <alignment wrapText="0" readingOrder="0"/>
    </dxf>
  </rfmt>
  <rcc rId="16766" sId="1">
    <nc r="AN555" t="inlineStr">
      <is>
        <t>Owner confirm it's no impact</t>
      </is>
    </nc>
  </rcc>
  <rcc rId="16767" sId="1">
    <nc r="AK555" t="inlineStr">
      <is>
        <t>OPL</t>
      </is>
    </nc>
  </rcc>
  <rcc rId="16768" sId="1">
    <nc r="AK558" t="inlineStr">
      <is>
        <t>OPL</t>
      </is>
    </nc>
  </rcc>
  <rcv guid="{970EE037-F5E5-47AF-896A-0F6222879EBC}" action="delete"/>
  <rdn rId="0" localSheetId="1" customView="1" name="Z_970EE037_F5E5_47AF_896A_0F6222879EBC_.wvu.FilterData" hidden="1" oldHidden="1">
    <formula>Merged_COEM!$A$59:$AN$643</formula>
    <oldFormula>Merged_COEM!$A$59:$AN$643</oldFormula>
  </rdn>
  <rdn rId="0" localSheetId="2" customView="1" name="Z_970EE037_F5E5_47AF_896A_0F6222879EBC_.wvu.FilterData" hidden="1" oldHidden="1">
    <formula>Merged_JOEM!$B$59:$AN$294</formula>
    <oldFormula>Merged_JOEM!$B$59:$AN$294</oldFormula>
  </rdn>
  <rcv guid="{970EE037-F5E5-47AF-896A-0F6222879EBC}" action="add"/>
</revisions>
</file>

<file path=xl/revisions/revisionLog10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Merged_COEM!$A$59:$AN$643</formula>
    <oldFormula>Merged_COEM!$A$59:$AN$643</oldFormula>
  </rdn>
  <rdn rId="0" localSheetId="2" customView="1" name="Z_970EE037_F5E5_47AF_896A_0F6222879EBC_.wvu.FilterData" hidden="1" oldHidden="1">
    <formula>Merged_JOEM!$B$59:$AN$294</formula>
    <oldFormula>Merged_JOEM!$B$59:$AN$294</oldFormula>
  </rdn>
  <rcv guid="{970EE037-F5E5-47AF-896A-0F6222879EBC}" action="add"/>
</revisions>
</file>

<file path=xl/revisions/revisionLog10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773" sId="1">
    <nc r="AG556" t="inlineStr">
      <is>
        <t>OK</t>
      </is>
    </nc>
  </rcc>
  <rcc rId="16774" sId="1">
    <nc r="AG557" t="inlineStr">
      <is>
        <t>OK</t>
      </is>
    </nc>
  </rcc>
  <rcv guid="{970EE037-F5E5-47AF-896A-0F6222879EBC}" action="delete"/>
  <rdn rId="0" localSheetId="1" customView="1" name="Z_970EE037_F5E5_47AF_896A_0F6222879EBC_.wvu.FilterData" hidden="1" oldHidden="1">
    <formula>Merged_COEM!$A$59:$AN$643</formula>
    <oldFormula>Merged_COEM!$A$59:$AN$643</oldFormula>
  </rdn>
  <rdn rId="0" localSheetId="2" customView="1" name="Z_970EE037_F5E5_47AF_896A_0F6222879EBC_.wvu.FilterData" hidden="1" oldHidden="1">
    <formula>Merged_JOEM!$B$59:$AN$294</formula>
    <oldFormula>Merged_JOEM!$B$59:$AN$294</oldFormula>
  </rdn>
  <rcv guid="{970EE037-F5E5-47AF-896A-0F6222879EBC}" action="add"/>
</revisions>
</file>

<file path=xl/revisions/revisionLog10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777" sId="1" numFmtId="14">
    <nc r="AH555">
      <v>0</v>
    </nc>
  </rcc>
  <rcc rId="16778" sId="1" numFmtId="14">
    <nc r="AI555">
      <v>0</v>
    </nc>
  </rcc>
  <rcc rId="16779" sId="1" numFmtId="14">
    <nc r="AJ555">
      <v>0</v>
    </nc>
  </rcc>
  <rcc rId="16780" sId="1" numFmtId="14">
    <nc r="AH556">
      <v>0</v>
    </nc>
  </rcc>
  <rcc rId="16781" sId="1" numFmtId="14">
    <nc r="AI556">
      <v>0</v>
    </nc>
  </rcc>
  <rcc rId="16782" sId="1" numFmtId="14">
    <nc r="AJ556">
      <v>0</v>
    </nc>
  </rcc>
  <rcc rId="16783" sId="1" numFmtId="14">
    <nc r="AH557">
      <v>0</v>
    </nc>
  </rcc>
  <rcc rId="16784" sId="1" numFmtId="14">
    <nc r="AI557">
      <v>0</v>
    </nc>
  </rcc>
  <rcc rId="16785" sId="1" numFmtId="14">
    <nc r="AJ557">
      <v>0</v>
    </nc>
  </rcc>
  <rcc rId="16786" sId="1" numFmtId="14">
    <nc r="AH558">
      <v>0</v>
    </nc>
  </rcc>
  <rcc rId="16787" sId="1" numFmtId="14">
    <nc r="AI558">
      <v>0</v>
    </nc>
  </rcc>
  <rcc rId="16788" sId="1" numFmtId="14">
    <nc r="AJ558">
      <v>0</v>
    </nc>
  </rcc>
  <rcv guid="{970EE037-F5E5-47AF-896A-0F6222879EBC}" action="delete"/>
  <rdn rId="0" localSheetId="1" customView="1" name="Z_970EE037_F5E5_47AF_896A_0F6222879EBC_.wvu.FilterData" hidden="1" oldHidden="1">
    <formula>Merged_COEM!$A$59:$AN$643</formula>
    <oldFormula>Merged_COEM!$A$59:$AN$643</oldFormula>
  </rdn>
  <rdn rId="0" localSheetId="2" customView="1" name="Z_970EE037_F5E5_47AF_896A_0F6222879EBC_.wvu.FilterData" hidden="1" oldHidden="1">
    <formula>Merged_JOEM!$B$59:$AN$294</formula>
    <oldFormula>Merged_JOEM!$B$59:$AN$294</oldFormula>
  </rdn>
  <rcv guid="{970EE037-F5E5-47AF-896A-0F6222879EBC}" action="add"/>
</revisions>
</file>

<file path=xl/revisions/revisionLog10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791" sId="1" numFmtId="14">
    <oc r="AH555">
      <v>0</v>
    </oc>
    <nc r="AH555">
      <v>1</v>
    </nc>
  </rcc>
  <rcc rId="16792" sId="1" numFmtId="14">
    <oc r="AI555">
      <v>0</v>
    </oc>
    <nc r="AI555">
      <v>0.87</v>
    </nc>
  </rcc>
  <rcc rId="16793" sId="1" numFmtId="14">
    <oc r="AJ555">
      <v>0</v>
    </oc>
    <nc r="AJ555">
      <v>1</v>
    </nc>
  </rcc>
  <rcc rId="16794" sId="1" numFmtId="14">
    <oc r="AH556">
      <v>0</v>
    </oc>
    <nc r="AH556">
      <v>1</v>
    </nc>
  </rcc>
  <rcc rId="16795" sId="1" numFmtId="14">
    <oc r="AI556">
      <v>0</v>
    </oc>
    <nc r="AI556">
      <v>1</v>
    </nc>
  </rcc>
  <rcc rId="16796" sId="1" numFmtId="14">
    <oc r="AJ556">
      <v>0</v>
    </oc>
    <nc r="AJ556">
      <v>1</v>
    </nc>
  </rcc>
  <rcc rId="16797" sId="1" numFmtId="14">
    <oc r="AH557">
      <v>0</v>
    </oc>
    <nc r="AH557">
      <v>1</v>
    </nc>
  </rcc>
  <rcc rId="16798" sId="1" numFmtId="14">
    <oc r="AI557">
      <v>0</v>
    </oc>
    <nc r="AI557">
      <v>1</v>
    </nc>
  </rcc>
  <rcc rId="16799" sId="1" numFmtId="14">
    <oc r="AJ557">
      <v>0</v>
    </oc>
    <nc r="AJ557">
      <v>1</v>
    </nc>
  </rcc>
  <rcc rId="16800" sId="1" numFmtId="14">
    <oc r="AH558">
      <v>0</v>
    </oc>
    <nc r="AH558">
      <v>0.85</v>
    </nc>
  </rcc>
  <rcc rId="16801" sId="1" numFmtId="14">
    <oc r="AI558">
      <v>0</v>
    </oc>
    <nc r="AI558">
      <v>0.81</v>
    </nc>
  </rcc>
  <rcc rId="16802" sId="1" numFmtId="14">
    <oc r="AJ558">
      <v>0</v>
    </oc>
    <nc r="AJ558">
      <v>0.5</v>
    </nc>
  </rcc>
  <rcv guid="{970EE037-F5E5-47AF-896A-0F6222879EBC}" action="delete"/>
  <rdn rId="0" localSheetId="1" customView="1" name="Z_970EE037_F5E5_47AF_896A_0F6222879EBC_.wvu.FilterData" hidden="1" oldHidden="1">
    <formula>Merged_COEM!$A$59:$AN$643</formula>
    <oldFormula>Merged_COEM!$A$59:$AN$643</oldFormula>
  </rdn>
  <rdn rId="0" localSheetId="2" customView="1" name="Z_970EE037_F5E5_47AF_896A_0F6222879EBC_.wvu.FilterData" hidden="1" oldHidden="1">
    <formula>Merged_JOEM!$B$59:$AN$294</formula>
    <oldFormula>Merged_JOEM!$B$59:$AN$294</oldFormula>
  </rdn>
  <rcv guid="{970EE037-F5E5-47AF-896A-0F6222879EBC}" action="add"/>
</revisions>
</file>

<file path=xl/revisions/revisionLog10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805" sId="1">
    <nc r="AK556" t="inlineStr">
      <is>
        <t>None</t>
      </is>
    </nc>
  </rcc>
  <rcc rId="16806" sId="1">
    <nc r="AK557" t="inlineStr">
      <is>
        <t>None</t>
      </is>
    </nc>
  </rcc>
  <rcv guid="{970EE037-F5E5-47AF-896A-0F6222879EBC}" action="delete"/>
  <rdn rId="0" localSheetId="1" customView="1" name="Z_970EE037_F5E5_47AF_896A_0F6222879EBC_.wvu.FilterData" hidden="1" oldHidden="1">
    <formula>Merged_COEM!$A$59:$AN$643</formula>
    <oldFormula>Merged_COEM!$A$59:$AN$643</oldFormula>
  </rdn>
  <rdn rId="0" localSheetId="2" customView="1" name="Z_970EE037_F5E5_47AF_896A_0F6222879EBC_.wvu.FilterData" hidden="1" oldHidden="1">
    <formula>Merged_JOEM!$B$59:$AN$294</formula>
    <oldFormula>Merged_JOEM!$B$59:$AN$294</oldFormula>
  </rdn>
  <rcv guid="{970EE037-F5E5-47AF-896A-0F6222879EBC}" action="add"/>
</revisions>
</file>

<file path=xl/revisions/revisionLog10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554" start="0" length="2147483647">
    <dxf>
      <font>
        <b/>
      </font>
    </dxf>
  </rfmt>
  <rcv guid="{970EE037-F5E5-47AF-896A-0F6222879EBC}" action="delete"/>
  <rdn rId="0" localSheetId="1" customView="1" name="Z_970EE037_F5E5_47AF_896A_0F6222879EBC_.wvu.FilterData" hidden="1" oldHidden="1">
    <formula>Merged_COEM!$A$59:$AN$643</formula>
    <oldFormula>Merged_COEM!$A$59:$AN$643</oldFormula>
  </rdn>
  <rdn rId="0" localSheetId="2" customView="1" name="Z_970EE037_F5E5_47AF_896A_0F6222879EBC_.wvu.FilterData" hidden="1" oldHidden="1">
    <formula>Merged_JOEM!$B$59:$AN$294</formula>
    <oldFormula>Merged_JOEM!$B$59:$AN$294</oldFormula>
  </rdn>
  <rcv guid="{970EE037-F5E5-47AF-896A-0F6222879EBC}" action="add"/>
</revisions>
</file>

<file path=xl/revisions/revisionLog10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Merged_COEM!$A$59:$AN$643</formula>
    <oldFormula>Merged_COEM!$A$59:$AN$643</oldFormula>
  </rdn>
  <rdn rId="0" localSheetId="2" customView="1" name="Z_970EE037_F5E5_47AF_896A_0F6222879EBC_.wvu.FilterData" hidden="1" oldHidden="1">
    <formula>Merged_JOEM!$B$59:$AN$294</formula>
    <oldFormula>Merged_JOEM!$B$59:$AN$294</oldFormula>
  </rdn>
  <rcv guid="{970EE037-F5E5-47AF-896A-0F6222879EBC}" action="add"/>
</revisions>
</file>

<file path=xl/revisions/revisionLog10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Merged_COEM!$A$59:$AN$643</formula>
    <oldFormula>Merged_COEM!$A$59:$AN$643</oldFormula>
  </rdn>
  <rdn rId="0" localSheetId="2" customView="1" name="Z_970EE037_F5E5_47AF_896A_0F6222879EBC_.wvu.FilterData" hidden="1" oldHidden="1">
    <formula>Merged_JOEM!$B$59:$AN$294</formula>
    <oldFormula>Merged_JOEM!$B$59:$AN$294</oldFormula>
  </rdn>
  <rcv guid="{970EE037-F5E5-47AF-896A-0F6222879EBC}" action="add"/>
</revisions>
</file>

<file path=xl/revisions/revisionLog10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Merged_COEM!$A$59:$AN$643</formula>
    <oldFormula>Merged_COEM!$A$59:$AN$643</oldFormula>
  </rdn>
  <rdn rId="0" localSheetId="2" customView="1" name="Z_970EE037_F5E5_47AF_896A_0F6222879EBC_.wvu.FilterData" hidden="1" oldHidden="1">
    <formula>Merged_JOEM!$B$59:$AN$294</formula>
    <oldFormula>Merged_JOEM!$B$59:$AN$294</oldFormula>
  </rdn>
  <rcv guid="{970EE037-F5E5-47AF-896A-0F6222879EBC}" action="add"/>
</revisions>
</file>

<file path=xl/revisions/revisionLog10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197" start="0" length="0">
    <dxf>
      <font>
        <b/>
        <sz val="11"/>
        <color theme="1"/>
        <name val="Calibri"/>
        <scheme val="minor"/>
      </font>
    </dxf>
  </rfmt>
  <rcc rId="16817" sId="4" odxf="1" dxf="1">
    <nc r="B197" t="inlineStr">
      <is>
        <t>Project</t>
      </is>
    </nc>
    <odxf>
      <font>
        <b val="0"/>
        <sz val="11"/>
        <color theme="1"/>
        <name val="Calibri"/>
        <scheme val="minor"/>
      </font>
    </odxf>
    <ndxf>
      <font>
        <b/>
        <sz val="11"/>
        <color theme="1"/>
        <name val="Calibri"/>
        <scheme val="minor"/>
      </font>
    </ndxf>
  </rcc>
  <rfmt sheetId="4" sqref="C197" start="0" length="0">
    <dxf>
      <font>
        <b/>
        <sz val="11"/>
        <color theme="1"/>
        <name val="Calibri"/>
        <scheme val="minor"/>
      </font>
    </dxf>
  </rfmt>
  <rcc rId="16818" sId="4" odxf="1" dxf="1">
    <nc r="B198" t="inlineStr">
      <is>
        <t>Time</t>
      </is>
    </nc>
    <odxf>
      <font>
        <b val="0"/>
        <sz val="11"/>
        <color theme="1"/>
        <name val="Calibri"/>
        <scheme val="minor"/>
      </font>
    </odxf>
    <ndxf>
      <font>
        <b/>
        <sz val="11"/>
        <color theme="1"/>
        <name val="Calibri"/>
        <scheme val="minor"/>
      </font>
    </ndxf>
  </rcc>
  <rcc rId="16819" sId="4">
    <nc r="C198">
      <f>SUM(G204:G205)</f>
    </nc>
  </rcc>
  <rcc rId="16820" sId="4">
    <nc r="D198" t="inlineStr">
      <is>
        <t>days</t>
      </is>
    </nc>
  </rcc>
  <rcc rId="16821" sId="4" odxf="1" dxf="1">
    <nc r="B199" t="inlineStr">
      <is>
        <t>Duration (Plan)</t>
      </is>
    </nc>
    <odxf>
      <font>
        <b val="0"/>
        <sz val="11"/>
        <color theme="1"/>
        <name val="Calibri"/>
        <scheme val="minor"/>
      </font>
    </odxf>
    <ndxf>
      <font>
        <b/>
        <sz val="11"/>
        <color theme="1"/>
        <name val="Calibri"/>
        <scheme val="minor"/>
      </font>
    </ndxf>
  </rcc>
  <rcc rId="16822" sId="4">
    <nc r="C199">
      <f>SUM(INT((WEEKDAY(F199-{2,3,4,5,6})+H199-F199)/7))</f>
    </nc>
  </rcc>
  <rcc rId="16823" sId="4">
    <nc r="D199" t="inlineStr">
      <is>
        <t>days</t>
      </is>
    </nc>
  </rcc>
  <rcc rId="16824" sId="4">
    <nc r="E199" t="inlineStr">
      <is>
        <t>10h00</t>
      </is>
    </nc>
  </rcc>
  <rfmt sheetId="4" sqref="F199" start="0" length="0">
    <dxf>
      <numFmt numFmtId="19" formatCode="m/d/yyyy"/>
    </dxf>
  </rfmt>
  <rcc rId="16825" sId="4" odxf="1" dxf="1">
    <nc r="G199" t="inlineStr">
      <is>
        <t>17h00</t>
      </is>
    </nc>
    <odxf>
      <numFmt numFmtId="0" formatCode="General"/>
    </odxf>
    <ndxf>
      <numFmt numFmtId="19" formatCode="m/d/yyyy"/>
    </ndxf>
  </rcc>
  <rfmt sheetId="4" sqref="H199" start="0" length="0">
    <dxf>
      <numFmt numFmtId="19" formatCode="m/d/yyyy"/>
    </dxf>
  </rfmt>
  <rcc rId="16826" sId="4" odxf="1" dxf="1">
    <nc r="B200" t="inlineStr">
      <is>
        <t>Duration (Actual)</t>
      </is>
    </nc>
    <odxf>
      <font>
        <b val="0"/>
        <sz val="11"/>
        <color theme="1"/>
        <name val="Calibri"/>
        <scheme val="minor"/>
      </font>
    </odxf>
    <ndxf>
      <font>
        <b/>
        <sz val="11"/>
        <color theme="1"/>
        <name val="Calibri"/>
        <scheme val="minor"/>
      </font>
    </ndxf>
  </rcc>
  <rcc rId="16827" sId="4">
    <nc r="C200">
      <f>SUM(INT((WEEKDAY(F200-{2,3,4,5,6})+H200-F200)/7))</f>
    </nc>
  </rcc>
  <rcc rId="16828" sId="4">
    <nc r="D200" t="inlineStr">
      <is>
        <t>days</t>
      </is>
    </nc>
  </rcc>
  <rcc rId="16829" sId="4">
    <nc r="E200" t="inlineStr">
      <is>
        <t>10h00</t>
      </is>
    </nc>
  </rcc>
  <rfmt sheetId="4" sqref="F200" start="0" length="0">
    <dxf>
      <numFmt numFmtId="19" formatCode="m/d/yyyy"/>
    </dxf>
  </rfmt>
  <rcc rId="16830" sId="4" odxf="1" dxf="1">
    <nc r="G200" t="inlineStr">
      <is>
        <t>17h00</t>
      </is>
    </nc>
    <odxf>
      <numFmt numFmtId="0" formatCode="General"/>
    </odxf>
    <ndxf>
      <numFmt numFmtId="19" formatCode="m/d/yyyy"/>
    </ndxf>
  </rcc>
  <rfmt sheetId="4" sqref="H200" start="0" length="0">
    <dxf>
      <numFmt numFmtId="19" formatCode="m/d/yyyy"/>
    </dxf>
  </rfmt>
  <rcc rId="16831" sId="4" odxf="1" dxf="1">
    <nc r="B201" t="inlineStr">
      <is>
        <t>Status</t>
      </is>
    </nc>
    <odxf>
      <font>
        <b val="0"/>
        <sz val="11"/>
        <color theme="1"/>
        <name val="Calibri"/>
        <scheme val="minor"/>
      </font>
    </odxf>
    <ndxf>
      <font>
        <b/>
        <sz val="11"/>
        <color theme="1"/>
        <name val="Calibri"/>
        <scheme val="minor"/>
      </font>
    </ndxf>
  </rcc>
  <rcc rId="16832" sId="4">
    <nc r="C201">
      <f>IF(AND(F204=E204,F205=E205),IF(SUM(H204:H205)&gt;SUM(G204:G205),"Delayed",IF(SUM(H204:H205)&lt;SUM(G204:G205),"InAdvanced","Ontime")),"N/A")</f>
    </nc>
  </rcc>
  <rfmt sheetId="4" sqref="F201" start="0" length="0">
    <dxf>
      <numFmt numFmtId="19" formatCode="m/d/yyyy"/>
    </dxf>
  </rfmt>
  <rfmt sheetId="4" sqref="G201" start="0" length="0">
    <dxf>
      <numFmt numFmtId="19" formatCode="m/d/yyyy"/>
    </dxf>
  </rfmt>
  <rfmt sheetId="4" sqref="H201" start="0" length="0">
    <dxf>
      <numFmt numFmtId="19" formatCode="m/d/yyyy"/>
    </dxf>
  </rfmt>
  <rcc rId="16833" sId="4" odxf="1" dxf="1">
    <nc r="C203"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16834" sId="4" odxf="1" dxf="1">
    <nc r="D203"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16835" sId="4" odxf="1" dxf="1">
    <nc r="E203"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836" sId="4" odxf="1" dxf="1">
    <nc r="F203"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837" sId="4" odxf="1" dxf="1">
    <nc r="G203"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838" sId="4" odxf="1" dxf="1">
    <nc r="H203"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839" sId="4" odxf="1" dxf="1">
    <nc r="I203"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840" sId="4" odxf="1" dxf="1">
    <nc r="J203">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841" sId="4" odxf="1" dxf="1">
    <nc r="K203">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842" sId="4" odxf="1" dxf="1">
    <nc r="C204">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16843" sId="4" odxf="1" dxf="1">
    <nc r="D204">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844" sId="4" odxf="1" dxf="1">
    <nc r="E204">
      <f>SUMIFS(Merged_COEM!$W$60:$W$643,Merged_COEM!$D$60:$D$643,D204, Merged_COEM!$C$60:$C$643,C197)</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845" sId="4" odxf="1" dxf="1">
    <nc r="F204">
      <f>SUMIFS(Merged_COEM!$X$60:$X$643,Merged_COEM!$D$60:$D$643,D204, Merged_COEM!$C$60:$C$643,C197)-SUM(SUMIFS(Merged_COEM!$X$60:$X$643,Merged_COEM!$D$60:$D$643,Table!$D$3,Merged_COEM!$AA$60:$AA$643,{"Ongoing","N/A",""},Merged_COEM!$C$60:$C$643,C197))</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846" sId="4" odxf="1" dxf="1">
    <nc r="G204">
      <f>1/8*(SUMIFS(Merged_COEM!$Y$60:$Y$643,Merged_COEM!$D$60:$D$643,D204, Merged_COEM!$C$60:$C$643,C197))</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847" sId="4" odxf="1" dxf="1">
    <nc r="H204">
      <f>1/8*(SUMIFS(Merged_COEM!$Z$60:$Z$643,Merged_COEM!$D$60:$D$643,D204, Merged_COEM!$C$60:$C$643,C197)-SUM(SUMIFS(Merged_COEM!$Z$60:$Z$643,Merged_COEM!$D$60:$D$643,D204,Merged_COEM!$AA$60:$AA$643,{"Ongoing","N/A",""},Merged_COEM!$C$60:$C$643,C197)))</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848" sId="4" odxf="1" dxf="1">
    <nc r="I204">
      <f>IFERROR(F204/E204,"N/A")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16849" sId="4" odxf="1" dxf="1">
    <nc r="J204">
      <f>COUNTIFS(Merged_COEM!$AK$60:$AK$643,J203,Merged_COEM!$D$60:$D$643,D204,Merged_COEM!$C$60:$C$643,C197)</f>
    </nc>
    <odxf>
      <border outline="0">
        <left/>
        <right/>
        <top/>
        <bottom/>
      </border>
    </odxf>
    <ndxf>
      <border outline="0">
        <left style="thin">
          <color indexed="64"/>
        </left>
        <right style="thin">
          <color indexed="64"/>
        </right>
        <top style="thin">
          <color indexed="64"/>
        </top>
        <bottom style="thin">
          <color indexed="64"/>
        </bottom>
      </border>
    </ndxf>
  </rcc>
  <rcc rId="16850" sId="4" odxf="1" dxf="1">
    <nc r="K204">
      <f>COUNTIFS(Merged_COEM!$AK$60:$AK$643,K203,Merged_COEM!$D$60:$D$643,D204,Merged_COEM!$C$60:$C$643,C197)</f>
    </nc>
    <odxf>
      <border outline="0">
        <left/>
        <right/>
        <top/>
        <bottom/>
      </border>
    </odxf>
    <ndxf>
      <border outline="0">
        <left style="thin">
          <color indexed="64"/>
        </left>
        <right style="thin">
          <color indexed="64"/>
        </right>
        <top style="thin">
          <color indexed="64"/>
        </top>
        <bottom style="thin">
          <color indexed="64"/>
        </bottom>
      </border>
    </ndxf>
  </rcc>
  <rcc rId="16851" sId="4" odxf="1" dxf="1">
    <nc r="C205">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16852" sId="4" odxf="1" dxf="1">
    <nc r="D205">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853" sId="4" odxf="1" dxf="1">
    <nc r="E205">
      <f>SUMIFS(Merged_COEM!$W$60:$W$643,Merged_COEM!$D$60:$D$643,D205, Merged_COEM!$C$60:$C$643,C197)</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854" sId="4" odxf="1" dxf="1">
    <nc r="F205">
      <f>SUMIFS(Merged_COEM!$X$60:$X$643,Merged_COEM!$D$60:$D$643,D205, Merged_COEM!$C$60:$C$643,C197)-SUM(SUMIFS(Merged_COEM!$X$60:$X$643,Merged_COEM!$D$60:$D$643,D205,Merged_COEM!$AA$60:$AA$643,{"Ongoing","N/A",""},Merged_COEM!$C$60:$C$643,C197))</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855" sId="4" odxf="1" dxf="1">
    <nc r="G205">
      <f>1/8*(SUMIFS(Merged_COEM!$Y$60:$Y$643,Merged_COEM!$D$60:$D$643,D205, Merged_COEM!$C$60:$C$643,C197))</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856" sId="4" odxf="1" dxf="1">
    <nc r="H205">
      <f>1/8*(SUMIFS(Merged_COEM!$Z$60:$Z$643,Merged_COEM!$D$60:$D$643,D205, Merged_COEM!$C$60:$C$643,C197)-SUM(SUMIFS(Merged_COEM!$Z$60:$Z$643,Merged_COEM!$D$60:$D$643,D205,Merged_COEM!$AA$60:$AA$643,{"Ongoing","N/A",""},Merged_COEM!$C$60:$C$643,C197)))</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857" sId="4" odxf="1" dxf="1">
    <nc r="I205">
      <f>IFERROR(F205/E205,"N/A")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16858" sId="4" odxf="1" dxf="1">
    <nc r="J205">
      <f>COUNTIFS(Merged_COEM!$AK$60:$AK$643,J203,Merged_COEM!$D$60:$D$643,D205,Merged_COEM!$C$60:$C$643,C197)</f>
    </nc>
    <odxf>
      <border outline="0">
        <left/>
        <right/>
        <top/>
        <bottom/>
      </border>
    </odxf>
    <ndxf>
      <border outline="0">
        <left style="thin">
          <color indexed="64"/>
        </left>
        <right style="thin">
          <color indexed="64"/>
        </right>
        <top style="thin">
          <color indexed="64"/>
        </top>
        <bottom style="thin">
          <color indexed="64"/>
        </bottom>
      </border>
    </ndxf>
  </rcc>
  <rcc rId="16859" sId="4" odxf="1" dxf="1">
    <nc r="K205">
      <f>COUNTIFS(Merged_COEM!$AK$60:$AK$643,K203,Merged_COEM!$D$60:$D$643,D205,Merged_COEM!$C$60:$C$643,C197)</f>
    </nc>
    <odxf>
      <border outline="0">
        <left/>
        <right/>
        <top/>
        <bottom/>
      </border>
    </odxf>
    <ndxf>
      <border outline="0">
        <left style="thin">
          <color indexed="64"/>
        </left>
        <right style="thin">
          <color indexed="64"/>
        </right>
        <top style="thin">
          <color indexed="64"/>
        </top>
        <bottom style="thin">
          <color indexed="64"/>
        </bottom>
      </border>
    </ndxf>
  </rcc>
  <rcc rId="16860" sId="4">
    <nc r="C207" t="inlineStr">
      <is>
        <t>Brief Description:</t>
      </is>
    </nc>
  </rcc>
  <rcc rId="16861" sId="4" odxf="1" dxf="1" quotePrefix="1">
    <nc r="D208" t="inlineStr">
      <is>
        <t>- No comment</t>
      </is>
    </nc>
    <odxf>
      <font>
        <sz val="11"/>
        <color theme="1"/>
        <name val="Calibri"/>
        <scheme val="minor"/>
      </font>
    </odxf>
    <ndxf>
      <font>
        <sz val="11"/>
        <color auto="1"/>
        <name val="Calibri"/>
        <scheme val="minor"/>
      </font>
    </ndxf>
  </rcc>
  <rcc rId="16862" sId="4">
    <nc r="A197">
      <v>16</v>
    </nc>
  </rcc>
  <rcc rId="16863" sId="4">
    <nc r="C197">
      <v>20200609</v>
    </nc>
  </rcc>
</revisions>
</file>

<file path=xl/revisions/revisionLog10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603:F639">
    <dxf>
      <border>
        <left style="thin">
          <color indexed="64"/>
        </left>
        <right style="thin">
          <color indexed="64"/>
        </right>
        <vertical style="thin">
          <color indexed="64"/>
        </vertical>
      </border>
    </dxf>
  </rfmt>
</revisions>
</file>

<file path=xl/revisions/revisionLog10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210" start="0" length="0">
    <dxf>
      <font>
        <b/>
        <sz val="11"/>
        <color theme="1"/>
        <name val="Calibri"/>
        <scheme val="minor"/>
      </font>
    </dxf>
  </rfmt>
  <rcc rId="16864" sId="4" odxf="1" dxf="1">
    <nc r="B210" t="inlineStr">
      <is>
        <t>Project</t>
      </is>
    </nc>
    <odxf>
      <font>
        <b val="0"/>
        <sz val="11"/>
        <color theme="1"/>
        <name val="Calibri"/>
        <scheme val="minor"/>
      </font>
    </odxf>
    <ndxf>
      <font>
        <b/>
        <sz val="11"/>
        <color theme="1"/>
        <name val="Calibri"/>
        <scheme val="minor"/>
      </font>
    </ndxf>
  </rcc>
  <rfmt sheetId="4" sqref="C210" start="0" length="0">
    <dxf>
      <font>
        <b/>
        <sz val="11"/>
        <color theme="1"/>
        <name val="Calibri"/>
        <scheme val="minor"/>
      </font>
    </dxf>
  </rfmt>
  <rcc rId="16865" sId="4" odxf="1" dxf="1">
    <nc r="B211" t="inlineStr">
      <is>
        <t>Time</t>
      </is>
    </nc>
    <odxf>
      <font>
        <b val="0"/>
        <sz val="11"/>
        <color theme="1"/>
        <name val="Calibri"/>
        <scheme val="minor"/>
      </font>
    </odxf>
    <ndxf>
      <font>
        <b/>
        <sz val="11"/>
        <color theme="1"/>
        <name val="Calibri"/>
        <scheme val="minor"/>
      </font>
    </ndxf>
  </rcc>
  <rcc rId="16866" sId="4">
    <nc r="C211">
      <f>SUM(G217:G218)</f>
    </nc>
  </rcc>
  <rcc rId="16867" sId="4">
    <nc r="D211" t="inlineStr">
      <is>
        <t>days</t>
      </is>
    </nc>
  </rcc>
  <rcc rId="16868" sId="4" odxf="1" dxf="1">
    <nc r="B212" t="inlineStr">
      <is>
        <t>Duration (Plan)</t>
      </is>
    </nc>
    <odxf>
      <font>
        <b val="0"/>
        <sz val="11"/>
        <color theme="1"/>
        <name val="Calibri"/>
        <scheme val="minor"/>
      </font>
    </odxf>
    <ndxf>
      <font>
        <b/>
        <sz val="11"/>
        <color theme="1"/>
        <name val="Calibri"/>
        <scheme val="minor"/>
      </font>
    </ndxf>
  </rcc>
  <rcc rId="16869" sId="4">
    <nc r="C212">
      <f>SUM(INT((WEEKDAY(F212-{2,3,4,5,6})+H212-F212)/7))</f>
    </nc>
  </rcc>
  <rcc rId="16870" sId="4">
    <nc r="D212" t="inlineStr">
      <is>
        <t>days</t>
      </is>
    </nc>
  </rcc>
  <rcc rId="16871" sId="4">
    <nc r="E212" t="inlineStr">
      <is>
        <t>10h00</t>
      </is>
    </nc>
  </rcc>
  <rfmt sheetId="4" sqref="F212" start="0" length="0">
    <dxf>
      <numFmt numFmtId="19" formatCode="m/d/yyyy"/>
    </dxf>
  </rfmt>
  <rcc rId="16872" sId="4" odxf="1" dxf="1">
    <nc r="G212" t="inlineStr">
      <is>
        <t>17h00</t>
      </is>
    </nc>
    <odxf>
      <numFmt numFmtId="0" formatCode="General"/>
    </odxf>
    <ndxf>
      <numFmt numFmtId="19" formatCode="m/d/yyyy"/>
    </ndxf>
  </rcc>
  <rfmt sheetId="4" sqref="H212" start="0" length="0">
    <dxf>
      <numFmt numFmtId="19" formatCode="m/d/yyyy"/>
    </dxf>
  </rfmt>
  <rcc rId="16873" sId="4" odxf="1" dxf="1">
    <nc r="B213" t="inlineStr">
      <is>
        <t>Duration (Actual)</t>
      </is>
    </nc>
    <odxf>
      <font>
        <b val="0"/>
        <sz val="11"/>
        <color theme="1"/>
        <name val="Calibri"/>
        <scheme val="minor"/>
      </font>
    </odxf>
    <ndxf>
      <font>
        <b/>
        <sz val="11"/>
        <color theme="1"/>
        <name val="Calibri"/>
        <scheme val="minor"/>
      </font>
    </ndxf>
  </rcc>
  <rcc rId="16874" sId="4">
    <nc r="C213">
      <f>SUM(INT((WEEKDAY(F213-{2,3,4,5,6})+H213-F213)/7))</f>
    </nc>
  </rcc>
  <rcc rId="16875" sId="4">
    <nc r="D213" t="inlineStr">
      <is>
        <t>days</t>
      </is>
    </nc>
  </rcc>
  <rcc rId="16876" sId="4">
    <nc r="E213" t="inlineStr">
      <is>
        <t>10h00</t>
      </is>
    </nc>
  </rcc>
  <rfmt sheetId="4" sqref="F213" start="0" length="0">
    <dxf>
      <numFmt numFmtId="19" formatCode="m/d/yyyy"/>
    </dxf>
  </rfmt>
  <rcc rId="16877" sId="4" odxf="1" dxf="1">
    <nc r="G213" t="inlineStr">
      <is>
        <t>17h00</t>
      </is>
    </nc>
    <odxf>
      <numFmt numFmtId="0" formatCode="General"/>
    </odxf>
    <ndxf>
      <numFmt numFmtId="19" formatCode="m/d/yyyy"/>
    </ndxf>
  </rcc>
  <rfmt sheetId="4" sqref="H213" start="0" length="0">
    <dxf>
      <numFmt numFmtId="19" formatCode="m/d/yyyy"/>
    </dxf>
  </rfmt>
  <rcc rId="16878" sId="4" odxf="1" dxf="1">
    <nc r="B214" t="inlineStr">
      <is>
        <t>Status</t>
      </is>
    </nc>
    <odxf>
      <font>
        <b val="0"/>
        <sz val="11"/>
        <color theme="1"/>
        <name val="Calibri"/>
        <scheme val="minor"/>
      </font>
    </odxf>
    <ndxf>
      <font>
        <b/>
        <sz val="11"/>
        <color theme="1"/>
        <name val="Calibri"/>
        <scheme val="minor"/>
      </font>
    </ndxf>
  </rcc>
  <rcc rId="16879" sId="4">
    <nc r="C214">
      <f>IF(AND(F217=E217,F218=E218),IF(SUM(H217:H218)&gt;SUM(G217:G218),"Delayed",IF(SUM(H217:H218)&lt;SUM(G217:G218),"InAdvanced","Ontime")),"N/A")</f>
    </nc>
  </rcc>
  <rfmt sheetId="4" sqref="F214" start="0" length="0">
    <dxf>
      <numFmt numFmtId="19" formatCode="m/d/yyyy"/>
    </dxf>
  </rfmt>
  <rfmt sheetId="4" sqref="G214" start="0" length="0">
    <dxf>
      <numFmt numFmtId="19" formatCode="m/d/yyyy"/>
    </dxf>
  </rfmt>
  <rfmt sheetId="4" sqref="H214" start="0" length="0">
    <dxf>
      <numFmt numFmtId="19" formatCode="m/d/yyyy"/>
    </dxf>
  </rfmt>
  <rcc rId="16880" sId="4" odxf="1" dxf="1">
    <nc r="C216"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16881" sId="4" odxf="1" dxf="1">
    <nc r="D216"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16882" sId="4" odxf="1" dxf="1">
    <nc r="E216"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883" sId="4" odxf="1" dxf="1">
    <nc r="F216"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884" sId="4" odxf="1" dxf="1">
    <nc r="G216"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885" sId="4" odxf="1" dxf="1">
    <nc r="H216"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886" sId="4" odxf="1" dxf="1">
    <nc r="I216"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887" sId="4" odxf="1" dxf="1">
    <nc r="J216">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888" sId="4" odxf="1" dxf="1">
    <nc r="K216">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889" sId="4" odxf="1" dxf="1">
    <nc r="C217">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16890" sId="4" odxf="1" dxf="1">
    <nc r="D217">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891" sId="4" odxf="1" dxf="1">
    <nc r="E217">
      <f>SUMIFS(Merged_COEM!$W$60:$W$643,Merged_COEM!$D$60:$D$643,D217, Merged_COEM!$C$60:$C$643,C210)</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892" sId="4" odxf="1" dxf="1">
    <nc r="F217">
      <f>SUMIFS(Merged_COEM!$X$60:$X$643,Merged_COEM!$D$60:$D$643,D217, Merged_COEM!$C$60:$C$643,C210)-SUM(SUMIFS(Merged_COEM!$X$60:$X$643,Merged_COEM!$D$60:$D$643,Table!$D$3,Merged_COEM!$AA$60:$AA$643,{"Ongoing","N/A",""},Merged_COEM!$C$60:$C$643,C210))</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893" sId="4" odxf="1" dxf="1">
    <nc r="G217">
      <f>1/8*(SUMIFS(Merged_COEM!$Y$60:$Y$643,Merged_COEM!$D$60:$D$643,D217, Merged_COEM!$C$60:$C$643,C210))</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894" sId="4" odxf="1" dxf="1">
    <nc r="H217">
      <f>1/8*(SUMIFS(Merged_COEM!$Z$60:$Z$643,Merged_COEM!$D$60:$D$643,D217, Merged_COEM!$C$60:$C$643,C210)-SUM(SUMIFS(Merged_COEM!$Z$60:$Z$643,Merged_COEM!$D$60:$D$643,D217,Merged_COEM!$AA$60:$AA$643,{"Ongoing","N/A",""},Merged_COEM!$C$60:$C$643,C210)))</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895" sId="4" odxf="1" dxf="1">
    <nc r="I217">
      <f>IFERROR(F217/E217,"N/A")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16896" sId="4" odxf="1" dxf="1">
    <nc r="J217">
      <f>COUNTIFS(Merged_COEM!$AK$60:$AK$643,J216,Merged_COEM!$D$60:$D$643,D217,Merged_COEM!$C$60:$C$643,C210)</f>
    </nc>
    <odxf>
      <border outline="0">
        <left/>
        <right/>
        <top/>
        <bottom/>
      </border>
    </odxf>
    <ndxf>
      <border outline="0">
        <left style="thin">
          <color indexed="64"/>
        </left>
        <right style="thin">
          <color indexed="64"/>
        </right>
        <top style="thin">
          <color indexed="64"/>
        </top>
        <bottom style="thin">
          <color indexed="64"/>
        </bottom>
      </border>
    </ndxf>
  </rcc>
  <rcc rId="16897" sId="4" odxf="1" dxf="1">
    <nc r="K217">
      <f>COUNTIFS(Merged_COEM!$AK$60:$AK$643,K216,Merged_COEM!$D$60:$D$643,D217,Merged_COEM!$C$60:$C$643,C210)</f>
    </nc>
    <odxf>
      <border outline="0">
        <left/>
        <right/>
        <top/>
        <bottom/>
      </border>
    </odxf>
    <ndxf>
      <border outline="0">
        <left style="thin">
          <color indexed="64"/>
        </left>
        <right style="thin">
          <color indexed="64"/>
        </right>
        <top style="thin">
          <color indexed="64"/>
        </top>
        <bottom style="thin">
          <color indexed="64"/>
        </bottom>
      </border>
    </ndxf>
  </rcc>
  <rcc rId="16898" sId="4" odxf="1" dxf="1">
    <nc r="C218">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16899" sId="4" odxf="1" dxf="1">
    <nc r="D218">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900" sId="4" odxf="1" dxf="1">
    <nc r="E218">
      <f>SUMIFS(Merged_COEM!$W$60:$W$643,Merged_COEM!$D$60:$D$643,D218, Merged_COEM!$C$60:$C$643,C210)</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901" sId="4" odxf="1" dxf="1">
    <nc r="F218">
      <f>SUMIFS(Merged_COEM!$X$60:$X$643,Merged_COEM!$D$60:$D$643,D218, Merged_COEM!$C$60:$C$643,C210)-SUM(SUMIFS(Merged_COEM!$X$60:$X$643,Merged_COEM!$D$60:$D$643,D218,Merged_COEM!$AA$60:$AA$643,{"Ongoing","N/A",""},Merged_COEM!$C$60:$C$643,C210))</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902" sId="4" odxf="1" dxf="1">
    <nc r="G218">
      <f>1/8*(SUMIFS(Merged_COEM!$Y$60:$Y$643,Merged_COEM!$D$60:$D$643,D218, Merged_COEM!$C$60:$C$643,C210))</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903" sId="4" odxf="1" dxf="1">
    <nc r="H218">
      <f>1/8*(SUMIFS(Merged_COEM!$Z$60:$Z$643,Merged_COEM!$D$60:$D$643,D218, Merged_COEM!$C$60:$C$643,C210)-SUM(SUMIFS(Merged_COEM!$Z$60:$Z$643,Merged_COEM!$D$60:$D$643,D218,Merged_COEM!$AA$60:$AA$643,{"Ongoing","N/A",""},Merged_COEM!$C$60:$C$643,C210)))</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904" sId="4" odxf="1" dxf="1">
    <nc r="I218">
      <f>IFERROR(F218/E218,"N/A")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16905" sId="4" odxf="1" dxf="1">
    <nc r="J218">
      <f>COUNTIFS(Merged_COEM!$AK$60:$AK$643,J216,Merged_COEM!$D$60:$D$643,D218,Merged_COEM!$C$60:$C$643,C210)</f>
    </nc>
    <odxf>
      <border outline="0">
        <left/>
        <right/>
        <top/>
        <bottom/>
      </border>
    </odxf>
    <ndxf>
      <border outline="0">
        <left style="thin">
          <color indexed="64"/>
        </left>
        <right style="thin">
          <color indexed="64"/>
        </right>
        <top style="thin">
          <color indexed="64"/>
        </top>
        <bottom style="thin">
          <color indexed="64"/>
        </bottom>
      </border>
    </ndxf>
  </rcc>
  <rcc rId="16906" sId="4" odxf="1" dxf="1">
    <nc r="K218">
      <f>COUNTIFS(Merged_COEM!$AK$60:$AK$643,K216,Merged_COEM!$D$60:$D$643,D218,Merged_COEM!$C$60:$C$643,C210)</f>
    </nc>
    <odxf>
      <border outline="0">
        <left/>
        <right/>
        <top/>
        <bottom/>
      </border>
    </odxf>
    <ndxf>
      <border outline="0">
        <left style="thin">
          <color indexed="64"/>
        </left>
        <right style="thin">
          <color indexed="64"/>
        </right>
        <top style="thin">
          <color indexed="64"/>
        </top>
        <bottom style="thin">
          <color indexed="64"/>
        </bottom>
      </border>
    </ndxf>
  </rcc>
  <rcc rId="16907" sId="4">
    <nc r="C220" t="inlineStr">
      <is>
        <t>Brief Description:</t>
      </is>
    </nc>
  </rcc>
  <rcc rId="16908" sId="4" odxf="1" dxf="1" quotePrefix="1">
    <nc r="D221" t="inlineStr">
      <is>
        <t>- No comment</t>
      </is>
    </nc>
    <odxf>
      <font>
        <sz val="11"/>
        <color theme="1"/>
        <name val="Calibri"/>
        <scheme val="minor"/>
      </font>
    </odxf>
    <ndxf>
      <font>
        <sz val="11"/>
        <color auto="1"/>
        <name val="Calibri"/>
        <scheme val="minor"/>
      </font>
    </ndxf>
  </rcc>
  <rcc rId="16909" sId="4">
    <nc r="A210">
      <v>17</v>
    </nc>
  </rcc>
  <rcc rId="16910" sId="4">
    <nc r="C210">
      <v>20200611</v>
    </nc>
  </rcc>
</revisions>
</file>

<file path=xl/revisions/revisionLog10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911" sId="5" odxf="1" dxf="1">
    <nc r="A44">
      <v>3</v>
    </nc>
    <odxf>
      <font>
        <b val="0"/>
        <sz val="11"/>
        <color theme="1"/>
        <name val="Calibri"/>
        <scheme val="minor"/>
      </font>
    </odxf>
    <ndxf>
      <font>
        <b/>
        <sz val="11"/>
        <color theme="1"/>
        <name val="Calibri"/>
        <scheme val="minor"/>
      </font>
    </ndxf>
  </rcc>
  <rcc rId="16912" sId="5" odxf="1" dxf="1">
    <nc r="B44" t="inlineStr">
      <is>
        <t>Project</t>
      </is>
    </nc>
    <odxf>
      <font>
        <b val="0"/>
        <sz val="11"/>
        <color theme="1"/>
        <name val="Calibri"/>
        <scheme val="minor"/>
      </font>
    </odxf>
    <ndxf>
      <font>
        <b/>
        <sz val="11"/>
        <color theme="1"/>
        <name val="Calibri"/>
        <scheme val="minor"/>
      </font>
    </ndxf>
  </rcc>
  <rcc rId="16913" sId="5" odxf="1" dxf="1">
    <nc r="C44" t="inlineStr">
      <is>
        <t>TOY_UHD_BL4.1_Integration17</t>
      </is>
    </nc>
    <odxf>
      <font>
        <b val="0"/>
        <sz val="11"/>
        <color theme="1"/>
        <name val="Calibri"/>
        <scheme val="minor"/>
      </font>
    </odxf>
    <ndxf>
      <font>
        <b/>
        <sz val="11"/>
        <color theme="1"/>
        <name val="Calibri"/>
        <scheme val="minor"/>
      </font>
    </ndxf>
  </rcc>
  <rcc rId="16914" sId="5" odxf="1" dxf="1">
    <nc r="B45" t="inlineStr">
      <is>
        <t>Time</t>
      </is>
    </nc>
    <odxf>
      <font>
        <b val="0"/>
        <sz val="11"/>
        <color theme="1"/>
        <name val="Calibri"/>
        <scheme val="minor"/>
      </font>
    </odxf>
    <ndxf>
      <font>
        <b/>
        <sz val="11"/>
        <color theme="1"/>
        <name val="Calibri"/>
        <scheme val="minor"/>
      </font>
    </ndxf>
  </rcc>
  <rcc rId="16915" sId="5">
    <nc r="C45">
      <f>SUM(G51:G52)</f>
    </nc>
  </rcc>
  <rcc rId="16916" sId="5">
    <nc r="D45" t="inlineStr">
      <is>
        <t>days</t>
      </is>
    </nc>
  </rcc>
  <rcc rId="16917" sId="5" odxf="1" dxf="1">
    <nc r="B46" t="inlineStr">
      <is>
        <t>Duration (Plan)</t>
      </is>
    </nc>
    <odxf>
      <font>
        <b val="0"/>
        <sz val="11"/>
        <color theme="1"/>
        <name val="Calibri"/>
        <scheme val="minor"/>
      </font>
    </odxf>
    <ndxf>
      <font>
        <b/>
        <sz val="11"/>
        <color theme="1"/>
        <name val="Calibri"/>
        <scheme val="minor"/>
      </font>
    </ndxf>
  </rcc>
  <rcc rId="16918" sId="5">
    <nc r="C46">
      <f>SUM(INT((WEEKDAY(F46-{2,3,4,5,6})+H46-F46)/7))</f>
    </nc>
  </rcc>
  <rcc rId="16919" sId="5">
    <nc r="D46" t="inlineStr">
      <is>
        <t>days</t>
      </is>
    </nc>
  </rcc>
  <rcc rId="16920" sId="5">
    <nc r="E46" t="inlineStr">
      <is>
        <t>10h00</t>
      </is>
    </nc>
  </rcc>
  <rcc rId="16921" sId="5" odxf="1" dxf="1" numFmtId="19">
    <nc r="F46">
      <v>43980</v>
    </nc>
    <odxf>
      <numFmt numFmtId="0" formatCode="General"/>
    </odxf>
    <ndxf>
      <numFmt numFmtId="19" formatCode="m/d/yyyy"/>
    </ndxf>
  </rcc>
  <rcc rId="16922" sId="5" odxf="1" dxf="1">
    <nc r="G46" t="inlineStr">
      <is>
        <t>17h00</t>
      </is>
    </nc>
    <odxf>
      <numFmt numFmtId="0" formatCode="General"/>
    </odxf>
    <ndxf>
      <numFmt numFmtId="19" formatCode="m/d/yyyy"/>
    </ndxf>
  </rcc>
  <rcc rId="16923" sId="5" odxf="1" dxf="1" numFmtId="19">
    <nc r="H46">
      <v>43994</v>
    </nc>
    <odxf>
      <numFmt numFmtId="0" formatCode="General"/>
    </odxf>
    <ndxf>
      <numFmt numFmtId="19" formatCode="m/d/yyyy"/>
    </ndxf>
  </rcc>
  <rcc rId="16924" sId="5" odxf="1" dxf="1">
    <nc r="B47" t="inlineStr">
      <is>
        <t>Duration (Actual)</t>
      </is>
    </nc>
    <odxf>
      <font>
        <b val="0"/>
        <sz val="11"/>
        <color theme="1"/>
        <name val="Calibri"/>
        <scheme val="minor"/>
      </font>
    </odxf>
    <ndxf>
      <font>
        <b/>
        <sz val="11"/>
        <color theme="1"/>
        <name val="Calibri"/>
        <scheme val="minor"/>
      </font>
    </ndxf>
  </rcc>
  <rcc rId="16925" sId="5">
    <nc r="C47">
      <f>SUM(INT((WEEKDAY(F47-{2,3,4,5,6})+H47-F47)/7))</f>
    </nc>
  </rcc>
  <rcc rId="16926" sId="5">
    <nc r="D47" t="inlineStr">
      <is>
        <t>days</t>
      </is>
    </nc>
  </rcc>
  <rcc rId="16927" sId="5">
    <nc r="E47" t="inlineStr">
      <is>
        <t>11h00</t>
      </is>
    </nc>
  </rcc>
  <rcc rId="16928" sId="5" odxf="1" dxf="1" numFmtId="19">
    <nc r="F47">
      <v>43980</v>
    </nc>
    <odxf>
      <numFmt numFmtId="0" formatCode="General"/>
    </odxf>
    <ndxf>
      <numFmt numFmtId="19" formatCode="m/d/yyyy"/>
    </ndxf>
  </rcc>
  <rcc rId="16929" sId="5" odxf="1" dxf="1">
    <nc r="G47" t="inlineStr">
      <is>
        <t>17h00</t>
      </is>
    </nc>
    <odxf>
      <numFmt numFmtId="0" formatCode="General"/>
    </odxf>
    <ndxf>
      <numFmt numFmtId="19" formatCode="m/d/yyyy"/>
    </ndxf>
  </rcc>
  <rcc rId="16930" sId="5" odxf="1" dxf="1" numFmtId="19">
    <nc r="H47">
      <v>43994</v>
    </nc>
    <odxf>
      <numFmt numFmtId="0" formatCode="General"/>
    </odxf>
    <ndxf>
      <numFmt numFmtId="19" formatCode="m/d/yyyy"/>
    </ndxf>
  </rcc>
  <rcc rId="16931" sId="5" odxf="1" dxf="1">
    <nc r="B48" t="inlineStr">
      <is>
        <t>Status</t>
      </is>
    </nc>
    <odxf>
      <font>
        <b val="0"/>
        <sz val="11"/>
        <color theme="1"/>
        <name val="Calibri"/>
        <scheme val="minor"/>
      </font>
    </odxf>
    <ndxf>
      <font>
        <b/>
        <sz val="11"/>
        <color theme="1"/>
        <name val="Calibri"/>
        <scheme val="minor"/>
      </font>
    </ndxf>
  </rcc>
  <rcc rId="16932" sId="5">
    <nc r="C48">
      <f>IF(AND(F51=E51,F52=E52),IF(SUM(H51:H52)&gt;SUM(G51:G52),"Delayed",IF(SUM(H51:H52)&lt;SUM(G51:G52),"InAdvanced","Ontime")),"N/A")</f>
    </nc>
  </rcc>
  <rfmt sheetId="5" sqref="F48" start="0" length="0">
    <dxf>
      <numFmt numFmtId="19" formatCode="m/d/yyyy"/>
    </dxf>
  </rfmt>
  <rfmt sheetId="5" sqref="G48" start="0" length="0">
    <dxf>
      <numFmt numFmtId="19" formatCode="m/d/yyyy"/>
    </dxf>
  </rfmt>
  <rfmt sheetId="5" sqref="H48" start="0" length="0">
    <dxf>
      <numFmt numFmtId="19" formatCode="m/d/yyyy"/>
    </dxf>
  </rfmt>
  <rcc rId="16933" sId="5" odxf="1" dxf="1">
    <nc r="C50"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16934" sId="5" odxf="1" dxf="1">
    <nc r="D50"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16935" sId="5" odxf="1" dxf="1">
    <nc r="E50"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936" sId="5" odxf="1" dxf="1">
    <nc r="F50"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937" sId="5" odxf="1" dxf="1">
    <nc r="G50"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938" sId="5" odxf="1" dxf="1">
    <nc r="H50"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939" sId="5" odxf="1" dxf="1">
    <nc r="I50"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940" sId="5" odxf="1" dxf="1">
    <nc r="J50">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941" sId="5" odxf="1" dxf="1">
    <nc r="K50">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16942" sId="5" odxf="1" dxf="1">
    <nc r="C51">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16943" sId="5" odxf="1" dxf="1">
    <nc r="D51">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944" sId="5" odxf="1" dxf="1">
    <nc r="E51">
      <f>SUMIFS(Merged_JOEM!$W$60:$W$294,Merged_JOEM!$D$60:$D$294,D51, Merged_JOEM!$E$60:$E$294,C44)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945" sId="5" odxf="1" dxf="1">
    <nc r="F51">
      <f>SUMIFS(Merged_JOEM!$X$60:$X$294,Merged_JOEM!$D$60:$D$294,D51, Merged_JOEM!$E$60:$E$294,C44)-SUM(SUMIFS(Merged_JOEM!$X$60:$X$294,Merged_JOEM!$D$60:$D$294,D51,Merged_JOEM!$AA$60:$AA$294,{"Ongoing","N/A",""},Merged_JOEM!$E$60:$E$294,C44))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946" sId="5" odxf="1" dxf="1">
    <nc r="G51">
      <f>1/8*(SUMIFS(Merged_JOEM!$Y$60:$Y$294,Merged_JOEM!$D$60:$D$294,D51, Merged_JOEM!$E$60:$E$294,C44))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947" sId="5" odxf="1" dxf="1">
    <nc r="H51">
      <f>1/8*(SUMIFS(Merged_JOEM!$Z$60:$Z$294,Merged_JOEM!$D$60:$D$294,D51, Merged_JOEM!$E$60:$E$294,C44)-SUM(SUMIFS(Merged_JOEM!$Z$60:$Z$294,Merged_JOEM!$D$60:$D$294,D51,Merged_JOEM!$AA$60:$AA$294,{"Ongoing","N/A",""},Merged_JOEM!$E$60:$E$294,C44)))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948" sId="5" odxf="1" dxf="1">
    <nc r="I51">
      <f>IFERROR(F51/E51,"N/A")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16949" sId="5" odxf="1" dxf="1">
    <nc r="J51">
      <f>COUNTIFS(Merged_JOEM!$AK$60:$AK$294,J50,Merged_JOEM!$D$60:$D$294,D51,Merged_JOEM!$E$60:$E$294,C44)</f>
    </nc>
    <odxf>
      <border outline="0">
        <left/>
        <right/>
        <top/>
        <bottom/>
      </border>
    </odxf>
    <ndxf>
      <border outline="0">
        <left style="thin">
          <color indexed="64"/>
        </left>
        <right style="thin">
          <color indexed="64"/>
        </right>
        <top style="thin">
          <color indexed="64"/>
        </top>
        <bottom style="thin">
          <color indexed="64"/>
        </bottom>
      </border>
    </ndxf>
  </rcc>
  <rcc rId="16950" sId="5" odxf="1" dxf="1">
    <nc r="K51">
      <f>COUNTIFS(Merged_JOEM!$AK$60:$AK$294,K50,Merged_JOEM!$D$60:$D$294,D51,Merged_JOEM!$E$60:$E$294,C44)</f>
    </nc>
    <odxf>
      <border outline="0">
        <left/>
        <right/>
        <top/>
        <bottom/>
      </border>
    </odxf>
    <ndxf>
      <border outline="0">
        <left style="thin">
          <color indexed="64"/>
        </left>
        <right style="thin">
          <color indexed="64"/>
        </right>
        <top style="thin">
          <color indexed="64"/>
        </top>
        <bottom style="thin">
          <color indexed="64"/>
        </bottom>
      </border>
    </ndxf>
  </rcc>
  <rcc rId="16951" sId="5" odxf="1" dxf="1">
    <nc r="C52">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16952" sId="5" odxf="1" dxf="1">
    <nc r="D52">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953" sId="5" odxf="1" dxf="1">
    <nc r="E52">
      <f>SUMIFS(Merged_JOEM!$W$60:$W$294,Merged_JOEM!$D$60:$D$294,D52, Merged_JOEM!$E$60:$E$294,C44)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954" sId="5" odxf="1" dxf="1">
    <nc r="F52">
      <f>SUMIFS(Merged_JOEM!$X$60:$X$294,Merged_JOEM!$D$60:$D$294,D52, Merged_JOEM!$E$60:$E$294,C44)-SUM(SUMIFS(Merged_JOEM!$X$60:$X$294,Merged_JOEM!$D$60:$D$294,D52,Merged_JOEM!$AA$60:$AA$294,{"Ongoing","N/A",""},Merged_JOEM!$E$60:$E$294,C44))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955" sId="5" odxf="1" dxf="1">
    <nc r="G52">
      <f>1/8*(SUMIFS(Merged_JOEM!$Y$60:$Y$294,Merged_JOEM!$D$60:$D$294,D52, Merged_JOEM!$E$60:$E$294,C44))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956" sId="5" odxf="1" dxf="1">
    <nc r="H52">
      <f>1/8*(SUMIFS(Merged_JOEM!$Z$60:$Z$294,Merged_JOEM!$D$60:$D$294,D52, Merged_JOEM!$E$60:$E$294,C44)-SUM(SUMIFS(Merged_JOEM!$Z$60:$Z$294,Merged_JOEM!$D$60:$D$294,D52,Merged_JOEM!$AA$60:$AA$294,{"Ongoing","N/A",""},Merged_JOEM!$E$60:$E$294,C44)))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16957" sId="5" odxf="1" dxf="1">
    <nc r="I52">
      <f>IFERROR(F52/E52,"N/A")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16958" sId="5" odxf="1" dxf="1">
    <nc r="J52">
      <f>COUNTIFS(Merged_JOEM!$AK$60:$AK$294,J50,Merged_JOEM!$D$60:$D$294,D52,Merged_JOEM!$E$60:$E$294,C44)</f>
    </nc>
    <odxf>
      <border outline="0">
        <left/>
        <right/>
        <top/>
        <bottom/>
      </border>
    </odxf>
    <ndxf>
      <border outline="0">
        <left style="thin">
          <color indexed="64"/>
        </left>
        <right style="thin">
          <color indexed="64"/>
        </right>
        <top style="thin">
          <color indexed="64"/>
        </top>
        <bottom style="thin">
          <color indexed="64"/>
        </bottom>
      </border>
    </ndxf>
  </rcc>
  <rcc rId="16959" sId="5" odxf="1" dxf="1">
    <nc r="K52">
      <f>COUNTIFS(Merged_JOEM!$AK$60:$AK$294,K50,Merged_JOEM!$D$60:$D$294,D52,Merged_JOEM!$E$60:$E$294,C44)</f>
    </nc>
    <odxf>
      <border outline="0">
        <left/>
        <right/>
        <top/>
        <bottom/>
      </border>
    </odxf>
    <ndxf>
      <border outline="0">
        <left style="thin">
          <color indexed="64"/>
        </left>
        <right style="thin">
          <color indexed="64"/>
        </right>
        <top style="thin">
          <color indexed="64"/>
        </top>
        <bottom style="thin">
          <color indexed="64"/>
        </bottom>
      </border>
    </ndxf>
  </rcc>
  <rcc rId="16960" sId="5">
    <nc r="C54" t="inlineStr">
      <is>
        <t>Brief Description:</t>
      </is>
    </nc>
  </rcc>
  <rcc rId="16961" sId="5" odxf="1" quotePrefix="1">
    <nc r="D55" t="inlineStr">
      <is>
        <t>- No comment</t>
      </is>
    </nc>
    <odxf/>
  </rcc>
</revisions>
</file>

<file path=xl/revisions/revisionLog10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962" sId="5" quotePrefix="1">
    <oc r="D29" t="inlineStr">
      <is>
        <t>- Get assignment phase 3: 6/8/2020 =&gt; Complete ?</t>
      </is>
    </oc>
    <nc r="D29" t="inlineStr">
      <is>
        <t>- Get assignment phase 3: 6/8/2020 =&gt; Complete 6/12/2020</t>
      </is>
    </nc>
  </rcc>
</revisions>
</file>

<file path=xl/revisions/revisionLog10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963" sId="5">
    <oc r="A44">
      <v>3</v>
    </oc>
    <nc r="A44">
      <v>4</v>
    </nc>
  </rcc>
  <rcc rId="16964" sId="5" xfDxf="1" dxf="1">
    <nc r="G44" t="inlineStr">
      <is>
        <t>TOY_UHD_BL4.1_Integration17</t>
      </is>
    </nc>
  </rcc>
  <rrc rId="16965" sId="5" ref="A44:XFD44" action="deleteRow">
    <undo index="5" exp="ref" v="1" dr="C44" r="K52" sId="5"/>
    <undo index="5" exp="ref" v="1" dr="C44" r="J52" sId="5"/>
    <undo index="16" exp="ref" v="1" dr="C44" r="H52" sId="5"/>
    <undo index="8" exp="ref" v="1" dr="C44" r="H52" sId="5"/>
    <undo index="8" exp="ref" v="1" dr="C44" r="G52" sId="5"/>
    <undo index="13" exp="ref" v="1" dr="C44" r="F52" sId="5"/>
    <undo index="5" exp="ref" v="1" dr="C44" r="F52" sId="5"/>
    <undo index="5" exp="ref" v="1" dr="C44" r="E52" sId="5"/>
    <undo index="5" exp="ref" v="1" dr="C44" r="K51" sId="5"/>
    <undo index="5" exp="ref" v="1" dr="C44" r="J51" sId="5"/>
    <undo index="16" exp="ref" v="1" dr="C44" r="H51" sId="5"/>
    <undo index="8" exp="ref" v="1" dr="C44" r="H51" sId="5"/>
    <undo index="8" exp="ref" v="1" dr="C44" r="G51" sId="5"/>
    <undo index="13" exp="ref" v="1" dr="C44" r="F51" sId="5"/>
    <undo index="5" exp="ref" v="1" dr="C44" r="F51" sId="5"/>
    <undo index="5" exp="ref" v="1" dr="C44" r="E51" sId="5"/>
    <rfmt sheetId="5" xfDxf="1" sqref="A44:XFD44" start="0" length="0"/>
    <rcc rId="0" sId="5" dxf="1">
      <nc r="A44">
        <v>4</v>
      </nc>
      <ndxf>
        <font>
          <b/>
          <sz val="11"/>
          <color theme="1"/>
          <name val="Calibri"/>
          <scheme val="minor"/>
        </font>
      </ndxf>
    </rcc>
    <rcc rId="0" sId="5" dxf="1">
      <nc r="B44" t="inlineStr">
        <is>
          <t>Project</t>
        </is>
      </nc>
      <ndxf>
        <font>
          <b/>
          <sz val="11"/>
          <color theme="1"/>
          <name val="Calibri"/>
          <scheme val="minor"/>
        </font>
      </ndxf>
    </rcc>
    <rcc rId="0" sId="5" dxf="1">
      <nc r="C44" t="inlineStr">
        <is>
          <t>TOY_UHD_BL4.1_Integration17</t>
        </is>
      </nc>
      <ndxf>
        <font>
          <b/>
          <sz val="11"/>
          <color theme="1"/>
          <name val="Calibri"/>
          <scheme val="minor"/>
        </font>
      </ndxf>
    </rcc>
    <rcc rId="0" sId="5">
      <nc r="G44" t="inlineStr">
        <is>
          <t>TOY_UHD_BL4.1_Integration17</t>
        </is>
      </nc>
    </rcc>
  </rrc>
  <rrc rId="16966" sId="5" ref="A44:XFD44" action="deleteRow">
    <rfmt sheetId="5" xfDxf="1" sqref="A44:XFD44" start="0" length="0"/>
    <rcc rId="0" sId="5" dxf="1">
      <nc r="B44" t="inlineStr">
        <is>
          <t>Time</t>
        </is>
      </nc>
      <ndxf>
        <font>
          <b/>
          <sz val="11"/>
          <color theme="1"/>
          <name val="Calibri"/>
          <scheme val="minor"/>
        </font>
      </ndxf>
    </rcc>
    <rcc rId="0" sId="5">
      <nc r="C44">
        <f>SUM(G50:G51)</f>
      </nc>
    </rcc>
    <rcc rId="0" sId="5">
      <nc r="D44" t="inlineStr">
        <is>
          <t>days</t>
        </is>
      </nc>
    </rcc>
  </rrc>
  <rrc rId="16967" sId="5" ref="A44:XFD44" action="deleteRow">
    <rfmt sheetId="5" xfDxf="1" sqref="A44:XFD44" start="0" length="0"/>
    <rcc rId="0" sId="5" dxf="1">
      <nc r="B44" t="inlineStr">
        <is>
          <t>Duration (Plan)</t>
        </is>
      </nc>
      <ndxf>
        <font>
          <b/>
          <sz val="11"/>
          <color theme="1"/>
          <name val="Calibri"/>
          <scheme val="minor"/>
        </font>
      </ndxf>
    </rcc>
    <rcc rId="0" sId="5">
      <nc r="C44">
        <f>SUM(INT((WEEKDAY(F44-{2,3,4,5,6})+H44-F44)/7))</f>
      </nc>
    </rcc>
    <rcc rId="0" sId="5">
      <nc r="D44" t="inlineStr">
        <is>
          <t>days</t>
        </is>
      </nc>
    </rcc>
    <rcc rId="0" sId="5">
      <nc r="E44" t="inlineStr">
        <is>
          <t>10h00</t>
        </is>
      </nc>
    </rcc>
    <rcc rId="0" sId="5" dxf="1" numFmtId="19">
      <nc r="F44">
        <v>43980</v>
      </nc>
      <ndxf>
        <numFmt numFmtId="19" formatCode="m/d/yyyy"/>
      </ndxf>
    </rcc>
    <rcc rId="0" sId="5" dxf="1">
      <nc r="G44" t="inlineStr">
        <is>
          <t>17h00</t>
        </is>
      </nc>
      <ndxf>
        <numFmt numFmtId="19" formatCode="m/d/yyyy"/>
      </ndxf>
    </rcc>
    <rcc rId="0" sId="5" dxf="1" numFmtId="19">
      <nc r="H44">
        <v>43994</v>
      </nc>
      <ndxf>
        <numFmt numFmtId="19" formatCode="m/d/yyyy"/>
      </ndxf>
    </rcc>
  </rrc>
  <rrc rId="16968" sId="5" ref="A44:XFD44" action="deleteRow">
    <rfmt sheetId="5" xfDxf="1" sqref="A44:XFD44" start="0" length="0"/>
    <rcc rId="0" sId="5" dxf="1">
      <nc r="B44" t="inlineStr">
        <is>
          <t>Duration (Actual)</t>
        </is>
      </nc>
      <ndxf>
        <font>
          <b/>
          <sz val="11"/>
          <color theme="1"/>
          <name val="Calibri"/>
          <scheme val="minor"/>
        </font>
      </ndxf>
    </rcc>
    <rcc rId="0" sId="5">
      <nc r="C44">
        <f>SUM(INT((WEEKDAY(F44-{2,3,4,5,6})+H44-F44)/7))</f>
      </nc>
    </rcc>
    <rcc rId="0" sId="5">
      <nc r="D44" t="inlineStr">
        <is>
          <t>days</t>
        </is>
      </nc>
    </rcc>
    <rcc rId="0" sId="5">
      <nc r="E44" t="inlineStr">
        <is>
          <t>11h00</t>
        </is>
      </nc>
    </rcc>
    <rcc rId="0" sId="5" dxf="1" numFmtId="19">
      <nc r="F44">
        <v>43980</v>
      </nc>
      <ndxf>
        <numFmt numFmtId="19" formatCode="m/d/yyyy"/>
      </ndxf>
    </rcc>
    <rcc rId="0" sId="5" dxf="1">
      <nc r="G44" t="inlineStr">
        <is>
          <t>17h00</t>
        </is>
      </nc>
      <ndxf>
        <numFmt numFmtId="19" formatCode="m/d/yyyy"/>
      </ndxf>
    </rcc>
    <rcc rId="0" sId="5" dxf="1" numFmtId="19">
      <nc r="H44">
        <v>43994</v>
      </nc>
      <ndxf>
        <numFmt numFmtId="19" formatCode="m/d/yyyy"/>
      </ndxf>
    </rcc>
  </rrc>
  <rrc rId="16969" sId="5" ref="A44:XFD44" action="deleteRow">
    <rfmt sheetId="5" xfDxf="1" sqref="A44:XFD44" start="0" length="0"/>
    <rcc rId="0" sId="5" dxf="1">
      <nc r="B44" t="inlineStr">
        <is>
          <t>Status</t>
        </is>
      </nc>
      <ndxf>
        <font>
          <b/>
          <sz val="11"/>
          <color theme="1"/>
          <name val="Calibri"/>
          <scheme val="minor"/>
        </font>
      </ndxf>
    </rcc>
    <rcc rId="0" sId="5">
      <nc r="C44">
        <f>IF(AND(F47=E47,F48=E48),IF(SUM(H47:H48)&gt;SUM(G47:G48),"Delayed",IF(SUM(H47:H48)&lt;SUM(G47:G48),"InAdvanced","Ontime")),"N/A")</f>
      </nc>
    </rcc>
    <rfmt sheetId="5" sqref="F44" start="0" length="0">
      <dxf>
        <numFmt numFmtId="19" formatCode="m/d/yyyy"/>
      </dxf>
    </rfmt>
    <rfmt sheetId="5" sqref="G44" start="0" length="0">
      <dxf>
        <numFmt numFmtId="19" formatCode="m/d/yyyy"/>
      </dxf>
    </rfmt>
    <rfmt sheetId="5" sqref="H44" start="0" length="0">
      <dxf>
        <numFmt numFmtId="19" formatCode="m/d/yyyy"/>
      </dxf>
    </rfmt>
  </rrc>
  <rrc rId="16970" sId="5" ref="A44:XFD44" action="deleteRow">
    <rfmt sheetId="5" xfDxf="1" sqref="A44:XFD44" start="0" length="0"/>
  </rrc>
  <rrc rId="16971" sId="5" ref="A44:XFD44" action="deleteRow">
    <undo index="1" exp="ref" v="1" dr="K44" r="K46" sId="5"/>
    <undo index="1" exp="ref" v="1" dr="J44" r="J46" sId="5"/>
    <undo index="1" exp="ref" v="1" dr="K44" r="K45" sId="5"/>
    <undo index="1" exp="ref" v="1" dr="J44" r="J45" sId="5"/>
    <rfmt sheetId="5" xfDxf="1" sqref="A44:XFD44" start="0" length="0"/>
    <rcc rId="0" sId="5" dxf="1">
      <nc r="C44" t="inlineStr">
        <is>
          <t>#</t>
        </is>
      </nc>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0" sId="5" dxf="1">
      <nc r="D44" t="inlineStr">
        <is>
          <t>Types</t>
        </is>
      </nc>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0" sId="5" dxf="1">
      <nc r="E44" t="inlineStr">
        <is>
          <t>Assigned
ELOCs</t>
        </is>
      </nc>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0" sId="5" dxf="1">
      <nc r="F44" t="inlineStr">
        <is>
          <t>Completed
ELOCs</t>
        </is>
      </nc>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0" sId="5" dxf="1">
      <nc r="G44" t="inlineStr">
        <is>
          <t>Effort
(days)</t>
        </is>
      </nc>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0" sId="5" dxf="1">
      <nc r="H44" t="inlineStr">
        <is>
          <t>Actual Effort
(days)</t>
        </is>
      </nc>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0" sId="5" dxf="1">
      <nc r="I44" t="inlineStr">
        <is>
          <t>Status (%)
(Completed/Assigned)</t>
        </is>
      </nc>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0" sId="5" dxf="1">
      <nc r="J44">
        <f>Table!$C$41</f>
      </nc>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0" sId="5" dxf="1">
      <nc r="K44">
        <f>Table!$C$42</f>
      </nc>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rc>
  <rrc rId="16972" sId="5" ref="A44:XFD44" action="deleteRow">
    <rfmt sheetId="5" xfDxf="1" sqref="A44:XFD44" start="0" length="0"/>
    <rcc rId="0" sId="5" dxf="1">
      <nc r="C44">
        <v>1</v>
      </nc>
      <ndxf>
        <alignment horizontal="right" vertical="center" readingOrder="0"/>
        <border outline="0">
          <left style="thin">
            <color indexed="64"/>
          </left>
          <right style="thin">
            <color indexed="64"/>
          </right>
          <top style="thin">
            <color indexed="64"/>
          </top>
          <bottom style="thin">
            <color indexed="64"/>
          </bottom>
        </border>
      </ndxf>
    </rcc>
    <rcc rId="0" sId="5" dxf="1">
      <nc r="D44">
        <f>Table!$D$3</f>
      </nc>
      <ndxf>
        <alignment horizontal="center" vertical="center" readingOrder="0"/>
        <border outline="0">
          <left style="thin">
            <color indexed="64"/>
          </left>
          <right style="thin">
            <color indexed="64"/>
          </right>
          <top style="thin">
            <color indexed="64"/>
          </top>
          <bottom style="thin">
            <color indexed="64"/>
          </bottom>
        </border>
      </ndxf>
    </rcc>
    <rcc rId="0" sId="5" dxf="1">
      <nc r="E44">
        <f>SUMIFS(Merged_JOEM!$W$60:$W$294,Merged_JOEM!$D$60:$D$294,D44, Merged_JOEM!$E$60:$E$294,#REF!)</f>
      </nc>
      <ndxf>
        <alignment horizontal="center" vertical="center" readingOrder="0"/>
        <border outline="0">
          <left style="thin">
            <color indexed="64"/>
          </left>
          <right style="thin">
            <color indexed="64"/>
          </right>
          <top style="thin">
            <color indexed="64"/>
          </top>
          <bottom style="thin">
            <color indexed="64"/>
          </bottom>
        </border>
      </ndxf>
    </rcc>
    <rcc rId="0" sId="5" dxf="1">
      <nc r="F44">
        <f>SUMIFS(Merged_JOEM!$X$60:$X$294,Merged_JOEM!$D$60:$D$294,D44, Merged_JOEM!$E$60:$E$294,#REF!)-SUM(SUMIFS(Merged_JOEM!$X$60:$X$294,Merged_JOEM!$D$60:$D$294,D44,Merged_JOEM!$AA$60:$AA$294,{"Ongoing","N/A",""},Merged_JOEM!$E$60:$E$294,#REF!))</f>
      </nc>
      <ndxf>
        <alignment horizontal="center" vertical="center" readingOrder="0"/>
        <border outline="0">
          <left style="thin">
            <color indexed="64"/>
          </left>
          <right style="thin">
            <color indexed="64"/>
          </right>
          <top style="thin">
            <color indexed="64"/>
          </top>
          <bottom style="thin">
            <color indexed="64"/>
          </bottom>
        </border>
      </ndxf>
    </rcc>
    <rcc rId="0" sId="5" dxf="1">
      <nc r="G44">
        <f>1/8*(SUMIFS(Merged_JOEM!$Y$60:$Y$294,Merged_JOEM!$D$60:$D$294,D44, Merged_JOEM!$E$60:$E$294,#REF!))</f>
      </nc>
      <ndxf>
        <alignment horizontal="center" vertical="center" readingOrder="0"/>
        <border outline="0">
          <left style="thin">
            <color indexed="64"/>
          </left>
          <right style="thin">
            <color indexed="64"/>
          </right>
          <top style="thin">
            <color indexed="64"/>
          </top>
          <bottom style="thin">
            <color indexed="64"/>
          </bottom>
        </border>
      </ndxf>
    </rcc>
    <rcc rId="0" sId="5" dxf="1">
      <nc r="H44">
        <f>1/8*(SUMIFS(Merged_JOEM!$Z$60:$Z$294,Merged_JOEM!$D$60:$D$294,D44, Merged_JOEM!$E$60:$E$294,#REF!)-SUM(SUMIFS(Merged_JOEM!$Z$60:$Z$294,Merged_JOEM!$D$60:$D$294,D44,Merged_JOEM!$AA$60:$AA$294,{"Ongoing","N/A",""},Merged_JOEM!$E$60:$E$294,#REF!)))</f>
      </nc>
      <ndxf>
        <alignment horizontal="center" vertical="center" readingOrder="0"/>
        <border outline="0">
          <left style="thin">
            <color indexed="64"/>
          </left>
          <right style="thin">
            <color indexed="64"/>
          </right>
          <top style="thin">
            <color indexed="64"/>
          </top>
          <bottom style="thin">
            <color indexed="64"/>
          </bottom>
        </border>
      </ndxf>
    </rcc>
    <rcc rId="0" sId="5" dxf="1">
      <nc r="I44">
        <f>IFERROR(F44/E44,"N/A")</f>
      </nc>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0" sId="5" dxf="1">
      <nc r="J44">
        <f>COUNTIFS(Merged_JOEM!$AK$60:$AK$294,#REF!,Merged_JOEM!$D$60:$D$294,D44,Merged_JOEM!$E$60:$E$294,#REF!)</f>
      </nc>
      <ndxf>
        <border outline="0">
          <left style="thin">
            <color indexed="64"/>
          </left>
          <right style="thin">
            <color indexed="64"/>
          </right>
          <top style="thin">
            <color indexed="64"/>
          </top>
          <bottom style="thin">
            <color indexed="64"/>
          </bottom>
        </border>
      </ndxf>
    </rcc>
    <rcc rId="0" sId="5" dxf="1">
      <nc r="K44">
        <f>COUNTIFS(Merged_JOEM!$AK$60:$AK$294,#REF!,Merged_JOEM!$D$60:$D$294,D44,Merged_JOEM!$E$60:$E$294,#REF!)</f>
      </nc>
      <ndxf>
        <border outline="0">
          <left style="thin">
            <color indexed="64"/>
          </left>
          <right style="thin">
            <color indexed="64"/>
          </right>
          <top style="thin">
            <color indexed="64"/>
          </top>
          <bottom style="thin">
            <color indexed="64"/>
          </bottom>
        </border>
      </ndxf>
    </rcc>
  </rrc>
  <rrc rId="16973" sId="5" ref="A44:XFD44" action="deleteRow">
    <rfmt sheetId="5" xfDxf="1" sqref="A44:XFD44" start="0" length="0"/>
    <rcc rId="0" sId="5" dxf="1">
      <nc r="C44">
        <v>2</v>
      </nc>
      <ndxf>
        <alignment horizontal="right" vertical="center" readingOrder="0"/>
        <border outline="0">
          <left style="thin">
            <color indexed="64"/>
          </left>
          <right style="thin">
            <color indexed="64"/>
          </right>
          <top style="thin">
            <color indexed="64"/>
          </top>
          <bottom style="thin">
            <color indexed="64"/>
          </bottom>
        </border>
      </ndxf>
    </rcc>
    <rcc rId="0" sId="5" dxf="1">
      <nc r="D44">
        <f>Table!$C$3</f>
      </nc>
      <ndxf>
        <alignment horizontal="center" vertical="center" readingOrder="0"/>
        <border outline="0">
          <left style="thin">
            <color indexed="64"/>
          </left>
          <right style="thin">
            <color indexed="64"/>
          </right>
          <top style="thin">
            <color indexed="64"/>
          </top>
          <bottom style="thin">
            <color indexed="64"/>
          </bottom>
        </border>
      </ndxf>
    </rcc>
    <rcc rId="0" sId="5" dxf="1">
      <nc r="E44">
        <f>SUMIFS(Merged_JOEM!$W$60:$W$294,Merged_JOEM!$D$60:$D$294,D44, Merged_JOEM!$E$60:$E$294,#REF!)</f>
      </nc>
      <ndxf>
        <alignment horizontal="center" vertical="center" readingOrder="0"/>
        <border outline="0">
          <left style="thin">
            <color indexed="64"/>
          </left>
          <right style="thin">
            <color indexed="64"/>
          </right>
          <top style="thin">
            <color indexed="64"/>
          </top>
          <bottom style="thin">
            <color indexed="64"/>
          </bottom>
        </border>
      </ndxf>
    </rcc>
    <rcc rId="0" sId="5" dxf="1">
      <nc r="F44">
        <f>SUMIFS(Merged_JOEM!$X$60:$X$294,Merged_JOEM!$D$60:$D$294,D44, Merged_JOEM!$E$60:$E$294,#REF!)-SUM(SUMIFS(Merged_JOEM!$X$60:$X$294,Merged_JOEM!$D$60:$D$294,D44,Merged_JOEM!$AA$60:$AA$294,{"Ongoing","N/A",""},Merged_JOEM!$E$60:$E$294,#REF!))</f>
      </nc>
      <ndxf>
        <alignment horizontal="center" vertical="center" readingOrder="0"/>
        <border outline="0">
          <left style="thin">
            <color indexed="64"/>
          </left>
          <right style="thin">
            <color indexed="64"/>
          </right>
          <top style="thin">
            <color indexed="64"/>
          </top>
          <bottom style="thin">
            <color indexed="64"/>
          </bottom>
        </border>
      </ndxf>
    </rcc>
    <rcc rId="0" sId="5" dxf="1">
      <nc r="G44">
        <f>1/8*(SUMIFS(Merged_JOEM!$Y$60:$Y$294,Merged_JOEM!$D$60:$D$294,D44, Merged_JOEM!$E$60:$E$294,#REF!))</f>
      </nc>
      <ndxf>
        <alignment horizontal="center" vertical="center" readingOrder="0"/>
        <border outline="0">
          <left style="thin">
            <color indexed="64"/>
          </left>
          <right style="thin">
            <color indexed="64"/>
          </right>
          <top style="thin">
            <color indexed="64"/>
          </top>
          <bottom style="thin">
            <color indexed="64"/>
          </bottom>
        </border>
      </ndxf>
    </rcc>
    <rcc rId="0" sId="5" dxf="1">
      <nc r="H44">
        <f>1/8*(SUMIFS(Merged_JOEM!$Z$60:$Z$294,Merged_JOEM!$D$60:$D$294,D44, Merged_JOEM!$E$60:$E$294,#REF!)-SUM(SUMIFS(Merged_JOEM!$Z$60:$Z$294,Merged_JOEM!$D$60:$D$294,D44,Merged_JOEM!$AA$60:$AA$294,{"Ongoing","N/A",""},Merged_JOEM!$E$60:$E$294,#REF!)))</f>
      </nc>
      <ndxf>
        <alignment horizontal="center" vertical="center" readingOrder="0"/>
        <border outline="0">
          <left style="thin">
            <color indexed="64"/>
          </left>
          <right style="thin">
            <color indexed="64"/>
          </right>
          <top style="thin">
            <color indexed="64"/>
          </top>
          <bottom style="thin">
            <color indexed="64"/>
          </bottom>
        </border>
      </ndxf>
    </rcc>
    <rcc rId="0" sId="5" dxf="1">
      <nc r="I44">
        <f>IFERROR(F44/E44,"N/A")</f>
      </nc>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0" sId="5" dxf="1">
      <nc r="J44">
        <f>COUNTIFS(Merged_JOEM!$AK$60:$AK$294,#REF!,Merged_JOEM!$D$60:$D$294,D44,Merged_JOEM!$E$60:$E$294,#REF!)</f>
      </nc>
      <ndxf>
        <border outline="0">
          <left style="thin">
            <color indexed="64"/>
          </left>
          <right style="thin">
            <color indexed="64"/>
          </right>
          <top style="thin">
            <color indexed="64"/>
          </top>
          <bottom style="thin">
            <color indexed="64"/>
          </bottom>
        </border>
      </ndxf>
    </rcc>
    <rcc rId="0" sId="5" dxf="1">
      <nc r="K44">
        <f>COUNTIFS(Merged_JOEM!$AK$60:$AK$294,#REF!,Merged_JOEM!$D$60:$D$294,D44,Merged_JOEM!$E$60:$E$294,#REF!)</f>
      </nc>
      <ndxf>
        <border outline="0">
          <left style="thin">
            <color indexed="64"/>
          </left>
          <right style="thin">
            <color indexed="64"/>
          </right>
          <top style="thin">
            <color indexed="64"/>
          </top>
          <bottom style="thin">
            <color indexed="64"/>
          </bottom>
        </border>
      </ndxf>
    </rcc>
  </rrc>
  <rrc rId="16974" sId="5" ref="A44:XFD44" action="deleteRow">
    <rfmt sheetId="5" xfDxf="1" sqref="A44:XFD44" start="0" length="0"/>
  </rrc>
  <rrc rId="16975" sId="5" ref="A44:XFD44" action="deleteRow">
    <rfmt sheetId="5" xfDxf="1" sqref="A44:XFD44" start="0" length="0"/>
    <rcc rId="0" sId="5">
      <nc r="C44" t="inlineStr">
        <is>
          <t>Brief Description:</t>
        </is>
      </nc>
    </rcc>
  </rrc>
  <rrc rId="16976" sId="5" ref="A44:XFD44" action="deleteRow">
    <rfmt sheetId="5" xfDxf="1" sqref="A44:XFD44" start="0" length="0"/>
    <rcc rId="0" sId="5" quotePrefix="1">
      <nc r="D44" t="inlineStr">
        <is>
          <t>- No comment</t>
        </is>
      </nc>
    </rcc>
  </rrc>
  <rrc rId="16977" sId="5" ref="A44:XFD44" action="deleteRow">
    <rfmt sheetId="5" xfDxf="1" sqref="A44:XFD44" start="0" length="0"/>
  </rrc>
  <rfmt sheetId="5" sqref="D42" start="0" length="0">
    <dxf>
      <alignment vertical="top" wrapText="1" readingOrder="0"/>
    </dxf>
  </rfmt>
  <rfmt sheetId="5" sqref="D42">
    <dxf>
      <alignment wrapText="0" readingOrder="0"/>
    </dxf>
  </rfmt>
  <rrc rId="16978" sId="5" eol="1" ref="A43:XFD43" action="insertRow"/>
  <rcc rId="16979" sId="5" quotePrefix="1">
    <oc r="D42" t="inlineStr">
      <is>
        <t>- No comment</t>
      </is>
    </oc>
    <nc r="D42" t="inlineStr">
      <is>
        <t>- Get phase 1: 20200529</t>
      </is>
    </nc>
  </rcc>
  <rcc rId="16980" sId="5" quotePrefix="1">
    <nc r="D43" t="inlineStr">
      <is>
        <t>-Get phase 2: 20200612</t>
      </is>
    </nc>
  </rcc>
</revisions>
</file>

<file path=xl/revisions/revisionLog10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981" sId="5" quotePrefix="1">
    <oc r="D43" t="inlineStr">
      <is>
        <t>-Get phase 2: 20200612</t>
      </is>
    </oc>
    <nc r="D43" t="inlineStr">
      <is>
        <t>- Get phase 2: 20200612</t>
      </is>
    </nc>
  </rcc>
</revisions>
</file>

<file path=xl/revisions/revisionLog10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982" sId="5" quotePrefix="1">
    <oc r="D42" t="inlineStr">
      <is>
        <t>- Get phase 1: 20200529</t>
      </is>
    </oc>
    <nc r="D42" t="inlineStr">
      <is>
        <t>- Get phase 1: 20200529 =&gt; Complete 20200612</t>
      </is>
    </nc>
  </rcc>
</revisions>
</file>

<file path=xl/revisions/revisionLog10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588:F589">
    <dxf>
      <border>
        <left style="thin">
          <color indexed="64"/>
        </left>
        <right style="thin">
          <color indexed="64"/>
        </right>
        <top style="thin">
          <color indexed="64"/>
        </top>
        <bottom style="thin">
          <color indexed="64"/>
        </bottom>
        <vertical style="thin">
          <color indexed="64"/>
        </vertical>
        <horizontal style="thin">
          <color indexed="64"/>
        </horizontal>
      </border>
    </dxf>
  </rfmt>
</revisions>
</file>

<file path=xl/revisions/revisionLog10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983" sId="1" quotePrefix="1">
    <oc r="AN633" t="inlineStr">
      <is>
        <t>-Isue by Cantata tool</t>
      </is>
    </oc>
    <nc r="AN633" t="inlineStr">
      <is>
        <t>-Issue by Cantata tool</t>
      </is>
    </nc>
  </rcc>
</revisions>
</file>

<file path=xl/revisions/revisionLog10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461:AN484">
    <dxf>
      <fill>
        <patternFill patternType="none">
          <bgColor auto="1"/>
        </patternFill>
      </fill>
    </dxf>
  </rfmt>
  <rfmt sheetId="1" sqref="AN461:AN484" start="0" length="2147483647">
    <dxf>
      <font>
        <color auto="1"/>
      </font>
    </dxf>
  </rfmt>
  <rfmt sheetId="1" sqref="AN462" start="0" length="0">
    <dxf>
      <font>
        <sz val="11"/>
        <color theme="1"/>
        <name val="Calibri"/>
        <scheme val="minor"/>
      </font>
      <fill>
        <patternFill patternType="solid">
          <bgColor rgb="FFFF0000"/>
        </patternFill>
      </fill>
    </dxf>
  </rfmt>
  <rcv guid="{970EE037-F5E5-47AF-896A-0F6222879EBC}" action="delete"/>
  <rdn rId="0" localSheetId="1" customView="1" name="Z_970EE037_F5E5_47AF_896A_0F6222879EBC_.wvu.FilterData" hidden="1" oldHidden="1">
    <formula>Merged_COEM!$A$59:$AN$643</formula>
    <oldFormula>Merged_COEM!$A$59:$AN$643</oldFormula>
  </rdn>
  <rdn rId="0" localSheetId="2" customView="1" name="Z_970EE037_F5E5_47AF_896A_0F6222879EBC_.wvu.FilterData" hidden="1" oldHidden="1">
    <formula>Merged_JOEM!$B$59:$AN$294</formula>
    <oldFormula>Merged_JOEM!$B$59:$AN$294</oldFormula>
  </rdn>
  <rcv guid="{970EE037-F5E5-47AF-896A-0F6222879EBC}" action="add"/>
</revisions>
</file>

<file path=xl/revisions/revisionLog10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Merged_COEM!$A$59:$AN$643</formula>
    <oldFormula>Merged_COEM!$A$59:$AN$643</oldFormula>
  </rdn>
  <rdn rId="0" localSheetId="2" customView="1" name="Z_970EE037_F5E5_47AF_896A_0F6222879EBC_.wvu.FilterData" hidden="1" oldHidden="1">
    <formula>Merged_JOEM!$B$59:$AN$294</formula>
    <oldFormula>Merged_JOEM!$B$59:$AN$294</oldFormula>
  </rdn>
  <rcv guid="{970EE037-F5E5-47AF-896A-0F6222879EBC}" action="add"/>
</revisions>
</file>

<file path=xl/revisions/revisionLog10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Merged_COEM!$A$59:$AN$643</formula>
    <oldFormula>Merged_COEM!$A$59:$AN$643</oldFormula>
  </rdn>
  <rdn rId="0" localSheetId="2" customView="1" name="Z_970EE037_F5E5_47AF_896A_0F6222879EBC_.wvu.FilterData" hidden="1" oldHidden="1">
    <formula>Merged_JOEM!$B$59:$AN$294</formula>
    <oldFormula>Merged_JOEM!$B$59:$AN$294</oldFormula>
  </rdn>
  <rcv guid="{970EE037-F5E5-47AF-896A-0F6222879EBC}" action="add"/>
</revisions>
</file>

<file path=xl/revisions/revisionLog10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Merged_JOEM!$B$59:$AN$294</formula>
    <oldFormula>Merged_JOEM!$B$59:$AN$294</oldFormula>
  </rdn>
  <rcv guid="{7E0EA425-A420-4443-B9E0-CDF0AA9E5D09}" action="add"/>
</revisions>
</file>

<file path=xl/revisions/revisionLog10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Merged_JOEM!$B$59:$AN$294</formula>
    <oldFormula>Merged_JOEM!$B$59:$AN$294</oldFormula>
  </rdn>
  <rcv guid="{7E0EA425-A420-4443-B9E0-CDF0AA9E5D09}" action="add"/>
</revisions>
</file>

<file path=xl/revisions/revisionLog10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N482" start="0" length="0">
    <dxf>
      <fill>
        <patternFill patternType="none">
          <bgColor indexed="65"/>
        </patternFill>
      </fill>
    </dxf>
  </rfmt>
  <rcc rId="16994" sId="1">
    <oc r="I484" t="inlineStr">
      <is>
        <t xml:space="preserve">NET_SCL_Tx_TotalBrakeForce_DFLZM.c </t>
      </is>
    </oc>
    <nc r="I484" t="inlineStr">
      <is>
        <t>NET_SCL_Tx_TotalBrakeForce_DFLZM.c</t>
      </is>
    </nc>
  </rcc>
  <rcc rId="16995" sId="1">
    <oc r="I478" t="inlineStr">
      <is>
        <t>RBHMI_ConfigOutputDriver_F30.C</t>
      </is>
    </oc>
    <nc r="I478" t="inlineStr">
      <is>
        <t>RBHMI_ConfigOutputDriver_F30.c</t>
      </is>
    </nc>
  </rcc>
  <rcc rId="16996" sId="1">
    <oc r="I479" t="inlineStr">
      <is>
        <t>RBHMI_Synchronisation_F30.C</t>
      </is>
    </oc>
    <nc r="I479" t="inlineStr">
      <is>
        <t>RBHMI_Synchronisation_F30.c</t>
      </is>
    </nc>
  </rcc>
  <rcc rId="16997" sId="1">
    <oc r="AA478" t="inlineStr">
      <is>
        <t>Ready for review</t>
      </is>
    </oc>
    <nc r="AA478" t="inlineStr">
      <is>
        <t>Ready for PLC</t>
      </is>
    </nc>
  </rcc>
  <rcc rId="16998" sId="1">
    <oc r="AA479" t="inlineStr">
      <is>
        <t>Ready for review</t>
      </is>
    </oc>
    <nc r="AA479" t="inlineStr">
      <is>
        <t>Ready for PLC</t>
      </is>
    </nc>
  </rcc>
  <rcc rId="16999" sId="1">
    <oc r="AA480" t="inlineStr">
      <is>
        <t>Ready for review</t>
      </is>
    </oc>
    <nc r="AA480" t="inlineStr">
      <is>
        <t>Ready for PLC</t>
      </is>
    </nc>
  </rcc>
  <rcc rId="17000" sId="1">
    <oc r="AA481" t="inlineStr">
      <is>
        <t>Ready for review</t>
      </is>
    </oc>
    <nc r="AA481" t="inlineStr">
      <is>
        <t>Ready for PLC</t>
      </is>
    </nc>
  </rcc>
  <rcc rId="17001" sId="1">
    <oc r="AA482" t="inlineStr">
      <is>
        <t>Ready for review</t>
      </is>
    </oc>
    <nc r="AA482" t="inlineStr">
      <is>
        <t>Ready for PLC</t>
      </is>
    </nc>
  </rcc>
  <rcc rId="17002" sId="1">
    <oc r="AA483" t="inlineStr">
      <is>
        <t>Ready for review</t>
      </is>
    </oc>
    <nc r="AA483" t="inlineStr">
      <is>
        <t>Ready for PLC</t>
      </is>
    </nc>
  </rcc>
  <rcc rId="17003" sId="1">
    <oc r="AA484" t="inlineStr">
      <is>
        <t>Ready for review</t>
      </is>
    </oc>
    <nc r="AA484" t="inlineStr">
      <is>
        <t>Ready for PLC</t>
      </is>
    </nc>
  </rcc>
  <rcc rId="17004" sId="1" numFmtId="19">
    <nc r="AB478">
      <v>43994</v>
    </nc>
  </rcc>
  <rcc rId="17005" sId="1" numFmtId="19">
    <nc r="AB479">
      <v>43994</v>
    </nc>
  </rcc>
  <rcc rId="17006" sId="1" numFmtId="19">
    <nc r="AB480">
      <v>43994</v>
    </nc>
  </rcc>
  <rcc rId="17007" sId="1" numFmtId="19">
    <nc r="AB481">
      <v>43994</v>
    </nc>
  </rcc>
  <rcc rId="17008" sId="1" numFmtId="19">
    <nc r="AB482">
      <v>43994</v>
    </nc>
  </rcc>
  <rcc rId="17009" sId="1" numFmtId="19">
    <nc r="AB483">
      <v>43994</v>
    </nc>
  </rcc>
  <rcc rId="17010" sId="1" numFmtId="19">
    <nc r="AB484">
      <v>43994</v>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Merged_JOEM!$B$59:$AN$294</formula>
    <oldFormula>Merged_JOEM!$B$59:$AN$294</oldFormula>
  </rdn>
  <rcv guid="{7E0EA425-A420-4443-B9E0-CDF0AA9E5D09}" action="add"/>
</revisions>
</file>

<file path=xl/revisions/revisionLog10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013" sId="1">
    <nc r="X431">
      <f>W431</f>
    </nc>
  </rcc>
  <rcc rId="17014" sId="1">
    <nc r="Z431">
      <v>1.5</v>
    </nc>
  </rcc>
  <rcc rId="17015" sId="1">
    <nc r="AA431" t="inlineStr">
      <is>
        <t>Ready for review</t>
      </is>
    </nc>
  </rcc>
  <rcc rId="17016" sId="1" numFmtId="19">
    <nc r="AE431">
      <v>43994</v>
    </nc>
  </rcc>
  <rcc rId="17017" sId="1" numFmtId="19">
    <nc r="AF431">
      <v>43994</v>
    </nc>
  </rcc>
  <rcc rId="17018" sId="1">
    <nc r="AG431" t="inlineStr">
      <is>
        <t>OK</t>
      </is>
    </nc>
  </rcc>
  <rcc rId="17019" sId="1" numFmtId="14">
    <nc r="AH431">
      <v>1</v>
    </nc>
  </rcc>
  <rcc rId="17020" sId="1" numFmtId="14">
    <nc r="AI431">
      <v>1</v>
    </nc>
  </rcc>
  <rcc rId="17021" sId="1" numFmtId="14">
    <nc r="AJ431">
      <v>1</v>
    </nc>
  </rcc>
  <rcc rId="17022" sId="1">
    <nc r="AK431" t="inlineStr">
      <is>
        <t>None</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Merged_JOEM!$B$59:$AN$294</formula>
    <oldFormula>Merged_JOEM!$B$59:$AN$294</oldFormula>
  </rdn>
  <rcv guid="{7E0EA425-A420-4443-B9E0-CDF0AA9E5D09}" action="add"/>
</revisions>
</file>

<file path=xl/revisions/revisionLog10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025" sId="1">
    <nc r="X432">
      <f>W432</f>
    </nc>
  </rcc>
  <rcc rId="17026" sId="1">
    <nc r="Z432">
      <v>0.1</v>
    </nc>
  </rcc>
  <rcc rId="17027" sId="1">
    <nc r="AA432" t="inlineStr">
      <is>
        <t>Ready for review</t>
      </is>
    </nc>
  </rcc>
  <rcc rId="17028" sId="1" numFmtId="19">
    <nc r="AE432">
      <v>43994</v>
    </nc>
  </rcc>
  <rcc rId="17029" sId="1" numFmtId="19">
    <nc r="AF432">
      <v>43994</v>
    </nc>
  </rcc>
  <rcc rId="17030" sId="1">
    <nc r="AG432" t="inlineStr">
      <is>
        <t>OK</t>
      </is>
    </nc>
  </rcc>
  <rcc rId="17031" sId="1">
    <nc r="AK432" t="inlineStr">
      <is>
        <t>None</t>
      </is>
    </nc>
  </rcc>
  <rcc rId="17032" sId="1" odxf="1" dxf="1" numFmtId="14" quotePrefix="1">
    <nc r="AH432" t="inlineStr">
      <is>
        <t>-</t>
      </is>
    </nc>
    <ndxf/>
  </rcc>
  <rcc rId="17033" sId="1" odxf="1" dxf="1" numFmtId="14" quotePrefix="1">
    <nc r="AI432" t="inlineStr">
      <is>
        <t>-</t>
      </is>
    </nc>
    <ndxf/>
  </rcc>
  <rcc rId="17034" sId="1" odxf="1" dxf="1" numFmtId="14" quotePrefix="1">
    <nc r="AJ432" t="inlineStr">
      <is>
        <t>-</t>
      </is>
    </nc>
    <ndxf/>
  </rcc>
  <rcc rId="17035" sId="1" odxf="1" dxf="1" quotePrefix="1">
    <nc r="AN432" t="inlineStr">
      <is>
        <t>- No function to test</t>
      </is>
    </nc>
    <odxf/>
    <ndxf/>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Merged_JOEM!$B$59:$AN$294</formula>
    <oldFormula>Merged_JOEM!$B$59:$AN$294</oldFormula>
  </rdn>
  <rcv guid="{7E0EA425-A420-4443-B9E0-CDF0AA9E5D09}" action="add"/>
</revisions>
</file>

<file path=xl/revisions/revisionLog10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038" sId="1" odxf="1" dxf="1" quotePrefix="1">
    <nc r="AN378" t="inlineStr">
      <is>
        <t>- No have function to test</t>
      </is>
    </nc>
    <odxf/>
    <ndxf/>
  </rcc>
  <rcc rId="17039" sId="1" odxf="1" dxf="1" quotePrefix="1">
    <nc r="AN379" t="inlineStr">
      <is>
        <t>- No have function to test</t>
      </is>
    </nc>
    <odxf/>
    <ndxf/>
  </rcc>
  <rcc rId="17040" sId="1" odxf="1" dxf="1" quotePrefix="1">
    <nc r="AN380" t="inlineStr">
      <is>
        <t>- No have function to test</t>
      </is>
    </nc>
    <odxf/>
    <ndxf/>
  </rcc>
  <rcc rId="17041" sId="1" odxf="1" dxf="1" quotePrefix="1">
    <nc r="AN381" t="inlineStr">
      <is>
        <t>- No have function to test</t>
      </is>
    </nc>
    <odxf/>
    <ndxf/>
  </rcc>
  <rcc rId="17042" sId="1" odxf="1" dxf="1" quotePrefix="1">
    <nc r="AN382" t="inlineStr">
      <is>
        <t>- No have function to test</t>
      </is>
    </nc>
    <odxf/>
    <ndxf/>
  </rcc>
  <rcc rId="17043" sId="1" odxf="1" dxf="1" quotePrefix="1">
    <oc r="AN388" t="inlineStr">
      <is>
        <t>No have function to test</t>
      </is>
    </oc>
    <nc r="AN388" t="inlineStr">
      <is>
        <t>-No have function to test</t>
      </is>
    </nc>
    <odxf/>
    <ndxf/>
  </rcc>
  <rcc rId="17044" sId="1" odxf="1" dxf="1" quotePrefix="1">
    <oc r="AN389" t="inlineStr">
      <is>
        <t>No have function to test</t>
      </is>
    </oc>
    <nc r="AN389" t="inlineStr">
      <is>
        <t>-No have function to test</t>
      </is>
    </nc>
    <odxf/>
    <ndxf/>
  </rcc>
  <rcc rId="17045" sId="1" odxf="1" dxf="1" quotePrefix="1">
    <oc r="AN390" t="inlineStr">
      <is>
        <t>No have function to test</t>
      </is>
    </oc>
    <nc r="AN390" t="inlineStr">
      <is>
        <t>-No have function to test</t>
      </is>
    </nc>
    <odxf/>
    <ndxf/>
  </rcc>
  <rcc rId="17046" sId="1" odxf="1" dxf="1" quotePrefix="1">
    <oc r="AN391" t="inlineStr">
      <is>
        <t>No have function to test</t>
      </is>
    </oc>
    <nc r="AN391" t="inlineStr">
      <is>
        <t>-No have function to test</t>
      </is>
    </nc>
    <odxf/>
    <ndxf/>
  </rcc>
  <rcc rId="17047" sId="1" quotePrefix="1">
    <oc r="AL378" t="inlineStr">
      <is>
        <t>- No have function to test</t>
      </is>
    </oc>
    <nc r="AL378" t="inlineStr">
      <is>
        <t>-</t>
      </is>
    </nc>
  </rcc>
  <rcc rId="17048" sId="1" quotePrefix="1">
    <oc r="AL379" t="inlineStr">
      <is>
        <t>- No have function to test</t>
      </is>
    </oc>
    <nc r="AL379" t="inlineStr">
      <is>
        <t>-</t>
      </is>
    </nc>
  </rcc>
  <rcc rId="17049" sId="1" quotePrefix="1">
    <oc r="AL380" t="inlineStr">
      <is>
        <t>- No have function to test</t>
      </is>
    </oc>
    <nc r="AL380" t="inlineStr">
      <is>
        <t>-</t>
      </is>
    </nc>
  </rcc>
  <rcc rId="17050" sId="1" quotePrefix="1">
    <oc r="AL381" t="inlineStr">
      <is>
        <t>- No have function to test</t>
      </is>
    </oc>
    <nc r="AL381" t="inlineStr">
      <is>
        <t>-</t>
      </is>
    </nc>
  </rcc>
  <rcc rId="17051" sId="1" quotePrefix="1">
    <oc r="AL382" t="inlineStr">
      <is>
        <t>- No have function to test</t>
      </is>
    </oc>
    <nc r="AL382" t="inlineStr">
      <is>
        <t>-</t>
      </is>
    </nc>
  </rcc>
  <rcc rId="17052" sId="1" odxf="1" dxf="1" quotePrefix="1">
    <nc r="AM378" t="inlineStr">
      <is>
        <t>-</t>
      </is>
    </nc>
    <odxf/>
    <ndxf/>
  </rcc>
  <rcc rId="17053" sId="1" odxf="1" dxf="1" quotePrefix="1">
    <nc r="AM379" t="inlineStr">
      <is>
        <t>-</t>
      </is>
    </nc>
    <odxf/>
    <ndxf/>
  </rcc>
  <rcc rId="17054" sId="1" odxf="1" dxf="1" quotePrefix="1">
    <nc r="AM380" t="inlineStr">
      <is>
        <t>-</t>
      </is>
    </nc>
    <odxf/>
    <ndxf/>
  </rcc>
  <rcc rId="17055" sId="1" odxf="1" dxf="1" quotePrefix="1">
    <nc r="AM381" t="inlineStr">
      <is>
        <t>-</t>
      </is>
    </nc>
    <odxf/>
    <ndxf/>
  </rcc>
  <rcc rId="17056" sId="1" odxf="1" dxf="1" quotePrefix="1">
    <nc r="AM382" t="inlineStr">
      <is>
        <t>-</t>
      </is>
    </nc>
    <odxf/>
    <ndxf/>
  </rcc>
  <rfmt sheetId="1" sqref="AM383" start="0" length="0">
    <dxf/>
  </rfmt>
  <rfmt sheetId="1" sqref="AM384" start="0" length="0">
    <dxf/>
  </rfmt>
  <rfmt sheetId="1" sqref="AM385" start="0" length="0">
    <dxf/>
  </rfmt>
  <rfmt sheetId="1" sqref="AM386" start="0" length="0">
    <dxf/>
  </rfmt>
  <rfmt sheetId="1" sqref="AM387" start="0" length="0">
    <dxf/>
  </rfmt>
  <rcc rId="17057" sId="1" odxf="1" dxf="1" quotePrefix="1">
    <nc r="AM388" t="inlineStr">
      <is>
        <t>-</t>
      </is>
    </nc>
    <odxf/>
    <ndxf/>
  </rcc>
  <rcc rId="17058" sId="1" odxf="1" dxf="1" quotePrefix="1">
    <nc r="AM389" t="inlineStr">
      <is>
        <t>-</t>
      </is>
    </nc>
    <odxf/>
    <ndxf/>
  </rcc>
  <rcc rId="17059" sId="1" odxf="1" dxf="1" quotePrefix="1">
    <nc r="AM390" t="inlineStr">
      <is>
        <t>-</t>
      </is>
    </nc>
    <odxf/>
    <ndxf/>
  </rcc>
  <rcc rId="17060" sId="1" odxf="1" dxf="1" quotePrefix="1">
    <nc r="AM391" t="inlineStr">
      <is>
        <t>-</t>
      </is>
    </nc>
    <odxf/>
    <ndxf/>
  </rcc>
  <rcc rId="17061" sId="1" odxf="1" dxf="1" quotePrefix="1">
    <nc r="AM392" t="inlineStr">
      <is>
        <t>-</t>
      </is>
    </nc>
    <odxf/>
    <ndxf/>
  </rcc>
  <rcc rId="17062" sId="1">
    <nc r="AL388" t="inlineStr">
      <is>
        <t>-</t>
      </is>
    </nc>
  </rcc>
  <rcc rId="17063" sId="1">
    <nc r="AL389" t="inlineStr">
      <is>
        <t>-</t>
      </is>
    </nc>
  </rcc>
  <rcc rId="17064" sId="1">
    <nc r="AL390" t="inlineStr">
      <is>
        <t>-</t>
      </is>
    </nc>
  </rcc>
  <rcc rId="17065" sId="1">
    <nc r="AL391" t="inlineStr">
      <is>
        <t>-</t>
      </is>
    </nc>
  </rcc>
  <rcc rId="17066" sId="1">
    <nc r="AL392" t="inlineStr">
      <is>
        <t>-</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Merged_JOEM!$B$59:$AN$294</formula>
    <oldFormula>Merged_JOEM!$B$59:$AN$294</oldFormula>
  </rdn>
  <rcv guid="{7E0EA425-A420-4443-B9E0-CDF0AA9E5D09}" action="add"/>
</revisions>
</file>

<file path=xl/revisions/revisionLog10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069" sId="1" quotePrefix="1">
    <oc r="AN378" t="inlineStr">
      <is>
        <t>- No have function to test</t>
      </is>
    </oc>
    <nc r="AN378" t="inlineStr">
      <is>
        <t>- No function to test</t>
      </is>
    </nc>
  </rcc>
  <rcc rId="17070" sId="1" quotePrefix="1">
    <oc r="AN379" t="inlineStr">
      <is>
        <t>- No have function to test</t>
      </is>
    </oc>
    <nc r="AN379" t="inlineStr">
      <is>
        <t>- No function to test</t>
      </is>
    </nc>
  </rcc>
  <rcc rId="17071" sId="1" quotePrefix="1">
    <oc r="AN380" t="inlineStr">
      <is>
        <t>- No have function to test</t>
      </is>
    </oc>
    <nc r="AN380" t="inlineStr">
      <is>
        <t>- No function to test</t>
      </is>
    </nc>
  </rcc>
  <rcc rId="17072" sId="1" quotePrefix="1">
    <oc r="AN381" t="inlineStr">
      <is>
        <t>- No have function to test</t>
      </is>
    </oc>
    <nc r="AN381" t="inlineStr">
      <is>
        <t>- No function to test</t>
      </is>
    </nc>
  </rcc>
  <rcc rId="17073" sId="1" quotePrefix="1">
    <oc r="AN382" t="inlineStr">
      <is>
        <t>- No have function to test</t>
      </is>
    </oc>
    <nc r="AN382" t="inlineStr">
      <is>
        <t>- No function to test</t>
      </is>
    </nc>
  </rcc>
  <rcc rId="17074" sId="1" quotePrefix="1">
    <oc r="AN383" t="inlineStr">
      <is>
        <t>-No have function to test</t>
      </is>
    </oc>
    <nc r="AN383" t="inlineStr">
      <is>
        <t>- No function to test</t>
      </is>
    </nc>
  </rcc>
  <rcc rId="17075" sId="1" quotePrefix="1">
    <oc r="AN384" t="inlineStr">
      <is>
        <t>-No have function to test</t>
      </is>
    </oc>
    <nc r="AN384" t="inlineStr">
      <is>
        <t>- No function to test</t>
      </is>
    </nc>
  </rcc>
  <rcc rId="17076" sId="1" quotePrefix="1">
    <oc r="AN385" t="inlineStr">
      <is>
        <t>-No have function to test</t>
      </is>
    </oc>
    <nc r="AN385" t="inlineStr">
      <is>
        <t>- No function to test</t>
      </is>
    </nc>
  </rcc>
  <rcc rId="17077" sId="1" quotePrefix="1">
    <oc r="AN386" t="inlineStr">
      <is>
        <t>-No have function to test</t>
      </is>
    </oc>
    <nc r="AN386" t="inlineStr">
      <is>
        <t>- No function to test</t>
      </is>
    </nc>
  </rcc>
  <rcc rId="17078" sId="1" quotePrefix="1">
    <oc r="AN387" t="inlineStr">
      <is>
        <t>-No have function to test</t>
      </is>
    </oc>
    <nc r="AN387" t="inlineStr">
      <is>
        <t>- No function to test</t>
      </is>
    </nc>
  </rcc>
  <rcc rId="17079" sId="1" quotePrefix="1">
    <oc r="AN388" t="inlineStr">
      <is>
        <t>-No have function to test</t>
      </is>
    </oc>
    <nc r="AN388" t="inlineStr">
      <is>
        <t>- No function to test</t>
      </is>
    </nc>
  </rcc>
  <rcc rId="17080" sId="1" quotePrefix="1">
    <oc r="AN389" t="inlineStr">
      <is>
        <t>-No have function to test</t>
      </is>
    </oc>
    <nc r="AN389" t="inlineStr">
      <is>
        <t>- No function to test</t>
      </is>
    </nc>
  </rcc>
  <rcc rId="17081" sId="1" quotePrefix="1">
    <oc r="AN390" t="inlineStr">
      <is>
        <t>-No have function to test</t>
      </is>
    </oc>
    <nc r="AN390" t="inlineStr">
      <is>
        <t>- No function to test</t>
      </is>
    </nc>
  </rcc>
  <rcc rId="17082" sId="1" quotePrefix="1">
    <oc r="AN391" t="inlineStr">
      <is>
        <t>-No have function to test</t>
      </is>
    </oc>
    <nc r="AN391" t="inlineStr">
      <is>
        <t>- No function to test</t>
      </is>
    </nc>
  </rcc>
</revisions>
</file>

<file path=xl/revisions/revisionLog10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083" sId="1">
    <nc r="X488">
      <f>W488</f>
    </nc>
  </rcc>
  <rcc rId="17084" sId="1">
    <nc r="Z488">
      <v>4</v>
    </nc>
  </rcc>
  <rcc rId="17085" sId="1">
    <nc r="AA488" t="inlineStr">
      <is>
        <t>Ready for review</t>
      </is>
    </nc>
  </rcc>
  <rcc rId="17086" sId="1" numFmtId="19">
    <nc r="AE488">
      <v>43994</v>
    </nc>
  </rcc>
  <rcc rId="17087" sId="1" numFmtId="19">
    <nc r="AF488">
      <v>43994</v>
    </nc>
  </rcc>
  <rcc rId="17088" sId="1">
    <nc r="AG488" t="inlineStr">
      <is>
        <t>OK</t>
      </is>
    </nc>
  </rcc>
  <rcc rId="17089" sId="1" numFmtId="14">
    <nc r="AH488">
      <v>1</v>
    </nc>
  </rcc>
  <rcc rId="17090" sId="1" numFmtId="14">
    <nc r="AI488">
      <v>1</v>
    </nc>
  </rcc>
  <rcc rId="17091" sId="1" numFmtId="14">
    <nc r="AJ488">
      <v>1</v>
    </nc>
  </rcc>
  <rcc rId="17092" sId="1">
    <nc r="AK488" t="inlineStr">
      <is>
        <t>None</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Merged_JOEM!$B$59:$AN$294</formula>
    <oldFormula>Merged_JOEM!$B$59:$AN$294</oldFormula>
  </rdn>
  <rcv guid="{7E0EA425-A420-4443-B9E0-CDF0AA9E5D09}" action="add"/>
</revisions>
</file>

<file path=xl/revisions/revisionLog10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095" sId="1">
    <oc r="AA399" t="inlineStr">
      <is>
        <t>Ready for review</t>
      </is>
    </oc>
    <nc r="AA399" t="inlineStr">
      <is>
        <t>Ready for PLC</t>
      </is>
    </nc>
  </rcc>
  <rcc rId="17096" sId="1">
    <oc r="AA400" t="inlineStr">
      <is>
        <t>Ready for review</t>
      </is>
    </oc>
    <nc r="AA400" t="inlineStr">
      <is>
        <t>Ready for PLC</t>
      </is>
    </nc>
  </rcc>
  <rcc rId="17097" sId="1" numFmtId="19">
    <nc r="AB399">
      <v>43994</v>
    </nc>
  </rcc>
  <rcc rId="17098" sId="1" numFmtId="19">
    <nc r="AB400">
      <v>43994</v>
    </nc>
  </rcc>
  <rcc rId="17099" sId="1">
    <oc r="AA374" t="inlineStr">
      <is>
        <t>Ready for review</t>
      </is>
    </oc>
    <nc r="AA374" t="inlineStr">
      <is>
        <t>Ready for PLC</t>
      </is>
    </nc>
  </rcc>
  <rcc rId="17100" sId="1">
    <oc r="AA375" t="inlineStr">
      <is>
        <t>Ready for review</t>
      </is>
    </oc>
    <nc r="AA375" t="inlineStr">
      <is>
        <t>Ready for PLC</t>
      </is>
    </nc>
  </rcc>
  <rcc rId="17101" sId="1">
    <oc r="AA376" t="inlineStr">
      <is>
        <t>Ready for review</t>
      </is>
    </oc>
    <nc r="AA376" t="inlineStr">
      <is>
        <t>Ready for PLC</t>
      </is>
    </nc>
  </rcc>
  <rcc rId="17102" sId="1">
    <oc r="AA377" t="inlineStr">
      <is>
        <t>Ready for review</t>
      </is>
    </oc>
    <nc r="AA377" t="inlineStr">
      <is>
        <t>Ready for PLC</t>
      </is>
    </nc>
  </rcc>
  <rcc rId="17103" sId="1">
    <oc r="AA378" t="inlineStr">
      <is>
        <t>Ready for review</t>
      </is>
    </oc>
    <nc r="AA378" t="inlineStr">
      <is>
        <t>Ready for PLC</t>
      </is>
    </nc>
  </rcc>
  <rcc rId="17104" sId="1">
    <oc r="AA379" t="inlineStr">
      <is>
        <t>Ready for review</t>
      </is>
    </oc>
    <nc r="AA379" t="inlineStr">
      <is>
        <t>Ready for PLC</t>
      </is>
    </nc>
  </rcc>
  <rcc rId="17105" sId="1">
    <oc r="AA380" t="inlineStr">
      <is>
        <t>Ready for review</t>
      </is>
    </oc>
    <nc r="AA380" t="inlineStr">
      <is>
        <t>Ready for PLC</t>
      </is>
    </nc>
  </rcc>
  <rcc rId="17106" sId="1">
    <oc r="AA381" t="inlineStr">
      <is>
        <t>Ready for review</t>
      </is>
    </oc>
    <nc r="AA381" t="inlineStr">
      <is>
        <t>Ready for PLC</t>
      </is>
    </nc>
  </rcc>
  <rcc rId="17107" sId="1">
    <oc r="AA382" t="inlineStr">
      <is>
        <t>Ready for review</t>
      </is>
    </oc>
    <nc r="AA382" t="inlineStr">
      <is>
        <t>Ready for PLC</t>
      </is>
    </nc>
  </rcc>
  <rcc rId="17108" sId="1">
    <oc r="AA383" t="inlineStr">
      <is>
        <t>Ready for review</t>
      </is>
    </oc>
    <nc r="AA383" t="inlineStr">
      <is>
        <t>Ready for PLC</t>
      </is>
    </nc>
  </rcc>
  <rcc rId="17109" sId="1">
    <oc r="AA384" t="inlineStr">
      <is>
        <t>Ready for review</t>
      </is>
    </oc>
    <nc r="AA384" t="inlineStr">
      <is>
        <t>Ready for PLC</t>
      </is>
    </nc>
  </rcc>
  <rcc rId="17110" sId="1">
    <oc r="AA385" t="inlineStr">
      <is>
        <t>Ready for review</t>
      </is>
    </oc>
    <nc r="AA385" t="inlineStr">
      <is>
        <t>Ready for PLC</t>
      </is>
    </nc>
  </rcc>
  <rcc rId="17111" sId="1">
    <oc r="AA386" t="inlineStr">
      <is>
        <t>Ready for review</t>
      </is>
    </oc>
    <nc r="AA386" t="inlineStr">
      <is>
        <t>Ready for PLC</t>
      </is>
    </nc>
  </rcc>
  <rcc rId="17112" sId="1">
    <oc r="AA387" t="inlineStr">
      <is>
        <t>Ready for review</t>
      </is>
    </oc>
    <nc r="AA387" t="inlineStr">
      <is>
        <t>Ready for PLC</t>
      </is>
    </nc>
  </rcc>
  <rcc rId="17113" sId="1">
    <oc r="AA388" t="inlineStr">
      <is>
        <t>Ready for review</t>
      </is>
    </oc>
    <nc r="AA388" t="inlineStr">
      <is>
        <t>Ready for PLC</t>
      </is>
    </nc>
  </rcc>
  <rcc rId="17114" sId="1">
    <oc r="AA389" t="inlineStr">
      <is>
        <t>Ready for review</t>
      </is>
    </oc>
    <nc r="AA389" t="inlineStr">
      <is>
        <t>Ready for PLC</t>
      </is>
    </nc>
  </rcc>
  <rcc rId="17115" sId="1">
    <oc r="AA390" t="inlineStr">
      <is>
        <t>Ready for review</t>
      </is>
    </oc>
    <nc r="AA390" t="inlineStr">
      <is>
        <t>Ready for PLC</t>
      </is>
    </nc>
  </rcc>
  <rcc rId="17116" sId="1">
    <oc r="AA391" t="inlineStr">
      <is>
        <t>Ready for review</t>
      </is>
    </oc>
    <nc r="AA391" t="inlineStr">
      <is>
        <t>Ready for PLC</t>
      </is>
    </nc>
  </rcc>
  <rcc rId="17117" sId="1">
    <oc r="AA392" t="inlineStr">
      <is>
        <t>Ready for review</t>
      </is>
    </oc>
    <nc r="AA392" t="inlineStr">
      <is>
        <t>Ready for PLC</t>
      </is>
    </nc>
  </rcc>
  <rcc rId="17118" sId="1">
    <oc r="AA410" t="inlineStr">
      <is>
        <t>Ready for review</t>
      </is>
    </oc>
    <nc r="AA410" t="inlineStr">
      <is>
        <t>Ready for PLC</t>
      </is>
    </nc>
  </rcc>
  <rcc rId="17119" sId="1">
    <oc r="AA411" t="inlineStr">
      <is>
        <t>Ready for review</t>
      </is>
    </oc>
    <nc r="AA411" t="inlineStr">
      <is>
        <t>Ready for PLC</t>
      </is>
    </nc>
  </rcc>
  <rcc rId="17120" sId="1">
    <oc r="AA412" t="inlineStr">
      <is>
        <t>Ready for review</t>
      </is>
    </oc>
    <nc r="AA412" t="inlineStr">
      <is>
        <t>Ready for PLC</t>
      </is>
    </nc>
  </rcc>
  <rcc rId="17121" sId="1" numFmtId="19">
    <nc r="AB374">
      <v>43994</v>
    </nc>
  </rcc>
  <rcc rId="17122" sId="1" numFmtId="19">
    <nc r="AB375">
      <v>43994</v>
    </nc>
  </rcc>
  <rcc rId="17123" sId="1" numFmtId="19">
    <nc r="AB376">
      <v>43994</v>
    </nc>
  </rcc>
  <rcc rId="17124" sId="1" numFmtId="19">
    <nc r="AB377">
      <v>43994</v>
    </nc>
  </rcc>
  <rcc rId="17125" sId="1" numFmtId="19">
    <nc r="AB378">
      <v>43994</v>
    </nc>
  </rcc>
  <rcc rId="17126" sId="1" numFmtId="19">
    <nc r="AB379">
      <v>43994</v>
    </nc>
  </rcc>
  <rcc rId="17127" sId="1" numFmtId="19">
    <nc r="AB380">
      <v>43994</v>
    </nc>
  </rcc>
  <rcc rId="17128" sId="1" numFmtId="19">
    <nc r="AB381">
      <v>43994</v>
    </nc>
  </rcc>
  <rcc rId="17129" sId="1" numFmtId="19">
    <nc r="AB382">
      <v>43994</v>
    </nc>
  </rcc>
  <rcc rId="17130" sId="1" numFmtId="19">
    <nc r="AB383">
      <v>43994</v>
    </nc>
  </rcc>
  <rcc rId="17131" sId="1" numFmtId="19">
    <nc r="AB384">
      <v>43994</v>
    </nc>
  </rcc>
  <rcc rId="17132" sId="1" numFmtId="19">
    <nc r="AB385">
      <v>43994</v>
    </nc>
  </rcc>
  <rcc rId="17133" sId="1" numFmtId="19">
    <nc r="AB386">
      <v>43994</v>
    </nc>
  </rcc>
  <rcc rId="17134" sId="1" numFmtId="19">
    <nc r="AB387">
      <v>43994</v>
    </nc>
  </rcc>
  <rcc rId="17135" sId="1" numFmtId="19">
    <nc r="AB388">
      <v>43994</v>
    </nc>
  </rcc>
  <rcc rId="17136" sId="1" numFmtId="19">
    <nc r="AB389">
      <v>43994</v>
    </nc>
  </rcc>
  <rcc rId="17137" sId="1" numFmtId="19">
    <nc r="AB390">
      <v>43994</v>
    </nc>
  </rcc>
  <rcc rId="17138" sId="1" numFmtId="19">
    <nc r="AB391">
      <v>43994</v>
    </nc>
  </rcc>
  <rcc rId="17139" sId="1" numFmtId="19">
    <nc r="AB392">
      <v>43994</v>
    </nc>
  </rcc>
  <rcc rId="17140" sId="1" numFmtId="19">
    <nc r="AB410">
      <v>43994</v>
    </nc>
  </rcc>
  <rcc rId="17141" sId="1" numFmtId="19">
    <nc r="AB411">
      <v>43994</v>
    </nc>
  </rcc>
  <rcc rId="17142" sId="1" numFmtId="19">
    <nc r="AB412">
      <v>43994</v>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Merged_JOEM!$B$59:$AN$294</formula>
    <oldFormula>Merged_JOEM!$B$59:$AN$294</oldFormula>
  </rdn>
  <rcv guid="{7E0EA425-A420-4443-B9E0-CDF0AA9E5D09}" action="add"/>
</revisions>
</file>

<file path=xl/revisions/revisionLog10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145" sId="1">
    <nc r="AL410" t="inlineStr">
      <is>
        <t>-</t>
      </is>
    </nc>
  </rcc>
  <rcc rId="17146" sId="1">
    <nc r="AL412" t="inlineStr">
      <is>
        <t>-</t>
      </is>
    </nc>
  </rcc>
  <rcc rId="17147" sId="1" odxf="1" dxf="1" quotePrefix="1">
    <nc r="AM410" t="inlineStr">
      <is>
        <t>-</t>
      </is>
    </nc>
    <odxf/>
    <ndxf/>
  </rcc>
  <rcc rId="17148" sId="1" odxf="1" dxf="1" quotePrefix="1">
    <nc r="AM412" t="inlineStr">
      <is>
        <t>-</t>
      </is>
    </nc>
    <odxf/>
    <ndxf/>
  </rcc>
  <rcc rId="17149" sId="1" odxf="1" dxf="1" quotePrefix="1">
    <nc r="AM411" t="inlineStr">
      <is>
        <t>-</t>
      </is>
    </nc>
    <odxf/>
    <ndxf/>
  </rcc>
</revisions>
</file>

<file path=xl/revisions/revisionLog10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150" sId="1" odxf="1" dxf="1" quotePrefix="1">
    <nc r="AN392" t="inlineStr">
      <is>
        <t>-</t>
      </is>
    </nc>
    <odxf/>
    <ndxf/>
  </rcc>
</revisions>
</file>

<file path=xl/revisions/revisionLog10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151" sId="1" odxf="1" dxf="1">
    <oc r="AN408" t="inlineStr">
      <is>
        <t>-No have function to test</t>
      </is>
    </oc>
    <nc r="AN408" t="inlineStr">
      <is>
        <t>-</t>
      </is>
    </nc>
    <odxf/>
    <ndxf/>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Merged_JOEM!$B$59:$AN$294</formula>
    <oldFormula>Merged_JOEM!$B$59:$AN$294</oldFormula>
  </rdn>
  <rcv guid="{7E0EA425-A420-4443-B9E0-CDF0AA9E5D09}" action="add"/>
</revisions>
</file>

<file path=xl/revisions/revisionLog10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154" sId="1" quotePrefix="1">
    <oc r="AN432" t="inlineStr">
      <is>
        <t>- No function to test</t>
      </is>
    </oc>
    <nc r="AN432" t="inlineStr">
      <is>
        <t>- No have function to test</t>
      </is>
    </nc>
  </rcc>
  <rcc rId="17155" sId="1" quotePrefix="1">
    <oc r="AN433" t="inlineStr">
      <is>
        <t>- No function to test</t>
      </is>
    </oc>
    <nc r="AN433" t="inlineStr">
      <is>
        <t>- No have function to test</t>
      </is>
    </nc>
  </rcc>
  <rcc rId="17156" sId="1" quotePrefix="1">
    <oc r="AN434" t="inlineStr">
      <is>
        <t>- No function to test</t>
      </is>
    </oc>
    <nc r="AN434" t="inlineStr">
      <is>
        <t>- No have function to test</t>
      </is>
    </nc>
  </rcc>
  <rcc rId="17157" sId="1" quotePrefix="1">
    <oc r="AN435" t="inlineStr">
      <is>
        <t>- No function to test</t>
      </is>
    </oc>
    <nc r="AN435" t="inlineStr">
      <is>
        <t>- No have function to test</t>
      </is>
    </nc>
  </rcc>
  <rcc rId="17158" sId="1" quotePrefix="1">
    <oc r="AN436" t="inlineStr">
      <is>
        <t>- No function to test</t>
      </is>
    </oc>
    <nc r="AN436" t="inlineStr">
      <is>
        <t>- No have function to test</t>
      </is>
    </nc>
  </rcc>
  <rcc rId="17159" sId="1" quotePrefix="1">
    <oc r="AN437" t="inlineStr">
      <is>
        <t>- No function to test</t>
      </is>
    </oc>
    <nc r="AN437" t="inlineStr">
      <is>
        <t>- No have function to test</t>
      </is>
    </nc>
  </rcc>
  <rcc rId="17160" sId="1" quotePrefix="1">
    <oc r="AN438" t="inlineStr">
      <is>
        <t>- No function to test</t>
      </is>
    </oc>
    <nc r="AN438" t="inlineStr">
      <is>
        <t>- No have function to test</t>
      </is>
    </nc>
  </rcc>
  <rcc rId="17161" sId="1" quotePrefix="1">
    <oc r="AN439" t="inlineStr">
      <is>
        <t>- No function to test</t>
      </is>
    </oc>
    <nc r="AN439" t="inlineStr">
      <is>
        <t>- No have function to test</t>
      </is>
    </nc>
  </rcc>
  <rcc rId="17162" sId="1" quotePrefix="1">
    <oc r="AN440" t="inlineStr">
      <is>
        <t>- No function to test</t>
      </is>
    </oc>
    <nc r="AN440" t="inlineStr">
      <is>
        <t>- No have function to test</t>
      </is>
    </nc>
  </rcc>
  <rfmt sheetId="1" sqref="AM441" start="0" length="0">
    <dxf/>
  </rfmt>
  <rcc rId="17163" sId="1" odxf="1" dxf="1" quotePrefix="1">
    <nc r="AN441" t="inlineStr">
      <is>
        <t>- No have function to test</t>
      </is>
    </nc>
    <odxf/>
    <ndxf/>
  </rcc>
  <rcc rId="17164" sId="1" odxf="1" dxf="1" quotePrefix="1">
    <nc r="AN445" t="inlineStr">
      <is>
        <t>- No have function to test</t>
      </is>
    </nc>
    <odxf/>
    <ndxf/>
  </rcc>
  <rcc rId="17165" sId="1" odxf="1" dxf="1" quotePrefix="1">
    <nc r="AN442" t="inlineStr">
      <is>
        <t>- No have function to test</t>
      </is>
    </nc>
    <odxf/>
    <ndxf/>
  </rcc>
  <rcc rId="17166" sId="1" odxf="1" dxf="1" quotePrefix="1">
    <nc r="AN443" t="inlineStr">
      <is>
        <t>- No have function to test</t>
      </is>
    </nc>
    <odxf/>
    <ndxf/>
  </rcc>
  <rcc rId="17167" sId="1" odxf="1" dxf="1" quotePrefix="1">
    <nc r="AN444" t="inlineStr">
      <is>
        <t>- No have function to test</t>
      </is>
    </nc>
    <odxf/>
    <ndxf/>
  </rcc>
  <rcc rId="17168" sId="1" quotePrefix="1">
    <oc r="AL441" t="inlineStr">
      <is>
        <t>- No have function to test</t>
      </is>
    </oc>
    <nc r="AL441" t="inlineStr">
      <is>
        <t>-</t>
      </is>
    </nc>
  </rcc>
  <rcc rId="17169" sId="1" quotePrefix="1">
    <nc r="AM441" t="inlineStr">
      <is>
        <t>-</t>
      </is>
    </nc>
  </rcc>
  <rcc rId="17170" sId="1" quotePrefix="1">
    <oc r="AL442" t="inlineStr">
      <is>
        <t>- No have function to test</t>
      </is>
    </oc>
    <nc r="AL442" t="inlineStr">
      <is>
        <t>-</t>
      </is>
    </nc>
  </rcc>
  <rcc rId="17171" sId="1" odxf="1" dxf="1" quotePrefix="1">
    <nc r="AM442" t="inlineStr">
      <is>
        <t>-</t>
      </is>
    </nc>
    <odxf/>
    <ndxf/>
  </rcc>
  <rcc rId="17172" sId="1" quotePrefix="1">
    <oc r="AL443" t="inlineStr">
      <is>
        <t>- No have function to test</t>
      </is>
    </oc>
    <nc r="AL443" t="inlineStr">
      <is>
        <t>-</t>
      </is>
    </nc>
  </rcc>
  <rcc rId="17173" sId="1" odxf="1" dxf="1" quotePrefix="1">
    <nc r="AM443" t="inlineStr">
      <is>
        <t>-</t>
      </is>
    </nc>
    <odxf/>
    <ndxf/>
  </rcc>
  <rcc rId="17174" sId="1" quotePrefix="1">
    <oc r="AL444" t="inlineStr">
      <is>
        <t>- No have function to test</t>
      </is>
    </oc>
    <nc r="AL444" t="inlineStr">
      <is>
        <t>-</t>
      </is>
    </nc>
  </rcc>
  <rcc rId="17175" sId="1" odxf="1" dxf="1" quotePrefix="1">
    <nc r="AM444" t="inlineStr">
      <is>
        <t>-</t>
      </is>
    </nc>
    <odxf/>
    <ndxf/>
  </rcc>
  <rcc rId="17176" sId="1" quotePrefix="1">
    <oc r="AL445" t="inlineStr">
      <is>
        <t>- No have function to test</t>
      </is>
    </oc>
    <nc r="AL445" t="inlineStr">
      <is>
        <t>-</t>
      </is>
    </nc>
  </rcc>
  <rcc rId="17177" sId="1" odxf="1" dxf="1" quotePrefix="1">
    <nc r="AM445" t="inlineStr">
      <is>
        <t>-</t>
      </is>
    </nc>
    <odxf/>
    <ndxf/>
  </rcc>
  <rcc rId="17178" sId="1" odxf="1" dxf="1" quotePrefix="1">
    <nc r="AL446" t="inlineStr">
      <is>
        <t>-</t>
      </is>
    </nc>
    <odxf/>
    <ndxf/>
  </rcc>
  <rcc rId="17179" sId="1" odxf="1" dxf="1" quotePrefix="1">
    <nc r="AM446" t="inlineStr">
      <is>
        <t>-</t>
      </is>
    </nc>
    <odxf/>
    <ndxf/>
  </rcc>
  <rcc rId="17180" sId="1" odxf="1" dxf="1" quotePrefix="1">
    <nc r="AL447" t="inlineStr">
      <is>
        <t>-</t>
      </is>
    </nc>
    <odxf/>
    <ndxf/>
  </rcc>
  <rcc rId="17181" sId="1" odxf="1" dxf="1" quotePrefix="1">
    <nc r="AM447" t="inlineStr">
      <is>
        <t>-</t>
      </is>
    </nc>
    <odxf/>
    <ndxf/>
  </rcc>
  <rcc rId="17182" sId="1" odxf="1" dxf="1" quotePrefix="1">
    <nc r="AN446" t="inlineStr">
      <is>
        <t>-</t>
      </is>
    </nc>
    <odxf/>
    <ndxf/>
  </rcc>
  <rcc rId="17183" sId="1" odxf="1" dxf="1" quotePrefix="1">
    <nc r="AN447" t="inlineStr">
      <is>
        <t>-</t>
      </is>
    </nc>
    <odxf/>
    <ndxf/>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Merged_JOEM!$B$59:$AN$294</formula>
    <oldFormula>Merged_JOEM!$B$59:$AN$294</oldFormula>
  </rdn>
  <rcv guid="{7E0EA425-A420-4443-B9E0-CDF0AA9E5D09}" action="add"/>
</revisions>
</file>

<file path=xl/revisions/revisionLog10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186" sId="1" odxf="1" dxf="1" numFmtId="14" quotePrefix="1">
    <oc r="AH408">
      <v>1</v>
    </oc>
    <nc r="AH408" t="inlineStr">
      <is>
        <t>-</t>
      </is>
    </nc>
    <odxf/>
    <ndxf/>
  </rcc>
  <rcc rId="17187" sId="1" odxf="1" dxf="1" numFmtId="14" quotePrefix="1">
    <oc r="AI408">
      <v>1</v>
    </oc>
    <nc r="AI408" t="inlineStr">
      <is>
        <t>-</t>
      </is>
    </nc>
    <odxf/>
    <ndxf/>
  </rcc>
  <rcc rId="17188" sId="1" odxf="1" dxf="1" numFmtId="14" quotePrefix="1">
    <oc r="AJ408">
      <v>1</v>
    </oc>
    <nc r="AJ408" t="inlineStr">
      <is>
        <t>-</t>
      </is>
    </nc>
    <odxf/>
    <ndxf/>
  </rcc>
  <rcc rId="17189" sId="1" odxf="1" dxf="1" quotePrefix="1">
    <oc r="AN408" t="inlineStr">
      <is>
        <t>-</t>
      </is>
    </oc>
    <nc r="AN408" t="inlineStr">
      <is>
        <t>- No have function to test</t>
      </is>
    </nc>
    <odxf/>
    <ndxf/>
  </rcc>
</revisions>
</file>

<file path=xl/revisions/revisionLog10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190" sId="1">
    <oc r="AA408" t="inlineStr">
      <is>
        <t>Ready for review</t>
      </is>
    </oc>
    <nc r="AA408" t="inlineStr">
      <is>
        <t>Ready for PLC</t>
      </is>
    </nc>
  </rcc>
  <rcc rId="17191" sId="1" numFmtId="19">
    <nc r="AB408">
      <v>43994</v>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Merged_JOEM!$B$59:$AN$294</formula>
    <oldFormula>Merged_JOEM!$B$59:$AN$294</oldFormula>
  </rdn>
  <rcv guid="{7E0EA425-A420-4443-B9E0-CDF0AA9E5D09}" action="add"/>
</revisions>
</file>

<file path=xl/revisions/revisionLog10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194" sId="1" odxf="1" dxf="1" quotePrefix="1">
    <nc r="AN427" t="inlineStr">
      <is>
        <t>-</t>
      </is>
    </nc>
    <odxf/>
    <ndxf/>
  </rcc>
  <rcc rId="17195" sId="1" odxf="1" dxf="1" quotePrefix="1">
    <nc r="AN428" t="inlineStr">
      <is>
        <t>-</t>
      </is>
    </nc>
    <odxf/>
    <ndxf/>
  </rcc>
  <rcc rId="17196" sId="1" odxf="1" dxf="1" quotePrefix="1">
    <nc r="AN429" t="inlineStr">
      <is>
        <t>-</t>
      </is>
    </nc>
    <odxf/>
    <ndxf/>
  </rcc>
  <rcc rId="17197" sId="1" odxf="1" dxf="1" quotePrefix="1">
    <nc r="AN430" t="inlineStr">
      <is>
        <t>-</t>
      </is>
    </nc>
    <odxf/>
    <ndxf/>
  </rcc>
  <rcc rId="17198" sId="1" odxf="1" dxf="1" quotePrefix="1">
    <nc r="AN431" t="inlineStr">
      <is>
        <t>-</t>
      </is>
    </nc>
    <odxf/>
    <ndxf/>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Merged_JOEM!$B$59:$AN$294</formula>
    <oldFormula>Merged_JOEM!$B$59:$AN$294</oldFormula>
  </rdn>
  <rcv guid="{7E0EA425-A420-4443-B9E0-CDF0AA9E5D09}" action="add"/>
</revisions>
</file>

<file path=xl/revisions/revisionLog10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201" sId="1" odxf="1" dxf="1" quotePrefix="1">
    <nc r="AL427" t="inlineStr">
      <is>
        <t>-</t>
      </is>
    </nc>
    <odxf/>
    <ndxf/>
  </rcc>
  <rcc rId="17202" sId="1" odxf="1" dxf="1" quotePrefix="1">
    <nc r="AM427" t="inlineStr">
      <is>
        <t>-</t>
      </is>
    </nc>
    <odxf/>
    <ndxf/>
  </rcc>
  <rcc rId="17203" sId="1" odxf="1" dxf="1" quotePrefix="1">
    <nc r="AL428" t="inlineStr">
      <is>
        <t>-</t>
      </is>
    </nc>
    <odxf/>
    <ndxf/>
  </rcc>
  <rcc rId="17204" sId="1" odxf="1" dxf="1" quotePrefix="1">
    <nc r="AM428" t="inlineStr">
      <is>
        <t>-</t>
      </is>
    </nc>
    <odxf/>
    <ndxf/>
  </rcc>
  <rcc rId="17205" sId="1" odxf="1" dxf="1" quotePrefix="1">
    <nc r="AL429" t="inlineStr">
      <is>
        <t>-</t>
      </is>
    </nc>
    <odxf/>
    <ndxf/>
  </rcc>
  <rcc rId="17206" sId="1" odxf="1" dxf="1" quotePrefix="1">
    <nc r="AM429" t="inlineStr">
      <is>
        <t>-</t>
      </is>
    </nc>
    <odxf/>
    <ndxf/>
  </rcc>
  <rcc rId="17207" sId="1" odxf="1" dxf="1" quotePrefix="1">
    <nc r="AL430" t="inlineStr">
      <is>
        <t>-</t>
      </is>
    </nc>
    <odxf/>
    <ndxf/>
  </rcc>
  <rcc rId="17208" sId="1" odxf="1" dxf="1" quotePrefix="1">
    <nc r="AM430" t="inlineStr">
      <is>
        <t>-</t>
      </is>
    </nc>
    <odxf/>
    <ndxf/>
  </rcc>
  <rcc rId="17209" sId="1" odxf="1" dxf="1" quotePrefix="1">
    <nc r="AL431" t="inlineStr">
      <is>
        <t>-</t>
      </is>
    </nc>
    <odxf/>
    <ndxf/>
  </rcc>
  <rcc rId="17210" sId="1" odxf="1" dxf="1" quotePrefix="1">
    <nc r="AM431" t="inlineStr">
      <is>
        <t>-</t>
      </is>
    </nc>
    <odxf/>
    <ndxf/>
  </rcc>
</revisions>
</file>

<file path=xl/revisions/revisionLog10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211" sId="1">
    <oc r="AA427" t="inlineStr">
      <is>
        <t>Ready for review</t>
      </is>
    </oc>
    <nc r="AA427" t="inlineStr">
      <is>
        <t>Ready for PLC</t>
      </is>
    </nc>
  </rcc>
  <rcc rId="17212" sId="1">
    <oc r="AA428" t="inlineStr">
      <is>
        <t>Ready for review</t>
      </is>
    </oc>
    <nc r="AA428" t="inlineStr">
      <is>
        <t>Ready for PLC</t>
      </is>
    </nc>
  </rcc>
  <rcc rId="17213" sId="1">
    <oc r="AA429" t="inlineStr">
      <is>
        <t>Ready for review</t>
      </is>
    </oc>
    <nc r="AA429" t="inlineStr">
      <is>
        <t>Ready for PLC</t>
      </is>
    </nc>
  </rcc>
  <rcc rId="17214" sId="1">
    <oc r="AA430" t="inlineStr">
      <is>
        <t>Ready for review</t>
      </is>
    </oc>
    <nc r="AA430" t="inlineStr">
      <is>
        <t>Ready for PLC</t>
      </is>
    </nc>
  </rcc>
  <rcc rId="17215" sId="1">
    <oc r="AA431" t="inlineStr">
      <is>
        <t>Ready for review</t>
      </is>
    </oc>
    <nc r="AA431" t="inlineStr">
      <is>
        <t>Ready for PLC</t>
      </is>
    </nc>
  </rcc>
  <rcc rId="17216" sId="1">
    <oc r="AA432" t="inlineStr">
      <is>
        <t>Ready for review</t>
      </is>
    </oc>
    <nc r="AA432" t="inlineStr">
      <is>
        <t>Ready for PLC</t>
      </is>
    </nc>
  </rcc>
  <rcc rId="17217" sId="1">
    <oc r="AA433" t="inlineStr">
      <is>
        <t>Ready for review</t>
      </is>
    </oc>
    <nc r="AA433" t="inlineStr">
      <is>
        <t>Ready for PLC</t>
      </is>
    </nc>
  </rcc>
  <rcc rId="17218" sId="1">
    <oc r="AA434" t="inlineStr">
      <is>
        <t>Ready for review</t>
      </is>
    </oc>
    <nc r="AA434" t="inlineStr">
      <is>
        <t>Ready for PLC</t>
      </is>
    </nc>
  </rcc>
  <rcc rId="17219" sId="1">
    <oc r="AA435" t="inlineStr">
      <is>
        <t>Ready for review</t>
      </is>
    </oc>
    <nc r="AA435" t="inlineStr">
      <is>
        <t>Ready for PLC</t>
      </is>
    </nc>
  </rcc>
  <rcc rId="17220" sId="1">
    <oc r="AA436" t="inlineStr">
      <is>
        <t>Ready for review</t>
      </is>
    </oc>
    <nc r="AA436" t="inlineStr">
      <is>
        <t>Ready for PLC</t>
      </is>
    </nc>
  </rcc>
  <rcc rId="17221" sId="1">
    <oc r="AA437" t="inlineStr">
      <is>
        <t>Ready for review</t>
      </is>
    </oc>
    <nc r="AA437" t="inlineStr">
      <is>
        <t>Ready for PLC</t>
      </is>
    </nc>
  </rcc>
  <rcc rId="17222" sId="1">
    <oc r="AA438" t="inlineStr">
      <is>
        <t>Ready for review</t>
      </is>
    </oc>
    <nc r="AA438" t="inlineStr">
      <is>
        <t>Ready for PLC</t>
      </is>
    </nc>
  </rcc>
  <rcc rId="17223" sId="1">
    <oc r="AA439" t="inlineStr">
      <is>
        <t>Ready for review</t>
      </is>
    </oc>
    <nc r="AA439" t="inlineStr">
      <is>
        <t>Ready for PLC</t>
      </is>
    </nc>
  </rcc>
  <rcc rId="17224" sId="1">
    <oc r="AA440" t="inlineStr">
      <is>
        <t>Ready for review</t>
      </is>
    </oc>
    <nc r="AA440" t="inlineStr">
      <is>
        <t>Ready for PLC</t>
      </is>
    </nc>
  </rcc>
  <rcc rId="17225" sId="1">
    <oc r="AA441" t="inlineStr">
      <is>
        <t>Ready for review</t>
      </is>
    </oc>
    <nc r="AA441" t="inlineStr">
      <is>
        <t>Ready for PLC</t>
      </is>
    </nc>
  </rcc>
  <rcc rId="17226" sId="1">
    <oc r="AA442" t="inlineStr">
      <is>
        <t>Ready for review</t>
      </is>
    </oc>
    <nc r="AA442" t="inlineStr">
      <is>
        <t>Ready for PLC</t>
      </is>
    </nc>
  </rcc>
  <rcc rId="17227" sId="1">
    <oc r="AA443" t="inlineStr">
      <is>
        <t>Ready for review</t>
      </is>
    </oc>
    <nc r="AA443" t="inlineStr">
      <is>
        <t>Ready for PLC</t>
      </is>
    </nc>
  </rcc>
  <rcc rId="17228" sId="1">
    <oc r="AA444" t="inlineStr">
      <is>
        <t>Ready for review</t>
      </is>
    </oc>
    <nc r="AA444" t="inlineStr">
      <is>
        <t>Ready for PLC</t>
      </is>
    </nc>
  </rcc>
  <rcc rId="17229" sId="1">
    <oc r="AA445" t="inlineStr">
      <is>
        <t>Ready for review</t>
      </is>
    </oc>
    <nc r="AA445" t="inlineStr">
      <is>
        <t>Ready for PLC</t>
      </is>
    </nc>
  </rcc>
  <rcc rId="17230" sId="1">
    <oc r="AA446" t="inlineStr">
      <is>
        <t>Ready for review</t>
      </is>
    </oc>
    <nc r="AA446" t="inlineStr">
      <is>
        <t>Ready for PLC</t>
      </is>
    </nc>
  </rcc>
  <rcc rId="17231" sId="1">
    <oc r="AA447" t="inlineStr">
      <is>
        <t>Ready for review</t>
      </is>
    </oc>
    <nc r="AA447" t="inlineStr">
      <is>
        <t>Ready for PLC</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Merged_JOEM!$B$59:$AN$294</formula>
    <oldFormula>Merged_JOEM!$B$59:$AN$294</oldFormula>
  </rdn>
  <rcv guid="{7E0EA425-A420-4443-B9E0-CDF0AA9E5D09}" action="add"/>
</revisions>
</file>

<file path=xl/revisions/revisionLog10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234" sId="1" numFmtId="19">
    <nc r="AB427">
      <v>43994</v>
    </nc>
  </rcc>
  <rcc rId="17235" sId="1" numFmtId="19">
    <nc r="AB428">
      <v>43994</v>
    </nc>
  </rcc>
  <rcc rId="17236" sId="1" numFmtId="19">
    <nc r="AB429">
      <v>43994</v>
    </nc>
  </rcc>
  <rcc rId="17237" sId="1" numFmtId="19">
    <nc r="AB430">
      <v>43994</v>
    </nc>
  </rcc>
  <rcc rId="17238" sId="1" numFmtId="19">
    <nc r="AB431">
      <v>43994</v>
    </nc>
  </rcc>
  <rcc rId="17239" sId="1" numFmtId="19">
    <nc r="AB432">
      <v>43994</v>
    </nc>
  </rcc>
  <rcc rId="17240" sId="1" numFmtId="19">
    <nc r="AB433">
      <v>43994</v>
    </nc>
  </rcc>
  <rcc rId="17241" sId="1" numFmtId="19">
    <nc r="AB434">
      <v>43994</v>
    </nc>
  </rcc>
  <rcc rId="17242" sId="1" numFmtId="19">
    <nc r="AB435">
      <v>43994</v>
    </nc>
  </rcc>
  <rcc rId="17243" sId="1" numFmtId="19">
    <nc r="AB436">
      <v>43994</v>
    </nc>
  </rcc>
  <rcc rId="17244" sId="1" numFmtId="19">
    <nc r="AB437">
      <v>43994</v>
    </nc>
  </rcc>
  <rcc rId="17245" sId="1" numFmtId="19">
    <nc r="AB438">
      <v>43994</v>
    </nc>
  </rcc>
  <rcc rId="17246" sId="1" numFmtId="19">
    <nc r="AB439">
      <v>43994</v>
    </nc>
  </rcc>
  <rcc rId="17247" sId="1" numFmtId="19">
    <nc r="AB440">
      <v>43994</v>
    </nc>
  </rcc>
  <rcc rId="17248" sId="1" numFmtId="19">
    <nc r="AB441">
      <v>43994</v>
    </nc>
  </rcc>
  <rcc rId="17249" sId="1" numFmtId="19">
    <nc r="AB442">
      <v>43994</v>
    </nc>
  </rcc>
  <rcc rId="17250" sId="1" numFmtId="19">
    <nc r="AB443">
      <v>43994</v>
    </nc>
  </rcc>
  <rcc rId="17251" sId="1" numFmtId="19">
    <nc r="AB444">
      <v>43994</v>
    </nc>
  </rcc>
  <rcc rId="17252" sId="1" numFmtId="19">
    <nc r="AB445">
      <v>43994</v>
    </nc>
  </rcc>
  <rcc rId="17253" sId="1" numFmtId="19">
    <nc r="AB446">
      <v>43994</v>
    </nc>
  </rcc>
  <rcc rId="17254" sId="1" numFmtId="19">
    <nc r="AB447">
      <v>43994</v>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Merged_JOEM!$B$59:$AN$294</formula>
    <oldFormula>Merged_JOEM!$B$59:$AN$294</oldFormula>
  </rdn>
  <rcv guid="{7E0EA425-A420-4443-B9E0-CDF0AA9E5D09}" action="add"/>
</revisions>
</file>

<file path=xl/revisions/revisionLog10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257" sId="2" odxf="1" dxf="1">
    <nc r="R196" t="inlineStr">
      <is>
        <t>T511</t>
      </is>
    </nc>
    <odxf>
      <font/>
    </odxf>
    <ndxf>
      <font>
        <sz val="11"/>
        <color theme="1"/>
        <name val="Calibri"/>
        <scheme val="minor"/>
      </font>
    </ndxf>
  </rcc>
  <rcc rId="17258" sId="2" odxf="1" dxf="1">
    <nc r="R197" t="inlineStr">
      <is>
        <t>T511</t>
      </is>
    </nc>
    <odxf>
      <font/>
    </odxf>
    <ndxf>
      <font>
        <sz val="11"/>
        <color theme="1"/>
        <name val="Calibri"/>
        <scheme val="minor"/>
      </font>
    </ndxf>
  </rcc>
  <rcc rId="17259" sId="2" odxf="1" dxf="1">
    <nc r="R198" t="inlineStr">
      <is>
        <t>T511</t>
      </is>
    </nc>
    <odxf>
      <font/>
    </odxf>
    <ndxf>
      <font>
        <sz val="11"/>
        <color theme="1"/>
        <name val="Calibri"/>
        <scheme val="minor"/>
      </font>
    </ndxf>
  </rcc>
  <rcc rId="17260" sId="2" odxf="1" dxf="1">
    <nc r="R199" t="inlineStr">
      <is>
        <t>T511</t>
      </is>
    </nc>
    <odxf>
      <font/>
    </odxf>
    <ndxf>
      <font>
        <sz val="11"/>
        <color theme="1"/>
        <name val="Calibri"/>
        <scheme val="minor"/>
      </font>
    </ndxf>
  </rcc>
  <rcc rId="17261" sId="2" odxf="1" dxf="1">
    <nc r="R200" t="inlineStr">
      <is>
        <t>T511</t>
      </is>
    </nc>
    <odxf>
      <font/>
    </odxf>
    <ndxf>
      <font>
        <sz val="11"/>
        <color theme="1"/>
        <name val="Calibri"/>
        <scheme val="minor"/>
      </font>
    </ndxf>
  </rcc>
  <rcc rId="17262" sId="2" odxf="1" dxf="1">
    <nc r="R201" t="inlineStr">
      <is>
        <t>T511</t>
      </is>
    </nc>
    <odxf>
      <font/>
    </odxf>
    <ndxf>
      <font>
        <sz val="11"/>
        <color theme="1"/>
        <name val="Calibri"/>
        <scheme val="minor"/>
      </font>
    </ndxf>
  </rcc>
  <rcc rId="17263" sId="2" odxf="1" dxf="1">
    <nc r="R202" t="inlineStr">
      <is>
        <t>T511</t>
      </is>
    </nc>
    <odxf>
      <font/>
    </odxf>
    <ndxf>
      <font>
        <sz val="11"/>
        <color theme="1"/>
        <name val="Calibri"/>
        <scheme val="minor"/>
      </font>
    </ndxf>
  </rcc>
  <rcc rId="17264" sId="2" odxf="1" dxf="1">
    <nc r="R203" t="inlineStr">
      <is>
        <t>T511</t>
      </is>
    </nc>
    <odxf>
      <font/>
    </odxf>
    <ndxf>
      <font>
        <sz val="11"/>
        <color theme="1"/>
        <name val="Calibri"/>
        <scheme val="minor"/>
      </font>
    </ndxf>
  </rcc>
  <rcc rId="17265" sId="2" odxf="1" dxf="1">
    <nc r="R204" t="inlineStr">
      <is>
        <t>T511</t>
      </is>
    </nc>
    <odxf>
      <font/>
    </odxf>
    <ndxf>
      <font>
        <sz val="11"/>
        <color theme="1"/>
        <name val="Calibri"/>
        <scheme val="minor"/>
      </font>
    </ndxf>
  </rcc>
  <rcc rId="17266" sId="2" odxf="1" dxf="1">
    <nc r="R205" t="inlineStr">
      <is>
        <t>T511</t>
      </is>
    </nc>
    <odxf>
      <font/>
    </odxf>
    <ndxf>
      <font>
        <sz val="11"/>
        <color theme="1"/>
        <name val="Calibri"/>
        <scheme val="minor"/>
      </font>
    </ndxf>
  </rcc>
  <rcc rId="17267" sId="2" odxf="1" dxf="1">
    <nc r="R206" t="inlineStr">
      <is>
        <t>T511</t>
      </is>
    </nc>
    <odxf>
      <font/>
    </odxf>
    <ndxf>
      <font>
        <sz val="11"/>
        <color theme="1"/>
        <name val="Calibri"/>
        <scheme val="minor"/>
      </font>
    </ndxf>
  </rcc>
  <rcc rId="17268" sId="2" odxf="1" dxf="1">
    <nc r="R207" t="inlineStr">
      <is>
        <t>T511</t>
      </is>
    </nc>
    <odxf>
      <font/>
    </odxf>
    <ndxf>
      <font>
        <sz val="11"/>
        <color theme="1"/>
        <name val="Calibri"/>
        <scheme val="minor"/>
      </font>
    </ndxf>
  </rcc>
  <rcc rId="17269" sId="2" odxf="1" dxf="1">
    <nc r="R208" t="inlineStr">
      <is>
        <t>T511</t>
      </is>
    </nc>
    <odxf>
      <font/>
    </odxf>
    <ndxf>
      <font>
        <sz val="11"/>
        <color theme="1"/>
        <name val="Calibri"/>
        <scheme val="minor"/>
      </font>
    </ndxf>
  </rcc>
  <rcc rId="17270" sId="2" odxf="1" dxf="1">
    <nc r="R209" t="inlineStr">
      <is>
        <t>T511</t>
      </is>
    </nc>
    <odxf>
      <font/>
    </odxf>
    <ndxf>
      <font>
        <sz val="11"/>
        <color theme="1"/>
        <name val="Calibri"/>
        <scheme val="minor"/>
      </font>
    </ndxf>
  </rcc>
  <rcc rId="17271" sId="2" odxf="1" dxf="1">
    <nc r="R210" t="inlineStr">
      <is>
        <t>T511</t>
      </is>
    </nc>
    <odxf>
      <font/>
    </odxf>
    <ndxf>
      <font>
        <sz val="11"/>
        <color theme="1"/>
        <name val="Calibri"/>
        <scheme val="minor"/>
      </font>
    </ndxf>
  </rcc>
  <rcc rId="17272" sId="2" odxf="1" dxf="1">
    <nc r="R211" t="inlineStr">
      <is>
        <t>T511</t>
      </is>
    </nc>
    <odxf>
      <font/>
    </odxf>
    <ndxf>
      <font>
        <sz val="11"/>
        <color theme="1"/>
        <name val="Calibri"/>
        <scheme val="minor"/>
      </font>
    </ndxf>
  </rcc>
  <rcc rId="17273" sId="2" odxf="1" dxf="1">
    <nc r="R212" t="inlineStr">
      <is>
        <t>T511</t>
      </is>
    </nc>
    <odxf>
      <font/>
    </odxf>
    <ndxf>
      <font>
        <sz val="11"/>
        <color theme="1"/>
        <name val="Calibri"/>
        <scheme val="minor"/>
      </font>
    </ndxf>
  </rcc>
  <rcc rId="17274" sId="2" odxf="1" dxf="1">
    <nc r="R213" t="inlineStr">
      <is>
        <t>T511</t>
      </is>
    </nc>
    <odxf>
      <font/>
    </odxf>
    <ndxf>
      <font>
        <sz val="11"/>
        <color theme="1"/>
        <name val="Calibri"/>
        <scheme val="minor"/>
      </font>
    </ndxf>
  </rcc>
  <rcc rId="17275" sId="2" odxf="1" dxf="1">
    <nc r="R214" t="inlineStr">
      <is>
        <t>T511</t>
      </is>
    </nc>
    <odxf>
      <font/>
    </odxf>
    <ndxf>
      <font>
        <sz val="11"/>
        <color theme="1"/>
        <name val="Calibri"/>
        <scheme val="minor"/>
      </font>
    </ndxf>
  </rcc>
  <rcc rId="17276" sId="2" odxf="1" dxf="1">
    <nc r="R215" t="inlineStr">
      <is>
        <t>T511</t>
      </is>
    </nc>
    <odxf>
      <font/>
    </odxf>
    <ndxf>
      <font>
        <sz val="11"/>
        <color theme="1"/>
        <name val="Calibri"/>
        <scheme val="minor"/>
      </font>
    </ndxf>
  </rcc>
  <rcc rId="17277" sId="2" odxf="1" dxf="1">
    <nc r="R216" t="inlineStr">
      <is>
        <t>T512</t>
      </is>
    </nc>
    <odxf>
      <font/>
    </odxf>
    <ndxf>
      <font>
        <sz val="11"/>
        <color theme="1"/>
        <name val="Calibri"/>
        <scheme val="minor"/>
      </font>
    </ndxf>
  </rcc>
  <rcc rId="17278" sId="2" odxf="1" dxf="1">
    <nc r="R217" t="inlineStr">
      <is>
        <t>T512</t>
      </is>
    </nc>
    <odxf>
      <font/>
    </odxf>
    <ndxf>
      <font>
        <sz val="11"/>
        <color theme="1"/>
        <name val="Calibri"/>
        <scheme val="minor"/>
      </font>
    </ndxf>
  </rcc>
  <rcc rId="17279" sId="2" odxf="1" dxf="1">
    <nc r="R218" t="inlineStr">
      <is>
        <t>T512</t>
      </is>
    </nc>
    <odxf>
      <font/>
    </odxf>
    <ndxf>
      <font>
        <sz val="11"/>
        <color theme="1"/>
        <name val="Calibri"/>
        <scheme val="minor"/>
      </font>
    </ndxf>
  </rcc>
  <rcc rId="17280" sId="2" odxf="1" dxf="1">
    <nc r="R219" t="inlineStr">
      <is>
        <t>T512</t>
      </is>
    </nc>
    <odxf>
      <font/>
    </odxf>
    <ndxf>
      <font>
        <sz val="11"/>
        <color theme="1"/>
        <name val="Calibri"/>
        <scheme val="minor"/>
      </font>
    </ndxf>
  </rcc>
  <rcc rId="17281" sId="2" odxf="1" dxf="1">
    <nc r="R220" t="inlineStr">
      <is>
        <t>T512</t>
      </is>
    </nc>
    <odxf>
      <font/>
    </odxf>
    <ndxf>
      <font>
        <sz val="11"/>
        <color theme="1"/>
        <name val="Calibri"/>
        <scheme val="minor"/>
      </font>
    </ndxf>
  </rcc>
  <rcc rId="17282" sId="2" odxf="1" dxf="1">
    <nc r="R221" t="inlineStr">
      <is>
        <t>T512</t>
      </is>
    </nc>
    <odxf>
      <font/>
    </odxf>
    <ndxf>
      <font>
        <sz val="11"/>
        <color theme="1"/>
        <name val="Calibri"/>
        <scheme val="minor"/>
      </font>
    </ndxf>
  </rcc>
  <rcc rId="17283" sId="2" odxf="1" dxf="1">
    <nc r="R222" t="inlineStr">
      <is>
        <t>T512</t>
      </is>
    </nc>
    <odxf>
      <font/>
    </odxf>
    <ndxf>
      <font>
        <sz val="11"/>
        <color theme="1"/>
        <name val="Calibri"/>
        <scheme val="minor"/>
      </font>
    </ndxf>
  </rcc>
  <rcc rId="17284" sId="2" odxf="1" dxf="1">
    <nc r="R223" t="inlineStr">
      <is>
        <t>T512</t>
      </is>
    </nc>
    <odxf>
      <font/>
    </odxf>
    <ndxf>
      <font>
        <sz val="11"/>
        <color theme="1"/>
        <name val="Calibri"/>
        <scheme val="minor"/>
      </font>
    </ndxf>
  </rcc>
  <rcc rId="17285" sId="2" odxf="1" dxf="1">
    <nc r="R224" t="inlineStr">
      <is>
        <t>T512</t>
      </is>
    </nc>
    <odxf>
      <font/>
    </odxf>
    <ndxf>
      <font>
        <sz val="11"/>
        <color theme="1"/>
        <name val="Calibri"/>
        <scheme val="minor"/>
      </font>
    </ndxf>
  </rcc>
  <rcc rId="17286" sId="2" odxf="1" dxf="1">
    <nc r="R225" t="inlineStr">
      <is>
        <t>T512</t>
      </is>
    </nc>
    <odxf>
      <font/>
    </odxf>
    <ndxf>
      <font>
        <sz val="11"/>
        <color theme="1"/>
        <name val="Calibri"/>
        <scheme val="minor"/>
      </font>
    </ndxf>
  </rcc>
  <rcc rId="17287" sId="2" odxf="1" dxf="1">
    <nc r="R226" t="inlineStr">
      <is>
        <t>T512</t>
      </is>
    </nc>
    <odxf>
      <font/>
    </odxf>
    <ndxf>
      <font>
        <sz val="11"/>
        <color theme="1"/>
        <name val="Calibri"/>
        <scheme val="minor"/>
      </font>
    </ndxf>
  </rcc>
  <rcc rId="17288" sId="2" odxf="1" dxf="1">
    <nc r="R227" t="inlineStr">
      <is>
        <t>T512</t>
      </is>
    </nc>
    <odxf>
      <font/>
    </odxf>
    <ndxf>
      <font>
        <sz val="11"/>
        <color theme="1"/>
        <name val="Calibri"/>
        <scheme val="minor"/>
      </font>
    </ndxf>
  </rcc>
  <rcc rId="17289" sId="2" odxf="1" dxf="1">
    <nc r="R228" t="inlineStr">
      <is>
        <t>T512</t>
      </is>
    </nc>
    <odxf>
      <font/>
    </odxf>
    <ndxf>
      <font>
        <sz val="11"/>
        <color theme="1"/>
        <name val="Calibri"/>
        <scheme val="minor"/>
      </font>
    </ndxf>
  </rcc>
  <rcc rId="17290" sId="2" odxf="1" dxf="1">
    <nc r="R229" t="inlineStr">
      <is>
        <t>T512</t>
      </is>
    </nc>
    <odxf>
      <font/>
    </odxf>
    <ndxf>
      <font>
        <sz val="11"/>
        <color theme="1"/>
        <name val="Calibri"/>
        <scheme val="minor"/>
      </font>
    </ndxf>
  </rcc>
  <rcc rId="17291" sId="2" odxf="1" dxf="1">
    <nc r="R230" t="inlineStr">
      <is>
        <t>T512</t>
      </is>
    </nc>
    <odxf>
      <font/>
    </odxf>
    <ndxf>
      <font>
        <sz val="11"/>
        <color theme="1"/>
        <name val="Calibri"/>
        <scheme val="minor"/>
      </font>
    </ndxf>
  </rcc>
  <rcc rId="17292" sId="2" odxf="1" dxf="1">
    <nc r="R231" t="inlineStr">
      <is>
        <t>T512</t>
      </is>
    </nc>
    <odxf>
      <font/>
    </odxf>
    <ndxf>
      <font>
        <sz val="11"/>
        <color theme="1"/>
        <name val="Calibri"/>
        <scheme val="minor"/>
      </font>
    </ndxf>
  </rcc>
  <rcc rId="17293" sId="2" odxf="1" dxf="1">
    <nc r="R232" t="inlineStr">
      <is>
        <t>T512</t>
      </is>
    </nc>
    <odxf>
      <font/>
    </odxf>
    <ndxf>
      <font>
        <sz val="11"/>
        <color theme="1"/>
        <name val="Calibri"/>
        <scheme val="minor"/>
      </font>
    </ndxf>
  </rcc>
  <rcc rId="17294" sId="2" odxf="1" dxf="1">
    <nc r="R233" t="inlineStr">
      <is>
        <t>T512</t>
      </is>
    </nc>
    <odxf>
      <font/>
    </odxf>
    <ndxf>
      <font>
        <sz val="11"/>
        <color theme="1"/>
        <name val="Calibri"/>
        <scheme val="minor"/>
      </font>
    </ndxf>
  </rcc>
  <rcc rId="17295" sId="2" odxf="1" dxf="1">
    <nc r="R234" t="inlineStr">
      <is>
        <t>T512</t>
      </is>
    </nc>
    <odxf>
      <font/>
    </odxf>
    <ndxf>
      <font>
        <sz val="11"/>
        <color theme="1"/>
        <name val="Calibri"/>
        <scheme val="minor"/>
      </font>
    </ndxf>
  </rcc>
  <rcc rId="17296" sId="2" odxf="1" dxf="1">
    <nc r="R235" t="inlineStr">
      <is>
        <t>T512</t>
      </is>
    </nc>
    <odxf>
      <font/>
    </odxf>
    <ndxf>
      <font>
        <sz val="11"/>
        <color theme="1"/>
        <name val="Calibri"/>
        <scheme val="minor"/>
      </font>
    </ndxf>
  </rcc>
  <rcc rId="17297" sId="2" odxf="1" dxf="1">
    <nc r="R236" t="inlineStr">
      <is>
        <t>T512</t>
      </is>
    </nc>
    <odxf>
      <font/>
    </odxf>
    <ndxf>
      <font>
        <sz val="11"/>
        <color theme="1"/>
        <name val="Calibri"/>
        <scheme val="minor"/>
      </font>
    </ndxf>
  </rcc>
  <rcc rId="17298" sId="2" odxf="1" dxf="1">
    <nc r="R237" t="inlineStr">
      <is>
        <t>T513</t>
      </is>
    </nc>
    <odxf>
      <font/>
    </odxf>
    <ndxf>
      <font>
        <sz val="11"/>
        <color theme="1"/>
        <name val="Calibri"/>
        <scheme val="minor"/>
      </font>
    </ndxf>
  </rcc>
  <rcc rId="17299" sId="2" odxf="1" dxf="1">
    <nc r="R238" t="inlineStr">
      <is>
        <t>T513</t>
      </is>
    </nc>
    <odxf>
      <font/>
    </odxf>
    <ndxf>
      <font>
        <sz val="11"/>
        <color theme="1"/>
        <name val="Calibri"/>
        <scheme val="minor"/>
      </font>
    </ndxf>
  </rcc>
  <rcc rId="17300" sId="2" odxf="1" dxf="1">
    <nc r="R239" t="inlineStr">
      <is>
        <t>T513</t>
      </is>
    </nc>
    <odxf>
      <font/>
    </odxf>
    <ndxf>
      <font>
        <sz val="11"/>
        <color theme="1"/>
        <name val="Calibri"/>
        <scheme val="minor"/>
      </font>
    </ndxf>
  </rcc>
  <rcc rId="17301" sId="2" odxf="1" dxf="1">
    <nc r="R240" t="inlineStr">
      <is>
        <t>T513</t>
      </is>
    </nc>
    <odxf>
      <font/>
    </odxf>
    <ndxf>
      <font>
        <sz val="11"/>
        <color theme="1"/>
        <name val="Calibri"/>
        <scheme val="minor"/>
      </font>
    </ndxf>
  </rcc>
  <rcc rId="17302" sId="2" odxf="1" dxf="1">
    <nc r="R241" t="inlineStr">
      <is>
        <t>T513</t>
      </is>
    </nc>
    <odxf>
      <font/>
    </odxf>
    <ndxf>
      <font>
        <sz val="11"/>
        <color theme="1"/>
        <name val="Calibri"/>
        <scheme val="minor"/>
      </font>
    </ndxf>
  </rcc>
  <rcc rId="17303" sId="2" odxf="1" dxf="1">
    <nc r="R242" t="inlineStr">
      <is>
        <t>T513</t>
      </is>
    </nc>
    <odxf>
      <font/>
    </odxf>
    <ndxf>
      <font>
        <sz val="11"/>
        <color theme="1"/>
        <name val="Calibri"/>
        <scheme val="minor"/>
      </font>
    </ndxf>
  </rcc>
  <rcc rId="17304" sId="2" odxf="1" dxf="1">
    <nc r="R243" t="inlineStr">
      <is>
        <t>T513</t>
      </is>
    </nc>
    <odxf>
      <font/>
    </odxf>
    <ndxf>
      <font>
        <sz val="11"/>
        <color theme="1"/>
        <name val="Calibri"/>
        <scheme val="minor"/>
      </font>
    </ndxf>
  </rcc>
  <rcc rId="17305" sId="2" odxf="1" dxf="1">
    <nc r="R244" t="inlineStr">
      <is>
        <t>T513</t>
      </is>
    </nc>
    <odxf>
      <font/>
    </odxf>
    <ndxf>
      <font>
        <sz val="11"/>
        <color theme="1"/>
        <name val="Calibri"/>
        <scheme val="minor"/>
      </font>
    </ndxf>
  </rcc>
  <rcc rId="17306" sId="2" odxf="1" dxf="1">
    <nc r="R245" t="inlineStr">
      <is>
        <t>T513</t>
      </is>
    </nc>
    <odxf>
      <font/>
    </odxf>
    <ndxf>
      <font>
        <sz val="11"/>
        <color theme="1"/>
        <name val="Calibri"/>
        <scheme val="minor"/>
      </font>
    </ndxf>
  </rcc>
  <rcc rId="17307" sId="2" odxf="1" dxf="1">
    <nc r="R246" t="inlineStr">
      <is>
        <t>T513</t>
      </is>
    </nc>
    <odxf>
      <font/>
    </odxf>
    <ndxf>
      <font>
        <sz val="11"/>
        <color theme="1"/>
        <name val="Calibri"/>
        <scheme val="minor"/>
      </font>
    </ndxf>
  </rcc>
  <rcc rId="17308" sId="2" odxf="1" dxf="1">
    <nc r="R247" t="inlineStr">
      <is>
        <t>T513</t>
      </is>
    </nc>
    <odxf>
      <font/>
    </odxf>
    <ndxf>
      <font>
        <sz val="11"/>
        <color theme="1"/>
        <name val="Calibri"/>
        <scheme val="minor"/>
      </font>
    </ndxf>
  </rcc>
  <rcc rId="17309" sId="2" odxf="1" dxf="1">
    <nc r="R248" t="inlineStr">
      <is>
        <t>T513</t>
      </is>
    </nc>
    <odxf>
      <font/>
    </odxf>
    <ndxf>
      <font>
        <sz val="11"/>
        <color theme="1"/>
        <name val="Calibri"/>
        <scheme val="minor"/>
      </font>
    </ndxf>
  </rcc>
  <rcc rId="17310" sId="2" odxf="1" dxf="1">
    <nc r="R249" t="inlineStr">
      <is>
        <t>T513</t>
      </is>
    </nc>
    <odxf>
      <font/>
    </odxf>
    <ndxf>
      <font>
        <sz val="11"/>
        <color theme="1"/>
        <name val="Calibri"/>
        <scheme val="minor"/>
      </font>
    </ndxf>
  </rcc>
  <rcc rId="17311" sId="2" odxf="1" dxf="1">
    <nc r="R250" t="inlineStr">
      <is>
        <t>T513</t>
      </is>
    </nc>
    <odxf>
      <font/>
    </odxf>
    <ndxf>
      <font>
        <sz val="11"/>
        <color theme="1"/>
        <name val="Calibri"/>
        <scheme val="minor"/>
      </font>
    </ndxf>
  </rcc>
  <rcc rId="17312" sId="2" odxf="1" dxf="1">
    <nc r="R251" t="inlineStr">
      <is>
        <t>T513</t>
      </is>
    </nc>
    <odxf>
      <font/>
    </odxf>
    <ndxf>
      <font>
        <sz val="11"/>
        <color theme="1"/>
        <name val="Calibri"/>
        <scheme val="minor"/>
      </font>
    </ndxf>
  </rcc>
  <rcc rId="17313" sId="2" odxf="1" dxf="1">
    <nc r="R252" t="inlineStr">
      <is>
        <t>T513</t>
      </is>
    </nc>
    <odxf>
      <font/>
    </odxf>
    <ndxf>
      <font>
        <sz val="11"/>
        <color theme="1"/>
        <name val="Calibri"/>
        <scheme val="minor"/>
      </font>
    </ndxf>
  </rcc>
  <rcc rId="17314" sId="2" odxf="1" dxf="1">
    <nc r="R253" t="inlineStr">
      <is>
        <t>T513</t>
      </is>
    </nc>
    <odxf>
      <font/>
    </odxf>
    <ndxf>
      <font>
        <sz val="11"/>
        <color theme="1"/>
        <name val="Calibri"/>
        <scheme val="minor"/>
      </font>
    </ndxf>
  </rcc>
  <rcc rId="17315" sId="2" odxf="1" dxf="1">
    <nc r="R254" t="inlineStr">
      <is>
        <t>T514</t>
      </is>
    </nc>
    <odxf>
      <font/>
    </odxf>
    <ndxf>
      <font>
        <sz val="11"/>
        <color theme="1"/>
        <name val="Calibri"/>
        <scheme val="minor"/>
      </font>
    </ndxf>
  </rcc>
  <rcc rId="17316" sId="2" odxf="1" dxf="1">
    <nc r="R255" t="inlineStr">
      <is>
        <t>T514</t>
      </is>
    </nc>
    <odxf>
      <font/>
    </odxf>
    <ndxf>
      <font>
        <sz val="11"/>
        <color theme="1"/>
        <name val="Calibri"/>
        <scheme val="minor"/>
      </font>
    </ndxf>
  </rcc>
  <rcc rId="17317" sId="2" odxf="1" dxf="1">
    <nc r="R256" t="inlineStr">
      <is>
        <t>T514</t>
      </is>
    </nc>
    <odxf>
      <font/>
    </odxf>
    <ndxf>
      <font>
        <sz val="11"/>
        <color theme="1"/>
        <name val="Calibri"/>
        <scheme val="minor"/>
      </font>
    </ndxf>
  </rcc>
  <rcc rId="17318" sId="2" odxf="1" dxf="1">
    <nc r="R257" t="inlineStr">
      <is>
        <t>T514</t>
      </is>
    </nc>
    <odxf>
      <font/>
    </odxf>
    <ndxf>
      <font>
        <sz val="11"/>
        <color theme="1"/>
        <name val="Calibri"/>
        <scheme val="minor"/>
      </font>
    </ndxf>
  </rcc>
  <rcc rId="17319" sId="2" odxf="1" dxf="1">
    <nc r="R258" t="inlineStr">
      <is>
        <t>T514</t>
      </is>
    </nc>
    <odxf>
      <font/>
    </odxf>
    <ndxf>
      <font>
        <sz val="11"/>
        <color theme="1"/>
        <name val="Calibri"/>
        <scheme val="minor"/>
      </font>
    </ndxf>
  </rcc>
  <rcc rId="17320" sId="2" odxf="1" dxf="1">
    <nc r="R259" t="inlineStr">
      <is>
        <t>T514</t>
      </is>
    </nc>
    <odxf>
      <font/>
    </odxf>
    <ndxf>
      <font>
        <sz val="11"/>
        <color theme="1"/>
        <name val="Calibri"/>
        <scheme val="minor"/>
      </font>
    </ndxf>
  </rcc>
  <rcc rId="17321" sId="2" odxf="1" dxf="1">
    <nc r="R260" t="inlineStr">
      <is>
        <t>T514</t>
      </is>
    </nc>
    <odxf>
      <font/>
    </odxf>
    <ndxf>
      <font>
        <sz val="11"/>
        <color theme="1"/>
        <name val="Calibri"/>
        <scheme val="minor"/>
      </font>
    </ndxf>
  </rcc>
  <rcc rId="17322" sId="2" odxf="1" dxf="1">
    <nc r="R261" t="inlineStr">
      <is>
        <t>T514</t>
      </is>
    </nc>
    <odxf>
      <font/>
    </odxf>
    <ndxf>
      <font>
        <sz val="11"/>
        <color theme="1"/>
        <name val="Calibri"/>
        <scheme val="minor"/>
      </font>
    </ndxf>
  </rcc>
  <rcc rId="17323" sId="2" odxf="1" dxf="1">
    <nc r="R262" t="inlineStr">
      <is>
        <t>T514</t>
      </is>
    </nc>
    <odxf>
      <font/>
    </odxf>
    <ndxf>
      <font>
        <sz val="11"/>
        <color theme="1"/>
        <name val="Calibri"/>
        <scheme val="minor"/>
      </font>
    </ndxf>
  </rcc>
  <rcc rId="17324" sId="2" odxf="1" dxf="1">
    <nc r="R263" t="inlineStr">
      <is>
        <t>T514</t>
      </is>
    </nc>
    <odxf>
      <font/>
    </odxf>
    <ndxf>
      <font>
        <sz val="11"/>
        <color theme="1"/>
        <name val="Calibri"/>
        <scheme val="minor"/>
      </font>
    </ndxf>
  </rcc>
  <rcc rId="17325" sId="2" odxf="1" dxf="1">
    <nc r="R264" t="inlineStr">
      <is>
        <t>T514</t>
      </is>
    </nc>
    <odxf>
      <font/>
    </odxf>
    <ndxf>
      <font>
        <sz val="11"/>
        <color theme="1"/>
        <name val="Calibri"/>
        <scheme val="minor"/>
      </font>
    </ndxf>
  </rcc>
  <rcc rId="17326" sId="2" odxf="1" dxf="1">
    <nc r="R265" t="inlineStr">
      <is>
        <t>T514</t>
      </is>
    </nc>
    <odxf>
      <font/>
    </odxf>
    <ndxf>
      <font>
        <sz val="11"/>
        <color theme="1"/>
        <name val="Calibri"/>
        <scheme val="minor"/>
      </font>
    </ndxf>
  </rcc>
  <rcc rId="17327" sId="2" odxf="1" dxf="1">
    <nc r="R266" t="inlineStr">
      <is>
        <t>T514</t>
      </is>
    </nc>
    <odxf>
      <font/>
    </odxf>
    <ndxf>
      <font>
        <sz val="11"/>
        <color theme="1"/>
        <name val="Calibri"/>
        <scheme val="minor"/>
      </font>
    </ndxf>
  </rcc>
  <rcc rId="17328" sId="2" odxf="1" dxf="1">
    <nc r="R267" t="inlineStr">
      <is>
        <t>T514</t>
      </is>
    </nc>
    <odxf>
      <font/>
    </odxf>
    <ndxf>
      <font>
        <sz val="11"/>
        <color theme="1"/>
        <name val="Calibri"/>
        <scheme val="minor"/>
      </font>
    </ndxf>
  </rcc>
  <rcc rId="17329" sId="2" odxf="1" dxf="1">
    <nc r="R268" t="inlineStr">
      <is>
        <t>T514</t>
      </is>
    </nc>
    <odxf>
      <font/>
    </odxf>
    <ndxf>
      <font>
        <sz val="11"/>
        <color theme="1"/>
        <name val="Calibri"/>
        <scheme val="minor"/>
      </font>
    </ndxf>
  </rcc>
  <rcc rId="17330" sId="2" odxf="1" dxf="1">
    <nc r="R269" t="inlineStr">
      <is>
        <t>T514</t>
      </is>
    </nc>
    <odxf>
      <font/>
    </odxf>
    <ndxf>
      <font>
        <sz val="11"/>
        <color theme="1"/>
        <name val="Calibri"/>
        <scheme val="minor"/>
      </font>
    </ndxf>
  </rcc>
  <rcv guid="{7ECC2B8E-6A82-42F5-8AB0-4A51C54EA5EC}" action="delete"/>
  <rdn rId="0" localSheetId="1" customView="1" name="Z_7ECC2B8E_6A82_42F5_8AB0_4A51C54EA5EC_.wvu.FilterData" hidden="1" oldHidden="1">
    <formula>Merged_COEM!$A$59:$AN$643</formula>
    <oldFormula>Merged_COEM!$A$59:$AN$643</oldFormula>
  </rdn>
  <rdn rId="0" localSheetId="2" customView="1" name="Z_7ECC2B8E_6A82_42F5_8AB0_4A51C54EA5EC_.wvu.FilterData" hidden="1" oldHidden="1">
    <formula>Merged_JOEM!$B$59:$AN$269</formula>
    <oldFormula>Merged_JOEM!$B$59:$AN$294</oldFormula>
  </rdn>
  <rcv guid="{7ECC2B8E-6A82-42F5-8AB0-4A51C54EA5EC}" action="add"/>
</revisions>
</file>

<file path=xl/revisions/revisionLog10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Merged_JOEM!$B$59:$AN$269</formula>
    <oldFormula>Merged_JOEM!$B$59:$AN$294</oldFormula>
  </rdn>
  <rcv guid="{7E0EA425-A420-4443-B9E0-CDF0AA9E5D09}" action="add"/>
</revisions>
</file>

<file path=xl/revisions/revisionLog10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335" sId="1">
    <nc r="X594">
      <f>W594</f>
    </nc>
  </rcc>
  <rcc rId="17336" sId="1">
    <nc r="AK594" t="inlineStr">
      <is>
        <t>None</t>
      </is>
    </nc>
  </rcc>
  <rdn rId="0" localSheetId="1" customView="1" name="Z_FECB4C41_27E8_4A22_AFB3_4F54CDD4960E_.wvu.FilterData" hidden="1" oldHidden="1">
    <formula>Merged_COEM!$A$59:$AN$643</formula>
  </rdn>
  <rdn rId="0" localSheetId="2" customView="1" name="Z_FECB4C41_27E8_4A22_AFB3_4F54CDD4960E_.wvu.FilterData" hidden="1" oldHidden="1">
    <formula>Merged_JOEM!$B$59:$AN$269</formula>
  </rdn>
  <rcv guid="{FECB4C41-27E8-4A22-AFB3-4F54CDD4960E}" action="add"/>
</revisions>
</file>

<file path=xl/revisions/revisionLog10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Merged_JOEM!$B$59:$AN$269</formula>
    <oldFormula>Merged_JOEM!$B$59:$AN$269</oldFormula>
  </rdn>
  <rcv guid="{7E0EA425-A420-4443-B9E0-CDF0AA9E5D09}" action="add"/>
</revisions>
</file>

<file path=xl/revisions/revisionLog10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88" start="0" length="0">
    <dxf>
      <font>
        <sz val="11"/>
        <color theme="1"/>
        <name val="Calibri"/>
        <scheme val="minor"/>
      </font>
      <alignment vertical="top" indent="0" readingOrder="0"/>
      <border outline="0">
        <left style="thin">
          <color indexed="64"/>
        </left>
        <right style="thin">
          <color indexed="64"/>
        </right>
        <top style="thin">
          <color indexed="64"/>
        </top>
        <bottom style="thin">
          <color indexed="64"/>
        </bottom>
      </border>
    </dxf>
  </rfmt>
  <rcc rId="17341" sId="1" odxf="1" dxf="1">
    <nc r="AL488" t="inlineStr">
      <is>
        <t>For test script 2, with SCL_EngineTorqueLoss_callout is not defien, at line 135 can't cover fully MCDC 1&amp;&amp;1&amp;&amp;0&amp;&amp;1
=&gt;No impact</t>
      </is>
    </nc>
    <ndxf>
      <alignment wrapText="1" readingOrder="0"/>
    </ndxf>
  </rcc>
  <rfmt sheetId="1" sqref="AL488">
    <dxf>
      <alignment wrapText="0" readingOrder="0"/>
    </dxf>
  </rfmt>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Merged_JOEM!$B$59:$AN$269</formula>
    <oldFormula>Merged_JOEM!$B$59:$AN$269</oldFormula>
  </rdn>
  <rcv guid="{7E0EA425-A420-4443-B9E0-CDF0AA9E5D09}" action="add"/>
</revisions>
</file>

<file path=xl/revisions/revisionLog10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344" sId="1">
    <oc r="AA568" t="inlineStr">
      <is>
        <t>Ready for review</t>
      </is>
    </oc>
    <nc r="AA568" t="inlineStr">
      <is>
        <t>Ready for PLC</t>
      </is>
    </nc>
  </rcc>
  <rcc rId="17345" sId="1" numFmtId="19">
    <nc r="AB568">
      <v>43994</v>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Merged_JOEM!$B$59:$AN$269</formula>
    <oldFormula>Merged_JOEM!$B$59:$AN$269</oldFormula>
  </rdn>
  <rcv guid="{7E0EA425-A420-4443-B9E0-CDF0AA9E5D09}" action="add"/>
</revisions>
</file>

<file path=xl/revisions/revisionLog10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348" sId="1">
    <oc r="AA569" t="inlineStr">
      <is>
        <t>Ready for review</t>
      </is>
    </oc>
    <nc r="AA569" t="inlineStr">
      <is>
        <t>Ready for PLC</t>
      </is>
    </nc>
  </rcc>
  <rcc rId="17349" sId="1" numFmtId="19">
    <nc r="AB569">
      <v>43994</v>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Merged_JOEM!$B$59:$AN$269</formula>
    <oldFormula>Merged_JOEM!$B$59:$AN$269</oldFormula>
  </rdn>
  <rcv guid="{7E0EA425-A420-4443-B9E0-CDF0AA9E5D09}" action="add"/>
</revisions>
</file>

<file path=xl/revisions/revisionLog10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Merged_JOEM!$B$59:$AN$269</formula>
    <oldFormula>Merged_JOEM!$B$59:$AN$269</oldFormula>
  </rdn>
  <rcv guid="{7E0EA425-A420-4443-B9E0-CDF0AA9E5D09}" action="add"/>
</revisions>
</file>

<file path=xl/revisions/revisionLog10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mt sheetId="1" cell="AD510" guid="{00000000-0000-0000-0000-000000000000}" action="delete" author="EXTERNAL Nguyen Tuan Duong (Ban Vien, RBVH/EPS45)"/>
  <rfmt sheetId="1" xfDxf="1" sqref="F510" start="0" length="0">
    <dxf>
      <font>
        <b/>
      </font>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dxf>
  </rfmt>
  <rfmt sheetId="1" xfDxf="1" sqref="F511" start="0" length="0">
    <dxf>
      <font>
        <b/>
      </font>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dxf>
  </rfmt>
  <rfmt sheetId="1" xfDxf="1" sqref="F512" start="0" length="0">
    <dxf>
      <font>
        <b/>
      </font>
      <fill>
        <patternFill patternType="solid">
          <bgColor rgb="FFFFC000"/>
        </patternFill>
      </fill>
      <alignment horizontal="left" vertical="top" readingOrder="0"/>
      <border outline="0">
        <left style="thin">
          <color indexed="64"/>
        </left>
        <right style="thin">
          <color indexed="64"/>
        </right>
        <top style="thin">
          <color indexed="64"/>
        </top>
        <bottom style="thin">
          <color indexed="64"/>
        </bottom>
      </border>
    </dxf>
  </rfmt>
  <rfmt sheetId="1" sqref="F510:F512">
    <dxf>
      <fill>
        <patternFill patternType="none">
          <bgColor auto="1"/>
        </patternFill>
      </fill>
    </dxf>
  </rfmt>
  <rcc rId="17354" sId="1" quotePrefix="1">
    <oc r="F510" t="inlineStr">
      <is>
        <t>rba\BldrCmp\src\</t>
      </is>
    </oc>
    <nc r="F510" t="inlineStr">
      <is>
        <t>GWM_AB30_CP_IntMainstreamF30\rba\as\Bldr\CNMS\comps\ApplicationLayer\rba_BldrCmp\src\rba_BldrCmp_10DiagnosticSessionControl.c</t>
      </is>
    </nc>
  </rcc>
  <rcc rId="17355" sId="1" quotePrefix="1">
    <oc r="F511" t="inlineStr">
      <is>
        <t>rba\BldrCmp\src\</t>
      </is>
    </oc>
    <nc r="F511" t="inlineStr">
      <is>
        <t>GWM_AB30_CP_IntMainstreamF30\rba\as\Bldr\CNMS\comps\ApplicationLayer\rba_BldrCmp\src\rba_BldrCmp.c</t>
      </is>
    </nc>
  </rcc>
  <rcc rId="17356" sId="1" quotePrefix="1">
    <oc r="F512" t="inlineStr">
      <is>
        <t>rba\BldrCmp\src\</t>
      </is>
    </oc>
    <nc r="F512" t="inlineStr">
      <is>
        <t>GWM_AB30_CP_IntMainstreamF30\rba\as\Bldr\CNMS\comps\ApplicationLayer\rba_BldrCmp\src\rba_BldrCmp_27SecurityAccess.c</t>
      </is>
    </nc>
  </rcc>
  <rcmt sheetId="1" cell="AD510" guid="{CB122252-A267-4890-832A-B93711B6CD18}" author="EXTERNAL Nguyen Tuan Duong (Ban Vien, RBVH/EPS45)" newLength="77"/>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Merged_JOEM!$B$59:$AN$269</formula>
    <oldFormula>Merged_JOEM!$B$59:$AN$269</oldFormula>
  </rdn>
  <rcv guid="{7E0EA425-A420-4443-B9E0-CDF0AA9E5D09}" action="add"/>
</revisions>
</file>

<file path=xl/revisions/revisionLog10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S518">
    <dxf>
      <fill>
        <patternFill patternType="solid">
          <bgColor rgb="FFFFFF00"/>
        </patternFill>
      </fill>
    </dxf>
  </rfmt>
  <rcmt sheetId="1" cell="S518" guid="{FC0AB043-C6A7-4787-890A-2A738136AB8E}" author="EXTERNAL Nguyen Tuan Duong (Ban Vien, RBVH/EPS45)" newLength="94"/>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Merged_JOEM!$B$59:$AN$269</formula>
    <oldFormula>Merged_JOEM!$B$59:$AN$269</oldFormula>
  </rdn>
  <rcv guid="{7E0EA425-A420-4443-B9E0-CDF0AA9E5D09}" action="add"/>
</revisions>
</file>

<file path=xl/revisions/revisionLog10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Merged_JOEM!$B$59:$AN$269</formula>
    <oldFormula>Merged_JOEM!$B$59:$AN$269</oldFormula>
  </rdn>
  <rcv guid="{7E0EA425-A420-4443-B9E0-CDF0AA9E5D09}" action="add"/>
</revisions>
</file>

<file path=xl/revisions/userNames1.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21">
  <userInfo guid="{64392707-FF31-432C-8F88-C5F66F5E23A9}" name="EXTERNAL Nguyen Duy Bang (Ban Vien, RBVH/EPS45)" id="-1953123463" dateTime="2020-06-02T14:09:21"/>
  <userInfo guid="{B8A391DE-B3CD-4F41-8D11-9B43E276791B}" name="gup7hc" id="-630761961" dateTime="2020-06-04T08:56:17"/>
  <userInfo guid="{B8A391DE-B3CD-4F41-8D11-9B43E276791B}" name="EXTERNAL Nguyen Trung Hieu (Ban Vien, RBVH/EPS45)" id="-241755002" dateTime="2020-06-04T09:23:47"/>
  <userInfo guid="{A48C27D4-A2F1-4CA6-9D24-11C3F7162316}" name="EXTERNAL Do Phu Loc (Ban Vien, RBVH/EPS45)" id="-1167975171" dateTime="2020-06-04T14:59:24"/>
  <userInfo guid="{A48C27D4-A2F1-4CA6-9D24-11C3F7162316}" name="EXTERNAL Luu Cong Dac (Ban Vien, RBVH/EPS45)" id="-868110151" dateTime="2020-06-04T15:23:05"/>
  <userInfo guid="{484F51E9-DCEC-4AC3-836C-6FE00CAE917F}" name="EXTERNAL Nguyen Trung Hieu (Ban Vien, RBVH/EPS45)" id="-241704891" dateTime="2020-06-05T09:04:08"/>
  <userInfo guid="{B1AD89A6-9C6A-43DD-8129-8428A8622D19}" name="EXTERNAL Nguyen Kim Thanh (Ban Vien, RBVH/EPS45)" id="-41286028" dateTime="2020-06-08T16:55:52"/>
  <userInfo guid="{AFC39F67-F5E9-4FE1-87F1-0D4FF087BFC8}" name="EXTERNAL Luu Cong Dac (Ban Vien, RBVH/EPS45)" id="-868103331" dateTime="2020-06-09T09:16:42"/>
  <userInfo guid="{BBDD143D-89CA-49CD-B6C7-31830599EBAD}" name="EXTERNAL Nguyen Trung Hieu (Ban Vien, RBVH/EPS45)" id="-241724758" dateTime="2020-06-09T10:17:19"/>
  <userInfo guid="{9C479991-42E4-422F-8FC3-812652394DF9}" name="gup7hc" id="-630744303" dateTime="2020-06-10T10:16:00"/>
  <userInfo guid="{F5A33650-FC67-4913-83E2-EEA13C130D58}" name="EXTERNAL Nguyen Tai Hau (Ban Vien, RBVH/EPS45)" id="-1204119321" dateTime="2020-06-10T10:22:57"/>
  <userInfo guid="{F18056B6-6BE4-4ABA-AE6D-445F98BDE5A9}" name="EXTERNAL Nguyen Kim Thanh (Ban Vien, RBVH/EPS45)" id="-41282849" dateTime="2020-06-11T10:09:27"/>
  <userInfo guid="{6D59621C-A1B1-40A4-8E37-AEF2302DFACC}" name="EXTERNAL Nguyen Duy Bang (Ban Vien, RBVH/EPS45)" id="-1953133949" dateTime="2020-06-11T12:43:07"/>
  <userInfo guid="{33065609-A354-40FD-B444-5F171C793E20}" name="EXTERNAL Nguyen Tai Hau (Ban Vien, RBVH/EPS45)" id="-1204103174" dateTime="2020-06-12T09:55:20"/>
  <userInfo guid="{D64BC789-257E-43D6-ACF9-FFE5787821FC}" name="EXTERNAL Do Phu Loc (Ban Vien, RBVH/EPS45)" id="-1167918538" dateTime="2020-06-12T11:02:51"/>
  <userInfo guid="{AB5FEDD9-A54A-44F7-BDD2-3929C6870733}" name="EXTERNAL Do Phu Loc (Ban Vien, RBVH/EPS45)" id="-1167976856" dateTime="2020-06-12T12:02:48"/>
  <userInfo guid="{6A0D0EC7-C019-440E-9989-B141A2F5293B}" name="gup7hc" id="-630766558" dateTime="2020-06-12T15:12:27"/>
  <userInfo guid="{DAA9CA6B-FD10-4608-A202-EED93939C864}" name="EXTERNAL Ly Chung (Ban Vien, RBVH/EPS45)" id="-274449890" dateTime="2020-06-12T15:12:40"/>
  <userInfo guid="{FFAA1556-C4DB-4D03-9192-DC10D4D7638D}" name="EXTERNAL Phan The Nam (Ban Vien Company, RBVH/EPS45)" id="-2019073211" dateTime="2020-06-12T16:31:30"/>
  <userInfo guid="{AD898651-71C5-46ED-96BA-DC1573B77E30}" name="NCH7HC" id="-684878558" dateTime="2020-06-13T10:16:20"/>
  <userInfo guid="{AD898651-71C5-46ED-96BA-DC1573B77E30}" name="HGY7HC" id="-675710767" dateTime="2020-06-13T10:35:05"/>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comments" Target="../comments1.xml"/><Relationship Id="rId2" Type="http://schemas.openxmlformats.org/officeDocument/2006/relationships/printerSettings" Target="../printerSettings/printerSettings2.bin"/><Relationship Id="rId16"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3.bin"/><Relationship Id="rId3" Type="http://schemas.openxmlformats.org/officeDocument/2006/relationships/printerSettings" Target="../printerSettings/printerSettings18.bin"/><Relationship Id="rId7" Type="http://schemas.openxmlformats.org/officeDocument/2006/relationships/printerSettings" Target="../printerSettings/printerSettings22.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printerSettings" Target="../printerSettings/printerSettings21.bin"/><Relationship Id="rId5" Type="http://schemas.openxmlformats.org/officeDocument/2006/relationships/printerSettings" Target="../printerSettings/printerSettings20.bin"/><Relationship Id="rId4" Type="http://schemas.openxmlformats.org/officeDocument/2006/relationships/printerSettings" Target="../printerSettings/printerSettings19.bin"/><Relationship Id="rId9" Type="http://schemas.microsoft.com/office/2006/relationships/wsSortMap" Target="wsSortMap1.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31.bin"/><Relationship Id="rId13" Type="http://schemas.openxmlformats.org/officeDocument/2006/relationships/printerSettings" Target="../printerSettings/printerSettings36.bin"/><Relationship Id="rId3" Type="http://schemas.openxmlformats.org/officeDocument/2006/relationships/printerSettings" Target="../printerSettings/printerSettings26.bin"/><Relationship Id="rId7" Type="http://schemas.openxmlformats.org/officeDocument/2006/relationships/printerSettings" Target="../printerSettings/printerSettings30.bin"/><Relationship Id="rId12" Type="http://schemas.openxmlformats.org/officeDocument/2006/relationships/printerSettings" Target="../printerSettings/printerSettings35.bin"/><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 Id="rId6" Type="http://schemas.openxmlformats.org/officeDocument/2006/relationships/printerSettings" Target="../printerSettings/printerSettings29.bin"/><Relationship Id="rId11" Type="http://schemas.openxmlformats.org/officeDocument/2006/relationships/printerSettings" Target="../printerSettings/printerSettings34.bin"/><Relationship Id="rId5" Type="http://schemas.openxmlformats.org/officeDocument/2006/relationships/printerSettings" Target="../printerSettings/printerSettings28.bin"/><Relationship Id="rId10" Type="http://schemas.openxmlformats.org/officeDocument/2006/relationships/printerSettings" Target="../printerSettings/printerSettings33.bin"/><Relationship Id="rId4" Type="http://schemas.openxmlformats.org/officeDocument/2006/relationships/printerSettings" Target="../printerSettings/printerSettings27.bin"/><Relationship Id="rId9" Type="http://schemas.openxmlformats.org/officeDocument/2006/relationships/printerSettings" Target="../printerSettings/printerSettings32.bin"/><Relationship Id="rId14" Type="http://schemas.openxmlformats.org/officeDocument/2006/relationships/printerSettings" Target="../printerSettings/printerSettings3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46.bin"/><Relationship Id="rId13" Type="http://schemas.openxmlformats.org/officeDocument/2006/relationships/printerSettings" Target="../printerSettings/printerSettings51.bin"/><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12" Type="http://schemas.openxmlformats.org/officeDocument/2006/relationships/printerSettings" Target="../printerSettings/printerSettings50.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11" Type="http://schemas.openxmlformats.org/officeDocument/2006/relationships/printerSettings" Target="../printerSettings/printerSettings49.bin"/><Relationship Id="rId5" Type="http://schemas.openxmlformats.org/officeDocument/2006/relationships/printerSettings" Target="../printerSettings/printerSettings43.bin"/><Relationship Id="rId15" Type="http://schemas.openxmlformats.org/officeDocument/2006/relationships/printerSettings" Target="../printerSettings/printerSettings53.bin"/><Relationship Id="rId10" Type="http://schemas.openxmlformats.org/officeDocument/2006/relationships/printerSettings" Target="../printerSettings/printerSettings48.bin"/><Relationship Id="rId4" Type="http://schemas.openxmlformats.org/officeDocument/2006/relationships/printerSettings" Target="../printerSettings/printerSettings42.bin"/><Relationship Id="rId9" Type="http://schemas.openxmlformats.org/officeDocument/2006/relationships/printerSettings" Target="../printerSettings/printerSettings47.bin"/><Relationship Id="rId14" Type="http://schemas.openxmlformats.org/officeDocument/2006/relationships/printerSettings" Target="../printerSettings/printerSettings52.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6.bin"/><Relationship Id="rId7" Type="http://schemas.openxmlformats.org/officeDocument/2006/relationships/printerSettings" Target="../printerSettings/printerSettings60.bin"/><Relationship Id="rId2" Type="http://schemas.openxmlformats.org/officeDocument/2006/relationships/printerSettings" Target="../printerSettings/printerSettings55.bin"/><Relationship Id="rId1" Type="http://schemas.openxmlformats.org/officeDocument/2006/relationships/printerSettings" Target="../printerSettings/printerSettings54.bin"/><Relationship Id="rId6" Type="http://schemas.openxmlformats.org/officeDocument/2006/relationships/printerSettings" Target="../printerSettings/printerSettings59.bin"/><Relationship Id="rId5" Type="http://schemas.openxmlformats.org/officeDocument/2006/relationships/printerSettings" Target="../printerSettings/printerSettings58.bin"/><Relationship Id="rId4" Type="http://schemas.openxmlformats.org/officeDocument/2006/relationships/printerSettings" Target="../printerSettings/printerSettings5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68.bin"/><Relationship Id="rId13" Type="http://schemas.openxmlformats.org/officeDocument/2006/relationships/printerSettings" Target="../printerSettings/printerSettings73.bin"/><Relationship Id="rId3" Type="http://schemas.openxmlformats.org/officeDocument/2006/relationships/printerSettings" Target="../printerSettings/printerSettings63.bin"/><Relationship Id="rId7" Type="http://schemas.openxmlformats.org/officeDocument/2006/relationships/printerSettings" Target="../printerSettings/printerSettings67.bin"/><Relationship Id="rId12" Type="http://schemas.openxmlformats.org/officeDocument/2006/relationships/printerSettings" Target="../printerSettings/printerSettings72.bin"/><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 Id="rId6" Type="http://schemas.openxmlformats.org/officeDocument/2006/relationships/printerSettings" Target="../printerSettings/printerSettings66.bin"/><Relationship Id="rId11" Type="http://schemas.openxmlformats.org/officeDocument/2006/relationships/printerSettings" Target="../printerSettings/printerSettings71.bin"/><Relationship Id="rId5" Type="http://schemas.openxmlformats.org/officeDocument/2006/relationships/printerSettings" Target="../printerSettings/printerSettings65.bin"/><Relationship Id="rId15" Type="http://schemas.openxmlformats.org/officeDocument/2006/relationships/printerSettings" Target="../printerSettings/printerSettings75.bin"/><Relationship Id="rId10" Type="http://schemas.openxmlformats.org/officeDocument/2006/relationships/printerSettings" Target="../printerSettings/printerSettings70.bin"/><Relationship Id="rId4" Type="http://schemas.openxmlformats.org/officeDocument/2006/relationships/printerSettings" Target="../printerSettings/printerSettings64.bin"/><Relationship Id="rId9" Type="http://schemas.openxmlformats.org/officeDocument/2006/relationships/printerSettings" Target="../printerSettings/printerSettings69.bin"/><Relationship Id="rId14" Type="http://schemas.openxmlformats.org/officeDocument/2006/relationships/printerSettings" Target="../printerSettings/printerSettings7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N664"/>
  <sheetViews>
    <sheetView tabSelected="1" topLeftCell="I53" zoomScale="85" zoomScaleNormal="70" workbookViewId="0">
      <selection activeCell="Z632" sqref="Z632"/>
    </sheetView>
  </sheetViews>
  <sheetFormatPr defaultRowHeight="15" x14ac:dyDescent="0.25"/>
  <cols>
    <col min="3" max="3" width="10.85546875" customWidth="1"/>
    <col min="4" max="4" width="12.28515625" bestFit="1" customWidth="1"/>
    <col min="5" max="5" width="51.28515625" bestFit="1" customWidth="1"/>
    <col min="6" max="6" width="102.28515625" customWidth="1"/>
    <col min="7" max="7" width="10.42578125" customWidth="1"/>
    <col min="8" max="8" width="12.140625" bestFit="1" customWidth="1"/>
    <col min="9" max="9" width="87.5703125" bestFit="1" customWidth="1"/>
    <col min="10" max="10" width="4.5703125" customWidth="1"/>
    <col min="11" max="11" width="12" customWidth="1"/>
    <col min="12" max="12" width="10.7109375" customWidth="1"/>
    <col min="13" max="13" width="13" customWidth="1"/>
    <col min="14" max="14" width="14.28515625" customWidth="1"/>
    <col min="15" max="15" width="3" customWidth="1"/>
    <col min="16" max="16" width="7.7109375" customWidth="1"/>
    <col min="17" max="17" width="1.85546875" customWidth="1"/>
    <col min="18" max="18" width="10.42578125" customWidth="1"/>
    <col min="19" max="19" width="21.42578125" bestFit="1" customWidth="1"/>
    <col min="20" max="20" width="6.28515625" customWidth="1"/>
    <col min="21" max="21" width="5.7109375" customWidth="1"/>
    <col min="22" max="22" width="5.5703125" customWidth="1"/>
    <col min="23" max="23" width="8.42578125" customWidth="1"/>
    <col min="24" max="24" width="7" customWidth="1"/>
    <col min="25" max="25" width="6.140625" customWidth="1"/>
    <col min="26" max="26" width="6.5703125" customWidth="1"/>
    <col min="27" max="27" width="19.28515625" customWidth="1"/>
    <col min="28" max="28" width="15" bestFit="1" customWidth="1"/>
    <col min="29" max="29" width="13.5703125" customWidth="1"/>
    <col min="30" max="30" width="16" bestFit="1" customWidth="1"/>
    <col min="31" max="32" width="14.5703125" bestFit="1" customWidth="1"/>
    <col min="33" max="33" width="7.7109375" bestFit="1" customWidth="1"/>
    <col min="34" max="35" width="9.140625" bestFit="1" customWidth="1"/>
    <col min="36" max="36" width="9.85546875" bestFit="1" customWidth="1"/>
    <col min="37" max="37" width="37.5703125" customWidth="1"/>
    <col min="38" max="38" width="48.85546875" customWidth="1"/>
    <col min="39" max="39" width="35.85546875" bestFit="1" customWidth="1"/>
    <col min="40" max="40" width="45.140625" customWidth="1"/>
  </cols>
  <sheetData>
    <row r="1" spans="1:12" x14ac:dyDescent="0.25">
      <c r="A1" s="68" t="s">
        <v>140</v>
      </c>
    </row>
    <row r="2" spans="1:12" x14ac:dyDescent="0.25">
      <c r="B2" s="68" t="s">
        <v>52</v>
      </c>
      <c r="C2" s="23"/>
      <c r="D2" s="23"/>
      <c r="E2" s="23"/>
      <c r="F2" s="23"/>
      <c r="G2" s="23"/>
      <c r="H2" s="23"/>
    </row>
    <row r="3" spans="1:12" x14ac:dyDescent="0.25">
      <c r="B3" s="61" t="s">
        <v>0</v>
      </c>
      <c r="C3" s="61" t="s">
        <v>8</v>
      </c>
      <c r="D3" s="61" t="s">
        <v>1599</v>
      </c>
      <c r="E3" s="61" t="s">
        <v>53</v>
      </c>
      <c r="F3" s="61" t="s">
        <v>130</v>
      </c>
      <c r="G3" s="61" t="s">
        <v>22</v>
      </c>
      <c r="H3" s="62" t="s">
        <v>24</v>
      </c>
      <c r="J3" s="68" t="s">
        <v>39</v>
      </c>
    </row>
    <row r="4" spans="1:12" x14ac:dyDescent="0.25">
      <c r="B4" s="63">
        <v>1</v>
      </c>
      <c r="C4" s="73" t="s">
        <v>6</v>
      </c>
      <c r="D4" s="65">
        <f>SUMIFS($W$60:$W$643,$D$60:$D$643,Table!$D$3,$S$60:$S$643,C4)</f>
        <v>12106</v>
      </c>
      <c r="E4" s="65">
        <f>SUMIFS($X$60:$X$643,$D$60:$D$643,Table!$D$3,$S$60:$S$643,C4)-SUM(SUMIFS($X$60:$X$643,$D$60:$D$643,Table!$D$3,$S$60:$S$643,C4,$AA$60:$AA$643,{"Ongoing","N\A",""}))</f>
        <v>11636</v>
      </c>
      <c r="F4" s="65">
        <f>ROUND(1/8*(SUMIFS($Z$60:$Z$643,$D$60:$D$643,Table!$D$3,$S$60:$S$643,C4)-SUM(SUMIFS($Z$60:$Z$643,$D$60:$D$643,Table!$D$3,$S$60:$S$643,C4,$AA$60:$AA$643,{"Ongoing","N/A",""}))),4)</f>
        <v>6.1875</v>
      </c>
      <c r="G4" s="65">
        <f>IF(ISERROR(E4/(F4)),"N/A",E4/F4)</f>
        <v>1880.5656565656566</v>
      </c>
      <c r="H4" s="66">
        <f>IF(ISERROR(E4/D4),"N/A",E4/D4)</f>
        <v>0.96117627622666446</v>
      </c>
      <c r="K4" s="68" t="s">
        <v>41</v>
      </c>
    </row>
    <row r="5" spans="1:12" x14ac:dyDescent="0.25">
      <c r="B5" s="63">
        <v>2</v>
      </c>
      <c r="C5" s="76" t="s">
        <v>64</v>
      </c>
      <c r="D5" s="65">
        <f>SUMIFS($W$60:$W$643,$D$60:$D$643,Table!$D$3,$S$60:$S$643,C5)</f>
        <v>3058</v>
      </c>
      <c r="E5" s="65">
        <f>SUMIFS($X$60:$X$643,$D$60:$D$643,Table!$D$3,$S$60:$S$643,C5)-SUM(SUMIFS($X$60:$X$643,$D$60:$D$643,Table!$D$3,$S$60:$S$643,C5,$AA$60:$AA$643,{"Ongoing","N\A",""}))</f>
        <v>3058</v>
      </c>
      <c r="F5" s="65">
        <f>ROUND(1/8*(SUMIFS($Z$60:$Z$643,$D$60:$D$643,Table!$D$3,$S$60:$S$643,C5)-SUM(SUMIFS($Z$60:$Z$643,$D$60:$D$643,Table!$D$3,$S$60:$S$643,C5,$AA$60:$AA$643,{"Ongoing","N/A",""}))),4)</f>
        <v>1.875</v>
      </c>
      <c r="G5" s="65">
        <f t="shared" ref="G5:G6" si="0">IF(ISERROR(E5/(F5)),"N/A",E5/F5)</f>
        <v>1630.9333333333334</v>
      </c>
      <c r="H5" s="66">
        <f t="shared" ref="H5:H18" si="1">IF(ISERROR(E5/D5),"N/A",E5/D5)</f>
        <v>1</v>
      </c>
      <c r="L5" s="23" t="s">
        <v>40</v>
      </c>
    </row>
    <row r="6" spans="1:12" x14ac:dyDescent="0.25">
      <c r="B6" s="63">
        <v>3</v>
      </c>
      <c r="C6" s="76" t="s">
        <v>65</v>
      </c>
      <c r="D6" s="65">
        <f>SUMIFS($W$60:$W$643,$D$60:$D$643,Table!$D$3,$S$60:$S$643,C6)</f>
        <v>4751</v>
      </c>
      <c r="E6" s="65">
        <f>SUMIFS($X$60:$X$643,$D$60:$D$643,Table!$D$3,$S$60:$S$643,C6)-SUM(SUMIFS($X$60:$X$643,$D$60:$D$643,Table!$D$3,$S$60:$S$643,C6,$AA$60:$AA$643,{"Ongoing","N\A",""}))</f>
        <v>4751</v>
      </c>
      <c r="F6" s="65">
        <f>ROUND(1/8*(SUMIFS($Z$60:$Z$643,$D$60:$D$643,Table!$D$3,$S$60:$S$643,C6)-SUM(SUMIFS($Z$60:$Z$643,$D$60:$D$643,Table!$D$3,$S$60:$S$643,C6,$AA$60:$AA$643,{"Ongoing","N/A",""}))),4)</f>
        <v>2.8250000000000002</v>
      </c>
      <c r="G6" s="65">
        <f t="shared" si="0"/>
        <v>1681.7699115044247</v>
      </c>
      <c r="H6" s="66">
        <f t="shared" si="1"/>
        <v>1</v>
      </c>
      <c r="L6" s="23" t="s">
        <v>97</v>
      </c>
    </row>
    <row r="7" spans="1:12" x14ac:dyDescent="0.25">
      <c r="B7" s="63">
        <v>4</v>
      </c>
      <c r="C7" s="76" t="s">
        <v>66</v>
      </c>
      <c r="D7" s="65">
        <f>SUMIFS($W$60:$W$643,$D$60:$D$643,Table!$D$3,$S$60:$S$643,C7)</f>
        <v>0</v>
      </c>
      <c r="E7" s="65">
        <f>SUMIFS($X$60:$X$643,$D$60:$D$643,Table!$D$3,$S$60:$S$643,C7)-SUM(SUMIFS($X$60:$X$643,$D$60:$D$643,Table!$D$3,$S$60:$S$643,C7,$AA$60:$AA$643,{"Ongoing","N\A",""}))</f>
        <v>0</v>
      </c>
      <c r="F7" s="65">
        <f>ROUND(1/8*(SUMIFS($Z$60:$Z$643,$D$60:$D$643,Table!$D$3,$S$60:$S$643,C7)-SUM(SUMIFS($Z$60:$Z$643,$D$60:$D$643,Table!$D$3,$S$60:$S$643,C7,$AA$60:$AA$643,{"Ongoing","N/A",""}))),4)</f>
        <v>0</v>
      </c>
      <c r="G7" s="65" t="str">
        <f t="shared" ref="G7:G17" si="2">IF(ISERROR(E7/(F7)),"N/A",E7/F7)</f>
        <v>N/A</v>
      </c>
      <c r="H7" s="66" t="str">
        <f t="shared" ref="H7:H17" si="3">IF(ISERROR(E7/D7),"N/A",E7/D7)</f>
        <v>N/A</v>
      </c>
      <c r="K7" s="68" t="s">
        <v>42</v>
      </c>
    </row>
    <row r="8" spans="1:12" x14ac:dyDescent="0.25">
      <c r="B8" s="63">
        <v>5</v>
      </c>
      <c r="C8" s="73" t="s">
        <v>67</v>
      </c>
      <c r="D8" s="65">
        <f>SUMIFS($W$60:$W$643,$D$60:$D$643,Table!$D$3,$S$60:$S$643,C8)</f>
        <v>15261</v>
      </c>
      <c r="E8" s="65">
        <f>SUMIFS($X$60:$X$643,$D$60:$D$643,Table!$D$3,$S$60:$S$643,C8)-SUM(SUMIFS($X$60:$X$643,$D$60:$D$643,Table!$D$3,$S$60:$S$643,C8,$AA$60:$AA$643,{"Ongoing","N\A",""}))</f>
        <v>11179</v>
      </c>
      <c r="F8" s="65">
        <f>ROUND(1/8*(SUMIFS($Z$60:$Z$643,$D$60:$D$643,Table!$D$3,$S$60:$S$643,C8)-SUM(SUMIFS($Z$60:$Z$643,$D$60:$D$643,Table!$D$3,$S$60:$S$643,C8,$AA$60:$AA$643,{"Ongoing","N/A",""}))),4)</f>
        <v>10.9688</v>
      </c>
      <c r="G8" s="65">
        <f t="shared" si="2"/>
        <v>1019.1634454087958</v>
      </c>
      <c r="H8" s="66">
        <f t="shared" si="3"/>
        <v>0.73252080466548719</v>
      </c>
      <c r="L8" s="23" t="s">
        <v>1030</v>
      </c>
    </row>
    <row r="9" spans="1:12" x14ac:dyDescent="0.25">
      <c r="B9" s="63">
        <v>6</v>
      </c>
      <c r="C9" s="73" t="s">
        <v>68</v>
      </c>
      <c r="D9" s="65">
        <f>SUMIFS($W$60:$W$643,$D$60:$D$643,Table!$D$3,$S$60:$S$643,C9)</f>
        <v>12868</v>
      </c>
      <c r="E9" s="65">
        <f>SUMIFS($X$60:$X$643,$D$60:$D$643,Table!$D$3,$S$60:$S$643,C9)-SUM(SUMIFS($X$60:$X$643,$D$60:$D$643,Table!$D$3,$S$60:$S$643,C9,$AA$60:$AA$643,{"Ongoing","N\A",""}))</f>
        <v>9307</v>
      </c>
      <c r="F9" s="65">
        <f>ROUND(1/8*(SUMIFS($Z$60:$Z$643,$D$60:$D$643,Table!$D$3,$S$60:$S$643,C9)-SUM(SUMIFS($Z$60:$Z$643,$D$60:$D$643,Table!$D$3,$S$60:$S$643,C9,$AA$60:$AA$643,{"Ongoing","N/A",""}))),4)</f>
        <v>20.296299999999999</v>
      </c>
      <c r="G9" s="65">
        <f t="shared" si="2"/>
        <v>458.55648566487491</v>
      </c>
      <c r="H9" s="66">
        <f t="shared" si="3"/>
        <v>0.7232670189617656</v>
      </c>
      <c r="L9" s="23" t="s">
        <v>1031</v>
      </c>
    </row>
    <row r="10" spans="1:12" x14ac:dyDescent="0.25">
      <c r="B10" s="63">
        <v>7</v>
      </c>
      <c r="C10" s="73" t="s">
        <v>69</v>
      </c>
      <c r="D10" s="65">
        <f>SUMIFS($W$60:$W$643,$D$60:$D$643,Table!$D$3,$S$60:$S$643,C10)</f>
        <v>12678</v>
      </c>
      <c r="E10" s="65">
        <f>SUMIFS($X$60:$X$643,$D$60:$D$643,Table!$D$3,$S$60:$S$643,C10)-SUM(SUMIFS($X$60:$X$643,$D$60:$D$643,Table!$D$3,$S$60:$S$643,C10,$AA$60:$AA$643,{"Ongoing","N\A",""}))</f>
        <v>11533</v>
      </c>
      <c r="F10" s="65">
        <f>ROUND(1/8*(SUMIFS($Z$60:$Z$643,$D$60:$D$643,Table!$D$3,$S$60:$S$643,C10)-SUM(SUMIFS($Z$60:$Z$643,$D$60:$D$643,Table!$D$3,$S$60:$S$643,C10,$AA$60:$AA$643,{"Ongoing","N/A",""}))),4)</f>
        <v>17.587499999999999</v>
      </c>
      <c r="G10" s="65">
        <f t="shared" si="2"/>
        <v>655.74982231698652</v>
      </c>
      <c r="H10" s="66">
        <f t="shared" si="3"/>
        <v>0.90968607035810067</v>
      </c>
    </row>
    <row r="11" spans="1:12" x14ac:dyDescent="0.25">
      <c r="B11" s="63">
        <v>8</v>
      </c>
      <c r="C11" s="73" t="s">
        <v>70</v>
      </c>
      <c r="D11" s="65">
        <f>SUMIFS($W$60:$W$643,$D$60:$D$643,Table!$D$3,$S$60:$S$643,C11)</f>
        <v>13417</v>
      </c>
      <c r="E11" s="65">
        <f>SUMIFS($X$60:$X$643,$D$60:$D$643,Table!$D$3,$S$60:$S$643,C11)-SUM(SUMIFS($X$60:$X$643,$D$60:$D$643,Table!$D$3,$S$60:$S$643,C11,$AA$60:$AA$643,{"Ongoing","N\A",""}))</f>
        <v>13375</v>
      </c>
      <c r="F11" s="65">
        <f>ROUND(1/8*(SUMIFS($Z$60:$Z$643,$D$60:$D$643,Table!$D$3,$S$60:$S$643,C11)-SUM(SUMIFS($Z$60:$Z$643,$D$60:$D$643,Table!$D$3,$S$60:$S$643,C11,$AA$60:$AA$643,{"Ongoing","N/A",""}))),4)</f>
        <v>9.5399999999999991</v>
      </c>
      <c r="G11" s="65">
        <f t="shared" si="2"/>
        <v>1401.9916142557654</v>
      </c>
      <c r="H11" s="66">
        <f t="shared" si="3"/>
        <v>0.99686964299023628</v>
      </c>
    </row>
    <row r="12" spans="1:12" x14ac:dyDescent="0.25">
      <c r="B12" s="63">
        <v>9</v>
      </c>
      <c r="C12" s="64" t="s">
        <v>141</v>
      </c>
      <c r="D12" s="65">
        <f>SUMIFS($W$60:$W$643,$D$60:$D$643,Table!$D$3,$S$60:$S$643,C12)</f>
        <v>0</v>
      </c>
      <c r="E12" s="65">
        <f>SUMIFS($X$60:$X$643,$D$60:$D$643,Table!$D$3,$S$60:$S$643,C12)-SUM(SUMIFS($X$60:$X$643,$D$60:$D$643,Table!$D$3,$S$60:$S$643,C12,$AA$60:$AA$643,{"Ongoing","N\A",""}))</f>
        <v>0</v>
      </c>
      <c r="F12" s="65">
        <f>ROUND(1/8*(SUMIFS($Z$60:$Z$643,$D$60:$D$643,Table!$D$3,$S$60:$S$643,C12)-SUM(SUMIFS($Z$60:$Z$643,$D$60:$D$643,Table!$D$3,$S$60:$S$643,C12,$AA$60:$AA$643,{"Ongoing","N/A",""}))),4)</f>
        <v>0</v>
      </c>
      <c r="G12" s="65" t="str">
        <f t="shared" si="2"/>
        <v>N/A</v>
      </c>
      <c r="H12" s="66" t="str">
        <f t="shared" si="3"/>
        <v>N/A</v>
      </c>
    </row>
    <row r="13" spans="1:12" x14ac:dyDescent="0.25">
      <c r="B13" s="63">
        <v>10</v>
      </c>
      <c r="C13" s="73" t="s">
        <v>142</v>
      </c>
      <c r="D13" s="65">
        <f>SUMIFS($W$60:$W$643,$D$60:$D$643,Table!$D$3,$S$60:$S$643,C13)</f>
        <v>12841</v>
      </c>
      <c r="E13" s="65">
        <f>SUMIFS($X$60:$X$643,$D$60:$D$643,Table!$D$3,$S$60:$S$643,C13)-SUM(SUMIFS($X$60:$X$643,$D$60:$D$643,Table!$D$3,$S$60:$S$643,C13,$AA$60:$AA$643,{"Ongoing","N\A",""}))</f>
        <v>11484</v>
      </c>
      <c r="F13" s="65">
        <f>ROUND(1/8*(SUMIFS($Z$60:$Z$643,$D$60:$D$643,Table!$D$3,$S$60:$S$643,C13)-SUM(SUMIFS($Z$60:$Z$643,$D$60:$D$643,Table!$D$3,$S$60:$S$643,C13,$AA$60:$AA$643,{"Ongoing","N/A",""}))),4)</f>
        <v>7.2649999999999997</v>
      </c>
      <c r="G13" s="65">
        <f t="shared" ref="G13:G16" si="4">IF(ISERROR(E13/(F13)),"N/A",E13/F13)</f>
        <v>1580.7295251204405</v>
      </c>
      <c r="H13" s="66">
        <f t="shared" ref="H13:H16" si="5">IF(ISERROR(E13/D13),"N/A",E13/D13)</f>
        <v>0.89432287205046335</v>
      </c>
    </row>
    <row r="14" spans="1:12" x14ac:dyDescent="0.25">
      <c r="B14" s="63">
        <v>11</v>
      </c>
      <c r="C14" s="64" t="s">
        <v>1450</v>
      </c>
      <c r="D14" s="65">
        <f>SUMIFS($W$60:$W$643,$D$60:$D$643,Table!$D$3,$S$60:$S$643,C14)</f>
        <v>0</v>
      </c>
      <c r="E14" s="65">
        <f>SUMIFS($X$60:$X$643,$D$60:$D$643,Table!$D$3,$S$60:$S$643,C14)-SUM(SUMIFS($X$60:$X$643,$D$60:$D$643,Table!$D$3,$S$60:$S$643,C14,$AA$60:$AA$643,{"Ongoing","N\A",""}))</f>
        <v>0</v>
      </c>
      <c r="F14" s="65">
        <f>ROUND(1/8*(SUMIFS($Z$60:$Z$643,$D$60:$D$643,Table!$D$3,$S$60:$S$643,C14)-SUM(SUMIFS($Z$60:$Z$643,$D$60:$D$643,Table!$D$3,$S$60:$S$643,C14,$AA$60:$AA$643,{"Ongoing","N/A",""}))),4)</f>
        <v>0</v>
      </c>
      <c r="G14" s="65" t="str">
        <f t="shared" si="4"/>
        <v>N/A</v>
      </c>
      <c r="H14" s="66" t="str">
        <f t="shared" si="5"/>
        <v>N/A</v>
      </c>
    </row>
    <row r="15" spans="1:12" x14ac:dyDescent="0.25">
      <c r="B15" s="63">
        <v>12</v>
      </c>
      <c r="C15" s="64" t="s">
        <v>742</v>
      </c>
      <c r="D15" s="65">
        <f>SUMIFS($W$60:$W$643,$D$60:$D$643,Table!$D$3,$S$60:$S$643,C15)</f>
        <v>1959</v>
      </c>
      <c r="E15" s="65">
        <f>SUMIFS($X$60:$X$643,$D$60:$D$643,Table!$D$3,$S$60:$S$643,C15)-SUM(SUMIFS($X$60:$X$643,$D$60:$D$643,Table!$D$3,$S$60:$S$643,C15,$AA$60:$AA$643,{"Ongoing","N\A",""}))</f>
        <v>84</v>
      </c>
      <c r="F15" s="65">
        <f>ROUND(1/8*(SUMIFS($Z$60:$Z$643,$D$60:$D$643,Table!$D$3,$S$60:$S$643,C15)-SUM(SUMIFS($Z$60:$Z$643,$D$60:$D$643,Table!$D$3,$S$60:$S$643,C15,$AA$60:$AA$643,{"Ongoing","N/A",""}))),4)</f>
        <v>0.25</v>
      </c>
      <c r="G15" s="65">
        <f t="shared" si="4"/>
        <v>336</v>
      </c>
      <c r="H15" s="66">
        <f t="shared" si="5"/>
        <v>4.2879019908116385E-2</v>
      </c>
    </row>
    <row r="16" spans="1:12" x14ac:dyDescent="0.25">
      <c r="B16" s="63">
        <v>13</v>
      </c>
      <c r="C16" s="64" t="s">
        <v>743</v>
      </c>
      <c r="D16" s="65">
        <f>SUMIFS($W$60:$W$643,$D$60:$D$643,Table!$D$3,$S$60:$S$643,C16)</f>
        <v>1970</v>
      </c>
      <c r="E16" s="65">
        <f>SUMIFS($X$60:$X$643,$D$60:$D$643,Table!$D$3,$S$60:$S$643,C16)-SUM(SUMIFS($X$60:$X$643,$D$60:$D$643,Table!$D$3,$S$60:$S$643,C16,$AA$60:$AA$643,{"Ongoing","N\A",""}))</f>
        <v>286</v>
      </c>
      <c r="F16" s="65">
        <f>ROUND(1/8*(SUMIFS($Z$60:$Z$643,$D$60:$D$643,Table!$D$3,$S$60:$S$643,C16)-SUM(SUMIFS($Z$60:$Z$643,$D$60:$D$643,Table!$D$3,$S$60:$S$643,C16,$AA$60:$AA$643,{"Ongoing","N/A",""}))),4)</f>
        <v>0.375</v>
      </c>
      <c r="G16" s="65">
        <f t="shared" si="4"/>
        <v>762.66666666666663</v>
      </c>
      <c r="H16" s="66">
        <f t="shared" si="5"/>
        <v>0.14517766497461929</v>
      </c>
    </row>
    <row r="17" spans="2:13" x14ac:dyDescent="0.25">
      <c r="B17" s="63">
        <v>14</v>
      </c>
      <c r="C17" s="76" t="s">
        <v>744</v>
      </c>
      <c r="D17" s="65">
        <f>SUMIFS($W$60:$W$643,$D$60:$D$643,Table!$D$3,$S$60:$S$643,C17)</f>
        <v>1938</v>
      </c>
      <c r="E17" s="65">
        <f>SUMIFS($X$60:$X$643,$D$60:$D$643,Table!$D$3,$S$60:$S$643,C17)-SUM(SUMIFS($X$60:$X$643,$D$60:$D$643,Table!$D$3,$S$60:$S$643,C17,$AA$60:$AA$643,{"Ongoing","N\A",""}))</f>
        <v>241</v>
      </c>
      <c r="F17" s="65">
        <f>ROUND(1/8*(SUMIFS($Z$60:$Z$643,$D$60:$D$643,Table!$D$3,$S$60:$S$643,C17)-SUM(SUMIFS($Z$60:$Z$643,$D$60:$D$643,Table!$D$3,$S$60:$S$643,C17,$AA$60:$AA$643,{"Ongoing","N/A",""}))),4)</f>
        <v>0.375</v>
      </c>
      <c r="G17" s="65">
        <f t="shared" si="2"/>
        <v>642.66666666666663</v>
      </c>
      <c r="H17" s="66">
        <f t="shared" si="3"/>
        <v>0.12435500515995872</v>
      </c>
      <c r="J17" s="68" t="s">
        <v>38</v>
      </c>
      <c r="K17" s="70">
        <f>Template_Total_Report!B23</f>
        <v>43972</v>
      </c>
      <c r="M17" s="70">
        <f ca="1">Template_Total_Report!D23</f>
        <v>43995</v>
      </c>
    </row>
    <row r="18" spans="2:13" x14ac:dyDescent="0.25">
      <c r="B18" s="61" t="s">
        <v>106</v>
      </c>
      <c r="C18" s="67"/>
      <c r="D18" s="69">
        <f>SUMIFS($W$60:$W$643,$D$60:$D$643,Table!$D$3)</f>
        <v>92847</v>
      </c>
      <c r="E18" s="69">
        <f>SUMIFS($W$60:$W$643,$D$60:$D$643,Table!$D$3)-SUM(SUMIFS($W$60:$W$643,$D$60:$D$643,Table!$D$3,$AA$60:$AA$643,{"Ongoing","N/A",""}))</f>
        <v>76934</v>
      </c>
      <c r="F18" s="69">
        <f>ROUND(1/8*(SUMIFS($Z$60:$Z$643,$D$60:$D$643,Table!$D$3)-SUM(SUMIFS($Z$60:$Z$643,$D$60:$D$643,Table!$D$3,$AA$60:$AA$643,{"Ongoing","N/A",""}))),4)</f>
        <v>77.545000000000002</v>
      </c>
      <c r="G18" s="65">
        <f>IF(ISERROR(E18/(F18)),"N/A",E18/F18)</f>
        <v>992.12070410729257</v>
      </c>
      <c r="H18" s="66">
        <f t="shared" si="1"/>
        <v>0.82861050976337414</v>
      </c>
      <c r="J18" s="68" t="s">
        <v>30</v>
      </c>
      <c r="K18" s="71">
        <f ca="1">Template_Total_Report!B24</f>
        <v>17</v>
      </c>
    </row>
    <row r="19" spans="2:13" x14ac:dyDescent="0.25">
      <c r="J19" s="68" t="s">
        <v>136</v>
      </c>
      <c r="K19" s="71">
        <f>Template_Total_Report!B25</f>
        <v>0</v>
      </c>
      <c r="L19" s="72"/>
    </row>
    <row r="20" spans="2:13" x14ac:dyDescent="0.25">
      <c r="J20" s="68" t="s">
        <v>108</v>
      </c>
      <c r="K20" s="23">
        <f ca="1">Template_Total_Report!B26</f>
        <v>17</v>
      </c>
    </row>
    <row r="21" spans="2:13" x14ac:dyDescent="0.25">
      <c r="B21" s="68" t="s">
        <v>51</v>
      </c>
    </row>
    <row r="22" spans="2:13" x14ac:dyDescent="0.25">
      <c r="B22" s="61" t="s">
        <v>0</v>
      </c>
      <c r="C22" s="61" t="s">
        <v>8</v>
      </c>
      <c r="D22" s="61" t="s">
        <v>1599</v>
      </c>
      <c r="E22" s="61" t="s">
        <v>53</v>
      </c>
      <c r="F22" s="61" t="s">
        <v>130</v>
      </c>
      <c r="G22" s="61" t="s">
        <v>22</v>
      </c>
      <c r="H22" s="62" t="s">
        <v>24</v>
      </c>
    </row>
    <row r="23" spans="2:13" x14ac:dyDescent="0.25">
      <c r="B23" s="63">
        <v>1</v>
      </c>
      <c r="C23" s="73" t="s">
        <v>6</v>
      </c>
      <c r="D23" s="65">
        <f>SUMIFS($W$60:$W$643,$D$60:$D$643,Table!$C$3,$S$60:$S$643,C23)</f>
        <v>181</v>
      </c>
      <c r="E23" s="65">
        <f>SUMIFS($X$60:$X$643,$D$60:$D$643,Table!$C$3,$S$60:$S$643,C23)-SUM(SUMIFS($X$60:$X$643,$D$60:$D$643,Table!$C$3,$S$60:$S$643,C23,$AA$60:$AA$643,{"Ongoing","N/A",""}))</f>
        <v>181</v>
      </c>
      <c r="F23" s="65">
        <f>ROUND(1/8*(SUMIFS($Z$60:$Z$643,$D$60:$D$643,Table!$C$3,$S$60:$S$643,C23)-SUM(SUMIFS($Z$60:$Z$643,$D$60:$D$643,Table!$C$3,$S$60:$S$643,C23,$AA$60:$AA$643,{"Ongoing","N/A",""}))),4)</f>
        <v>0.75</v>
      </c>
      <c r="G23" s="65">
        <f>IF(ISERROR(E23/(F23)),"N/A",E23/F23)</f>
        <v>241.33333333333334</v>
      </c>
      <c r="H23" s="66">
        <f>IF(ISERROR(E23/D23),"N/A",E23/D23)</f>
        <v>1</v>
      </c>
      <c r="J23" s="78"/>
      <c r="K23" s="70"/>
      <c r="M23" s="70"/>
    </row>
    <row r="24" spans="2:13" x14ac:dyDescent="0.25">
      <c r="B24" s="63">
        <v>2</v>
      </c>
      <c r="C24" s="76" t="s">
        <v>64</v>
      </c>
      <c r="D24" s="65">
        <f>SUMIFS($W$60:$W$643,$D$60:$D$643,Table!$C$3,$S$60:$S$643,C24)</f>
        <v>145</v>
      </c>
      <c r="E24" s="65">
        <f>SUMIFS($X$60:$X$643,$D$60:$D$643,Table!$C$3,$S$60:$S$643,C24)-SUM(SUMIFS($X$60:$X$643,$D$60:$D$643,Table!$C$3,$S$60:$S$643,C24,$AA$60:$AA$643,{"Ongoing","N/A",""}))</f>
        <v>145</v>
      </c>
      <c r="F24" s="65">
        <f>ROUND(1/8*(SUMIFS($Z$60:$Z$643,$D$60:$D$643,Table!$C$3,$S$60:$S$643,C24)-SUM(SUMIFS($Z$60:$Z$643,$D$60:$D$643,Table!$C$3,$S$60:$S$643,C24,$AA$60:$AA$643,{"Ongoing","N/A",""}))),4)</f>
        <v>1</v>
      </c>
      <c r="G24" s="65">
        <f t="shared" ref="G24:G37" si="6">IF(ISERROR(E24/(F24)),"N/A",E24/F24)</f>
        <v>145</v>
      </c>
      <c r="H24" s="66">
        <f t="shared" ref="H24:H37" si="7">IF(ISERROR(E24/D24),"N/A",E24/D24)</f>
        <v>1</v>
      </c>
      <c r="J24" s="78"/>
      <c r="K24" s="23"/>
    </row>
    <row r="25" spans="2:13" x14ac:dyDescent="0.25">
      <c r="B25" s="63">
        <v>3</v>
      </c>
      <c r="C25" s="76" t="s">
        <v>65</v>
      </c>
      <c r="D25" s="65">
        <f>SUMIFS($W$60:$W$643,$D$60:$D$643,Table!$C$3,$S$60:$S$643,C25)</f>
        <v>0</v>
      </c>
      <c r="E25" s="65">
        <f>SUMIFS($X$60:$X$643,$D$60:$D$643,Table!$C$3,$S$60:$S$643,C25)-SUM(SUMIFS($X$60:$X$643,$D$60:$D$643,Table!$C$3,$S$60:$S$643,C25,$AA$60:$AA$643,{"Ongoing","N/A",""}))</f>
        <v>0</v>
      </c>
      <c r="F25" s="65">
        <f>ROUND(1/8*(SUMIFS($Z$60:$Z$643,$D$60:$D$643,Table!$C$3,$S$60:$S$643,C25)-SUM(SUMIFS($Z$60:$Z$643,$D$60:$D$643,Table!$C$3,$S$60:$S$643,C25,$AA$60:$AA$643,{"Ongoing","N/A",""}))),4)</f>
        <v>0</v>
      </c>
      <c r="G25" s="65" t="str">
        <f t="shared" ref="G25:G31" si="8">IF(ISERROR(E25/(F25)),"N/A",E25/F25)</f>
        <v>N/A</v>
      </c>
      <c r="H25" s="66" t="str">
        <f t="shared" ref="H25:H31" si="9">IF(ISERROR(E25/D25),"N/A",E25/D25)</f>
        <v>N/A</v>
      </c>
      <c r="J25" s="78"/>
      <c r="K25" s="23"/>
      <c r="L25" s="72"/>
    </row>
    <row r="26" spans="2:13" x14ac:dyDescent="0.25">
      <c r="B26" s="63">
        <v>4</v>
      </c>
      <c r="C26" s="76" t="s">
        <v>66</v>
      </c>
      <c r="D26" s="65">
        <f>SUMIFS($W$60:$W$643,$D$60:$D$643,Table!$C$3,$S$60:$S$643,C26)</f>
        <v>0</v>
      </c>
      <c r="E26" s="65">
        <f>SUMIFS($X$60:$X$643,$D$60:$D$643,Table!$C$3,$S$60:$S$643,C26)-SUM(SUMIFS($X$60:$X$643,$D$60:$D$643,Table!$C$3,$S$60:$S$643,C26,$AA$60:$AA$643,{"Ongoing","N/A",""}))</f>
        <v>0</v>
      </c>
      <c r="F26" s="65">
        <f>ROUND(1/8*(SUMIFS($Z$60:$Z$643,$D$60:$D$643,Table!$C$3,$S$60:$S$643,C26)-SUM(SUMIFS($Z$60:$Z$643,$D$60:$D$643,Table!$C$3,$S$60:$S$643,C26,$AA$60:$AA$643,{"Ongoing","N/A",""}))),4)</f>
        <v>0</v>
      </c>
      <c r="G26" s="65" t="str">
        <f t="shared" si="8"/>
        <v>N/A</v>
      </c>
      <c r="H26" s="66" t="str">
        <f t="shared" si="9"/>
        <v>N/A</v>
      </c>
      <c r="J26" s="78"/>
      <c r="K26" s="23"/>
    </row>
    <row r="27" spans="2:13" x14ac:dyDescent="0.25">
      <c r="B27" s="63">
        <v>5</v>
      </c>
      <c r="C27" s="73" t="s">
        <v>67</v>
      </c>
      <c r="D27" s="65">
        <f>SUMIFS($W$60:$W$643,$D$60:$D$643,Table!$C$3,$S$60:$S$643,C27)</f>
        <v>676</v>
      </c>
      <c r="E27" s="65">
        <f>SUMIFS($X$60:$X$643,$D$60:$D$643,Table!$C$3,$S$60:$S$643,C27)-SUM(SUMIFS($X$60:$X$643,$D$60:$D$643,Table!$C$3,$S$60:$S$643,C27,$AA$60:$AA$643,{"Ongoing","N/A",""}))</f>
        <v>596</v>
      </c>
      <c r="F27" s="65">
        <f>ROUND(1/8*(SUMIFS($Z$60:$Z$643,$D$60:$D$643,Table!$C$3,$S$60:$S$643,C27)-SUM(SUMIFS($Z$60:$Z$643,$D$60:$D$643,Table!$C$3,$S$60:$S$643,C27,$AA$60:$AA$643,{"Ongoing","N/A",""}))),4)</f>
        <v>3.65</v>
      </c>
      <c r="G27" s="65">
        <f t="shared" si="8"/>
        <v>163.2876712328767</v>
      </c>
      <c r="H27" s="66">
        <f t="shared" si="9"/>
        <v>0.88165680473372776</v>
      </c>
    </row>
    <row r="28" spans="2:13" x14ac:dyDescent="0.25">
      <c r="B28" s="63">
        <v>6</v>
      </c>
      <c r="C28" s="73" t="s">
        <v>68</v>
      </c>
      <c r="D28" s="65">
        <f>SUMIFS($W$60:$W$643,$D$60:$D$643,Table!$C$3,$S$60:$S$643,C28)</f>
        <v>442</v>
      </c>
      <c r="E28" s="65">
        <f>SUMIFS($X$60:$X$643,$D$60:$D$643,Table!$C$3,$S$60:$S$643,C28)-SUM(SUMIFS($X$60:$X$643,$D$60:$D$643,Table!$C$3,$S$60:$S$643,C28,$AA$60:$AA$643,{"Ongoing","N/A",""}))</f>
        <v>182</v>
      </c>
      <c r="F28" s="65">
        <f>ROUND(1/8*(SUMIFS($Z$60:$Z$643,$D$60:$D$643,Table!$C$3,$S$60:$S$643,C28)-SUM(SUMIFS($Z$60:$Z$643,$D$60:$D$643,Table!$C$3,$S$60:$S$643,C28,$AA$60:$AA$643,{"Ongoing","N/A",""}))),4)</f>
        <v>11.9575</v>
      </c>
      <c r="G28" s="65">
        <f t="shared" si="8"/>
        <v>15.220572862220365</v>
      </c>
      <c r="H28" s="66">
        <f t="shared" si="9"/>
        <v>0.41176470588235292</v>
      </c>
    </row>
    <row r="29" spans="2:13" x14ac:dyDescent="0.25">
      <c r="B29" s="63">
        <v>7</v>
      </c>
      <c r="C29" s="73" t="s">
        <v>69</v>
      </c>
      <c r="D29" s="65">
        <f>SUMIFS($W$60:$W$643,$D$60:$D$643,Table!$C$3,$S$60:$S$643,C29)</f>
        <v>548</v>
      </c>
      <c r="E29" s="65">
        <f>SUMIFS($X$60:$X$643,$D$60:$D$643,Table!$C$3,$S$60:$S$643,C29)-SUM(SUMIFS($X$60:$X$643,$D$60:$D$643,Table!$C$3,$S$60:$S$643,C29,$AA$60:$AA$643,{"Ongoing","N/A",""}))</f>
        <v>176</v>
      </c>
      <c r="F29" s="65">
        <f>ROUND(1/8*(SUMIFS($Z$60:$Z$643,$D$60:$D$643,Table!$C$3,$S$60:$S$643,C29)-SUM(SUMIFS($Z$60:$Z$643,$D$60:$D$643,Table!$C$3,$S$60:$S$643,C29,$AA$60:$AA$643,{"Ongoing","N/A",""}))),4)</f>
        <v>1.2124999999999999</v>
      </c>
      <c r="G29" s="65">
        <f t="shared" si="8"/>
        <v>145.15463917525776</v>
      </c>
      <c r="H29" s="66">
        <f t="shared" si="9"/>
        <v>0.32116788321167883</v>
      </c>
    </row>
    <row r="30" spans="2:13" x14ac:dyDescent="0.25">
      <c r="B30" s="63">
        <v>8</v>
      </c>
      <c r="C30" s="73" t="s">
        <v>70</v>
      </c>
      <c r="D30" s="65">
        <f>SUMIFS($W$60:$W$643,$D$60:$D$643,Table!$C$3,$S$60:$S$643,C30)</f>
        <v>310</v>
      </c>
      <c r="E30" s="65">
        <f>SUMIFS($X$60:$X$643,$D$60:$D$643,Table!$C$3,$S$60:$S$643,C30)-SUM(SUMIFS($X$60:$X$643,$D$60:$D$643,Table!$C$3,$S$60:$S$643,C30,$AA$60:$AA$643,{"Ongoing","N/A",""}))</f>
        <v>301</v>
      </c>
      <c r="F30" s="65">
        <f>ROUND(1/8*(SUMIFS($Z$60:$Z$643,$D$60:$D$643,Table!$C$3,$S$60:$S$643,C30)-SUM(SUMIFS($Z$60:$Z$643,$D$60:$D$643,Table!$C$3,$S$60:$S$643,C30,$AA$60:$AA$643,{"Ongoing","N/A",""}))),4)</f>
        <v>1.9375</v>
      </c>
      <c r="G30" s="65">
        <f t="shared" si="8"/>
        <v>155.35483870967741</v>
      </c>
      <c r="H30" s="66">
        <f t="shared" si="9"/>
        <v>0.97096774193548385</v>
      </c>
    </row>
    <row r="31" spans="2:13" x14ac:dyDescent="0.25">
      <c r="B31" s="63">
        <v>9</v>
      </c>
      <c r="C31" s="64" t="s">
        <v>141</v>
      </c>
      <c r="D31" s="65">
        <f>SUMIFS($W$60:$W$643,$D$60:$D$643,Table!$C$3,$S$60:$S$643,C31)</f>
        <v>0</v>
      </c>
      <c r="E31" s="65">
        <f>SUMIFS($X$60:$X$643,$D$60:$D$643,Table!$C$3,$S$60:$S$643,C31)-SUM(SUMIFS($X$60:$X$643,$D$60:$D$643,Table!$C$3,$S$60:$S$643,C31,$AA$60:$AA$643,{"Ongoing","N/A",""}))</f>
        <v>0</v>
      </c>
      <c r="F31" s="65">
        <f>ROUND(1/8*(SUMIFS($Z$60:$Z$643,$D$60:$D$643,Table!$C$3,$S$60:$S$643,C31)-SUM(SUMIFS($Z$60:$Z$643,$D$60:$D$643,Table!$C$3,$S$60:$S$643,C31,$AA$60:$AA$643,{"Ongoing","N/A",""}))),4)</f>
        <v>0</v>
      </c>
      <c r="G31" s="65" t="str">
        <f t="shared" si="8"/>
        <v>N/A</v>
      </c>
      <c r="H31" s="66" t="str">
        <f t="shared" si="9"/>
        <v>N/A</v>
      </c>
    </row>
    <row r="32" spans="2:13" x14ac:dyDescent="0.25">
      <c r="B32" s="63">
        <v>10</v>
      </c>
      <c r="C32" s="73" t="s">
        <v>142</v>
      </c>
      <c r="D32" s="65">
        <f>SUMIFS($W$60:$W$643,$D$60:$D$643,Table!$C$3,$S$60:$S$643,C32)</f>
        <v>190</v>
      </c>
      <c r="E32" s="65">
        <f>SUMIFS($X$60:$X$643,$D$60:$D$643,Table!$C$3,$S$60:$S$643,C32)-SUM(SUMIFS($X$60:$X$643,$D$60:$D$643,Table!$C$3,$S$60:$S$643,C32,$AA$60:$AA$643,{"Ongoing","N/A",""}))</f>
        <v>50</v>
      </c>
      <c r="F32" s="65">
        <f>ROUND(1/8*(SUMIFS($Z$60:$Z$643,$D$60:$D$643,Table!$C$3,$S$60:$S$643,C32)-SUM(SUMIFS($Z$60:$Z$643,$D$60:$D$643,Table!$C$3,$S$60:$S$643,C32,$AA$60:$AA$643,{"Ongoing","N/A",""}))),4)</f>
        <v>0.5</v>
      </c>
      <c r="G32" s="65">
        <f t="shared" ref="G32:G36" si="10">IF(ISERROR(E32/(F32)),"N/A",E32/F32)</f>
        <v>100</v>
      </c>
      <c r="H32" s="66">
        <f t="shared" ref="H32:H36" si="11">IF(ISERROR(E32/D32),"N/A",E32/D32)</f>
        <v>0.26315789473684209</v>
      </c>
    </row>
    <row r="33" spans="1:17" x14ac:dyDescent="0.25">
      <c r="B33" s="63">
        <v>11</v>
      </c>
      <c r="C33" s="64" t="s">
        <v>1450</v>
      </c>
      <c r="D33" s="65">
        <f>SUMIFS($W$60:$W$643,$D$60:$D$643,Table!$C$3,$S$60:$S$643,C33)</f>
        <v>0</v>
      </c>
      <c r="E33" s="65">
        <f>SUMIFS($X$60:$X$643,$D$60:$D$643,Table!$C$3,$S$60:$S$643,C33)-SUM(SUMIFS($X$60:$X$643,$D$60:$D$643,Table!$C$3,$S$60:$S$643,C33,$AA$60:$AA$643,{"Ongoing","N/A",""}))</f>
        <v>0</v>
      </c>
      <c r="F33" s="65">
        <f>ROUND(1/8*(SUMIFS($Z$60:$Z$643,$D$60:$D$643,Table!$C$3,$S$60:$S$643,C33)-SUM(SUMIFS($Z$60:$Z$643,$D$60:$D$643,Table!$C$3,$S$60:$S$643,C33,$AA$60:$AA$643,{"Ongoing","N/A",""}))),4)</f>
        <v>0</v>
      </c>
      <c r="G33" s="65" t="str">
        <f t="shared" si="10"/>
        <v>N/A</v>
      </c>
      <c r="H33" s="66" t="str">
        <f t="shared" si="11"/>
        <v>N/A</v>
      </c>
    </row>
    <row r="34" spans="1:17" x14ac:dyDescent="0.25">
      <c r="B34" s="63">
        <v>12</v>
      </c>
      <c r="C34" s="64" t="s">
        <v>742</v>
      </c>
      <c r="D34" s="65">
        <f>SUMIFS($W$60:$W$643,$D$60:$D$643,Table!$C$3,$S$60:$S$643,C34)</f>
        <v>28</v>
      </c>
      <c r="E34" s="65">
        <f>SUMIFS($X$60:$X$643,$D$60:$D$643,Table!$C$3,$S$60:$S$643,C34)-SUM(SUMIFS($X$60:$X$643,$D$60:$D$643,Table!$C$3,$S$60:$S$643,C34,$AA$60:$AA$643,{"Ongoing","N/A",""}))</f>
        <v>28</v>
      </c>
      <c r="F34" s="65">
        <f>ROUND(1/8*(SUMIFS($Z$60:$Z$643,$D$60:$D$643,Table!$C$3,$S$60:$S$643,C34)-SUM(SUMIFS($Z$60:$Z$643,$D$60:$D$643,Table!$C$3,$S$60:$S$643,C34,$AA$60:$AA$643,{"Ongoing","N/A",""}))),4)</f>
        <v>0.25</v>
      </c>
      <c r="G34" s="65">
        <f t="shared" si="10"/>
        <v>112</v>
      </c>
      <c r="H34" s="66">
        <f t="shared" si="11"/>
        <v>1</v>
      </c>
    </row>
    <row r="35" spans="1:17" x14ac:dyDescent="0.25">
      <c r="B35" s="63">
        <v>13</v>
      </c>
      <c r="C35" s="64" t="s">
        <v>743</v>
      </c>
      <c r="D35" s="65">
        <f>SUMIFS($W$60:$W$643,$D$60:$D$643,Table!$C$3,$S$60:$S$643,C35)</f>
        <v>0</v>
      </c>
      <c r="E35" s="65">
        <f>SUMIFS($X$60:$X$643,$D$60:$D$643,Table!$C$3,$S$60:$S$643,C35)-SUM(SUMIFS($X$60:$X$643,$D$60:$D$643,Table!$C$3,$S$60:$S$643,C35,$AA$60:$AA$643,{"Ongoing","N/A",""}))</f>
        <v>0</v>
      </c>
      <c r="F35" s="65">
        <f>ROUND(1/8*(SUMIFS($Z$60:$Z$643,$D$60:$D$643,Table!$C$3,$S$60:$S$643,C35)-SUM(SUMIFS($Z$60:$Z$643,$D$60:$D$643,Table!$C$3,$S$60:$S$643,C35,$AA$60:$AA$643,{"Ongoing","N/A",""}))),4)</f>
        <v>0</v>
      </c>
      <c r="G35" s="65" t="str">
        <f t="shared" si="10"/>
        <v>N/A</v>
      </c>
      <c r="H35" s="66" t="str">
        <f t="shared" si="11"/>
        <v>N/A</v>
      </c>
    </row>
    <row r="36" spans="1:17" x14ac:dyDescent="0.25">
      <c r="B36" s="63">
        <v>14</v>
      </c>
      <c r="C36" s="64" t="s">
        <v>744</v>
      </c>
      <c r="D36" s="65">
        <f>SUMIFS($W$60:$W$643,$D$60:$D$643,Table!$C$3,$S$60:$S$643,C36)</f>
        <v>0</v>
      </c>
      <c r="E36" s="65">
        <f>SUMIFS($X$60:$X$643,$D$60:$D$643,Table!$C$3,$S$60:$S$643,C36)-SUM(SUMIFS($X$60:$X$643,$D$60:$D$643,Table!$C$3,$S$60:$S$643,C36,$AA$60:$AA$643,{"Ongoing","N/A",""}))</f>
        <v>0</v>
      </c>
      <c r="F36" s="65">
        <f>ROUND(1/8*(SUMIFS($Z$60:$Z$643,$D$60:$D$643,Table!$C$3,$S$60:$S$643,C36)-SUM(SUMIFS($Z$60:$Z$643,$D$60:$D$643,Table!$C$3,$S$60:$S$643,C36,$AA$60:$AA$643,{"Ongoing","N/A",""}))),4)</f>
        <v>0</v>
      </c>
      <c r="G36" s="65" t="str">
        <f t="shared" si="10"/>
        <v>N/A</v>
      </c>
      <c r="H36" s="66" t="str">
        <f t="shared" si="11"/>
        <v>N/A</v>
      </c>
    </row>
    <row r="37" spans="1:17" x14ac:dyDescent="0.25">
      <c r="B37" s="61" t="s">
        <v>106</v>
      </c>
      <c r="C37" s="67"/>
      <c r="D37" s="69">
        <f>ROUND(SUMIFS($W$60:$W$643,$D$60:$D$643,Table!$C$3),3)</f>
        <v>2520</v>
      </c>
      <c r="E37" s="69">
        <f>ROUND(SUMIFS($W$60:$W$643,$D$60:$D$643,Table!$C$3)-SUM(SUMIFS($W$60:$W$643,$D$60:$D$643,Table!$C$3,$AA$60:$AA$643,{"Ongoing","N/A",""})),3)</f>
        <v>1659</v>
      </c>
      <c r="F37" s="69">
        <f>ROUND(1/8*(SUMIFS($Z$60:$Z$643,$D$60:$D$643,Table!$C$3)-SUM(SUMIFS($Z$60:$Z$643,$D$60:$D$643,Table!$C$3,$AA$60:$AA$643,{"Ongoing","N/A",""}))),4)</f>
        <v>21.2575</v>
      </c>
      <c r="G37" s="65">
        <f t="shared" si="6"/>
        <v>78.043043631659415</v>
      </c>
      <c r="H37" s="66">
        <f t="shared" si="7"/>
        <v>0.65833333333333333</v>
      </c>
      <c r="L37" s="6"/>
    </row>
    <row r="39" spans="1:17" ht="19.5" customHeight="1" x14ac:dyDescent="0.25"/>
    <row r="40" spans="1:17" x14ac:dyDescent="0.25">
      <c r="A40" s="1" t="s">
        <v>193</v>
      </c>
      <c r="B40" s="68" t="s">
        <v>107</v>
      </c>
    </row>
    <row r="41" spans="1:17" x14ac:dyDescent="0.25">
      <c r="B41" s="61" t="s">
        <v>0</v>
      </c>
      <c r="C41" s="61" t="s">
        <v>8</v>
      </c>
      <c r="D41" s="61" t="s">
        <v>1599</v>
      </c>
      <c r="E41" s="61" t="s">
        <v>53</v>
      </c>
      <c r="F41" s="61" t="s">
        <v>99</v>
      </c>
      <c r="G41" s="61" t="s">
        <v>22</v>
      </c>
      <c r="H41" s="62" t="s">
        <v>24</v>
      </c>
      <c r="I41" s="81" t="s">
        <v>139</v>
      </c>
      <c r="J41" s="82" t="s">
        <v>149</v>
      </c>
    </row>
    <row r="42" spans="1:17" ht="15.75" x14ac:dyDescent="0.25">
      <c r="B42" s="63">
        <v>1</v>
      </c>
      <c r="C42" s="73" t="s">
        <v>6</v>
      </c>
      <c r="D42" s="65">
        <f>SUM(D23*Table!$D$4/Table!$C$4,D4)</f>
        <v>12732.538461538461</v>
      </c>
      <c r="E42" s="65">
        <f>SUM(E23*Table!$D$4/Table!$C$4,E4)</f>
        <v>12262.538461538461</v>
      </c>
      <c r="F42" s="65">
        <f ca="1">$K$20</f>
        <v>17</v>
      </c>
      <c r="G42" s="65">
        <f t="shared" ref="G42" ca="1" si="12">IF(ISERROR(E42/(F42)),"N/A",E42/F42)</f>
        <v>721.32579185520353</v>
      </c>
      <c r="H42" s="66">
        <f t="shared" ref="H42:H56" si="13">IF(ISERROR(E42/D42),"N/A",E42/D42)</f>
        <v>0.96308670094186311</v>
      </c>
      <c r="I42" s="83">
        <f>COUNTIFS($S$60:$S$643,C42,$AK$60:$AK$643,Table!$C$41)</f>
        <v>8</v>
      </c>
      <c r="J42" s="83">
        <f>COUNTIFS($S$60:$S$643,C42,$AK$60:$AK$643,Table!$C$42)</f>
        <v>0</v>
      </c>
    </row>
    <row r="43" spans="1:17" ht="15.75" x14ac:dyDescent="0.25">
      <c r="B43" s="63">
        <v>2</v>
      </c>
      <c r="C43" s="191" t="s">
        <v>64</v>
      </c>
      <c r="D43" s="65">
        <f>SUM(D24*Table!$D$4/Table!$C$4,D5)</f>
        <v>3559.9230769230771</v>
      </c>
      <c r="E43" s="65">
        <f>SUM(E24*Table!$D$4/Table!$C$4,E5)</f>
        <v>3559.9230769230771</v>
      </c>
      <c r="F43" s="65">
        <f t="shared" ref="F43:F55" ca="1" si="14">$K$20</f>
        <v>17</v>
      </c>
      <c r="G43" s="65">
        <f ca="1">IF(ISERROR(E43/(F43)),"N/A",E43/F43)</f>
        <v>209.40723981900453</v>
      </c>
      <c r="H43" s="66">
        <f t="shared" si="13"/>
        <v>1</v>
      </c>
      <c r="I43" s="83">
        <f>COUNTIFS($S$60:$S$643,C43,$AK$60:$AK$643,Table!$C$41)</f>
        <v>2</v>
      </c>
      <c r="J43" s="83">
        <f>COUNTIFS($S$60:$S$643,C43,$AK$60:$AK$643,Table!$C$42)</f>
        <v>0</v>
      </c>
    </row>
    <row r="44" spans="1:17" ht="15.75" x14ac:dyDescent="0.25">
      <c r="B44" s="63">
        <v>3</v>
      </c>
      <c r="C44" s="191" t="s">
        <v>65</v>
      </c>
      <c r="D44" s="65">
        <f>SUM(D25*Table!$D$4/Table!$C$4,D6)</f>
        <v>4751</v>
      </c>
      <c r="E44" s="65">
        <f>SUM(E25*Table!$D$4/Table!$C$4,E6)</f>
        <v>4751</v>
      </c>
      <c r="F44" s="65">
        <f t="shared" ca="1" si="14"/>
        <v>17</v>
      </c>
      <c r="G44" s="65">
        <f t="shared" ref="G44:G50" ca="1" si="15">IF(ISERROR(E44/(F44)),"N/A",E44/F44)</f>
        <v>279.47058823529414</v>
      </c>
      <c r="H44" s="66">
        <f t="shared" ref="H44:H50" si="16">IF(ISERROR(E44/D44),"N/A",E44/D44)</f>
        <v>1</v>
      </c>
      <c r="I44" s="83">
        <f>COUNTIFS($S$60:$S$643,C44,$AK$60:$AK$643,Table!$C$41)</f>
        <v>2</v>
      </c>
      <c r="J44" s="83">
        <f>COUNTIFS($S$60:$S$643,C44,$AK$60:$AK$643,Table!$C$42)</f>
        <v>0</v>
      </c>
    </row>
    <row r="45" spans="1:17" ht="15.75" x14ac:dyDescent="0.25">
      <c r="B45" s="63">
        <v>4</v>
      </c>
      <c r="C45" s="76" t="s">
        <v>66</v>
      </c>
      <c r="D45" s="65">
        <f>SUM(D26*Table!$D$4/Table!$C$4,D7)</f>
        <v>0</v>
      </c>
      <c r="E45" s="65">
        <f>SUM(E26*Table!$D$4/Table!$C$4,E7)</f>
        <v>0</v>
      </c>
      <c r="F45" s="65">
        <f t="shared" ca="1" si="14"/>
        <v>17</v>
      </c>
      <c r="G45" s="65">
        <f t="shared" ca="1" si="15"/>
        <v>0</v>
      </c>
      <c r="H45" s="66" t="str">
        <f t="shared" si="16"/>
        <v>N/A</v>
      </c>
      <c r="I45" s="83">
        <f>COUNTIFS($S$60:$S$643,C45,$AK$60:$AK$643,Table!$C$41)</f>
        <v>0</v>
      </c>
      <c r="J45" s="83">
        <f>COUNTIFS($S$60:$S$643,C45,$AK$60:$AK$643,Table!$C$42)</f>
        <v>0</v>
      </c>
    </row>
    <row r="46" spans="1:17" ht="16.5" customHeight="1" x14ac:dyDescent="0.25">
      <c r="B46" s="63">
        <v>5</v>
      </c>
      <c r="C46" s="73" t="s">
        <v>67</v>
      </c>
      <c r="D46" s="65">
        <f>SUM(D27*Table!$D$4/Table!$C$4,D8)</f>
        <v>17601</v>
      </c>
      <c r="E46" s="65">
        <f>SUM(E27*Table!$D$4/Table!$C$4,E8)</f>
        <v>13242.076923076922</v>
      </c>
      <c r="F46" s="65">
        <f t="shared" ca="1" si="14"/>
        <v>17</v>
      </c>
      <c r="G46" s="65">
        <f t="shared" ca="1" si="15"/>
        <v>778.94570135746596</v>
      </c>
      <c r="H46" s="66">
        <f t="shared" si="16"/>
        <v>0.75234798722100571</v>
      </c>
      <c r="I46" s="83">
        <f>COUNTIFS($S$60:$S$643,C46,$AK$60:$AK$643,Table!$C$41)</f>
        <v>10</v>
      </c>
      <c r="J46" s="83">
        <f>COUNTIFS($S$60:$S$643,C46,$AK$60:$AK$643,Table!$C$42)</f>
        <v>0</v>
      </c>
      <c r="M46" s="5"/>
      <c r="N46" s="5"/>
      <c r="O46" s="5"/>
      <c r="P46" s="5"/>
      <c r="Q46" s="5"/>
    </row>
    <row r="47" spans="1:17" ht="15.75" x14ac:dyDescent="0.25">
      <c r="B47" s="63">
        <v>6</v>
      </c>
      <c r="C47" s="73" t="s">
        <v>68</v>
      </c>
      <c r="D47" s="65">
        <f>SUM(D28*Table!$D$4/Table!$C$4,D9)</f>
        <v>14398</v>
      </c>
      <c r="E47" s="65">
        <f>SUM(E28*Table!$D$4/Table!$C$4,E9)</f>
        <v>9937</v>
      </c>
      <c r="F47" s="65">
        <f t="shared" ca="1" si="14"/>
        <v>17</v>
      </c>
      <c r="G47" s="65">
        <f t="shared" ca="1" si="15"/>
        <v>584.52941176470586</v>
      </c>
      <c r="H47" s="66">
        <f t="shared" si="16"/>
        <v>0.69016530073621341</v>
      </c>
      <c r="I47" s="83">
        <f>COUNTIFS($S$60:$S$643,C47,$AK$60:$AK$643,Table!$C$41)</f>
        <v>4</v>
      </c>
      <c r="J47" s="83">
        <f>COUNTIFS($S$60:$S$643,C47,$AK$60:$AK$643,Table!$C$42)</f>
        <v>0</v>
      </c>
      <c r="M47" s="5"/>
      <c r="N47" s="89"/>
      <c r="O47" s="90"/>
      <c r="P47" s="89"/>
      <c r="Q47" s="5"/>
    </row>
    <row r="48" spans="1:17" ht="15.75" x14ac:dyDescent="0.25">
      <c r="A48" t="s">
        <v>1287</v>
      </c>
      <c r="B48" s="63">
        <v>7</v>
      </c>
      <c r="C48" s="73" t="s">
        <v>69</v>
      </c>
      <c r="D48" s="65">
        <f>SUM(D29*Table!$D$4/Table!$C$4,D10)</f>
        <v>14574.923076923076</v>
      </c>
      <c r="E48" s="65">
        <f>SUM(E29*Table!$D$4/Table!$C$4,E10)</f>
        <v>12142.23076923077</v>
      </c>
      <c r="F48" s="65">
        <f t="shared" ca="1" si="14"/>
        <v>17</v>
      </c>
      <c r="G48" s="65">
        <f t="shared" ca="1" si="15"/>
        <v>714.24886877828055</v>
      </c>
      <c r="H48" s="66">
        <f t="shared" si="16"/>
        <v>0.83309055596018455</v>
      </c>
      <c r="I48" s="83">
        <f>COUNTIFS($S$60:$S$643,C48,$AK$60:$AK$643,Table!$C$41)</f>
        <v>9</v>
      </c>
      <c r="J48" s="83">
        <f>COUNTIFS($S$60:$S$643,C48,$AK$60:$AK$643,Table!$C$42)</f>
        <v>0</v>
      </c>
      <c r="M48" s="5"/>
      <c r="N48" s="5"/>
      <c r="O48" s="5"/>
      <c r="P48" s="5"/>
      <c r="Q48" s="5"/>
    </row>
    <row r="49" spans="2:40" ht="15.75" x14ac:dyDescent="0.25">
      <c r="B49" s="63">
        <v>8</v>
      </c>
      <c r="C49" s="73" t="s">
        <v>70</v>
      </c>
      <c r="D49" s="65">
        <f>SUM(D30*Table!$D$4/Table!$C$4,D11)</f>
        <v>14490.076923076924</v>
      </c>
      <c r="E49" s="65">
        <f>SUM(E30*Table!$D$4/Table!$C$4,E11)</f>
        <v>14416.923076923076</v>
      </c>
      <c r="F49" s="65">
        <f t="shared" ca="1" si="14"/>
        <v>17</v>
      </c>
      <c r="G49" s="65">
        <f t="shared" ca="1" si="15"/>
        <v>848.05429864253392</v>
      </c>
      <c r="H49" s="66">
        <f t="shared" si="16"/>
        <v>0.99495145218743852</v>
      </c>
      <c r="I49" s="83">
        <f>COUNTIFS($S$60:$S$643,C49,$AK$60:$AK$643,Table!$C$41)</f>
        <v>7</v>
      </c>
      <c r="J49" s="83">
        <f>COUNTIFS($S$60:$S$643,C49,$AK$60:$AK$643,Table!$C$42)</f>
        <v>0</v>
      </c>
    </row>
    <row r="50" spans="2:40" ht="15.75" x14ac:dyDescent="0.25">
      <c r="B50" s="63">
        <v>9</v>
      </c>
      <c r="C50" s="64" t="s">
        <v>141</v>
      </c>
      <c r="D50" s="65">
        <f>SUM(D31*Table!$D$4/Table!$C$4,D12)</f>
        <v>0</v>
      </c>
      <c r="E50" s="65">
        <f>SUM(E31*Table!$D$4/Table!$C$4,E12)</f>
        <v>0</v>
      </c>
      <c r="F50" s="65">
        <f t="shared" ca="1" si="14"/>
        <v>17</v>
      </c>
      <c r="G50" s="65">
        <f t="shared" ca="1" si="15"/>
        <v>0</v>
      </c>
      <c r="H50" s="66" t="str">
        <f t="shared" si="16"/>
        <v>N/A</v>
      </c>
      <c r="I50" s="83">
        <f>COUNTIFS($S$60:$S$643,C50,$AK$60:$AK$643,Table!$C$41)</f>
        <v>0</v>
      </c>
      <c r="J50" s="83">
        <f>COUNTIFS($S$60:$S$643,C50,$AK$60:$AK$643,Table!$C$42)</f>
        <v>0</v>
      </c>
    </row>
    <row r="51" spans="2:40" ht="15.75" x14ac:dyDescent="0.25">
      <c r="B51" s="63">
        <v>10</v>
      </c>
      <c r="C51" s="73" t="s">
        <v>142</v>
      </c>
      <c r="D51" s="65">
        <f>SUM(D32*Table!$D$4/Table!$C$4,D13)</f>
        <v>13498.692307692309</v>
      </c>
      <c r="E51" s="65">
        <f>SUM(E32*Table!$D$4/Table!$C$4,E13)</f>
        <v>11657.076923076924</v>
      </c>
      <c r="F51" s="65">
        <f t="shared" ca="1" si="14"/>
        <v>17</v>
      </c>
      <c r="G51" s="65">
        <f t="shared" ref="G51:G55" ca="1" si="17">IF(ISERROR(E51/(F51)),"N/A",E51/F51)</f>
        <v>685.71040723981901</v>
      </c>
      <c r="H51" s="66">
        <f t="shared" ref="H51:H55" si="18">IF(ISERROR(E51/D51),"N/A",E51/D51)</f>
        <v>0.86357083022287062</v>
      </c>
      <c r="I51" s="83">
        <f>COUNTIFS($S$60:$S$643,C51,$AK$60:$AK$643,Table!$C$41)</f>
        <v>6</v>
      </c>
      <c r="J51" s="83">
        <f>COUNTIFS($S$60:$S$643,C51,$AK$60:$AK$643,Table!$C$42)</f>
        <v>0</v>
      </c>
    </row>
    <row r="52" spans="2:40" ht="15.75" x14ac:dyDescent="0.25">
      <c r="B52" s="63">
        <v>11</v>
      </c>
      <c r="C52" s="64" t="s">
        <v>1450</v>
      </c>
      <c r="D52" s="65">
        <f>SUM(D33*Table!$D$4/Table!$C$4,D14)</f>
        <v>0</v>
      </c>
      <c r="E52" s="65">
        <f>SUM(E33*Table!$D$4/Table!$C$4,E14)</f>
        <v>0</v>
      </c>
      <c r="F52" s="65">
        <f t="shared" ca="1" si="14"/>
        <v>17</v>
      </c>
      <c r="G52" s="65">
        <f t="shared" ca="1" si="17"/>
        <v>0</v>
      </c>
      <c r="H52" s="66" t="str">
        <f t="shared" si="18"/>
        <v>N/A</v>
      </c>
      <c r="I52" s="83">
        <f>COUNTIFS($S$60:$S$643,C52,$AK$60:$AK$643,Table!$C$41)</f>
        <v>0</v>
      </c>
      <c r="J52" s="83">
        <f>COUNTIFS($S$60:$S$643,C52,$AK$60:$AK$643,Table!$C$42)</f>
        <v>0</v>
      </c>
    </row>
    <row r="53" spans="2:40" ht="15.75" x14ac:dyDescent="0.25">
      <c r="B53" s="63">
        <v>12</v>
      </c>
      <c r="C53" s="64" t="s">
        <v>742</v>
      </c>
      <c r="D53" s="65">
        <f>SUM(D34*Table!$D$4/Table!$C$4,D15)</f>
        <v>2055.9230769230771</v>
      </c>
      <c r="E53" s="65">
        <f>SUM(E34*Table!$D$4/Table!$C$4,E15)</f>
        <v>180.92307692307691</v>
      </c>
      <c r="F53" s="65">
        <f t="shared" ca="1" si="14"/>
        <v>17</v>
      </c>
      <c r="G53" s="65">
        <f t="shared" ca="1" si="17"/>
        <v>10.642533936651583</v>
      </c>
      <c r="H53" s="66">
        <f t="shared" si="18"/>
        <v>8.8000897968346592E-2</v>
      </c>
      <c r="I53" s="83">
        <f>COUNTIFS($S$60:$S$643,C53,$AK$60:$AK$643,Table!$C$41)</f>
        <v>0</v>
      </c>
      <c r="J53" s="83">
        <f>COUNTIFS($S$60:$S$643,C53,$AK$60:$AK$643,Table!$C$42)</f>
        <v>0</v>
      </c>
    </row>
    <row r="54" spans="2:40" ht="15.75" x14ac:dyDescent="0.25">
      <c r="B54" s="63">
        <v>13</v>
      </c>
      <c r="C54" s="64" t="s">
        <v>743</v>
      </c>
      <c r="D54" s="65">
        <f>SUM(D35*Table!$D$4/Table!$C$4,D16)</f>
        <v>1970</v>
      </c>
      <c r="E54" s="65">
        <f>SUM(E35*Table!$D$4/Table!$C$4,E16)</f>
        <v>286</v>
      </c>
      <c r="F54" s="65">
        <f t="shared" ca="1" si="14"/>
        <v>17</v>
      </c>
      <c r="G54" s="65">
        <f t="shared" ca="1" si="17"/>
        <v>16.823529411764707</v>
      </c>
      <c r="H54" s="66">
        <f t="shared" si="18"/>
        <v>0.14517766497461929</v>
      </c>
      <c r="I54" s="83">
        <f>COUNTIFS($S$60:$S$643,C54,$AK$60:$AK$643,Table!$C$41)</f>
        <v>0</v>
      </c>
      <c r="J54" s="83">
        <f>COUNTIFS($S$60:$S$643,C54,$AK$60:$AK$643,Table!$C$42)</f>
        <v>0</v>
      </c>
    </row>
    <row r="55" spans="2:40" ht="15.75" x14ac:dyDescent="0.25">
      <c r="B55" s="63">
        <v>14</v>
      </c>
      <c r="C55" s="64" t="s">
        <v>744</v>
      </c>
      <c r="D55" s="65">
        <f>SUM(D36*Table!$D$4/Table!$C$4,D17)</f>
        <v>1938</v>
      </c>
      <c r="E55" s="65">
        <f>SUM(E36*Table!$D$4/Table!$C$4,E17)</f>
        <v>241</v>
      </c>
      <c r="F55" s="65">
        <f t="shared" ca="1" si="14"/>
        <v>17</v>
      </c>
      <c r="G55" s="65">
        <f t="shared" ca="1" si="17"/>
        <v>14.176470588235293</v>
      </c>
      <c r="H55" s="66">
        <f t="shared" si="18"/>
        <v>0.12435500515995872</v>
      </c>
      <c r="I55" s="83">
        <f>COUNTIFS($S$60:$S$643,C55,$AK$60:$AK$643,Table!$C$41)</f>
        <v>0</v>
      </c>
      <c r="J55" s="83">
        <f>COUNTIFS($S$60:$S$643,C55,$AK$60:$AK$643,Table!$C$42)</f>
        <v>0</v>
      </c>
    </row>
    <row r="56" spans="2:40" ht="15.75" x14ac:dyDescent="0.25">
      <c r="B56" s="61" t="s">
        <v>106</v>
      </c>
      <c r="C56" s="67"/>
      <c r="D56" s="65">
        <f>SUM(D42:D55)</f>
        <v>101570.07692307692</v>
      </c>
      <c r="E56" s="65">
        <f>SUM(E42:E55)</f>
        <v>82676.692307692312</v>
      </c>
      <c r="F56" s="65">
        <f ca="1">$K$20*COUNTA(C42:C55)</f>
        <v>238</v>
      </c>
      <c r="G56" s="65">
        <f ca="1">IF(ISERROR(E56/(F56)),"N/A",E56/F56)</f>
        <v>347.38106011635426</v>
      </c>
      <c r="H56" s="66">
        <f t="shared" si="13"/>
        <v>0.81398670565452735</v>
      </c>
      <c r="I56" s="83">
        <f>SUM(I42:I55)</f>
        <v>48</v>
      </c>
      <c r="J56" s="83">
        <f>SUM(J42:J55)</f>
        <v>0</v>
      </c>
      <c r="X56" s="5"/>
      <c r="Y56" s="5"/>
      <c r="Z56" s="5"/>
    </row>
    <row r="59" spans="2:40" x14ac:dyDescent="0.25">
      <c r="B59" s="56" t="s">
        <v>0</v>
      </c>
      <c r="C59" s="56" t="s">
        <v>63</v>
      </c>
      <c r="D59" s="56" t="s">
        <v>1</v>
      </c>
      <c r="E59" s="56" t="s">
        <v>56</v>
      </c>
      <c r="F59" s="56" t="s">
        <v>57</v>
      </c>
      <c r="G59" s="56" t="s">
        <v>143</v>
      </c>
      <c r="H59" s="56" t="s">
        <v>110</v>
      </c>
      <c r="I59" s="56" t="s">
        <v>58</v>
      </c>
      <c r="J59" s="56" t="s">
        <v>109</v>
      </c>
      <c r="K59" s="56" t="s">
        <v>144</v>
      </c>
      <c r="L59" s="56" t="s">
        <v>72</v>
      </c>
      <c r="M59" s="56" t="s">
        <v>147</v>
      </c>
      <c r="N59" s="56" t="s">
        <v>71</v>
      </c>
      <c r="O59" s="56" t="s">
        <v>62</v>
      </c>
      <c r="P59" s="56" t="s">
        <v>80</v>
      </c>
      <c r="Q59" s="53" t="s">
        <v>55</v>
      </c>
      <c r="R59" s="57" t="s">
        <v>7</v>
      </c>
      <c r="S59" s="57" t="s">
        <v>8</v>
      </c>
      <c r="T59" s="57" t="s">
        <v>78</v>
      </c>
      <c r="U59" s="57" t="s">
        <v>92</v>
      </c>
      <c r="V59" s="57" t="s">
        <v>75</v>
      </c>
      <c r="W59" s="57" t="s">
        <v>76</v>
      </c>
      <c r="X59" s="57" t="s">
        <v>53</v>
      </c>
      <c r="Y59" s="57" t="s">
        <v>79</v>
      </c>
      <c r="Z59" s="57" t="s">
        <v>54</v>
      </c>
      <c r="AA59" s="57" t="s">
        <v>17</v>
      </c>
      <c r="AB59" s="57" t="s">
        <v>161</v>
      </c>
      <c r="AC59" s="57" t="s">
        <v>59</v>
      </c>
      <c r="AD59" s="57" t="s">
        <v>60</v>
      </c>
      <c r="AE59" s="56" t="s">
        <v>12</v>
      </c>
      <c r="AF59" s="56" t="s">
        <v>13</v>
      </c>
      <c r="AG59" s="56" t="s">
        <v>77</v>
      </c>
      <c r="AH59" s="56" t="s">
        <v>14</v>
      </c>
      <c r="AI59" s="56" t="s">
        <v>15</v>
      </c>
      <c r="AJ59" s="57" t="s">
        <v>16</v>
      </c>
      <c r="AK59" s="56" t="s">
        <v>145</v>
      </c>
      <c r="AL59" s="57" t="s">
        <v>138</v>
      </c>
      <c r="AM59" s="57" t="s">
        <v>137</v>
      </c>
      <c r="AN59" s="57" t="s">
        <v>81</v>
      </c>
    </row>
    <row r="60" spans="2:40" x14ac:dyDescent="0.25">
      <c r="B60" s="94">
        <v>1</v>
      </c>
      <c r="C60" s="16">
        <v>20200518</v>
      </c>
      <c r="D60" s="15" t="s">
        <v>3</v>
      </c>
      <c r="E60" s="15" t="s">
        <v>217</v>
      </c>
      <c r="F60" s="93" t="s">
        <v>310</v>
      </c>
      <c r="G60" s="17">
        <v>1452946</v>
      </c>
      <c r="H60" s="52" t="s">
        <v>61</v>
      </c>
      <c r="I60" s="15" t="s">
        <v>227</v>
      </c>
      <c r="J60" s="52" t="s">
        <v>61</v>
      </c>
      <c r="K60" s="15" t="s">
        <v>146</v>
      </c>
      <c r="L60" s="15" t="s">
        <v>264</v>
      </c>
      <c r="M60" s="15" t="s">
        <v>218</v>
      </c>
      <c r="N60" s="15" t="s">
        <v>221</v>
      </c>
      <c r="O60" s="17" t="s">
        <v>61</v>
      </c>
      <c r="P60" s="17" t="s">
        <v>260</v>
      </c>
      <c r="Q60" s="18"/>
      <c r="R60" s="52" t="s">
        <v>61</v>
      </c>
      <c r="S60" s="15" t="s">
        <v>68</v>
      </c>
      <c r="T60" s="15"/>
      <c r="U60" s="15"/>
      <c r="V60" s="15">
        <v>109</v>
      </c>
      <c r="W60" s="15">
        <f t="shared" ref="W60:W96" si="19">V60</f>
        <v>109</v>
      </c>
      <c r="X60" s="15">
        <f t="shared" ref="X60:X70" si="20">W60</f>
        <v>109</v>
      </c>
      <c r="Y60" s="15">
        <f>ROUNDDOWN(W60/HLOOKUP(D60,Table!$C$3:$D$4,2,0)*8,2)</f>
        <v>1.93</v>
      </c>
      <c r="Z60" s="15">
        <v>2</v>
      </c>
      <c r="AA60" s="15" t="s">
        <v>74</v>
      </c>
      <c r="AB60" s="19">
        <v>43973</v>
      </c>
      <c r="AC60" s="19">
        <v>43969</v>
      </c>
      <c r="AD60" s="19">
        <v>43973</v>
      </c>
      <c r="AE60" s="19">
        <v>43971</v>
      </c>
      <c r="AF60" s="19">
        <v>43971</v>
      </c>
      <c r="AG60" s="19" t="s">
        <v>176</v>
      </c>
      <c r="AH60" s="31">
        <v>1</v>
      </c>
      <c r="AI60" s="31">
        <v>1</v>
      </c>
      <c r="AJ60" s="31">
        <v>1</v>
      </c>
      <c r="AK60" s="19" t="s">
        <v>150</v>
      </c>
      <c r="AL60" s="17" t="s">
        <v>61</v>
      </c>
      <c r="AM60" s="17" t="s">
        <v>61</v>
      </c>
      <c r="AN60" s="17" t="s">
        <v>61</v>
      </c>
    </row>
    <row r="61" spans="2:40" x14ac:dyDescent="0.25">
      <c r="B61" s="94">
        <f>B60+1</f>
        <v>2</v>
      </c>
      <c r="C61" s="16">
        <v>20200518</v>
      </c>
      <c r="D61" s="15" t="s">
        <v>3</v>
      </c>
      <c r="E61" s="15" t="s">
        <v>217</v>
      </c>
      <c r="F61" s="93" t="s">
        <v>311</v>
      </c>
      <c r="G61" s="17">
        <v>1452946</v>
      </c>
      <c r="H61" s="52" t="s">
        <v>61</v>
      </c>
      <c r="I61" s="15" t="s">
        <v>233</v>
      </c>
      <c r="J61" s="52" t="s">
        <v>61</v>
      </c>
      <c r="K61" s="15" t="s">
        <v>146</v>
      </c>
      <c r="L61" s="15" t="s">
        <v>264</v>
      </c>
      <c r="M61" s="15" t="s">
        <v>218</v>
      </c>
      <c r="N61" s="15" t="s">
        <v>221</v>
      </c>
      <c r="O61" s="17" t="s">
        <v>61</v>
      </c>
      <c r="P61" s="17" t="s">
        <v>260</v>
      </c>
      <c r="Q61" s="18"/>
      <c r="R61" s="52" t="s">
        <v>61</v>
      </c>
      <c r="S61" s="15" t="s">
        <v>68</v>
      </c>
      <c r="T61" s="15"/>
      <c r="U61" s="15"/>
      <c r="V61" s="15">
        <v>59</v>
      </c>
      <c r="W61" s="15">
        <f t="shared" si="19"/>
        <v>59</v>
      </c>
      <c r="X61" s="15">
        <f t="shared" si="20"/>
        <v>59</v>
      </c>
      <c r="Y61" s="15">
        <f>ROUNDDOWN(W61/HLOOKUP(D61,Table!$C$3:$D$4,2,0)*8,2)</f>
        <v>1.04</v>
      </c>
      <c r="Z61" s="15">
        <v>1</v>
      </c>
      <c r="AA61" s="15" t="s">
        <v>74</v>
      </c>
      <c r="AB61" s="19">
        <v>43973</v>
      </c>
      <c r="AC61" s="19">
        <v>43969</v>
      </c>
      <c r="AD61" s="19">
        <v>43973</v>
      </c>
      <c r="AE61" s="19">
        <v>43971</v>
      </c>
      <c r="AF61" s="19">
        <v>43971</v>
      </c>
      <c r="AG61" s="19" t="s">
        <v>176</v>
      </c>
      <c r="AH61" s="31">
        <v>1</v>
      </c>
      <c r="AI61" s="31">
        <v>1</v>
      </c>
      <c r="AJ61" s="31">
        <v>1</v>
      </c>
      <c r="AK61" s="19" t="s">
        <v>150</v>
      </c>
      <c r="AL61" s="17" t="s">
        <v>61</v>
      </c>
      <c r="AM61" s="17" t="s">
        <v>61</v>
      </c>
      <c r="AN61" s="17" t="s">
        <v>61</v>
      </c>
    </row>
    <row r="62" spans="2:40" x14ac:dyDescent="0.25">
      <c r="B62" s="94">
        <f t="shared" ref="B62:B125" si="21">B61+1</f>
        <v>3</v>
      </c>
      <c r="C62" s="16">
        <v>20200518</v>
      </c>
      <c r="D62" s="15" t="s">
        <v>3</v>
      </c>
      <c r="E62" s="15" t="s">
        <v>217</v>
      </c>
      <c r="F62" s="93" t="s">
        <v>310</v>
      </c>
      <c r="G62" s="17">
        <v>1452946</v>
      </c>
      <c r="H62" s="52" t="s">
        <v>61</v>
      </c>
      <c r="I62" s="15" t="s">
        <v>228</v>
      </c>
      <c r="J62" s="52" t="s">
        <v>61</v>
      </c>
      <c r="K62" s="15" t="s">
        <v>146</v>
      </c>
      <c r="L62" s="15" t="s">
        <v>264</v>
      </c>
      <c r="M62" s="15" t="s">
        <v>218</v>
      </c>
      <c r="N62" s="15" t="s">
        <v>221</v>
      </c>
      <c r="O62" s="17" t="s">
        <v>61</v>
      </c>
      <c r="P62" s="17" t="s">
        <v>260</v>
      </c>
      <c r="Q62" s="18"/>
      <c r="R62" s="52" t="s">
        <v>61</v>
      </c>
      <c r="S62" s="15" t="s">
        <v>69</v>
      </c>
      <c r="T62" s="15"/>
      <c r="U62" s="15"/>
      <c r="V62" s="15">
        <v>125</v>
      </c>
      <c r="W62" s="15">
        <f t="shared" si="19"/>
        <v>125</v>
      </c>
      <c r="X62" s="15">
        <f t="shared" si="20"/>
        <v>125</v>
      </c>
      <c r="Y62" s="15">
        <f>ROUNDDOWN(W62/HLOOKUP(D62,Table!$C$3:$D$4,2,0)*8,2)</f>
        <v>2.2200000000000002</v>
      </c>
      <c r="Z62" s="15">
        <v>2</v>
      </c>
      <c r="AA62" s="15" t="s">
        <v>74</v>
      </c>
      <c r="AB62" s="19">
        <v>43973</v>
      </c>
      <c r="AC62" s="19">
        <v>43969</v>
      </c>
      <c r="AD62" s="19">
        <v>43973</v>
      </c>
      <c r="AE62" s="19">
        <v>43969</v>
      </c>
      <c r="AF62" s="19">
        <v>43969</v>
      </c>
      <c r="AG62" s="19" t="s">
        <v>176</v>
      </c>
      <c r="AH62" s="31">
        <v>1</v>
      </c>
      <c r="AI62" s="31">
        <v>1</v>
      </c>
      <c r="AJ62" s="31">
        <v>1</v>
      </c>
      <c r="AK62" s="19" t="s">
        <v>150</v>
      </c>
      <c r="AL62" s="17" t="s">
        <v>61</v>
      </c>
      <c r="AM62" s="17" t="s">
        <v>61</v>
      </c>
      <c r="AN62" s="17" t="s">
        <v>61</v>
      </c>
    </row>
    <row r="63" spans="2:40" s="113" customFormat="1" x14ac:dyDescent="0.25">
      <c r="B63" s="94">
        <f t="shared" si="21"/>
        <v>4</v>
      </c>
      <c r="C63" s="114">
        <v>20200518</v>
      </c>
      <c r="D63" s="114" t="s">
        <v>3</v>
      </c>
      <c r="E63" s="114" t="s">
        <v>217</v>
      </c>
      <c r="F63" s="93" t="s">
        <v>311</v>
      </c>
      <c r="G63" s="115">
        <v>1452946</v>
      </c>
      <c r="H63" s="122" t="s">
        <v>61</v>
      </c>
      <c r="I63" s="114" t="s">
        <v>200</v>
      </c>
      <c r="J63" s="122" t="s">
        <v>61</v>
      </c>
      <c r="K63" s="114" t="s">
        <v>146</v>
      </c>
      <c r="L63" s="114" t="s">
        <v>264</v>
      </c>
      <c r="M63" s="114" t="s">
        <v>218</v>
      </c>
      <c r="N63" s="114" t="s">
        <v>221</v>
      </c>
      <c r="O63" s="115" t="s">
        <v>61</v>
      </c>
      <c r="P63" s="115" t="s">
        <v>260</v>
      </c>
      <c r="Q63" s="18"/>
      <c r="R63" s="52" t="s">
        <v>61</v>
      </c>
      <c r="S63" s="114" t="s">
        <v>68</v>
      </c>
      <c r="T63" s="114"/>
      <c r="U63" s="114"/>
      <c r="V63" s="114">
        <v>18</v>
      </c>
      <c r="W63" s="114">
        <f>V63</f>
        <v>18</v>
      </c>
      <c r="X63" s="114">
        <f t="shared" si="20"/>
        <v>18</v>
      </c>
      <c r="Y63" s="114">
        <f>ROUNDDOWN(W63/HLOOKUP(D63,Table!$C$3:$D$4,2,0)*8,2)</f>
        <v>0.32</v>
      </c>
      <c r="Z63" s="114">
        <v>0.3</v>
      </c>
      <c r="AA63" s="15" t="s">
        <v>74</v>
      </c>
      <c r="AB63" s="19">
        <v>43973</v>
      </c>
      <c r="AC63" s="111">
        <v>43969</v>
      </c>
      <c r="AD63" s="111">
        <v>43973</v>
      </c>
      <c r="AE63" s="111">
        <v>43971</v>
      </c>
      <c r="AF63" s="111">
        <v>43971</v>
      </c>
      <c r="AG63" s="111" t="s">
        <v>176</v>
      </c>
      <c r="AH63" s="112">
        <v>1</v>
      </c>
      <c r="AI63" s="112">
        <v>1</v>
      </c>
      <c r="AJ63" s="112">
        <v>1</v>
      </c>
      <c r="AK63" s="111" t="s">
        <v>150</v>
      </c>
      <c r="AL63" s="115" t="s">
        <v>61</v>
      </c>
      <c r="AM63" s="115" t="s">
        <v>61</v>
      </c>
      <c r="AN63" s="115" t="s">
        <v>61</v>
      </c>
    </row>
    <row r="64" spans="2:40" x14ac:dyDescent="0.25">
      <c r="B64" s="94">
        <f t="shared" si="21"/>
        <v>5</v>
      </c>
      <c r="C64" s="16">
        <v>20200518</v>
      </c>
      <c r="D64" s="15" t="s">
        <v>3</v>
      </c>
      <c r="E64" s="15" t="s">
        <v>217</v>
      </c>
      <c r="F64" s="93" t="s">
        <v>312</v>
      </c>
      <c r="G64" s="17">
        <v>1452946</v>
      </c>
      <c r="H64" s="52" t="s">
        <v>61</v>
      </c>
      <c r="I64" s="15" t="s">
        <v>201</v>
      </c>
      <c r="J64" s="52" t="s">
        <v>61</v>
      </c>
      <c r="K64" s="15" t="s">
        <v>146</v>
      </c>
      <c r="L64" s="15" t="s">
        <v>264</v>
      </c>
      <c r="M64" s="15" t="s">
        <v>218</v>
      </c>
      <c r="N64" s="15" t="s">
        <v>221</v>
      </c>
      <c r="O64" s="17" t="s">
        <v>61</v>
      </c>
      <c r="P64" s="17" t="s">
        <v>260</v>
      </c>
      <c r="Q64" s="18"/>
      <c r="R64" s="52" t="s">
        <v>61</v>
      </c>
      <c r="S64" s="15" t="s">
        <v>67</v>
      </c>
      <c r="T64" s="15"/>
      <c r="U64" s="15"/>
      <c r="V64" s="15">
        <v>220</v>
      </c>
      <c r="W64" s="15">
        <f t="shared" si="19"/>
        <v>220</v>
      </c>
      <c r="X64" s="15">
        <f t="shared" si="20"/>
        <v>220</v>
      </c>
      <c r="Y64" s="15">
        <f>ROUNDDOWN(W64/HLOOKUP(D64,Table!$C$3:$D$4,2,0)*8,2)</f>
        <v>3.91</v>
      </c>
      <c r="Z64" s="15">
        <v>3</v>
      </c>
      <c r="AA64" s="15" t="s">
        <v>74</v>
      </c>
      <c r="AB64" s="19">
        <v>43973</v>
      </c>
      <c r="AC64" s="19">
        <v>43969</v>
      </c>
      <c r="AD64" s="19">
        <v>43973</v>
      </c>
      <c r="AE64" s="19">
        <v>43971</v>
      </c>
      <c r="AF64" s="19">
        <v>43971</v>
      </c>
      <c r="AG64" s="19" t="s">
        <v>176</v>
      </c>
      <c r="AH64" s="31">
        <v>1</v>
      </c>
      <c r="AI64" s="31">
        <v>1</v>
      </c>
      <c r="AJ64" s="31">
        <v>1</v>
      </c>
      <c r="AK64" s="19" t="s">
        <v>150</v>
      </c>
      <c r="AL64" s="17" t="s">
        <v>61</v>
      </c>
      <c r="AM64" s="17" t="s">
        <v>61</v>
      </c>
      <c r="AN64" s="17" t="s">
        <v>61</v>
      </c>
    </row>
    <row r="65" spans="2:40" s="113" customFormat="1" x14ac:dyDescent="0.25">
      <c r="B65" s="94">
        <f t="shared" si="21"/>
        <v>6</v>
      </c>
      <c r="C65" s="114">
        <v>20200518</v>
      </c>
      <c r="D65" s="114" t="s">
        <v>3</v>
      </c>
      <c r="E65" s="114" t="s">
        <v>217</v>
      </c>
      <c r="F65" s="93" t="s">
        <v>313</v>
      </c>
      <c r="G65" s="115">
        <v>1452946</v>
      </c>
      <c r="H65" s="122" t="s">
        <v>61</v>
      </c>
      <c r="I65" s="114" t="s">
        <v>234</v>
      </c>
      <c r="J65" s="122" t="s">
        <v>61</v>
      </c>
      <c r="K65" s="114" t="s">
        <v>146</v>
      </c>
      <c r="L65" s="114" t="s">
        <v>264</v>
      </c>
      <c r="M65" s="114" t="s">
        <v>218</v>
      </c>
      <c r="N65" s="114" t="s">
        <v>221</v>
      </c>
      <c r="O65" s="115" t="s">
        <v>61</v>
      </c>
      <c r="P65" s="115" t="s">
        <v>260</v>
      </c>
      <c r="Q65" s="18"/>
      <c r="R65" s="52" t="s">
        <v>61</v>
      </c>
      <c r="S65" s="114" t="s">
        <v>68</v>
      </c>
      <c r="T65" s="114"/>
      <c r="U65" s="114"/>
      <c r="V65" s="114">
        <v>117</v>
      </c>
      <c r="W65" s="114">
        <f>V65</f>
        <v>117</v>
      </c>
      <c r="X65" s="114">
        <f t="shared" si="20"/>
        <v>117</v>
      </c>
      <c r="Y65" s="114">
        <f>ROUNDDOWN(W65/HLOOKUP(D65,Table!$C$3:$D$4,2,0)*8,2)</f>
        <v>2.08</v>
      </c>
      <c r="Z65" s="114">
        <v>2</v>
      </c>
      <c r="AA65" s="15" t="s">
        <v>74</v>
      </c>
      <c r="AB65" s="19">
        <v>43973</v>
      </c>
      <c r="AC65" s="111">
        <v>43969</v>
      </c>
      <c r="AD65" s="111">
        <v>43973</v>
      </c>
      <c r="AE65" s="111">
        <v>43971</v>
      </c>
      <c r="AF65" s="111">
        <v>43971</v>
      </c>
      <c r="AG65" s="111" t="s">
        <v>176</v>
      </c>
      <c r="AH65" s="112">
        <v>1</v>
      </c>
      <c r="AI65" s="112">
        <v>1</v>
      </c>
      <c r="AJ65" s="112">
        <v>1</v>
      </c>
      <c r="AK65" s="111" t="s">
        <v>150</v>
      </c>
      <c r="AL65" s="115" t="s">
        <v>61</v>
      </c>
      <c r="AM65" s="115" t="s">
        <v>61</v>
      </c>
      <c r="AN65" s="115"/>
    </row>
    <row r="66" spans="2:40" x14ac:dyDescent="0.25">
      <c r="B66" s="94">
        <f t="shared" si="21"/>
        <v>7</v>
      </c>
      <c r="C66" s="16">
        <v>20200518</v>
      </c>
      <c r="D66" s="15" t="s">
        <v>3</v>
      </c>
      <c r="E66" s="15" t="s">
        <v>217</v>
      </c>
      <c r="F66" s="93" t="s">
        <v>313</v>
      </c>
      <c r="G66" s="17">
        <v>1452946</v>
      </c>
      <c r="H66" s="52" t="s">
        <v>61</v>
      </c>
      <c r="I66" s="15" t="s">
        <v>235</v>
      </c>
      <c r="J66" s="52" t="s">
        <v>61</v>
      </c>
      <c r="K66" s="15" t="s">
        <v>146</v>
      </c>
      <c r="L66" s="15" t="s">
        <v>264</v>
      </c>
      <c r="M66" s="15" t="s">
        <v>218</v>
      </c>
      <c r="N66" s="15" t="s">
        <v>221</v>
      </c>
      <c r="O66" s="17" t="s">
        <v>61</v>
      </c>
      <c r="P66" s="17" t="s">
        <v>260</v>
      </c>
      <c r="Q66" s="18"/>
      <c r="R66" s="52" t="s">
        <v>61</v>
      </c>
      <c r="S66" s="15" t="s">
        <v>69</v>
      </c>
      <c r="T66" s="15"/>
      <c r="U66" s="15"/>
      <c r="V66" s="15">
        <v>18</v>
      </c>
      <c r="W66" s="15">
        <f t="shared" si="19"/>
        <v>18</v>
      </c>
      <c r="X66" s="15">
        <f t="shared" si="20"/>
        <v>18</v>
      </c>
      <c r="Y66" s="15">
        <f>ROUNDDOWN(W66/HLOOKUP(D66,Table!$C$3:$D$4,2,0)*8,2)</f>
        <v>0.32</v>
      </c>
      <c r="Z66" s="15">
        <v>0.3</v>
      </c>
      <c r="AA66" s="15" t="s">
        <v>74</v>
      </c>
      <c r="AB66" s="19">
        <v>43973</v>
      </c>
      <c r="AC66" s="19">
        <v>43969</v>
      </c>
      <c r="AD66" s="19">
        <v>43973</v>
      </c>
      <c r="AE66" s="19">
        <v>43969</v>
      </c>
      <c r="AF66" s="19">
        <v>43969</v>
      </c>
      <c r="AG66" s="19" t="s">
        <v>176</v>
      </c>
      <c r="AH66" s="31">
        <v>1</v>
      </c>
      <c r="AI66" s="31">
        <v>1</v>
      </c>
      <c r="AJ66" s="31">
        <v>1</v>
      </c>
      <c r="AK66" s="19" t="s">
        <v>150</v>
      </c>
      <c r="AL66" s="17" t="s">
        <v>61</v>
      </c>
      <c r="AM66" s="17" t="s">
        <v>61</v>
      </c>
      <c r="AN66" s="17" t="s">
        <v>61</v>
      </c>
    </row>
    <row r="67" spans="2:40" s="110" customFormat="1" x14ac:dyDescent="0.25">
      <c r="B67" s="121">
        <f t="shared" si="21"/>
        <v>8</v>
      </c>
      <c r="C67" s="16">
        <v>20200518</v>
      </c>
      <c r="D67" s="16" t="s">
        <v>3</v>
      </c>
      <c r="E67" s="16" t="s">
        <v>217</v>
      </c>
      <c r="F67" s="93" t="s">
        <v>313</v>
      </c>
      <c r="G67" s="98">
        <v>1452946</v>
      </c>
      <c r="H67" s="52" t="s">
        <v>61</v>
      </c>
      <c r="I67" s="16" t="s">
        <v>236</v>
      </c>
      <c r="J67" s="52" t="s">
        <v>61</v>
      </c>
      <c r="K67" s="16" t="s">
        <v>146</v>
      </c>
      <c r="L67" s="16" t="s">
        <v>264</v>
      </c>
      <c r="M67" s="16" t="s">
        <v>218</v>
      </c>
      <c r="N67" s="16" t="s">
        <v>221</v>
      </c>
      <c r="O67" s="98" t="s">
        <v>61</v>
      </c>
      <c r="P67" s="98" t="s">
        <v>260</v>
      </c>
      <c r="Q67" s="18"/>
      <c r="R67" s="52" t="s">
        <v>61</v>
      </c>
      <c r="S67" s="16" t="s">
        <v>68</v>
      </c>
      <c r="T67" s="16"/>
      <c r="U67" s="16"/>
      <c r="V67" s="16">
        <v>49</v>
      </c>
      <c r="W67" s="16">
        <f>V67</f>
        <v>49</v>
      </c>
      <c r="X67" s="16">
        <f t="shared" si="20"/>
        <v>49</v>
      </c>
      <c r="Y67" s="16">
        <f>ROUNDDOWN(W67/HLOOKUP(D67,Table!$C$3:$D$4,2,0)*8,2)</f>
        <v>0.87</v>
      </c>
      <c r="Z67" s="16">
        <v>0.5</v>
      </c>
      <c r="AA67" s="15" t="s">
        <v>74</v>
      </c>
      <c r="AB67" s="19">
        <v>43973</v>
      </c>
      <c r="AC67" s="99">
        <v>43969</v>
      </c>
      <c r="AD67" s="99">
        <v>43973</v>
      </c>
      <c r="AE67" s="99">
        <v>43971</v>
      </c>
      <c r="AF67" s="99">
        <v>43971</v>
      </c>
      <c r="AG67" s="99" t="s">
        <v>176</v>
      </c>
      <c r="AH67" s="100">
        <v>1</v>
      </c>
      <c r="AI67" s="100">
        <v>1</v>
      </c>
      <c r="AJ67" s="100">
        <v>1</v>
      </c>
      <c r="AK67" s="99" t="s">
        <v>150</v>
      </c>
      <c r="AL67" s="98" t="s">
        <v>61</v>
      </c>
      <c r="AM67" s="98" t="s">
        <v>61</v>
      </c>
      <c r="AN67" s="98" t="s">
        <v>61</v>
      </c>
    </row>
    <row r="68" spans="2:40" x14ac:dyDescent="0.25">
      <c r="B68" s="94">
        <f t="shared" si="21"/>
        <v>9</v>
      </c>
      <c r="C68" s="16">
        <v>20200518</v>
      </c>
      <c r="D68" s="15" t="s">
        <v>3</v>
      </c>
      <c r="E68" s="15" t="s">
        <v>217</v>
      </c>
      <c r="F68" s="93" t="s">
        <v>313</v>
      </c>
      <c r="G68" s="17">
        <v>1452946</v>
      </c>
      <c r="H68" s="52" t="s">
        <v>61</v>
      </c>
      <c r="I68" s="15" t="s">
        <v>237</v>
      </c>
      <c r="J68" s="52" t="s">
        <v>61</v>
      </c>
      <c r="K68" s="15" t="s">
        <v>146</v>
      </c>
      <c r="L68" s="15" t="s">
        <v>264</v>
      </c>
      <c r="M68" s="15" t="s">
        <v>218</v>
      </c>
      <c r="N68" s="15" t="s">
        <v>221</v>
      </c>
      <c r="O68" s="17" t="s">
        <v>61</v>
      </c>
      <c r="P68" s="17" t="s">
        <v>260</v>
      </c>
      <c r="Q68" s="18"/>
      <c r="R68" s="52" t="s">
        <v>61</v>
      </c>
      <c r="S68" s="15" t="s">
        <v>69</v>
      </c>
      <c r="T68" s="15"/>
      <c r="U68" s="15"/>
      <c r="V68" s="15">
        <v>175</v>
      </c>
      <c r="W68" s="15">
        <f t="shared" si="19"/>
        <v>175</v>
      </c>
      <c r="X68" s="15">
        <f t="shared" si="20"/>
        <v>175</v>
      </c>
      <c r="Y68" s="15">
        <f>ROUNDDOWN(W68/HLOOKUP(D68,Table!$C$3:$D$4,2,0)*8,2)</f>
        <v>3.11</v>
      </c>
      <c r="Z68" s="15">
        <v>3</v>
      </c>
      <c r="AA68" s="15" t="s">
        <v>74</v>
      </c>
      <c r="AB68" s="19">
        <v>43973</v>
      </c>
      <c r="AC68" s="19">
        <v>43969</v>
      </c>
      <c r="AD68" s="19">
        <v>43973</v>
      </c>
      <c r="AE68" s="19">
        <v>43969</v>
      </c>
      <c r="AF68" s="19">
        <v>43969</v>
      </c>
      <c r="AG68" s="19" t="s">
        <v>176</v>
      </c>
      <c r="AH68" s="31">
        <v>1</v>
      </c>
      <c r="AI68" s="31">
        <v>1</v>
      </c>
      <c r="AJ68" s="31">
        <v>1</v>
      </c>
      <c r="AK68" s="19" t="s">
        <v>150</v>
      </c>
      <c r="AL68" s="17" t="s">
        <v>61</v>
      </c>
      <c r="AM68" s="17" t="s">
        <v>61</v>
      </c>
      <c r="AN68" s="17" t="s">
        <v>61</v>
      </c>
    </row>
    <row r="69" spans="2:40" x14ac:dyDescent="0.25">
      <c r="B69" s="94">
        <f t="shared" si="21"/>
        <v>10</v>
      </c>
      <c r="C69" s="16">
        <v>20200518</v>
      </c>
      <c r="D69" s="15" t="s">
        <v>3</v>
      </c>
      <c r="E69" s="15" t="s">
        <v>217</v>
      </c>
      <c r="F69" s="93" t="s">
        <v>313</v>
      </c>
      <c r="G69" s="17">
        <v>1452946</v>
      </c>
      <c r="H69" s="52" t="s">
        <v>61</v>
      </c>
      <c r="I69" s="15" t="s">
        <v>238</v>
      </c>
      <c r="J69" s="52" t="s">
        <v>61</v>
      </c>
      <c r="K69" s="15" t="s">
        <v>146</v>
      </c>
      <c r="L69" s="15" t="s">
        <v>264</v>
      </c>
      <c r="M69" s="15" t="s">
        <v>218</v>
      </c>
      <c r="N69" s="15" t="s">
        <v>221</v>
      </c>
      <c r="O69" s="17" t="s">
        <v>61</v>
      </c>
      <c r="P69" s="17" t="s">
        <v>260</v>
      </c>
      <c r="Q69" s="18"/>
      <c r="R69" s="52" t="s">
        <v>61</v>
      </c>
      <c r="S69" s="15" t="s">
        <v>69</v>
      </c>
      <c r="T69" s="15"/>
      <c r="U69" s="15"/>
      <c r="V69" s="15">
        <v>76</v>
      </c>
      <c r="W69" s="15">
        <f t="shared" si="19"/>
        <v>76</v>
      </c>
      <c r="X69" s="15">
        <f t="shared" si="20"/>
        <v>76</v>
      </c>
      <c r="Y69" s="15">
        <f>ROUNDDOWN(W69/HLOOKUP(D69,Table!$C$3:$D$4,2,0)*8,2)</f>
        <v>1.35</v>
      </c>
      <c r="Z69" s="15">
        <v>1</v>
      </c>
      <c r="AA69" s="15" t="s">
        <v>74</v>
      </c>
      <c r="AB69" s="19">
        <v>43973</v>
      </c>
      <c r="AC69" s="19">
        <v>43969</v>
      </c>
      <c r="AD69" s="19">
        <v>43973</v>
      </c>
      <c r="AE69" s="19">
        <v>43969</v>
      </c>
      <c r="AF69" s="19">
        <v>43969</v>
      </c>
      <c r="AG69" s="19" t="s">
        <v>176</v>
      </c>
      <c r="AH69" s="31">
        <v>1</v>
      </c>
      <c r="AI69" s="31">
        <v>1</v>
      </c>
      <c r="AJ69" s="31">
        <v>1</v>
      </c>
      <c r="AK69" s="19" t="s">
        <v>150</v>
      </c>
      <c r="AL69" s="17" t="s">
        <v>61</v>
      </c>
      <c r="AM69" s="17" t="s">
        <v>61</v>
      </c>
      <c r="AN69" s="17" t="s">
        <v>61</v>
      </c>
    </row>
    <row r="70" spans="2:40" x14ac:dyDescent="0.25">
      <c r="B70" s="94">
        <f t="shared" si="21"/>
        <v>11</v>
      </c>
      <c r="C70" s="16">
        <v>20200518</v>
      </c>
      <c r="D70" s="15" t="s">
        <v>3</v>
      </c>
      <c r="E70" s="15" t="s">
        <v>217</v>
      </c>
      <c r="F70" s="93" t="s">
        <v>313</v>
      </c>
      <c r="G70" s="107">
        <v>1452946</v>
      </c>
      <c r="H70" s="123" t="s">
        <v>61</v>
      </c>
      <c r="I70" s="106" t="s">
        <v>239</v>
      </c>
      <c r="J70" s="52" t="s">
        <v>61</v>
      </c>
      <c r="K70" s="15" t="s">
        <v>146</v>
      </c>
      <c r="L70" s="15" t="s">
        <v>264</v>
      </c>
      <c r="M70" s="15" t="s">
        <v>218</v>
      </c>
      <c r="N70" s="15" t="s">
        <v>221</v>
      </c>
      <c r="O70" s="17" t="s">
        <v>61</v>
      </c>
      <c r="P70" s="17" t="s">
        <v>260</v>
      </c>
      <c r="Q70" s="18"/>
      <c r="R70" s="52" t="s">
        <v>61</v>
      </c>
      <c r="S70" s="15" t="s">
        <v>68</v>
      </c>
      <c r="T70" s="15"/>
      <c r="U70" s="15"/>
      <c r="V70" s="15">
        <v>124</v>
      </c>
      <c r="W70" s="15">
        <f t="shared" si="19"/>
        <v>124</v>
      </c>
      <c r="X70" s="15">
        <f t="shared" si="20"/>
        <v>124</v>
      </c>
      <c r="Y70" s="15">
        <f>ROUNDDOWN(W70/HLOOKUP(D70,Table!$C$3:$D$4,2,0)*8,2)</f>
        <v>2.2000000000000002</v>
      </c>
      <c r="Z70" s="15">
        <v>2</v>
      </c>
      <c r="AA70" s="15" t="s">
        <v>74</v>
      </c>
      <c r="AB70" s="19">
        <v>43973</v>
      </c>
      <c r="AC70" s="19">
        <v>43969</v>
      </c>
      <c r="AD70" s="19">
        <v>43973</v>
      </c>
      <c r="AE70" s="19">
        <v>43971</v>
      </c>
      <c r="AF70" s="19">
        <v>43971</v>
      </c>
      <c r="AG70" s="19" t="s">
        <v>176</v>
      </c>
      <c r="AH70" s="31">
        <v>1</v>
      </c>
      <c r="AI70" s="31">
        <v>1</v>
      </c>
      <c r="AJ70" s="31">
        <v>1</v>
      </c>
      <c r="AK70" s="19" t="s">
        <v>150</v>
      </c>
      <c r="AL70" s="17" t="s">
        <v>61</v>
      </c>
      <c r="AM70" s="17" t="s">
        <v>61</v>
      </c>
      <c r="AN70" s="17" t="s">
        <v>61</v>
      </c>
    </row>
    <row r="71" spans="2:40" x14ac:dyDescent="0.25">
      <c r="B71" s="94">
        <f t="shared" si="21"/>
        <v>12</v>
      </c>
      <c r="C71" s="16">
        <v>20200518</v>
      </c>
      <c r="D71" s="15" t="s">
        <v>3</v>
      </c>
      <c r="E71" s="15" t="s">
        <v>217</v>
      </c>
      <c r="F71" s="93" t="s">
        <v>313</v>
      </c>
      <c r="G71" s="17">
        <v>1452946</v>
      </c>
      <c r="H71" s="52" t="s">
        <v>61</v>
      </c>
      <c r="I71" s="15" t="s">
        <v>240</v>
      </c>
      <c r="J71" s="52" t="s">
        <v>61</v>
      </c>
      <c r="K71" s="15" t="s">
        <v>146</v>
      </c>
      <c r="L71" s="15" t="s">
        <v>264</v>
      </c>
      <c r="M71" s="15" t="s">
        <v>218</v>
      </c>
      <c r="N71" s="15" t="s">
        <v>221</v>
      </c>
      <c r="O71" s="17" t="s">
        <v>61</v>
      </c>
      <c r="P71" s="17" t="s">
        <v>260</v>
      </c>
      <c r="Q71" s="18"/>
      <c r="R71" s="52" t="s">
        <v>61</v>
      </c>
      <c r="S71" s="15" t="s">
        <v>67</v>
      </c>
      <c r="T71" s="15"/>
      <c r="U71" s="15"/>
      <c r="V71" s="15">
        <v>29</v>
      </c>
      <c r="W71" s="15">
        <f t="shared" si="19"/>
        <v>29</v>
      </c>
      <c r="X71" s="15">
        <f t="shared" ref="X71:X78" si="22">W71</f>
        <v>29</v>
      </c>
      <c r="Y71" s="15">
        <f>ROUNDDOWN(W71/HLOOKUP(D71,Table!$C$3:$D$4,2,0)*8,2)</f>
        <v>0.51</v>
      </c>
      <c r="Z71" s="15">
        <v>0.5</v>
      </c>
      <c r="AA71" s="15" t="s">
        <v>74</v>
      </c>
      <c r="AB71" s="19">
        <v>43973</v>
      </c>
      <c r="AC71" s="19">
        <v>43969</v>
      </c>
      <c r="AD71" s="19">
        <v>43973</v>
      </c>
      <c r="AE71" s="19">
        <v>43971</v>
      </c>
      <c r="AF71" s="19">
        <v>43971</v>
      </c>
      <c r="AG71" s="19" t="s">
        <v>176</v>
      </c>
      <c r="AH71" s="31">
        <v>1</v>
      </c>
      <c r="AI71" s="31">
        <v>1</v>
      </c>
      <c r="AJ71" s="31">
        <v>1</v>
      </c>
      <c r="AK71" s="19" t="s">
        <v>150</v>
      </c>
      <c r="AL71" s="17" t="s">
        <v>61</v>
      </c>
      <c r="AM71" s="17" t="s">
        <v>61</v>
      </c>
      <c r="AN71" s="17" t="s">
        <v>61</v>
      </c>
    </row>
    <row r="72" spans="2:40" x14ac:dyDescent="0.25">
      <c r="B72" s="94">
        <f t="shared" si="21"/>
        <v>13</v>
      </c>
      <c r="C72" s="16">
        <v>20200518</v>
      </c>
      <c r="D72" s="15" t="s">
        <v>3</v>
      </c>
      <c r="E72" s="15" t="s">
        <v>217</v>
      </c>
      <c r="F72" s="93" t="s">
        <v>313</v>
      </c>
      <c r="G72" s="17">
        <v>1452946</v>
      </c>
      <c r="H72" s="52" t="s">
        <v>61</v>
      </c>
      <c r="I72" s="15" t="s">
        <v>241</v>
      </c>
      <c r="J72" s="52" t="s">
        <v>61</v>
      </c>
      <c r="K72" s="15" t="s">
        <v>146</v>
      </c>
      <c r="L72" s="15" t="s">
        <v>264</v>
      </c>
      <c r="M72" s="15" t="s">
        <v>218</v>
      </c>
      <c r="N72" s="15" t="s">
        <v>221</v>
      </c>
      <c r="O72" s="17" t="s">
        <v>61</v>
      </c>
      <c r="P72" s="17" t="s">
        <v>260</v>
      </c>
      <c r="Q72" s="18"/>
      <c r="R72" s="52" t="s">
        <v>61</v>
      </c>
      <c r="S72" s="15" t="s">
        <v>70</v>
      </c>
      <c r="T72" s="15"/>
      <c r="U72" s="15"/>
      <c r="V72" s="15">
        <v>17</v>
      </c>
      <c r="W72" s="15">
        <f t="shared" si="19"/>
        <v>17</v>
      </c>
      <c r="X72" s="15">
        <f t="shared" si="22"/>
        <v>17</v>
      </c>
      <c r="Y72" s="15">
        <f>ROUNDDOWN(W72/HLOOKUP(D72,Table!$C$3:$D$4,2,0)*8,2)</f>
        <v>0.3</v>
      </c>
      <c r="Z72" s="15">
        <v>0.5</v>
      </c>
      <c r="AA72" s="15" t="s">
        <v>74</v>
      </c>
      <c r="AB72" s="19">
        <v>43973</v>
      </c>
      <c r="AC72" s="19">
        <v>43969</v>
      </c>
      <c r="AD72" s="19">
        <v>43973</v>
      </c>
      <c r="AE72" s="19">
        <v>43969</v>
      </c>
      <c r="AF72" s="19">
        <v>43969</v>
      </c>
      <c r="AG72" s="19" t="s">
        <v>176</v>
      </c>
      <c r="AH72" s="31">
        <v>1</v>
      </c>
      <c r="AI72" s="31">
        <v>1</v>
      </c>
      <c r="AJ72" s="31">
        <v>1</v>
      </c>
      <c r="AK72" s="19" t="s">
        <v>150</v>
      </c>
      <c r="AL72" s="17" t="s">
        <v>61</v>
      </c>
      <c r="AM72" s="17" t="s">
        <v>61</v>
      </c>
      <c r="AN72" s="17" t="s">
        <v>61</v>
      </c>
    </row>
    <row r="73" spans="2:40" s="101" customFormat="1" x14ac:dyDescent="0.25">
      <c r="B73" s="94">
        <f t="shared" si="21"/>
        <v>14</v>
      </c>
      <c r="C73" s="16">
        <v>20200518</v>
      </c>
      <c r="D73" s="16" t="s">
        <v>3</v>
      </c>
      <c r="E73" s="16" t="s">
        <v>217</v>
      </c>
      <c r="F73" s="93" t="s">
        <v>313</v>
      </c>
      <c r="G73" s="98">
        <v>1452946</v>
      </c>
      <c r="H73" s="52" t="s">
        <v>61</v>
      </c>
      <c r="I73" s="16" t="s">
        <v>242</v>
      </c>
      <c r="J73" s="52" t="s">
        <v>61</v>
      </c>
      <c r="K73" s="16" t="s">
        <v>146</v>
      </c>
      <c r="L73" s="16" t="s">
        <v>264</v>
      </c>
      <c r="M73" s="16" t="s">
        <v>218</v>
      </c>
      <c r="N73" s="16" t="s">
        <v>221</v>
      </c>
      <c r="O73" s="98" t="s">
        <v>61</v>
      </c>
      <c r="P73" s="98" t="s">
        <v>260</v>
      </c>
      <c r="Q73" s="18"/>
      <c r="R73" s="52" t="s">
        <v>61</v>
      </c>
      <c r="S73" s="16" t="s">
        <v>69</v>
      </c>
      <c r="T73" s="16"/>
      <c r="U73" s="16"/>
      <c r="V73" s="16">
        <v>90</v>
      </c>
      <c r="W73" s="16">
        <f t="shared" si="19"/>
        <v>90</v>
      </c>
      <c r="X73" s="16">
        <f t="shared" si="22"/>
        <v>90</v>
      </c>
      <c r="Y73" s="16">
        <f>ROUNDDOWN(W73/HLOOKUP(D73,Table!$C$3:$D$4,2,0)*8,2)</f>
        <v>1.6</v>
      </c>
      <c r="Z73" s="16">
        <v>0.5</v>
      </c>
      <c r="AA73" s="15" t="s">
        <v>74</v>
      </c>
      <c r="AB73" s="19">
        <v>43973</v>
      </c>
      <c r="AC73" s="99">
        <v>43969</v>
      </c>
      <c r="AD73" s="99">
        <v>43973</v>
      </c>
      <c r="AE73" s="99">
        <v>43970</v>
      </c>
      <c r="AF73" s="99">
        <v>43970</v>
      </c>
      <c r="AG73" s="99" t="s">
        <v>176</v>
      </c>
      <c r="AH73" s="100">
        <v>1</v>
      </c>
      <c r="AI73" s="100">
        <v>1</v>
      </c>
      <c r="AJ73" s="100">
        <v>1</v>
      </c>
      <c r="AK73" s="99" t="s">
        <v>150</v>
      </c>
      <c r="AL73" s="98" t="s">
        <v>61</v>
      </c>
      <c r="AM73" s="98" t="s">
        <v>61</v>
      </c>
      <c r="AN73" s="98" t="s">
        <v>61</v>
      </c>
    </row>
    <row r="74" spans="2:40" x14ac:dyDescent="0.25">
      <c r="B74" s="94">
        <f t="shared" si="21"/>
        <v>15</v>
      </c>
      <c r="C74" s="16">
        <v>20200518</v>
      </c>
      <c r="D74" s="15" t="s">
        <v>3</v>
      </c>
      <c r="E74" s="15" t="s">
        <v>217</v>
      </c>
      <c r="F74" s="93" t="s">
        <v>313</v>
      </c>
      <c r="G74" s="17">
        <v>1452946</v>
      </c>
      <c r="H74" s="52" t="s">
        <v>61</v>
      </c>
      <c r="I74" s="15" t="s">
        <v>243</v>
      </c>
      <c r="J74" s="52" t="s">
        <v>61</v>
      </c>
      <c r="K74" s="15" t="s">
        <v>146</v>
      </c>
      <c r="L74" s="15" t="s">
        <v>264</v>
      </c>
      <c r="M74" s="15" t="s">
        <v>218</v>
      </c>
      <c r="N74" s="15" t="s">
        <v>221</v>
      </c>
      <c r="O74" s="17" t="s">
        <v>61</v>
      </c>
      <c r="P74" s="17" t="s">
        <v>260</v>
      </c>
      <c r="Q74" s="18"/>
      <c r="R74" s="52" t="s">
        <v>61</v>
      </c>
      <c r="S74" s="15" t="s">
        <v>69</v>
      </c>
      <c r="T74" s="15"/>
      <c r="U74" s="15"/>
      <c r="V74" s="15">
        <v>48</v>
      </c>
      <c r="W74" s="15">
        <f t="shared" si="19"/>
        <v>48</v>
      </c>
      <c r="X74" s="15">
        <f t="shared" si="22"/>
        <v>48</v>
      </c>
      <c r="Y74" s="15">
        <f>ROUNDDOWN(W74/HLOOKUP(D74,Table!$C$3:$D$4,2,0)*8,2)</f>
        <v>0.85</v>
      </c>
      <c r="Z74" s="15">
        <v>0.5</v>
      </c>
      <c r="AA74" s="15" t="s">
        <v>74</v>
      </c>
      <c r="AB74" s="19">
        <v>43973</v>
      </c>
      <c r="AC74" s="19">
        <v>43969</v>
      </c>
      <c r="AD74" s="19">
        <v>43973</v>
      </c>
      <c r="AE74" s="19">
        <v>43970</v>
      </c>
      <c r="AF74" s="19">
        <v>43970</v>
      </c>
      <c r="AG74" s="19" t="s">
        <v>176</v>
      </c>
      <c r="AH74" s="31">
        <v>1</v>
      </c>
      <c r="AI74" s="31">
        <v>1</v>
      </c>
      <c r="AJ74" s="31">
        <v>1</v>
      </c>
      <c r="AK74" s="19" t="s">
        <v>150</v>
      </c>
      <c r="AL74" s="17" t="s">
        <v>61</v>
      </c>
      <c r="AM74" s="17" t="s">
        <v>61</v>
      </c>
      <c r="AN74" s="17" t="s">
        <v>61</v>
      </c>
    </row>
    <row r="75" spans="2:40" x14ac:dyDescent="0.25">
      <c r="B75" s="94">
        <f t="shared" si="21"/>
        <v>16</v>
      </c>
      <c r="C75" s="16">
        <v>20200518</v>
      </c>
      <c r="D75" s="15" t="s">
        <v>3</v>
      </c>
      <c r="E75" s="15" t="s">
        <v>217</v>
      </c>
      <c r="F75" s="93" t="s">
        <v>313</v>
      </c>
      <c r="G75" s="17">
        <v>1452946</v>
      </c>
      <c r="H75" s="52" t="s">
        <v>61</v>
      </c>
      <c r="I75" s="15" t="s">
        <v>244</v>
      </c>
      <c r="J75" s="52" t="s">
        <v>61</v>
      </c>
      <c r="K75" s="15" t="s">
        <v>146</v>
      </c>
      <c r="L75" s="15" t="s">
        <v>264</v>
      </c>
      <c r="M75" s="15" t="s">
        <v>218</v>
      </c>
      <c r="N75" s="15" t="s">
        <v>221</v>
      </c>
      <c r="O75" s="17" t="s">
        <v>61</v>
      </c>
      <c r="P75" s="17" t="s">
        <v>260</v>
      </c>
      <c r="Q75" s="18"/>
      <c r="R75" s="52" t="s">
        <v>61</v>
      </c>
      <c r="S75" s="15" t="s">
        <v>70</v>
      </c>
      <c r="T75" s="15"/>
      <c r="U75" s="15"/>
      <c r="V75" s="15">
        <v>125</v>
      </c>
      <c r="W75" s="15">
        <f t="shared" si="19"/>
        <v>125</v>
      </c>
      <c r="X75" s="15">
        <f t="shared" si="22"/>
        <v>125</v>
      </c>
      <c r="Y75" s="15">
        <f>ROUNDDOWN(W75/HLOOKUP(D75,Table!$C$3:$D$4,2,0)*8,2)</f>
        <v>2.2200000000000002</v>
      </c>
      <c r="Z75" s="15">
        <v>0.5</v>
      </c>
      <c r="AA75" s="15" t="s">
        <v>74</v>
      </c>
      <c r="AB75" s="19">
        <v>43973</v>
      </c>
      <c r="AC75" s="19">
        <v>43969</v>
      </c>
      <c r="AD75" s="19">
        <v>43973</v>
      </c>
      <c r="AE75" s="19">
        <v>43970</v>
      </c>
      <c r="AF75" s="19">
        <v>43970</v>
      </c>
      <c r="AG75" s="19" t="s">
        <v>176</v>
      </c>
      <c r="AH75" s="31">
        <v>1</v>
      </c>
      <c r="AI75" s="31">
        <v>1</v>
      </c>
      <c r="AJ75" s="31">
        <v>1</v>
      </c>
      <c r="AK75" s="19" t="s">
        <v>150</v>
      </c>
      <c r="AL75" s="17" t="s">
        <v>61</v>
      </c>
      <c r="AM75" s="17" t="s">
        <v>61</v>
      </c>
      <c r="AN75" s="17" t="s">
        <v>61</v>
      </c>
    </row>
    <row r="76" spans="2:40" x14ac:dyDescent="0.25">
      <c r="B76" s="94">
        <f t="shared" si="21"/>
        <v>17</v>
      </c>
      <c r="C76" s="16">
        <v>20200518</v>
      </c>
      <c r="D76" s="15" t="s">
        <v>3</v>
      </c>
      <c r="E76" s="15" t="s">
        <v>217</v>
      </c>
      <c r="F76" s="93" t="s">
        <v>313</v>
      </c>
      <c r="G76" s="107">
        <v>1452946</v>
      </c>
      <c r="H76" s="108" t="s">
        <v>61</v>
      </c>
      <c r="I76" s="106" t="s">
        <v>245</v>
      </c>
      <c r="J76" s="52" t="s">
        <v>61</v>
      </c>
      <c r="K76" s="15" t="s">
        <v>146</v>
      </c>
      <c r="L76" s="15" t="s">
        <v>264</v>
      </c>
      <c r="M76" s="15" t="s">
        <v>218</v>
      </c>
      <c r="N76" s="15" t="s">
        <v>221</v>
      </c>
      <c r="O76" s="17" t="s">
        <v>61</v>
      </c>
      <c r="P76" s="17" t="s">
        <v>260</v>
      </c>
      <c r="Q76" s="18"/>
      <c r="R76" s="52" t="s">
        <v>61</v>
      </c>
      <c r="S76" s="15" t="s">
        <v>68</v>
      </c>
      <c r="T76" s="15"/>
      <c r="U76" s="15"/>
      <c r="V76" s="15">
        <v>58</v>
      </c>
      <c r="W76" s="15">
        <f t="shared" si="19"/>
        <v>58</v>
      </c>
      <c r="X76" s="15">
        <f t="shared" si="22"/>
        <v>58</v>
      </c>
      <c r="Y76" s="15">
        <f>ROUNDDOWN(W76/HLOOKUP(D76,Table!$C$3:$D$4,2,0)*8,2)</f>
        <v>1.03</v>
      </c>
      <c r="Z76" s="15">
        <v>1</v>
      </c>
      <c r="AA76" s="15" t="s">
        <v>74</v>
      </c>
      <c r="AB76" s="19">
        <v>43973</v>
      </c>
      <c r="AC76" s="19">
        <v>43969</v>
      </c>
      <c r="AD76" s="19">
        <v>43973</v>
      </c>
      <c r="AE76" s="19">
        <v>43971</v>
      </c>
      <c r="AF76" s="19">
        <v>43971</v>
      </c>
      <c r="AG76" s="19" t="s">
        <v>176</v>
      </c>
      <c r="AH76" s="31">
        <v>1</v>
      </c>
      <c r="AI76" s="31">
        <v>1</v>
      </c>
      <c r="AJ76" s="31">
        <v>1</v>
      </c>
      <c r="AK76" s="19" t="s">
        <v>150</v>
      </c>
      <c r="AL76" s="17" t="s">
        <v>61</v>
      </c>
      <c r="AM76" s="17" t="s">
        <v>61</v>
      </c>
      <c r="AN76" s="17" t="s">
        <v>61</v>
      </c>
    </row>
    <row r="77" spans="2:40" x14ac:dyDescent="0.25">
      <c r="B77" s="94">
        <f t="shared" si="21"/>
        <v>18</v>
      </c>
      <c r="C77" s="16">
        <v>20200518</v>
      </c>
      <c r="D77" s="15" t="s">
        <v>3</v>
      </c>
      <c r="E77" s="15" t="s">
        <v>217</v>
      </c>
      <c r="F77" s="93" t="s">
        <v>313</v>
      </c>
      <c r="G77" s="17">
        <v>1452946</v>
      </c>
      <c r="H77" s="52" t="s">
        <v>61</v>
      </c>
      <c r="I77" s="15" t="s">
        <v>246</v>
      </c>
      <c r="J77" s="52" t="s">
        <v>61</v>
      </c>
      <c r="K77" s="15" t="s">
        <v>146</v>
      </c>
      <c r="L77" s="15" t="s">
        <v>264</v>
      </c>
      <c r="M77" s="15" t="s">
        <v>218</v>
      </c>
      <c r="N77" s="15" t="s">
        <v>221</v>
      </c>
      <c r="O77" s="17" t="s">
        <v>61</v>
      </c>
      <c r="P77" s="17" t="s">
        <v>260</v>
      </c>
      <c r="Q77" s="18"/>
      <c r="R77" s="52" t="s">
        <v>61</v>
      </c>
      <c r="S77" s="15" t="s">
        <v>69</v>
      </c>
      <c r="T77" s="15"/>
      <c r="U77" s="15"/>
      <c r="V77" s="15">
        <v>98</v>
      </c>
      <c r="W77" s="15">
        <f t="shared" si="19"/>
        <v>98</v>
      </c>
      <c r="X77" s="15">
        <f t="shared" si="22"/>
        <v>98</v>
      </c>
      <c r="Y77" s="15">
        <f>ROUNDDOWN(W77/HLOOKUP(D77,Table!$C$3:$D$4,2,0)*8,2)</f>
        <v>1.74</v>
      </c>
      <c r="Z77" s="15">
        <v>1</v>
      </c>
      <c r="AA77" s="15" t="s">
        <v>74</v>
      </c>
      <c r="AB77" s="19">
        <v>43973</v>
      </c>
      <c r="AC77" s="19">
        <v>43969</v>
      </c>
      <c r="AD77" s="19">
        <v>43973</v>
      </c>
      <c r="AE77" s="19">
        <v>43970</v>
      </c>
      <c r="AF77" s="19">
        <v>43970</v>
      </c>
      <c r="AG77" s="19" t="s">
        <v>176</v>
      </c>
      <c r="AH77" s="31">
        <v>1</v>
      </c>
      <c r="AI77" s="31">
        <v>1</v>
      </c>
      <c r="AJ77" s="31">
        <v>1</v>
      </c>
      <c r="AK77" s="19" t="s">
        <v>150</v>
      </c>
      <c r="AL77" s="17" t="s">
        <v>61</v>
      </c>
      <c r="AM77" s="17" t="s">
        <v>61</v>
      </c>
      <c r="AN77" s="17" t="s">
        <v>61</v>
      </c>
    </row>
    <row r="78" spans="2:40" x14ac:dyDescent="0.25">
      <c r="B78" s="94">
        <f t="shared" si="21"/>
        <v>19</v>
      </c>
      <c r="C78" s="16">
        <v>20200518</v>
      </c>
      <c r="D78" s="15" t="s">
        <v>3</v>
      </c>
      <c r="E78" s="15" t="s">
        <v>217</v>
      </c>
      <c r="F78" s="93" t="s">
        <v>313</v>
      </c>
      <c r="G78" s="107">
        <v>1452946</v>
      </c>
      <c r="H78" s="108" t="s">
        <v>61</v>
      </c>
      <c r="I78" s="106" t="s">
        <v>247</v>
      </c>
      <c r="J78" s="52" t="s">
        <v>61</v>
      </c>
      <c r="K78" s="15" t="s">
        <v>146</v>
      </c>
      <c r="L78" s="15" t="s">
        <v>264</v>
      </c>
      <c r="M78" s="15" t="s">
        <v>218</v>
      </c>
      <c r="N78" s="15" t="s">
        <v>221</v>
      </c>
      <c r="O78" s="17" t="s">
        <v>61</v>
      </c>
      <c r="P78" s="17" t="s">
        <v>260</v>
      </c>
      <c r="Q78" s="18"/>
      <c r="R78" s="52" t="s">
        <v>61</v>
      </c>
      <c r="S78" s="15" t="s">
        <v>68</v>
      </c>
      <c r="T78" s="15"/>
      <c r="U78" s="15"/>
      <c r="V78" s="15">
        <v>58</v>
      </c>
      <c r="W78" s="15">
        <f t="shared" si="19"/>
        <v>58</v>
      </c>
      <c r="X78" s="15">
        <f t="shared" si="22"/>
        <v>58</v>
      </c>
      <c r="Y78" s="15">
        <f>ROUNDDOWN(W78/HLOOKUP(D78,Table!$C$3:$D$4,2,0)*8,2)</f>
        <v>1.03</v>
      </c>
      <c r="Z78" s="15">
        <v>1</v>
      </c>
      <c r="AA78" s="15" t="s">
        <v>74</v>
      </c>
      <c r="AB78" s="19">
        <v>43973</v>
      </c>
      <c r="AC78" s="19">
        <v>43969</v>
      </c>
      <c r="AD78" s="19">
        <v>43973</v>
      </c>
      <c r="AE78" s="19">
        <v>43971</v>
      </c>
      <c r="AF78" s="19">
        <v>43971</v>
      </c>
      <c r="AG78" s="19" t="s">
        <v>176</v>
      </c>
      <c r="AH78" s="31">
        <v>1</v>
      </c>
      <c r="AI78" s="31">
        <v>1</v>
      </c>
      <c r="AJ78" s="31">
        <v>1</v>
      </c>
      <c r="AK78" s="19" t="s">
        <v>150</v>
      </c>
      <c r="AL78" s="17" t="s">
        <v>61</v>
      </c>
      <c r="AM78" s="17" t="s">
        <v>61</v>
      </c>
      <c r="AN78" s="17" t="s">
        <v>61</v>
      </c>
    </row>
    <row r="79" spans="2:40" x14ac:dyDescent="0.25">
      <c r="B79" s="94">
        <f t="shared" si="21"/>
        <v>20</v>
      </c>
      <c r="C79" s="16">
        <v>20200518</v>
      </c>
      <c r="D79" s="15" t="s">
        <v>3</v>
      </c>
      <c r="E79" s="15" t="s">
        <v>217</v>
      </c>
      <c r="F79" s="93" t="s">
        <v>313</v>
      </c>
      <c r="G79" s="17">
        <v>1452946</v>
      </c>
      <c r="H79" s="52" t="s">
        <v>61</v>
      </c>
      <c r="I79" s="15" t="s">
        <v>248</v>
      </c>
      <c r="J79" s="52" t="s">
        <v>61</v>
      </c>
      <c r="K79" s="15" t="s">
        <v>146</v>
      </c>
      <c r="L79" s="15" t="s">
        <v>264</v>
      </c>
      <c r="M79" s="15" t="s">
        <v>218</v>
      </c>
      <c r="N79" s="15" t="s">
        <v>221</v>
      </c>
      <c r="O79" s="17" t="s">
        <v>61</v>
      </c>
      <c r="P79" s="17" t="s">
        <v>260</v>
      </c>
      <c r="Q79" s="18"/>
      <c r="R79" s="52" t="s">
        <v>61</v>
      </c>
      <c r="S79" s="15" t="s">
        <v>67</v>
      </c>
      <c r="T79" s="15"/>
      <c r="U79" s="15"/>
      <c r="V79" s="15">
        <v>12</v>
      </c>
      <c r="W79" s="15">
        <f t="shared" si="19"/>
        <v>12</v>
      </c>
      <c r="X79" s="15">
        <f t="shared" ref="X79:X90" si="23">W79</f>
        <v>12</v>
      </c>
      <c r="Y79" s="15">
        <f>ROUNDDOWN(W79/HLOOKUP(D79,Table!$C$3:$D$4,2,0)*8,2)</f>
        <v>0.21</v>
      </c>
      <c r="Z79" s="15">
        <v>0.2</v>
      </c>
      <c r="AA79" s="15" t="s">
        <v>74</v>
      </c>
      <c r="AB79" s="19">
        <v>43973</v>
      </c>
      <c r="AC79" s="19">
        <v>43969</v>
      </c>
      <c r="AD79" s="19">
        <v>43973</v>
      </c>
      <c r="AE79" s="19">
        <v>43971</v>
      </c>
      <c r="AF79" s="19">
        <v>43971</v>
      </c>
      <c r="AG79" s="19" t="s">
        <v>176</v>
      </c>
      <c r="AH79" s="31">
        <v>1</v>
      </c>
      <c r="AI79" s="31">
        <v>1</v>
      </c>
      <c r="AJ79" s="31">
        <v>1</v>
      </c>
      <c r="AK79" s="19" t="s">
        <v>150</v>
      </c>
      <c r="AL79" s="17" t="s">
        <v>61</v>
      </c>
      <c r="AM79" s="17" t="s">
        <v>61</v>
      </c>
      <c r="AN79" s="17" t="s">
        <v>61</v>
      </c>
    </row>
    <row r="80" spans="2:40" x14ac:dyDescent="0.25">
      <c r="B80" s="94">
        <f t="shared" si="21"/>
        <v>21</v>
      </c>
      <c r="C80" s="16">
        <v>20200518</v>
      </c>
      <c r="D80" s="15" t="s">
        <v>3</v>
      </c>
      <c r="E80" s="15" t="s">
        <v>217</v>
      </c>
      <c r="F80" s="93" t="s">
        <v>313</v>
      </c>
      <c r="G80" s="107">
        <v>1452946</v>
      </c>
      <c r="H80" s="108" t="s">
        <v>61</v>
      </c>
      <c r="I80" s="106" t="s">
        <v>249</v>
      </c>
      <c r="J80" s="52" t="s">
        <v>61</v>
      </c>
      <c r="K80" s="15" t="s">
        <v>146</v>
      </c>
      <c r="L80" s="15" t="s">
        <v>264</v>
      </c>
      <c r="M80" s="15" t="s">
        <v>218</v>
      </c>
      <c r="N80" s="15" t="s">
        <v>221</v>
      </c>
      <c r="O80" s="17" t="s">
        <v>61</v>
      </c>
      <c r="P80" s="17" t="s">
        <v>260</v>
      </c>
      <c r="Q80" s="18"/>
      <c r="R80" s="52" t="s">
        <v>61</v>
      </c>
      <c r="S80" s="15" t="s">
        <v>68</v>
      </c>
      <c r="T80" s="15"/>
      <c r="U80" s="15"/>
      <c r="V80" s="15">
        <v>73</v>
      </c>
      <c r="W80" s="15">
        <f t="shared" si="19"/>
        <v>73</v>
      </c>
      <c r="X80" s="15">
        <f t="shared" si="23"/>
        <v>73</v>
      </c>
      <c r="Y80" s="15">
        <f>ROUNDDOWN(W80/HLOOKUP(D80,Table!$C$3:$D$4,2,0)*8,2)</f>
        <v>1.29</v>
      </c>
      <c r="Z80" s="15">
        <v>1</v>
      </c>
      <c r="AA80" s="15" t="s">
        <v>74</v>
      </c>
      <c r="AB80" s="19">
        <v>43973</v>
      </c>
      <c r="AC80" s="19">
        <v>43969</v>
      </c>
      <c r="AD80" s="19">
        <v>43973</v>
      </c>
      <c r="AE80" s="19">
        <v>43971</v>
      </c>
      <c r="AF80" s="19">
        <v>43971</v>
      </c>
      <c r="AG80" s="19" t="s">
        <v>176</v>
      </c>
      <c r="AH80" s="31">
        <v>1</v>
      </c>
      <c r="AI80" s="31">
        <v>1</v>
      </c>
      <c r="AJ80" s="31">
        <v>1</v>
      </c>
      <c r="AK80" s="19" t="s">
        <v>150</v>
      </c>
      <c r="AL80" s="17" t="s">
        <v>61</v>
      </c>
      <c r="AM80" s="17" t="s">
        <v>61</v>
      </c>
      <c r="AN80" s="17" t="s">
        <v>61</v>
      </c>
    </row>
    <row r="81" spans="2:40" s="101" customFormat="1" x14ac:dyDescent="0.25">
      <c r="B81" s="94">
        <f t="shared" si="21"/>
        <v>22</v>
      </c>
      <c r="C81" s="16">
        <v>20200518</v>
      </c>
      <c r="D81" s="16" t="s">
        <v>3</v>
      </c>
      <c r="E81" s="16" t="s">
        <v>217</v>
      </c>
      <c r="F81" s="93" t="s">
        <v>313</v>
      </c>
      <c r="G81" s="98">
        <v>1452946</v>
      </c>
      <c r="H81" s="52" t="s">
        <v>61</v>
      </c>
      <c r="I81" s="16" t="s">
        <v>250</v>
      </c>
      <c r="J81" s="52" t="s">
        <v>61</v>
      </c>
      <c r="K81" s="16" t="s">
        <v>146</v>
      </c>
      <c r="L81" s="16" t="s">
        <v>264</v>
      </c>
      <c r="M81" s="16" t="s">
        <v>218</v>
      </c>
      <c r="N81" s="16" t="s">
        <v>221</v>
      </c>
      <c r="O81" s="98" t="s">
        <v>61</v>
      </c>
      <c r="P81" s="98" t="s">
        <v>260</v>
      </c>
      <c r="Q81" s="18"/>
      <c r="R81" s="52" t="s">
        <v>61</v>
      </c>
      <c r="S81" s="16" t="s">
        <v>69</v>
      </c>
      <c r="T81" s="16"/>
      <c r="U81" s="16"/>
      <c r="V81" s="16">
        <v>72</v>
      </c>
      <c r="W81" s="16">
        <f t="shared" si="19"/>
        <v>72</v>
      </c>
      <c r="X81" s="16">
        <f t="shared" si="23"/>
        <v>72</v>
      </c>
      <c r="Y81" s="16">
        <f>ROUNDDOWN(W81/HLOOKUP(D81,Table!$C$3:$D$4,2,0)*8,2)</f>
        <v>1.28</v>
      </c>
      <c r="Z81" s="16">
        <v>0.5</v>
      </c>
      <c r="AA81" s="15" t="s">
        <v>74</v>
      </c>
      <c r="AB81" s="19">
        <v>43973</v>
      </c>
      <c r="AC81" s="99">
        <v>43969</v>
      </c>
      <c r="AD81" s="99">
        <v>43973</v>
      </c>
      <c r="AE81" s="99">
        <v>43970</v>
      </c>
      <c r="AF81" s="99">
        <v>43970</v>
      </c>
      <c r="AG81" s="99" t="s">
        <v>176</v>
      </c>
      <c r="AH81" s="100">
        <v>1</v>
      </c>
      <c r="AI81" s="100">
        <v>1</v>
      </c>
      <c r="AJ81" s="100">
        <v>1</v>
      </c>
      <c r="AK81" s="99" t="s">
        <v>150</v>
      </c>
      <c r="AL81" s="98" t="s">
        <v>61</v>
      </c>
      <c r="AM81" s="98" t="s">
        <v>61</v>
      </c>
      <c r="AN81" s="98" t="s">
        <v>61</v>
      </c>
    </row>
    <row r="82" spans="2:40" x14ac:dyDescent="0.25">
      <c r="B82" s="94">
        <f t="shared" si="21"/>
        <v>23</v>
      </c>
      <c r="C82" s="16">
        <v>20200518</v>
      </c>
      <c r="D82" s="15" t="s">
        <v>3</v>
      </c>
      <c r="E82" s="15" t="s">
        <v>217</v>
      </c>
      <c r="F82" s="93" t="s">
        <v>313</v>
      </c>
      <c r="G82" s="107">
        <v>1452946</v>
      </c>
      <c r="H82" s="108" t="s">
        <v>61</v>
      </c>
      <c r="I82" s="106" t="s">
        <v>251</v>
      </c>
      <c r="J82" s="52" t="s">
        <v>61</v>
      </c>
      <c r="K82" s="15" t="s">
        <v>146</v>
      </c>
      <c r="L82" s="15" t="s">
        <v>264</v>
      </c>
      <c r="M82" s="15" t="s">
        <v>218</v>
      </c>
      <c r="N82" s="15" t="s">
        <v>221</v>
      </c>
      <c r="O82" s="17" t="s">
        <v>61</v>
      </c>
      <c r="P82" s="17" t="s">
        <v>260</v>
      </c>
      <c r="Q82" s="18"/>
      <c r="R82" s="52" t="s">
        <v>61</v>
      </c>
      <c r="S82" s="15" t="s">
        <v>68</v>
      </c>
      <c r="T82" s="15"/>
      <c r="U82" s="15"/>
      <c r="V82" s="15">
        <v>14</v>
      </c>
      <c r="W82" s="15">
        <f t="shared" si="19"/>
        <v>14</v>
      </c>
      <c r="X82" s="15">
        <f t="shared" si="23"/>
        <v>14</v>
      </c>
      <c r="Y82" s="15">
        <f>ROUNDDOWN(W82/HLOOKUP(D82,Table!$C$3:$D$4,2,0)*8,2)</f>
        <v>0.24</v>
      </c>
      <c r="Z82" s="15">
        <v>0.2</v>
      </c>
      <c r="AA82" s="15" t="s">
        <v>74</v>
      </c>
      <c r="AB82" s="19">
        <v>43973</v>
      </c>
      <c r="AC82" s="19">
        <v>43969</v>
      </c>
      <c r="AD82" s="19">
        <v>43973</v>
      </c>
      <c r="AE82" s="19">
        <v>43971</v>
      </c>
      <c r="AF82" s="19">
        <v>43971</v>
      </c>
      <c r="AG82" s="19" t="s">
        <v>176</v>
      </c>
      <c r="AH82" s="31">
        <v>1</v>
      </c>
      <c r="AI82" s="31">
        <v>1</v>
      </c>
      <c r="AJ82" s="31">
        <v>1</v>
      </c>
      <c r="AK82" s="19" t="s">
        <v>150</v>
      </c>
      <c r="AL82" s="17" t="s">
        <v>61</v>
      </c>
      <c r="AM82" s="17" t="s">
        <v>61</v>
      </c>
      <c r="AN82" s="17" t="s">
        <v>61</v>
      </c>
    </row>
    <row r="83" spans="2:40" x14ac:dyDescent="0.25">
      <c r="B83" s="94">
        <f t="shared" si="21"/>
        <v>24</v>
      </c>
      <c r="C83" s="16">
        <v>20200518</v>
      </c>
      <c r="D83" s="15" t="s">
        <v>3</v>
      </c>
      <c r="E83" s="15" t="s">
        <v>217</v>
      </c>
      <c r="F83" s="93" t="s">
        <v>314</v>
      </c>
      <c r="G83" s="17">
        <v>1472741</v>
      </c>
      <c r="H83" s="52" t="s">
        <v>61</v>
      </c>
      <c r="I83" s="15" t="s">
        <v>252</v>
      </c>
      <c r="J83" s="52" t="s">
        <v>61</v>
      </c>
      <c r="K83" s="15" t="s">
        <v>146</v>
      </c>
      <c r="L83" s="15" t="s">
        <v>150</v>
      </c>
      <c r="M83" s="15" t="s">
        <v>218</v>
      </c>
      <c r="N83" s="15" t="s">
        <v>221</v>
      </c>
      <c r="O83" s="17" t="s">
        <v>61</v>
      </c>
      <c r="P83" s="17" t="s">
        <v>261</v>
      </c>
      <c r="Q83" s="18"/>
      <c r="R83" s="52" t="s">
        <v>61</v>
      </c>
      <c r="S83" s="15" t="s">
        <v>67</v>
      </c>
      <c r="T83" s="15"/>
      <c r="U83" s="15"/>
      <c r="V83" s="15">
        <v>3</v>
      </c>
      <c r="W83" s="84">
        <v>355</v>
      </c>
      <c r="X83" s="15">
        <f t="shared" si="23"/>
        <v>355</v>
      </c>
      <c r="Y83" s="15">
        <f>ROUNDDOWN(W83/HLOOKUP(D83,Table!$C$3:$D$4,2,0)*8,2)</f>
        <v>6.31</v>
      </c>
      <c r="Z83" s="15">
        <v>4</v>
      </c>
      <c r="AA83" s="15" t="s">
        <v>74</v>
      </c>
      <c r="AB83" s="19">
        <v>43973</v>
      </c>
      <c r="AC83" s="19">
        <v>43969</v>
      </c>
      <c r="AD83" s="19">
        <v>43973</v>
      </c>
      <c r="AE83" s="19">
        <v>43971</v>
      </c>
      <c r="AF83" s="19">
        <v>43971</v>
      </c>
      <c r="AG83" s="19" t="s">
        <v>176</v>
      </c>
      <c r="AH83" s="31">
        <v>1</v>
      </c>
      <c r="AI83" s="31">
        <v>1</v>
      </c>
      <c r="AJ83" s="31">
        <v>1</v>
      </c>
      <c r="AK83" s="19" t="s">
        <v>150</v>
      </c>
      <c r="AL83" s="17" t="s">
        <v>61</v>
      </c>
      <c r="AM83" s="17" t="s">
        <v>61</v>
      </c>
      <c r="AN83" s="17" t="s">
        <v>61</v>
      </c>
    </row>
    <row r="84" spans="2:40" x14ac:dyDescent="0.25">
      <c r="B84" s="94">
        <f t="shared" si="21"/>
        <v>25</v>
      </c>
      <c r="C84" s="16">
        <v>20200518</v>
      </c>
      <c r="D84" s="15" t="s">
        <v>3</v>
      </c>
      <c r="E84" s="15" t="s">
        <v>217</v>
      </c>
      <c r="F84" s="93" t="s">
        <v>315</v>
      </c>
      <c r="G84" s="17">
        <v>1472757</v>
      </c>
      <c r="H84" s="52" t="s">
        <v>61</v>
      </c>
      <c r="I84" s="15" t="s">
        <v>159</v>
      </c>
      <c r="J84" s="52" t="s">
        <v>61</v>
      </c>
      <c r="K84" s="15" t="s">
        <v>146</v>
      </c>
      <c r="L84" s="15" t="s">
        <v>150</v>
      </c>
      <c r="M84" s="15" t="s">
        <v>218</v>
      </c>
      <c r="N84" s="15" t="s">
        <v>221</v>
      </c>
      <c r="O84" s="17" t="s">
        <v>61</v>
      </c>
      <c r="P84" s="17" t="s">
        <v>262</v>
      </c>
      <c r="Q84" s="18"/>
      <c r="R84" s="52" t="s">
        <v>61</v>
      </c>
      <c r="S84" s="15" t="s">
        <v>67</v>
      </c>
      <c r="T84" s="15"/>
      <c r="U84" s="15"/>
      <c r="V84" s="15">
        <v>3</v>
      </c>
      <c r="W84" s="84">
        <v>92</v>
      </c>
      <c r="X84" s="15">
        <f t="shared" si="23"/>
        <v>92</v>
      </c>
      <c r="Y84" s="15">
        <f>ROUNDDOWN(W84/HLOOKUP(D84,Table!$C$3:$D$4,2,0)*8,2)</f>
        <v>1.63</v>
      </c>
      <c r="Z84" s="15">
        <v>2</v>
      </c>
      <c r="AA84" s="15" t="s">
        <v>74</v>
      </c>
      <c r="AB84" s="19">
        <v>43973</v>
      </c>
      <c r="AC84" s="19">
        <v>43969</v>
      </c>
      <c r="AD84" s="19">
        <v>43973</v>
      </c>
      <c r="AE84" s="19">
        <v>43971</v>
      </c>
      <c r="AF84" s="19">
        <v>43971</v>
      </c>
      <c r="AG84" s="19" t="s">
        <v>176</v>
      </c>
      <c r="AH84" s="31">
        <v>1</v>
      </c>
      <c r="AI84" s="31">
        <v>1</v>
      </c>
      <c r="AJ84" s="31">
        <v>1</v>
      </c>
      <c r="AK84" s="19" t="s">
        <v>150</v>
      </c>
      <c r="AL84" s="17" t="s">
        <v>61</v>
      </c>
      <c r="AM84" s="17" t="s">
        <v>61</v>
      </c>
      <c r="AN84" s="17" t="s">
        <v>61</v>
      </c>
    </row>
    <row r="85" spans="2:40" x14ac:dyDescent="0.25">
      <c r="B85" s="94">
        <f t="shared" si="21"/>
        <v>26</v>
      </c>
      <c r="C85" s="16">
        <v>20200518</v>
      </c>
      <c r="D85" s="15" t="s">
        <v>3</v>
      </c>
      <c r="E85" s="15" t="s">
        <v>217</v>
      </c>
      <c r="F85" s="93" t="s">
        <v>315</v>
      </c>
      <c r="G85" s="17">
        <v>1472757</v>
      </c>
      <c r="H85" s="52" t="s">
        <v>61</v>
      </c>
      <c r="I85" s="15" t="s">
        <v>253</v>
      </c>
      <c r="J85" s="52" t="s">
        <v>61</v>
      </c>
      <c r="K85" s="15" t="s">
        <v>146</v>
      </c>
      <c r="L85" s="15" t="s">
        <v>150</v>
      </c>
      <c r="M85" s="15" t="s">
        <v>218</v>
      </c>
      <c r="N85" s="15" t="s">
        <v>221</v>
      </c>
      <c r="O85" s="17" t="s">
        <v>61</v>
      </c>
      <c r="P85" s="17" t="s">
        <v>262</v>
      </c>
      <c r="Q85" s="18"/>
      <c r="R85" s="52" t="s">
        <v>61</v>
      </c>
      <c r="S85" s="15" t="s">
        <v>67</v>
      </c>
      <c r="T85" s="15"/>
      <c r="U85" s="15"/>
      <c r="V85" s="15">
        <v>3</v>
      </c>
      <c r="W85" s="15">
        <f t="shared" si="19"/>
        <v>3</v>
      </c>
      <c r="X85" s="15">
        <f t="shared" si="23"/>
        <v>3</v>
      </c>
      <c r="Y85" s="15">
        <f>ROUNDDOWN(W85/HLOOKUP(D85,Table!$C$3:$D$4,2,0)*8,2)</f>
        <v>0.05</v>
      </c>
      <c r="Z85" s="15">
        <f>Y85</f>
        <v>0.05</v>
      </c>
      <c r="AA85" s="15" t="s">
        <v>74</v>
      </c>
      <c r="AB85" s="19">
        <v>43973</v>
      </c>
      <c r="AC85" s="19">
        <v>43969</v>
      </c>
      <c r="AD85" s="19">
        <v>43973</v>
      </c>
      <c r="AE85" s="19">
        <v>43971</v>
      </c>
      <c r="AF85" s="19">
        <v>43971</v>
      </c>
      <c r="AG85" s="19" t="s">
        <v>176</v>
      </c>
      <c r="AH85" s="79" t="s">
        <v>61</v>
      </c>
      <c r="AI85" s="79" t="s">
        <v>61</v>
      </c>
      <c r="AJ85" s="79" t="s">
        <v>61</v>
      </c>
      <c r="AK85" s="19" t="s">
        <v>150</v>
      </c>
      <c r="AL85" s="17" t="s">
        <v>61</v>
      </c>
      <c r="AM85" s="17" t="s">
        <v>61</v>
      </c>
      <c r="AN85" s="53" t="s">
        <v>194</v>
      </c>
    </row>
    <row r="86" spans="2:40" x14ac:dyDescent="0.25">
      <c r="B86" s="94">
        <f t="shared" si="21"/>
        <v>27</v>
      </c>
      <c r="C86" s="16">
        <v>20200518</v>
      </c>
      <c r="D86" s="15" t="s">
        <v>3</v>
      </c>
      <c r="E86" s="15" t="s">
        <v>217</v>
      </c>
      <c r="F86" s="93" t="s">
        <v>315</v>
      </c>
      <c r="G86" s="17">
        <v>1472757</v>
      </c>
      <c r="H86" s="52" t="s">
        <v>61</v>
      </c>
      <c r="I86" s="15" t="s">
        <v>153</v>
      </c>
      <c r="J86" s="52" t="s">
        <v>61</v>
      </c>
      <c r="K86" s="15" t="s">
        <v>146</v>
      </c>
      <c r="L86" s="15" t="s">
        <v>150</v>
      </c>
      <c r="M86" s="15" t="s">
        <v>218</v>
      </c>
      <c r="N86" s="15" t="s">
        <v>221</v>
      </c>
      <c r="O86" s="17" t="s">
        <v>61</v>
      </c>
      <c r="P86" s="17" t="s">
        <v>262</v>
      </c>
      <c r="Q86" s="18"/>
      <c r="R86" s="52" t="s">
        <v>61</v>
      </c>
      <c r="S86" s="15" t="s">
        <v>67</v>
      </c>
      <c r="T86" s="15"/>
      <c r="U86" s="15"/>
      <c r="V86" s="15">
        <v>3</v>
      </c>
      <c r="W86" s="84">
        <v>95</v>
      </c>
      <c r="X86" s="15">
        <f t="shared" si="23"/>
        <v>95</v>
      </c>
      <c r="Y86" s="15">
        <f>ROUNDDOWN(W86/HLOOKUP(D86,Table!$C$3:$D$4,2,0)*8,2)</f>
        <v>1.68</v>
      </c>
      <c r="Z86" s="15">
        <v>1</v>
      </c>
      <c r="AA86" s="15" t="s">
        <v>74</v>
      </c>
      <c r="AB86" s="19">
        <v>43973</v>
      </c>
      <c r="AC86" s="19">
        <v>43969</v>
      </c>
      <c r="AD86" s="19">
        <v>43973</v>
      </c>
      <c r="AE86" s="19">
        <v>43972</v>
      </c>
      <c r="AF86" s="19">
        <v>43972</v>
      </c>
      <c r="AG86" s="19" t="s">
        <v>177</v>
      </c>
      <c r="AH86" s="31">
        <v>1</v>
      </c>
      <c r="AI86" s="31">
        <v>0.87</v>
      </c>
      <c r="AJ86" s="31">
        <v>1</v>
      </c>
      <c r="AK86" s="19" t="s">
        <v>139</v>
      </c>
      <c r="AL86" s="17" t="s">
        <v>391</v>
      </c>
      <c r="AM86" s="17" t="s">
        <v>61</v>
      </c>
      <c r="AN86" s="17" t="s">
        <v>61</v>
      </c>
    </row>
    <row r="87" spans="2:40" x14ac:dyDescent="0.25">
      <c r="B87" s="94">
        <f t="shared" si="21"/>
        <v>28</v>
      </c>
      <c r="C87" s="16">
        <v>20200518</v>
      </c>
      <c r="D87" s="15" t="s">
        <v>3</v>
      </c>
      <c r="E87" s="15" t="s">
        <v>217</v>
      </c>
      <c r="F87" s="93" t="s">
        <v>316</v>
      </c>
      <c r="G87" s="17">
        <v>1472757</v>
      </c>
      <c r="H87" s="52" t="s">
        <v>61</v>
      </c>
      <c r="I87" s="15" t="s">
        <v>224</v>
      </c>
      <c r="J87" s="52" t="s">
        <v>61</v>
      </c>
      <c r="K87" s="15" t="s">
        <v>146</v>
      </c>
      <c r="L87" s="15" t="s">
        <v>150</v>
      </c>
      <c r="M87" s="15" t="s">
        <v>218</v>
      </c>
      <c r="N87" s="15" t="s">
        <v>221</v>
      </c>
      <c r="O87" s="17" t="s">
        <v>61</v>
      </c>
      <c r="P87" s="17" t="s">
        <v>262</v>
      </c>
      <c r="Q87" s="18"/>
      <c r="R87" s="52" t="s">
        <v>61</v>
      </c>
      <c r="S87" s="15" t="s">
        <v>67</v>
      </c>
      <c r="T87" s="15"/>
      <c r="U87" s="15"/>
      <c r="V87" s="15">
        <v>3</v>
      </c>
      <c r="W87" s="84">
        <f>157</f>
        <v>157</v>
      </c>
      <c r="X87" s="15">
        <f t="shared" si="23"/>
        <v>157</v>
      </c>
      <c r="Y87" s="15">
        <f>ROUNDDOWN(W87/HLOOKUP(D87,Table!$C$3:$D$4,2,0)*8,2)</f>
        <v>2.79</v>
      </c>
      <c r="Z87" s="15">
        <v>2</v>
      </c>
      <c r="AA87" s="15" t="s">
        <v>74</v>
      </c>
      <c r="AB87" s="19">
        <v>43973</v>
      </c>
      <c r="AC87" s="19">
        <v>43969</v>
      </c>
      <c r="AD87" s="19">
        <v>43973</v>
      </c>
      <c r="AE87" s="19">
        <v>43972</v>
      </c>
      <c r="AF87" s="19">
        <v>43972</v>
      </c>
      <c r="AG87" s="19" t="s">
        <v>176</v>
      </c>
      <c r="AH87" s="31">
        <v>1</v>
      </c>
      <c r="AI87" s="31">
        <v>1</v>
      </c>
      <c r="AJ87" s="31">
        <v>1</v>
      </c>
      <c r="AK87" s="19" t="s">
        <v>150</v>
      </c>
      <c r="AL87" s="17" t="s">
        <v>61</v>
      </c>
      <c r="AM87" s="17" t="s">
        <v>61</v>
      </c>
      <c r="AN87" s="17" t="s">
        <v>61</v>
      </c>
    </row>
    <row r="88" spans="2:40" x14ac:dyDescent="0.25">
      <c r="B88" s="94">
        <f t="shared" si="21"/>
        <v>29</v>
      </c>
      <c r="C88" s="16">
        <v>20200518</v>
      </c>
      <c r="D88" s="15" t="s">
        <v>3</v>
      </c>
      <c r="E88" s="15" t="s">
        <v>217</v>
      </c>
      <c r="F88" s="93" t="s">
        <v>317</v>
      </c>
      <c r="G88" s="17">
        <v>1472757</v>
      </c>
      <c r="H88" s="52" t="s">
        <v>61</v>
      </c>
      <c r="I88" s="15" t="s">
        <v>254</v>
      </c>
      <c r="J88" s="52" t="s">
        <v>61</v>
      </c>
      <c r="K88" s="15" t="s">
        <v>146</v>
      </c>
      <c r="L88" s="15" t="s">
        <v>150</v>
      </c>
      <c r="M88" s="15" t="s">
        <v>218</v>
      </c>
      <c r="N88" s="15" t="s">
        <v>221</v>
      </c>
      <c r="O88" s="17" t="s">
        <v>61</v>
      </c>
      <c r="P88" s="17" t="s">
        <v>262</v>
      </c>
      <c r="Q88" s="18"/>
      <c r="R88" s="52" t="s">
        <v>61</v>
      </c>
      <c r="S88" s="15" t="s">
        <v>67</v>
      </c>
      <c r="T88" s="15"/>
      <c r="U88" s="15"/>
      <c r="V88" s="15">
        <v>3</v>
      </c>
      <c r="W88" s="84">
        <f>165</f>
        <v>165</v>
      </c>
      <c r="X88" s="15">
        <f t="shared" si="23"/>
        <v>165</v>
      </c>
      <c r="Y88" s="15">
        <f>ROUNDDOWN(W88/HLOOKUP(D88,Table!$C$3:$D$4,2,0)*8,2)</f>
        <v>2.93</v>
      </c>
      <c r="Z88" s="15">
        <v>2</v>
      </c>
      <c r="AA88" s="15" t="s">
        <v>74</v>
      </c>
      <c r="AB88" s="19">
        <v>43973</v>
      </c>
      <c r="AC88" s="19">
        <v>43969</v>
      </c>
      <c r="AD88" s="19">
        <v>43973</v>
      </c>
      <c r="AE88" s="19">
        <v>43972</v>
      </c>
      <c r="AF88" s="19">
        <v>43972</v>
      </c>
      <c r="AG88" s="19" t="s">
        <v>176</v>
      </c>
      <c r="AH88" s="31">
        <v>1</v>
      </c>
      <c r="AI88" s="31">
        <v>1</v>
      </c>
      <c r="AJ88" s="31">
        <v>1</v>
      </c>
      <c r="AK88" s="19" t="s">
        <v>150</v>
      </c>
      <c r="AL88" s="17" t="s">
        <v>61</v>
      </c>
      <c r="AM88" s="17" t="s">
        <v>61</v>
      </c>
      <c r="AN88" s="17" t="s">
        <v>61</v>
      </c>
    </row>
    <row r="89" spans="2:40" x14ac:dyDescent="0.25">
      <c r="B89" s="94">
        <f t="shared" si="21"/>
        <v>30</v>
      </c>
      <c r="C89" s="16">
        <v>20200518</v>
      </c>
      <c r="D89" s="15" t="s">
        <v>3</v>
      </c>
      <c r="E89" s="15" t="s">
        <v>217</v>
      </c>
      <c r="F89" s="93" t="s">
        <v>318</v>
      </c>
      <c r="G89" s="17">
        <v>1472757</v>
      </c>
      <c r="H89" s="52" t="s">
        <v>61</v>
      </c>
      <c r="I89" s="15" t="s">
        <v>255</v>
      </c>
      <c r="J89" s="52" t="s">
        <v>61</v>
      </c>
      <c r="K89" s="15" t="s">
        <v>146</v>
      </c>
      <c r="L89" s="15" t="s">
        <v>150</v>
      </c>
      <c r="M89" s="15" t="s">
        <v>218</v>
      </c>
      <c r="N89" s="15" t="s">
        <v>221</v>
      </c>
      <c r="O89" s="17" t="s">
        <v>61</v>
      </c>
      <c r="P89" s="17" t="s">
        <v>262</v>
      </c>
      <c r="Q89" s="18"/>
      <c r="R89" s="52" t="s">
        <v>61</v>
      </c>
      <c r="S89" s="15" t="s">
        <v>67</v>
      </c>
      <c r="T89" s="15"/>
      <c r="U89" s="15"/>
      <c r="V89" s="15">
        <v>3</v>
      </c>
      <c r="W89" s="84">
        <f>63</f>
        <v>63</v>
      </c>
      <c r="X89" s="15">
        <f t="shared" si="23"/>
        <v>63</v>
      </c>
      <c r="Y89" s="15">
        <f>ROUNDDOWN(W89/HLOOKUP(D89,Table!$C$3:$D$4,2,0)*8,2)</f>
        <v>1.1200000000000001</v>
      </c>
      <c r="Z89" s="15">
        <v>1</v>
      </c>
      <c r="AA89" s="15" t="s">
        <v>74</v>
      </c>
      <c r="AB89" s="19">
        <v>43973</v>
      </c>
      <c r="AC89" s="19">
        <v>43969</v>
      </c>
      <c r="AD89" s="19">
        <v>43973</v>
      </c>
      <c r="AE89" s="19">
        <v>43972</v>
      </c>
      <c r="AF89" s="19">
        <v>43972</v>
      </c>
      <c r="AG89" s="19" t="s">
        <v>176</v>
      </c>
      <c r="AH89" s="31">
        <v>1</v>
      </c>
      <c r="AI89" s="31">
        <v>1</v>
      </c>
      <c r="AJ89" s="31">
        <v>1</v>
      </c>
      <c r="AK89" s="19" t="s">
        <v>150</v>
      </c>
      <c r="AL89" s="17" t="s">
        <v>61</v>
      </c>
      <c r="AM89" s="17" t="s">
        <v>61</v>
      </c>
      <c r="AN89" s="17" t="s">
        <v>61</v>
      </c>
    </row>
    <row r="90" spans="2:40" x14ac:dyDescent="0.25">
      <c r="B90" s="94">
        <f t="shared" si="21"/>
        <v>31</v>
      </c>
      <c r="C90" s="16">
        <v>20200518</v>
      </c>
      <c r="D90" s="15" t="s">
        <v>3</v>
      </c>
      <c r="E90" s="15" t="s">
        <v>217</v>
      </c>
      <c r="F90" s="93" t="s">
        <v>319</v>
      </c>
      <c r="G90" s="17">
        <v>1472757</v>
      </c>
      <c r="H90" s="52" t="s">
        <v>61</v>
      </c>
      <c r="I90" s="15" t="s">
        <v>183</v>
      </c>
      <c r="J90" s="52" t="s">
        <v>61</v>
      </c>
      <c r="K90" s="15" t="s">
        <v>146</v>
      </c>
      <c r="L90" s="15" t="s">
        <v>150</v>
      </c>
      <c r="M90" s="15" t="s">
        <v>218</v>
      </c>
      <c r="N90" s="15" t="s">
        <v>221</v>
      </c>
      <c r="O90" s="17" t="s">
        <v>61</v>
      </c>
      <c r="P90" s="17" t="s">
        <v>262</v>
      </c>
      <c r="Q90" s="18"/>
      <c r="R90" s="52" t="s">
        <v>61</v>
      </c>
      <c r="S90" s="15" t="s">
        <v>67</v>
      </c>
      <c r="T90" s="15"/>
      <c r="U90" s="15"/>
      <c r="V90" s="15">
        <v>5</v>
      </c>
      <c r="W90" s="84">
        <f>167</f>
        <v>167</v>
      </c>
      <c r="X90" s="15">
        <f t="shared" si="23"/>
        <v>167</v>
      </c>
      <c r="Y90" s="15">
        <f>ROUNDDOWN(W90/HLOOKUP(D90,Table!$C$3:$D$4,2,0)*8,2)</f>
        <v>2.96</v>
      </c>
      <c r="Z90" s="15">
        <v>2</v>
      </c>
      <c r="AA90" s="15" t="s">
        <v>74</v>
      </c>
      <c r="AB90" s="19">
        <v>43973</v>
      </c>
      <c r="AC90" s="19">
        <v>43969</v>
      </c>
      <c r="AD90" s="19">
        <v>43973</v>
      </c>
      <c r="AE90" s="19">
        <v>43972</v>
      </c>
      <c r="AF90" s="19">
        <v>43972</v>
      </c>
      <c r="AG90" s="19" t="s">
        <v>176</v>
      </c>
      <c r="AH90" s="31">
        <v>1</v>
      </c>
      <c r="AI90" s="31">
        <v>1</v>
      </c>
      <c r="AJ90" s="31">
        <v>1</v>
      </c>
      <c r="AK90" s="19" t="s">
        <v>150</v>
      </c>
      <c r="AL90" s="17" t="s">
        <v>61</v>
      </c>
      <c r="AM90" s="17" t="s">
        <v>61</v>
      </c>
      <c r="AN90" s="17" t="s">
        <v>61</v>
      </c>
    </row>
    <row r="91" spans="2:40" x14ac:dyDescent="0.25">
      <c r="B91" s="94">
        <f t="shared" si="21"/>
        <v>32</v>
      </c>
      <c r="C91" s="16">
        <v>20200518</v>
      </c>
      <c r="D91" s="15" t="s">
        <v>3</v>
      </c>
      <c r="E91" s="15" t="s">
        <v>217</v>
      </c>
      <c r="F91" s="93" t="s">
        <v>320</v>
      </c>
      <c r="G91" s="17">
        <v>1369873</v>
      </c>
      <c r="H91" s="52" t="s">
        <v>61</v>
      </c>
      <c r="I91" s="15" t="s">
        <v>215</v>
      </c>
      <c r="J91" s="52" t="s">
        <v>61</v>
      </c>
      <c r="K91" s="15" t="s">
        <v>146</v>
      </c>
      <c r="L91" s="15" t="s">
        <v>1032</v>
      </c>
      <c r="M91" s="15" t="s">
        <v>218</v>
      </c>
      <c r="N91" s="15" t="s">
        <v>221</v>
      </c>
      <c r="O91" s="17" t="s">
        <v>61</v>
      </c>
      <c r="P91" s="17" t="s">
        <v>263</v>
      </c>
      <c r="Q91" s="18"/>
      <c r="R91" s="52" t="s">
        <v>61</v>
      </c>
      <c r="S91" s="15" t="s">
        <v>67</v>
      </c>
      <c r="T91" s="15"/>
      <c r="U91" s="15"/>
      <c r="V91" s="15">
        <v>259</v>
      </c>
      <c r="W91" s="15">
        <f t="shared" si="19"/>
        <v>259</v>
      </c>
      <c r="X91" s="15">
        <f t="shared" ref="X91:X96" si="24">W91</f>
        <v>259</v>
      </c>
      <c r="Y91" s="15">
        <f>ROUNDDOWN(W91/HLOOKUP(D91,Table!$C$3:$D$4,2,0)*8,2)</f>
        <v>4.5999999999999996</v>
      </c>
      <c r="Z91" s="15">
        <v>2</v>
      </c>
      <c r="AA91" s="15" t="s">
        <v>74</v>
      </c>
      <c r="AB91" s="19">
        <v>43973</v>
      </c>
      <c r="AC91" s="19">
        <v>43969</v>
      </c>
      <c r="AD91" s="19">
        <v>43973</v>
      </c>
      <c r="AE91" s="19">
        <v>43972</v>
      </c>
      <c r="AF91" s="19">
        <v>43972</v>
      </c>
      <c r="AG91" s="19" t="s">
        <v>177</v>
      </c>
      <c r="AH91" s="31">
        <v>1</v>
      </c>
      <c r="AI91" s="31">
        <v>1</v>
      </c>
      <c r="AJ91" s="31">
        <v>0.87</v>
      </c>
      <c r="AK91" s="19" t="s">
        <v>139</v>
      </c>
      <c r="AL91" s="17" t="s">
        <v>408</v>
      </c>
      <c r="AM91" s="17" t="s">
        <v>61</v>
      </c>
      <c r="AN91" s="17" t="s">
        <v>308</v>
      </c>
    </row>
    <row r="92" spans="2:40" x14ac:dyDescent="0.25">
      <c r="B92" s="94">
        <f t="shared" si="21"/>
        <v>33</v>
      </c>
      <c r="C92" s="16">
        <v>20200518</v>
      </c>
      <c r="D92" s="15" t="s">
        <v>3</v>
      </c>
      <c r="E92" s="15" t="s">
        <v>217</v>
      </c>
      <c r="F92" s="93" t="s">
        <v>321</v>
      </c>
      <c r="G92" s="17">
        <v>1369873</v>
      </c>
      <c r="H92" s="52" t="s">
        <v>61</v>
      </c>
      <c r="I92" s="15" t="s">
        <v>226</v>
      </c>
      <c r="J92" s="52" t="s">
        <v>61</v>
      </c>
      <c r="K92" s="15" t="s">
        <v>146</v>
      </c>
      <c r="L92" s="15" t="s">
        <v>1032</v>
      </c>
      <c r="M92" s="15" t="s">
        <v>218</v>
      </c>
      <c r="N92" s="15" t="s">
        <v>221</v>
      </c>
      <c r="O92" s="17" t="s">
        <v>61</v>
      </c>
      <c r="P92" s="17" t="s">
        <v>263</v>
      </c>
      <c r="Q92" s="18"/>
      <c r="R92" s="52" t="s">
        <v>61</v>
      </c>
      <c r="S92" s="15" t="s">
        <v>70</v>
      </c>
      <c r="T92" s="15"/>
      <c r="U92" s="15"/>
      <c r="V92" s="15">
        <v>162</v>
      </c>
      <c r="W92" s="15">
        <f t="shared" si="19"/>
        <v>162</v>
      </c>
      <c r="X92" s="15">
        <f t="shared" si="24"/>
        <v>162</v>
      </c>
      <c r="Y92" s="15">
        <f>ROUNDDOWN(W92/HLOOKUP(D92,Table!$C$3:$D$4,2,0)*8,2)</f>
        <v>2.88</v>
      </c>
      <c r="Z92" s="15">
        <v>1</v>
      </c>
      <c r="AA92" s="15" t="s">
        <v>74</v>
      </c>
      <c r="AB92" s="19">
        <v>43973</v>
      </c>
      <c r="AC92" s="19">
        <v>43969</v>
      </c>
      <c r="AD92" s="19">
        <v>43973</v>
      </c>
      <c r="AE92" s="19">
        <v>43970</v>
      </c>
      <c r="AF92" s="19">
        <v>43970</v>
      </c>
      <c r="AG92" s="19" t="s">
        <v>176</v>
      </c>
      <c r="AH92" s="31">
        <v>1</v>
      </c>
      <c r="AI92" s="31">
        <v>1</v>
      </c>
      <c r="AJ92" s="31">
        <v>1</v>
      </c>
      <c r="AK92" s="19" t="s">
        <v>150</v>
      </c>
      <c r="AL92" s="17" t="s">
        <v>61</v>
      </c>
      <c r="AM92" s="17" t="s">
        <v>61</v>
      </c>
      <c r="AN92" s="17" t="s">
        <v>61</v>
      </c>
    </row>
    <row r="93" spans="2:40" x14ac:dyDescent="0.25">
      <c r="B93" s="94">
        <f t="shared" si="21"/>
        <v>34</v>
      </c>
      <c r="C93" s="16">
        <v>20200518</v>
      </c>
      <c r="D93" s="15" t="s">
        <v>3</v>
      </c>
      <c r="E93" s="15" t="s">
        <v>217</v>
      </c>
      <c r="F93" s="93" t="s">
        <v>321</v>
      </c>
      <c r="G93" s="17">
        <v>1369873</v>
      </c>
      <c r="H93" s="52" t="s">
        <v>61</v>
      </c>
      <c r="I93" s="15" t="s">
        <v>257</v>
      </c>
      <c r="J93" s="52" t="s">
        <v>61</v>
      </c>
      <c r="K93" s="15" t="s">
        <v>146</v>
      </c>
      <c r="L93" s="15" t="s">
        <v>1032</v>
      </c>
      <c r="M93" s="15" t="s">
        <v>218</v>
      </c>
      <c r="N93" s="15" t="s">
        <v>221</v>
      </c>
      <c r="O93" s="17" t="s">
        <v>61</v>
      </c>
      <c r="P93" s="17" t="s">
        <v>263</v>
      </c>
      <c r="Q93" s="18"/>
      <c r="R93" s="52" t="s">
        <v>61</v>
      </c>
      <c r="S93" s="15" t="s">
        <v>69</v>
      </c>
      <c r="T93" s="15"/>
      <c r="U93" s="15"/>
      <c r="V93" s="15">
        <v>55</v>
      </c>
      <c r="W93" s="15">
        <f t="shared" si="19"/>
        <v>55</v>
      </c>
      <c r="X93" s="15">
        <f t="shared" si="24"/>
        <v>55</v>
      </c>
      <c r="Y93" s="15">
        <f>ROUNDDOWN(W93/HLOOKUP(D93,Table!$C$3:$D$4,2,0)*8,2)</f>
        <v>0.97</v>
      </c>
      <c r="Z93" s="15">
        <v>0.5</v>
      </c>
      <c r="AA93" s="15" t="s">
        <v>74</v>
      </c>
      <c r="AB93" s="19">
        <v>43973</v>
      </c>
      <c r="AC93" s="19">
        <v>43969</v>
      </c>
      <c r="AD93" s="19">
        <v>43973</v>
      </c>
      <c r="AE93" s="19">
        <v>43970</v>
      </c>
      <c r="AF93" s="19">
        <v>43970</v>
      </c>
      <c r="AG93" s="19" t="s">
        <v>176</v>
      </c>
      <c r="AH93" s="31">
        <v>1</v>
      </c>
      <c r="AI93" s="31">
        <v>1</v>
      </c>
      <c r="AJ93" s="31">
        <v>1</v>
      </c>
      <c r="AK93" s="19" t="s">
        <v>150</v>
      </c>
      <c r="AL93" s="17" t="s">
        <v>61</v>
      </c>
      <c r="AM93" s="17" t="s">
        <v>61</v>
      </c>
      <c r="AN93" s="17" t="s">
        <v>61</v>
      </c>
    </row>
    <row r="94" spans="2:40" x14ac:dyDescent="0.25">
      <c r="B94" s="94">
        <f t="shared" si="21"/>
        <v>35</v>
      </c>
      <c r="C94" s="16">
        <v>20200518</v>
      </c>
      <c r="D94" s="15" t="s">
        <v>3</v>
      </c>
      <c r="E94" s="15" t="s">
        <v>217</v>
      </c>
      <c r="F94" s="93" t="s">
        <v>321</v>
      </c>
      <c r="G94" s="17">
        <v>1369873</v>
      </c>
      <c r="H94" s="52" t="s">
        <v>61</v>
      </c>
      <c r="I94" s="15" t="s">
        <v>258</v>
      </c>
      <c r="J94" s="52" t="s">
        <v>61</v>
      </c>
      <c r="K94" s="15" t="s">
        <v>146</v>
      </c>
      <c r="L94" s="15" t="s">
        <v>1032</v>
      </c>
      <c r="M94" s="15" t="s">
        <v>218</v>
      </c>
      <c r="N94" s="15" t="s">
        <v>221</v>
      </c>
      <c r="O94" s="17" t="s">
        <v>61</v>
      </c>
      <c r="P94" s="17" t="s">
        <v>263</v>
      </c>
      <c r="Q94" s="18"/>
      <c r="R94" s="52" t="s">
        <v>61</v>
      </c>
      <c r="S94" s="15" t="s">
        <v>68</v>
      </c>
      <c r="T94" s="15"/>
      <c r="U94" s="15"/>
      <c r="V94" s="15">
        <v>35</v>
      </c>
      <c r="W94" s="15">
        <f t="shared" si="19"/>
        <v>35</v>
      </c>
      <c r="X94" s="15">
        <f t="shared" si="24"/>
        <v>35</v>
      </c>
      <c r="Y94" s="15">
        <f>ROUNDDOWN(W94/HLOOKUP(D94,Table!$C$3:$D$4,2,0)*8,2)</f>
        <v>0.62</v>
      </c>
      <c r="Z94" s="15">
        <v>0.5</v>
      </c>
      <c r="AA94" s="15" t="s">
        <v>74</v>
      </c>
      <c r="AB94" s="19">
        <v>43973</v>
      </c>
      <c r="AC94" s="19">
        <v>43969</v>
      </c>
      <c r="AD94" s="19">
        <v>43973</v>
      </c>
      <c r="AE94" s="19">
        <v>43970</v>
      </c>
      <c r="AF94" s="19">
        <v>43970</v>
      </c>
      <c r="AG94" s="19" t="s">
        <v>176</v>
      </c>
      <c r="AH94" s="31">
        <v>1</v>
      </c>
      <c r="AI94" s="31">
        <v>1</v>
      </c>
      <c r="AJ94" s="31">
        <v>1</v>
      </c>
      <c r="AK94" s="19" t="s">
        <v>150</v>
      </c>
      <c r="AL94" s="17"/>
      <c r="AM94" s="17"/>
      <c r="AN94" s="17"/>
    </row>
    <row r="95" spans="2:40" x14ac:dyDescent="0.25">
      <c r="B95" s="94">
        <f t="shared" si="21"/>
        <v>36</v>
      </c>
      <c r="C95" s="16">
        <v>20200518</v>
      </c>
      <c r="D95" s="15" t="s">
        <v>3</v>
      </c>
      <c r="E95" s="15" t="s">
        <v>217</v>
      </c>
      <c r="F95" s="93" t="s">
        <v>322</v>
      </c>
      <c r="G95" s="17">
        <v>1369873</v>
      </c>
      <c r="H95" s="52" t="s">
        <v>61</v>
      </c>
      <c r="I95" s="84" t="s">
        <v>256</v>
      </c>
      <c r="J95" s="52" t="s">
        <v>61</v>
      </c>
      <c r="K95" s="15" t="s">
        <v>146</v>
      </c>
      <c r="L95" s="15" t="s">
        <v>1032</v>
      </c>
      <c r="M95" s="15" t="s">
        <v>218</v>
      </c>
      <c r="N95" s="15" t="s">
        <v>221</v>
      </c>
      <c r="O95" s="17" t="s">
        <v>61</v>
      </c>
      <c r="P95" s="17" t="s">
        <v>263</v>
      </c>
      <c r="Q95" s="18"/>
      <c r="R95" s="52" t="s">
        <v>61</v>
      </c>
      <c r="S95" s="15" t="s">
        <v>69</v>
      </c>
      <c r="T95" s="15"/>
      <c r="U95" s="15"/>
      <c r="V95" s="15">
        <v>25</v>
      </c>
      <c r="W95" s="15">
        <f t="shared" si="19"/>
        <v>25</v>
      </c>
      <c r="X95" s="15">
        <f t="shared" si="24"/>
        <v>25</v>
      </c>
      <c r="Y95" s="15">
        <f>ROUNDDOWN(W95/HLOOKUP(D95,Table!$C$3:$D$4,2,0)*8,2)</f>
        <v>0.44</v>
      </c>
      <c r="Z95" s="15">
        <v>0.3</v>
      </c>
      <c r="AA95" s="15" t="s">
        <v>74</v>
      </c>
      <c r="AB95" s="19">
        <v>43973</v>
      </c>
      <c r="AC95" s="19">
        <v>43969</v>
      </c>
      <c r="AD95" s="19">
        <v>43973</v>
      </c>
      <c r="AE95" s="19">
        <v>43970</v>
      </c>
      <c r="AF95" s="19">
        <v>43970</v>
      </c>
      <c r="AG95" s="19" t="s">
        <v>176</v>
      </c>
      <c r="AH95" s="31">
        <v>1</v>
      </c>
      <c r="AI95" s="31">
        <v>1</v>
      </c>
      <c r="AJ95" s="31">
        <v>1</v>
      </c>
      <c r="AK95" s="19" t="s">
        <v>150</v>
      </c>
      <c r="AL95" s="17" t="s">
        <v>61</v>
      </c>
      <c r="AM95" s="17" t="s">
        <v>61</v>
      </c>
      <c r="AN95" s="17" t="s">
        <v>61</v>
      </c>
    </row>
    <row r="96" spans="2:40" x14ac:dyDescent="0.25">
      <c r="B96" s="94">
        <f t="shared" si="21"/>
        <v>37</v>
      </c>
      <c r="C96" s="16">
        <v>20200518</v>
      </c>
      <c r="D96" s="15" t="s">
        <v>3</v>
      </c>
      <c r="E96" s="15" t="s">
        <v>217</v>
      </c>
      <c r="F96" s="93" t="s">
        <v>321</v>
      </c>
      <c r="G96" s="17">
        <v>1369873</v>
      </c>
      <c r="H96" s="52" t="s">
        <v>61</v>
      </c>
      <c r="I96" s="15" t="s">
        <v>259</v>
      </c>
      <c r="J96" s="52" t="s">
        <v>61</v>
      </c>
      <c r="K96" s="15" t="s">
        <v>146</v>
      </c>
      <c r="L96" s="15" t="s">
        <v>1032</v>
      </c>
      <c r="M96" s="15" t="s">
        <v>218</v>
      </c>
      <c r="N96" s="15" t="s">
        <v>221</v>
      </c>
      <c r="O96" s="17" t="s">
        <v>61</v>
      </c>
      <c r="P96" s="17" t="s">
        <v>263</v>
      </c>
      <c r="Q96" s="18"/>
      <c r="R96" s="52" t="s">
        <v>61</v>
      </c>
      <c r="S96" s="15" t="s">
        <v>69</v>
      </c>
      <c r="T96" s="15"/>
      <c r="U96" s="15"/>
      <c r="V96" s="15">
        <v>60</v>
      </c>
      <c r="W96" s="15">
        <f t="shared" si="19"/>
        <v>60</v>
      </c>
      <c r="X96" s="15">
        <f t="shared" si="24"/>
        <v>60</v>
      </c>
      <c r="Y96" s="15">
        <f>ROUNDDOWN(W96/HLOOKUP(D96,Table!$C$3:$D$4,2,0)*8,2)</f>
        <v>1.06</v>
      </c>
      <c r="Z96" s="15">
        <v>1</v>
      </c>
      <c r="AA96" s="15" t="s">
        <v>74</v>
      </c>
      <c r="AB96" s="19">
        <v>43973</v>
      </c>
      <c r="AC96" s="19">
        <v>43969</v>
      </c>
      <c r="AD96" s="19">
        <v>43973</v>
      </c>
      <c r="AE96" s="19">
        <v>43970</v>
      </c>
      <c r="AF96" s="19">
        <v>43970</v>
      </c>
      <c r="AG96" s="19" t="s">
        <v>176</v>
      </c>
      <c r="AH96" s="31">
        <v>1</v>
      </c>
      <c r="AI96" s="31">
        <v>1</v>
      </c>
      <c r="AJ96" s="31">
        <v>1</v>
      </c>
      <c r="AK96" s="19" t="s">
        <v>150</v>
      </c>
      <c r="AL96" s="17" t="s">
        <v>61</v>
      </c>
      <c r="AM96" s="17" t="s">
        <v>61</v>
      </c>
      <c r="AN96" s="17" t="s">
        <v>61</v>
      </c>
    </row>
    <row r="97" spans="1:40" x14ac:dyDescent="0.25">
      <c r="A97" t="s">
        <v>856</v>
      </c>
      <c r="B97" s="95">
        <f t="shared" si="21"/>
        <v>38</v>
      </c>
      <c r="C97" s="16">
        <v>20200518</v>
      </c>
      <c r="D97" s="15" t="s">
        <v>3</v>
      </c>
      <c r="E97" s="15" t="s">
        <v>265</v>
      </c>
      <c r="F97" s="93" t="s">
        <v>276</v>
      </c>
      <c r="G97" s="17">
        <v>1473225</v>
      </c>
      <c r="H97" s="52" t="s">
        <v>61</v>
      </c>
      <c r="I97" s="15" t="s">
        <v>706</v>
      </c>
      <c r="J97" s="52" t="s">
        <v>61</v>
      </c>
      <c r="K97" s="15" t="s">
        <v>146</v>
      </c>
      <c r="L97" s="15" t="s">
        <v>271</v>
      </c>
      <c r="M97" s="97" t="s">
        <v>298</v>
      </c>
      <c r="N97" s="15" t="s">
        <v>273</v>
      </c>
      <c r="O97" s="17" t="s">
        <v>61</v>
      </c>
      <c r="P97" s="17" t="s">
        <v>269</v>
      </c>
      <c r="Q97" s="18"/>
      <c r="R97" s="52" t="s">
        <v>61</v>
      </c>
      <c r="S97" s="15" t="s">
        <v>142</v>
      </c>
      <c r="T97" s="15"/>
      <c r="U97" s="15"/>
      <c r="V97" s="15">
        <v>86</v>
      </c>
      <c r="W97" s="15">
        <f t="shared" ref="W97:X101" si="25">V97</f>
        <v>86</v>
      </c>
      <c r="X97" s="15">
        <f t="shared" si="25"/>
        <v>86</v>
      </c>
      <c r="Y97" s="15">
        <f>ROUNDDOWN(W97/HLOOKUP(D97,Table!$C$3:$D$4,2,0)*8,2)</f>
        <v>1.52</v>
      </c>
      <c r="Z97" s="15">
        <v>0.5</v>
      </c>
      <c r="AA97" s="15" t="s">
        <v>74</v>
      </c>
      <c r="AB97" s="19">
        <v>43978</v>
      </c>
      <c r="AC97" s="19">
        <v>43969</v>
      </c>
      <c r="AD97" s="146">
        <v>43978</v>
      </c>
      <c r="AE97" s="19">
        <v>43970</v>
      </c>
      <c r="AF97" s="19">
        <v>43970</v>
      </c>
      <c r="AG97" s="19" t="s">
        <v>176</v>
      </c>
      <c r="AH97" s="31">
        <v>1</v>
      </c>
      <c r="AI97" s="31">
        <v>1</v>
      </c>
      <c r="AJ97" s="31">
        <v>1</v>
      </c>
      <c r="AK97" s="19" t="s">
        <v>150</v>
      </c>
      <c r="AL97" s="88" t="s">
        <v>61</v>
      </c>
      <c r="AM97" s="15" t="s">
        <v>61</v>
      </c>
      <c r="AN97" s="15" t="s">
        <v>61</v>
      </c>
    </row>
    <row r="98" spans="1:40" x14ac:dyDescent="0.25">
      <c r="B98" s="95">
        <f t="shared" si="21"/>
        <v>39</v>
      </c>
      <c r="C98" s="16">
        <v>20200518</v>
      </c>
      <c r="D98" s="15" t="s">
        <v>3</v>
      </c>
      <c r="E98" s="15" t="s">
        <v>266</v>
      </c>
      <c r="F98" s="93" t="s">
        <v>277</v>
      </c>
      <c r="G98" s="17">
        <v>1472050</v>
      </c>
      <c r="H98" s="52" t="s">
        <v>61</v>
      </c>
      <c r="I98" s="15" t="s">
        <v>267</v>
      </c>
      <c r="J98" s="52" t="s">
        <v>61</v>
      </c>
      <c r="K98" s="15" t="s">
        <v>146</v>
      </c>
      <c r="L98" s="15" t="s">
        <v>272</v>
      </c>
      <c r="M98" s="15" t="s">
        <v>150</v>
      </c>
      <c r="N98" s="97" t="s">
        <v>274</v>
      </c>
      <c r="O98" s="17" t="s">
        <v>61</v>
      </c>
      <c r="P98" s="17" t="s">
        <v>270</v>
      </c>
      <c r="Q98" s="18"/>
      <c r="R98" s="52" t="s">
        <v>61</v>
      </c>
      <c r="S98" s="15" t="s">
        <v>65</v>
      </c>
      <c r="T98" s="15"/>
      <c r="U98" s="15"/>
      <c r="V98" s="15">
        <v>641</v>
      </c>
      <c r="W98" s="15">
        <f t="shared" si="25"/>
        <v>641</v>
      </c>
      <c r="X98" s="15">
        <f>W98</f>
        <v>641</v>
      </c>
      <c r="Y98" s="15">
        <f>ROUNDDOWN(W98/HLOOKUP(D98,Table!$C$3:$D$4,2,0)*8,2)</f>
        <v>11.39</v>
      </c>
      <c r="Z98" s="15">
        <v>2</v>
      </c>
      <c r="AA98" s="15" t="s">
        <v>74</v>
      </c>
      <c r="AB98" s="19">
        <v>43978</v>
      </c>
      <c r="AC98" s="19">
        <v>43969</v>
      </c>
      <c r="AD98" s="146">
        <v>43978</v>
      </c>
      <c r="AE98" s="19">
        <v>43971</v>
      </c>
      <c r="AF98" s="19">
        <v>43971</v>
      </c>
      <c r="AG98" s="19" t="s">
        <v>176</v>
      </c>
      <c r="AH98" s="31">
        <v>1</v>
      </c>
      <c r="AI98" s="31">
        <v>1</v>
      </c>
      <c r="AJ98" s="31">
        <v>1</v>
      </c>
      <c r="AK98" s="19" t="s">
        <v>150</v>
      </c>
      <c r="AL98" s="15"/>
      <c r="AM98" s="15"/>
      <c r="AN98" s="15" t="s">
        <v>275</v>
      </c>
    </row>
    <row r="99" spans="1:40" x14ac:dyDescent="0.25">
      <c r="B99" s="95">
        <f t="shared" si="21"/>
        <v>40</v>
      </c>
      <c r="C99" s="16">
        <v>20200518</v>
      </c>
      <c r="D99" s="15" t="s">
        <v>3</v>
      </c>
      <c r="E99" s="15" t="s">
        <v>266</v>
      </c>
      <c r="F99" s="93" t="s">
        <v>278</v>
      </c>
      <c r="G99" s="17">
        <v>1472050</v>
      </c>
      <c r="H99" s="52" t="s">
        <v>61</v>
      </c>
      <c r="I99" s="15" t="s">
        <v>268</v>
      </c>
      <c r="J99" s="52" t="s">
        <v>61</v>
      </c>
      <c r="K99" s="15" t="s">
        <v>146</v>
      </c>
      <c r="L99" s="15" t="s">
        <v>272</v>
      </c>
      <c r="M99" s="15" t="s">
        <v>150</v>
      </c>
      <c r="N99" s="97" t="s">
        <v>274</v>
      </c>
      <c r="O99" s="17" t="s">
        <v>61</v>
      </c>
      <c r="P99" s="17" t="s">
        <v>270</v>
      </c>
      <c r="Q99" s="18"/>
      <c r="R99" s="52" t="s">
        <v>61</v>
      </c>
      <c r="S99" s="15" t="s">
        <v>65</v>
      </c>
      <c r="T99" s="15"/>
      <c r="U99" s="15"/>
      <c r="V99" s="15">
        <v>296</v>
      </c>
      <c r="W99" s="15">
        <f t="shared" si="25"/>
        <v>296</v>
      </c>
      <c r="X99" s="15">
        <f>W99</f>
        <v>296</v>
      </c>
      <c r="Y99" s="15">
        <f>ROUNDDOWN(W99/HLOOKUP(D99,Table!$C$3:$D$4,2,0)*8,2)</f>
        <v>5.26</v>
      </c>
      <c r="Z99" s="15">
        <v>2</v>
      </c>
      <c r="AA99" s="15" t="s">
        <v>74</v>
      </c>
      <c r="AB99" s="19">
        <v>43978</v>
      </c>
      <c r="AC99" s="19">
        <v>43969</v>
      </c>
      <c r="AD99" s="146">
        <v>43978</v>
      </c>
      <c r="AE99" s="19">
        <v>43971</v>
      </c>
      <c r="AF99" s="19">
        <v>43971</v>
      </c>
      <c r="AG99" s="19" t="s">
        <v>176</v>
      </c>
      <c r="AH99" s="31">
        <v>1</v>
      </c>
      <c r="AI99" s="31">
        <v>1</v>
      </c>
      <c r="AJ99" s="31">
        <v>1</v>
      </c>
      <c r="AK99" s="19" t="s">
        <v>150</v>
      </c>
      <c r="AL99" s="15"/>
      <c r="AM99" s="15"/>
      <c r="AN99" s="15" t="s">
        <v>275</v>
      </c>
    </row>
    <row r="100" spans="1:40" x14ac:dyDescent="0.25">
      <c r="B100" s="95">
        <f t="shared" si="21"/>
        <v>41</v>
      </c>
      <c r="C100" s="16">
        <v>20200518</v>
      </c>
      <c r="D100" s="15" t="s">
        <v>3</v>
      </c>
      <c r="E100" s="15" t="s">
        <v>266</v>
      </c>
      <c r="F100" s="93" t="s">
        <v>279</v>
      </c>
      <c r="G100" s="17">
        <v>1472050</v>
      </c>
      <c r="H100" s="52" t="s">
        <v>61</v>
      </c>
      <c r="I100" s="15" t="s">
        <v>215</v>
      </c>
      <c r="J100" s="52" t="s">
        <v>61</v>
      </c>
      <c r="K100" s="15" t="s">
        <v>146</v>
      </c>
      <c r="L100" s="15" t="s">
        <v>272</v>
      </c>
      <c r="M100" s="15" t="s">
        <v>150</v>
      </c>
      <c r="N100" s="97" t="s">
        <v>274</v>
      </c>
      <c r="O100" s="17" t="s">
        <v>61</v>
      </c>
      <c r="P100" s="17" t="s">
        <v>270</v>
      </c>
      <c r="Q100" s="18"/>
      <c r="R100" s="52" t="s">
        <v>61</v>
      </c>
      <c r="S100" s="15" t="s">
        <v>65</v>
      </c>
      <c r="T100" s="15"/>
      <c r="U100" s="15"/>
      <c r="V100" s="15">
        <v>259</v>
      </c>
      <c r="W100" s="15">
        <f t="shared" si="25"/>
        <v>259</v>
      </c>
      <c r="X100" s="15">
        <f>W100</f>
        <v>259</v>
      </c>
      <c r="Y100" s="15">
        <f>ROUNDDOWN(W100/HLOOKUP(D100,Table!$C$3:$D$4,2,0)*8,2)</f>
        <v>4.5999999999999996</v>
      </c>
      <c r="Z100" s="15">
        <v>1</v>
      </c>
      <c r="AA100" s="15" t="s">
        <v>74</v>
      </c>
      <c r="AB100" s="19">
        <v>43978</v>
      </c>
      <c r="AC100" s="19">
        <v>43969</v>
      </c>
      <c r="AD100" s="146">
        <v>43978</v>
      </c>
      <c r="AE100" s="19">
        <v>43971</v>
      </c>
      <c r="AF100" s="19">
        <v>43971</v>
      </c>
      <c r="AG100" s="19" t="s">
        <v>177</v>
      </c>
      <c r="AH100" s="31">
        <v>1</v>
      </c>
      <c r="AI100" s="31">
        <v>1</v>
      </c>
      <c r="AJ100" s="31">
        <v>0.83</v>
      </c>
      <c r="AK100" s="19" t="s">
        <v>139</v>
      </c>
      <c r="AL100" s="15" t="s">
        <v>650</v>
      </c>
      <c r="AM100" s="15"/>
      <c r="AN100" s="15" t="s">
        <v>857</v>
      </c>
    </row>
    <row r="101" spans="1:40" x14ac:dyDescent="0.25">
      <c r="B101" s="95">
        <f t="shared" si="21"/>
        <v>42</v>
      </c>
      <c r="C101" s="16">
        <v>20200518</v>
      </c>
      <c r="D101" s="15" t="s">
        <v>3</v>
      </c>
      <c r="E101" s="15" t="s">
        <v>266</v>
      </c>
      <c r="F101" s="93" t="s">
        <v>280</v>
      </c>
      <c r="G101" s="17">
        <v>1472050</v>
      </c>
      <c r="H101" s="52" t="s">
        <v>61</v>
      </c>
      <c r="I101" s="15" t="s">
        <v>197</v>
      </c>
      <c r="J101" s="52" t="s">
        <v>61</v>
      </c>
      <c r="K101" s="15" t="s">
        <v>146</v>
      </c>
      <c r="L101" s="15" t="s">
        <v>272</v>
      </c>
      <c r="M101" s="15" t="s">
        <v>150</v>
      </c>
      <c r="N101" s="97" t="s">
        <v>274</v>
      </c>
      <c r="O101" s="17" t="s">
        <v>61</v>
      </c>
      <c r="P101" s="17" t="s">
        <v>270</v>
      </c>
      <c r="Q101" s="18"/>
      <c r="R101" s="52" t="s">
        <v>61</v>
      </c>
      <c r="S101" s="15" t="s">
        <v>65</v>
      </c>
      <c r="T101" s="15"/>
      <c r="U101" s="15"/>
      <c r="V101" s="15">
        <v>371</v>
      </c>
      <c r="W101" s="15">
        <f t="shared" si="25"/>
        <v>371</v>
      </c>
      <c r="X101" s="15">
        <f>W101</f>
        <v>371</v>
      </c>
      <c r="Y101" s="15">
        <f>ROUNDDOWN(W101/HLOOKUP(D101,Table!$C$3:$D$4,2,0)*8,2)</f>
        <v>6.59</v>
      </c>
      <c r="Z101" s="15">
        <v>2</v>
      </c>
      <c r="AA101" s="15" t="s">
        <v>74</v>
      </c>
      <c r="AB101" s="19">
        <v>43978</v>
      </c>
      <c r="AC101" s="19">
        <v>43969</v>
      </c>
      <c r="AD101" s="146">
        <v>43978</v>
      </c>
      <c r="AE101" s="19">
        <v>43971</v>
      </c>
      <c r="AF101" s="19">
        <v>43971</v>
      </c>
      <c r="AG101" s="19" t="s">
        <v>176</v>
      </c>
      <c r="AH101" s="31">
        <v>1</v>
      </c>
      <c r="AI101" s="31">
        <v>1</v>
      </c>
      <c r="AJ101" s="31">
        <v>1</v>
      </c>
      <c r="AK101" s="19" t="s">
        <v>150</v>
      </c>
      <c r="AL101" s="15"/>
      <c r="AM101" s="15"/>
      <c r="AN101" s="15" t="s">
        <v>275</v>
      </c>
    </row>
    <row r="102" spans="1:40" x14ac:dyDescent="0.25">
      <c r="B102" s="41">
        <f t="shared" si="21"/>
        <v>43</v>
      </c>
      <c r="C102" s="16">
        <v>20200519</v>
      </c>
      <c r="D102" s="15" t="s">
        <v>3</v>
      </c>
      <c r="E102" s="80" t="s">
        <v>217</v>
      </c>
      <c r="F102" s="93" t="s">
        <v>321</v>
      </c>
      <c r="G102" s="80">
        <v>1473546</v>
      </c>
      <c r="H102" s="52" t="s">
        <v>61</v>
      </c>
      <c r="I102" s="80" t="s">
        <v>285</v>
      </c>
      <c r="J102" s="52" t="s">
        <v>61</v>
      </c>
      <c r="K102" s="15" t="s">
        <v>146</v>
      </c>
      <c r="L102" s="15" t="s">
        <v>150</v>
      </c>
      <c r="M102" s="80" t="s">
        <v>218</v>
      </c>
      <c r="N102" s="80" t="s">
        <v>221</v>
      </c>
      <c r="O102" s="17" t="s">
        <v>61</v>
      </c>
      <c r="P102" s="77" t="s">
        <v>305</v>
      </c>
      <c r="Q102" s="18"/>
      <c r="R102" s="52" t="s">
        <v>61</v>
      </c>
      <c r="S102" s="15" t="s">
        <v>70</v>
      </c>
      <c r="T102" s="15"/>
      <c r="U102" s="15"/>
      <c r="V102" s="80">
        <v>109</v>
      </c>
      <c r="W102" s="15">
        <f t="shared" ref="W102:W126" si="26">V102</f>
        <v>109</v>
      </c>
      <c r="X102" s="15">
        <f t="shared" ref="X102:X106" si="27">W102</f>
        <v>109</v>
      </c>
      <c r="Y102" s="15">
        <f>ROUNDDOWN(W102/HLOOKUP(D102,Table!$C$3:$D$4,2,0)*8,2)</f>
        <v>1.93</v>
      </c>
      <c r="Z102" s="15">
        <v>0.5</v>
      </c>
      <c r="AA102" s="15" t="s">
        <v>74</v>
      </c>
      <c r="AB102" s="19">
        <v>43973</v>
      </c>
      <c r="AC102" s="19">
        <v>43970</v>
      </c>
      <c r="AD102" s="19">
        <v>43973</v>
      </c>
      <c r="AE102" s="19">
        <v>43970</v>
      </c>
      <c r="AF102" s="19">
        <v>43970</v>
      </c>
      <c r="AG102" s="19" t="s">
        <v>176</v>
      </c>
      <c r="AH102" s="31">
        <v>1</v>
      </c>
      <c r="AI102" s="31">
        <v>1</v>
      </c>
      <c r="AJ102" s="31">
        <v>1</v>
      </c>
      <c r="AK102" s="19" t="s">
        <v>150</v>
      </c>
      <c r="AL102" s="96" t="s">
        <v>61</v>
      </c>
      <c r="AM102" s="96" t="s">
        <v>61</v>
      </c>
      <c r="AN102" s="96" t="s">
        <v>61</v>
      </c>
    </row>
    <row r="103" spans="1:40" x14ac:dyDescent="0.25">
      <c r="B103" s="41">
        <f t="shared" si="21"/>
        <v>44</v>
      </c>
      <c r="C103" s="16">
        <v>20200519</v>
      </c>
      <c r="D103" s="15" t="s">
        <v>3</v>
      </c>
      <c r="E103" s="80" t="s">
        <v>217</v>
      </c>
      <c r="F103" s="93" t="s">
        <v>321</v>
      </c>
      <c r="G103" s="80">
        <v>1473546</v>
      </c>
      <c r="H103" s="52" t="s">
        <v>61</v>
      </c>
      <c r="I103" s="141" t="s">
        <v>286</v>
      </c>
      <c r="J103" s="52" t="s">
        <v>61</v>
      </c>
      <c r="K103" s="15" t="s">
        <v>146</v>
      </c>
      <c r="L103" s="15" t="s">
        <v>150</v>
      </c>
      <c r="M103" s="80" t="s">
        <v>218</v>
      </c>
      <c r="N103" s="15" t="s">
        <v>221</v>
      </c>
      <c r="O103" s="17" t="s">
        <v>61</v>
      </c>
      <c r="P103" s="17" t="s">
        <v>305</v>
      </c>
      <c r="Q103" s="18"/>
      <c r="R103" s="52" t="s">
        <v>61</v>
      </c>
      <c r="S103" s="15" t="s">
        <v>69</v>
      </c>
      <c r="T103" s="15"/>
      <c r="U103" s="15"/>
      <c r="V103" s="80">
        <v>268</v>
      </c>
      <c r="W103" s="15">
        <f t="shared" si="26"/>
        <v>268</v>
      </c>
      <c r="X103" s="15">
        <f t="shared" si="27"/>
        <v>268</v>
      </c>
      <c r="Y103" s="15">
        <f>ROUNDDOWN(W103/HLOOKUP(D103,Table!$C$3:$D$4,2,0)*8,2)</f>
        <v>4.76</v>
      </c>
      <c r="Z103" s="15">
        <v>4</v>
      </c>
      <c r="AA103" s="15" t="s">
        <v>74</v>
      </c>
      <c r="AB103" s="19">
        <v>43973</v>
      </c>
      <c r="AC103" s="19">
        <v>43969</v>
      </c>
      <c r="AD103" s="19">
        <v>43973</v>
      </c>
      <c r="AE103" s="19">
        <v>43970</v>
      </c>
      <c r="AF103" s="19">
        <v>43970</v>
      </c>
      <c r="AG103" s="19" t="s">
        <v>176</v>
      </c>
      <c r="AH103" s="31">
        <v>1</v>
      </c>
      <c r="AI103" s="31">
        <v>1</v>
      </c>
      <c r="AJ103" s="31">
        <v>1</v>
      </c>
      <c r="AK103" s="19" t="s">
        <v>150</v>
      </c>
      <c r="AL103" s="96" t="s">
        <v>61</v>
      </c>
      <c r="AM103" s="96" t="s">
        <v>61</v>
      </c>
      <c r="AN103" s="96" t="s">
        <v>61</v>
      </c>
    </row>
    <row r="104" spans="1:40" x14ac:dyDescent="0.25">
      <c r="B104" s="41">
        <f t="shared" si="21"/>
        <v>45</v>
      </c>
      <c r="C104" s="16">
        <v>20200519</v>
      </c>
      <c r="D104" s="15" t="s">
        <v>3</v>
      </c>
      <c r="E104" s="80" t="s">
        <v>217</v>
      </c>
      <c r="F104" s="93" t="s">
        <v>320</v>
      </c>
      <c r="G104" s="80">
        <v>1473546</v>
      </c>
      <c r="H104" s="52" t="s">
        <v>61</v>
      </c>
      <c r="I104" s="80" t="s">
        <v>223</v>
      </c>
      <c r="J104" s="52" t="s">
        <v>61</v>
      </c>
      <c r="K104" s="15" t="s">
        <v>146</v>
      </c>
      <c r="L104" s="15" t="s">
        <v>150</v>
      </c>
      <c r="M104" s="80" t="s">
        <v>218</v>
      </c>
      <c r="N104" s="15" t="s">
        <v>221</v>
      </c>
      <c r="O104" s="17" t="s">
        <v>61</v>
      </c>
      <c r="P104" s="17" t="s">
        <v>305</v>
      </c>
      <c r="Q104" s="18"/>
      <c r="R104" s="52" t="s">
        <v>61</v>
      </c>
      <c r="S104" s="15" t="s">
        <v>70</v>
      </c>
      <c r="T104" s="15"/>
      <c r="U104" s="15"/>
      <c r="V104" s="80">
        <v>63</v>
      </c>
      <c r="W104" s="15">
        <f t="shared" si="26"/>
        <v>63</v>
      </c>
      <c r="X104" s="15">
        <f t="shared" si="27"/>
        <v>63</v>
      </c>
      <c r="Y104" s="15">
        <f>ROUNDDOWN(W104/HLOOKUP(D104,Table!$C$3:$D$4,2,0)*8,2)</f>
        <v>1.1200000000000001</v>
      </c>
      <c r="Z104" s="15">
        <v>0.5</v>
      </c>
      <c r="AA104" s="15" t="s">
        <v>74</v>
      </c>
      <c r="AB104" s="19">
        <v>43973</v>
      </c>
      <c r="AC104" s="19">
        <v>43970</v>
      </c>
      <c r="AD104" s="19">
        <v>43973</v>
      </c>
      <c r="AE104" s="19">
        <v>43970</v>
      </c>
      <c r="AF104" s="19">
        <v>43970</v>
      </c>
      <c r="AG104" s="19" t="s">
        <v>176</v>
      </c>
      <c r="AH104" s="31">
        <v>1</v>
      </c>
      <c r="AI104" s="31">
        <v>1</v>
      </c>
      <c r="AJ104" s="31">
        <v>1</v>
      </c>
      <c r="AK104" s="19" t="s">
        <v>150</v>
      </c>
      <c r="AL104" s="96" t="s">
        <v>61</v>
      </c>
      <c r="AM104" s="96" t="s">
        <v>61</v>
      </c>
      <c r="AN104" s="96" t="s">
        <v>61</v>
      </c>
    </row>
    <row r="105" spans="1:40" x14ac:dyDescent="0.25">
      <c r="B105" s="41">
        <f t="shared" si="21"/>
        <v>46</v>
      </c>
      <c r="C105" s="16">
        <v>20200519</v>
      </c>
      <c r="D105" s="15" t="s">
        <v>3</v>
      </c>
      <c r="E105" s="80" t="s">
        <v>217</v>
      </c>
      <c r="F105" s="93" t="s">
        <v>311</v>
      </c>
      <c r="G105" s="80">
        <v>1473546</v>
      </c>
      <c r="H105" s="52" t="s">
        <v>61</v>
      </c>
      <c r="I105" s="141" t="s">
        <v>199</v>
      </c>
      <c r="J105" s="52" t="s">
        <v>61</v>
      </c>
      <c r="K105" s="15" t="s">
        <v>146</v>
      </c>
      <c r="L105" s="15" t="s">
        <v>150</v>
      </c>
      <c r="M105" s="80" t="s">
        <v>218</v>
      </c>
      <c r="N105" s="15" t="s">
        <v>221</v>
      </c>
      <c r="O105" s="17" t="s">
        <v>61</v>
      </c>
      <c r="P105" s="17" t="s">
        <v>305</v>
      </c>
      <c r="Q105" s="18"/>
      <c r="R105" s="52" t="s">
        <v>61</v>
      </c>
      <c r="S105" s="15" t="s">
        <v>69</v>
      </c>
      <c r="T105" s="15"/>
      <c r="U105" s="15"/>
      <c r="V105" s="80">
        <v>87</v>
      </c>
      <c r="W105" s="15">
        <f t="shared" si="26"/>
        <v>87</v>
      </c>
      <c r="X105" s="15">
        <f t="shared" si="27"/>
        <v>87</v>
      </c>
      <c r="Y105" s="15">
        <f>ROUNDDOWN(W105/HLOOKUP(D105,Table!$C$3:$D$4,2,0)*8,2)</f>
        <v>1.54</v>
      </c>
      <c r="Z105" s="15">
        <v>1</v>
      </c>
      <c r="AA105" s="15" t="s">
        <v>74</v>
      </c>
      <c r="AB105" s="19">
        <v>43973</v>
      </c>
      <c r="AC105" s="19">
        <v>43969</v>
      </c>
      <c r="AD105" s="19">
        <v>43973</v>
      </c>
      <c r="AE105" s="19">
        <v>43970</v>
      </c>
      <c r="AF105" s="19">
        <v>43970</v>
      </c>
      <c r="AG105" s="19" t="s">
        <v>176</v>
      </c>
      <c r="AH105" s="31">
        <v>1</v>
      </c>
      <c r="AI105" s="31">
        <v>1</v>
      </c>
      <c r="AJ105" s="31">
        <v>1</v>
      </c>
      <c r="AK105" s="19" t="s">
        <v>150</v>
      </c>
      <c r="AL105" s="96" t="s">
        <v>61</v>
      </c>
      <c r="AM105" s="96" t="s">
        <v>61</v>
      </c>
      <c r="AN105" s="96" t="s">
        <v>61</v>
      </c>
    </row>
    <row r="106" spans="1:40" x14ac:dyDescent="0.25">
      <c r="B106" s="41">
        <f t="shared" si="21"/>
        <v>47</v>
      </c>
      <c r="C106" s="16">
        <v>20200519</v>
      </c>
      <c r="D106" s="15" t="s">
        <v>3</v>
      </c>
      <c r="E106" s="80" t="s">
        <v>217</v>
      </c>
      <c r="F106" s="93" t="s">
        <v>323</v>
      </c>
      <c r="G106" s="80">
        <v>1473546</v>
      </c>
      <c r="H106" s="52" t="s">
        <v>61</v>
      </c>
      <c r="I106" s="80" t="s">
        <v>287</v>
      </c>
      <c r="J106" s="52" t="s">
        <v>61</v>
      </c>
      <c r="K106" s="15" t="s">
        <v>146</v>
      </c>
      <c r="L106" s="15" t="s">
        <v>150</v>
      </c>
      <c r="M106" s="80" t="s">
        <v>218</v>
      </c>
      <c r="N106" s="15" t="s">
        <v>221</v>
      </c>
      <c r="O106" s="17" t="s">
        <v>61</v>
      </c>
      <c r="P106" s="17" t="s">
        <v>305</v>
      </c>
      <c r="Q106" s="18"/>
      <c r="R106" s="52" t="s">
        <v>61</v>
      </c>
      <c r="S106" s="15" t="s">
        <v>67</v>
      </c>
      <c r="T106" s="15"/>
      <c r="U106" s="15"/>
      <c r="V106" s="80">
        <v>164</v>
      </c>
      <c r="W106" s="15">
        <f t="shared" si="26"/>
        <v>164</v>
      </c>
      <c r="X106" s="15">
        <f t="shared" si="27"/>
        <v>164</v>
      </c>
      <c r="Y106" s="15">
        <f>ROUNDDOWN(W106/HLOOKUP(D106,Table!$C$3:$D$4,2,0)*8,2)</f>
        <v>2.91</v>
      </c>
      <c r="Z106" s="15">
        <v>2.5</v>
      </c>
      <c r="AA106" s="15" t="s">
        <v>74</v>
      </c>
      <c r="AB106" s="19">
        <v>43973</v>
      </c>
      <c r="AC106" s="19">
        <v>43970</v>
      </c>
      <c r="AD106" s="19">
        <v>43973</v>
      </c>
      <c r="AE106" s="19">
        <v>43973</v>
      </c>
      <c r="AF106" s="19">
        <v>43973</v>
      </c>
      <c r="AG106" s="19" t="s">
        <v>176</v>
      </c>
      <c r="AH106" s="31">
        <v>1</v>
      </c>
      <c r="AI106" s="31">
        <v>1</v>
      </c>
      <c r="AJ106" s="31">
        <v>1</v>
      </c>
      <c r="AK106" s="19" t="s">
        <v>150</v>
      </c>
      <c r="AL106" s="109" t="s">
        <v>61</v>
      </c>
      <c r="AM106" s="109" t="s">
        <v>61</v>
      </c>
      <c r="AN106" s="109" t="s">
        <v>61</v>
      </c>
    </row>
    <row r="107" spans="1:40" x14ac:dyDescent="0.25">
      <c r="B107" s="41">
        <f t="shared" si="21"/>
        <v>48</v>
      </c>
      <c r="C107" s="16">
        <v>20200519</v>
      </c>
      <c r="D107" s="15" t="s">
        <v>3</v>
      </c>
      <c r="E107" s="80" t="s">
        <v>217</v>
      </c>
      <c r="F107" s="93" t="s">
        <v>324</v>
      </c>
      <c r="G107" s="106">
        <v>1473546</v>
      </c>
      <c r="H107" s="108" t="s">
        <v>61</v>
      </c>
      <c r="I107" s="106" t="s">
        <v>288</v>
      </c>
      <c r="J107" s="52" t="s">
        <v>61</v>
      </c>
      <c r="K107" s="15" t="s">
        <v>146</v>
      </c>
      <c r="L107" s="15" t="s">
        <v>150</v>
      </c>
      <c r="M107" s="80" t="s">
        <v>218</v>
      </c>
      <c r="N107" s="15" t="s">
        <v>221</v>
      </c>
      <c r="O107" s="17" t="s">
        <v>61</v>
      </c>
      <c r="P107" s="17" t="s">
        <v>305</v>
      </c>
      <c r="Q107" s="18"/>
      <c r="R107" s="52" t="s">
        <v>61</v>
      </c>
      <c r="S107" s="15" t="s">
        <v>68</v>
      </c>
      <c r="T107" s="15"/>
      <c r="U107" s="15"/>
      <c r="V107" s="80">
        <v>200</v>
      </c>
      <c r="W107" s="15">
        <f t="shared" si="26"/>
        <v>200</v>
      </c>
      <c r="X107" s="15">
        <f t="shared" ref="X107:X113" si="28">W107</f>
        <v>200</v>
      </c>
      <c r="Y107" s="15">
        <f>ROUNDDOWN(W107/HLOOKUP(D107,Table!$C$3:$D$4,2,0)*8,2)</f>
        <v>3.55</v>
      </c>
      <c r="Z107" s="15">
        <v>3</v>
      </c>
      <c r="AA107" s="15" t="s">
        <v>74</v>
      </c>
      <c r="AB107" s="19">
        <v>43973</v>
      </c>
      <c r="AC107" s="19">
        <v>43970</v>
      </c>
      <c r="AD107" s="19">
        <v>43973</v>
      </c>
      <c r="AE107" s="19">
        <v>43970</v>
      </c>
      <c r="AF107" s="19">
        <v>43970</v>
      </c>
      <c r="AG107" s="19" t="s">
        <v>176</v>
      </c>
      <c r="AH107" s="31">
        <v>1</v>
      </c>
      <c r="AI107" s="31">
        <v>1</v>
      </c>
      <c r="AJ107" s="31">
        <v>1</v>
      </c>
      <c r="AK107" s="19" t="s">
        <v>150</v>
      </c>
      <c r="AL107" s="96" t="s">
        <v>61</v>
      </c>
      <c r="AM107" s="96" t="s">
        <v>61</v>
      </c>
      <c r="AN107" s="96" t="s">
        <v>61</v>
      </c>
    </row>
    <row r="108" spans="1:40" x14ac:dyDescent="0.25">
      <c r="B108" s="41">
        <f t="shared" si="21"/>
        <v>49</v>
      </c>
      <c r="C108" s="16">
        <v>20200519</v>
      </c>
      <c r="D108" s="15" t="s">
        <v>3</v>
      </c>
      <c r="E108" s="80" t="s">
        <v>217</v>
      </c>
      <c r="F108" s="93" t="s">
        <v>325</v>
      </c>
      <c r="G108" s="80">
        <v>1473546</v>
      </c>
      <c r="H108" s="52" t="s">
        <v>61</v>
      </c>
      <c r="I108" s="80" t="s">
        <v>289</v>
      </c>
      <c r="J108" s="52" t="s">
        <v>61</v>
      </c>
      <c r="K108" s="15" t="s">
        <v>146</v>
      </c>
      <c r="L108" s="15" t="s">
        <v>150</v>
      </c>
      <c r="M108" s="80" t="s">
        <v>218</v>
      </c>
      <c r="N108" s="15" t="s">
        <v>221</v>
      </c>
      <c r="O108" s="17" t="s">
        <v>61</v>
      </c>
      <c r="P108" s="17" t="s">
        <v>305</v>
      </c>
      <c r="Q108" s="18"/>
      <c r="R108" s="52" t="s">
        <v>61</v>
      </c>
      <c r="S108" s="15" t="s">
        <v>70</v>
      </c>
      <c r="T108" s="15"/>
      <c r="U108" s="15"/>
      <c r="V108" s="80">
        <v>58</v>
      </c>
      <c r="W108" s="15">
        <f t="shared" si="26"/>
        <v>58</v>
      </c>
      <c r="X108" s="15">
        <f t="shared" si="28"/>
        <v>58</v>
      </c>
      <c r="Y108" s="15">
        <f>ROUNDDOWN(W108/HLOOKUP(D108,Table!$C$3:$D$4,2,0)*8,2)</f>
        <v>1.03</v>
      </c>
      <c r="Z108" s="15">
        <v>0.5</v>
      </c>
      <c r="AA108" s="15" t="s">
        <v>74</v>
      </c>
      <c r="AB108" s="19">
        <v>43973</v>
      </c>
      <c r="AC108" s="19">
        <v>43970</v>
      </c>
      <c r="AD108" s="19">
        <v>43973</v>
      </c>
      <c r="AE108" s="19">
        <v>43970</v>
      </c>
      <c r="AF108" s="19">
        <v>43970</v>
      </c>
      <c r="AG108" s="19" t="s">
        <v>176</v>
      </c>
      <c r="AH108" s="31">
        <v>1</v>
      </c>
      <c r="AI108" s="31">
        <v>1</v>
      </c>
      <c r="AJ108" s="31">
        <v>1</v>
      </c>
      <c r="AK108" s="19" t="s">
        <v>150</v>
      </c>
      <c r="AL108" s="96" t="s">
        <v>61</v>
      </c>
      <c r="AM108" s="96" t="s">
        <v>61</v>
      </c>
      <c r="AN108" s="96" t="s">
        <v>61</v>
      </c>
    </row>
    <row r="109" spans="1:40" x14ac:dyDescent="0.25">
      <c r="B109" s="41">
        <f t="shared" si="21"/>
        <v>50</v>
      </c>
      <c r="C109" s="16">
        <v>20200519</v>
      </c>
      <c r="D109" s="15" t="s">
        <v>3</v>
      </c>
      <c r="E109" s="80" t="s">
        <v>217</v>
      </c>
      <c r="F109" s="93" t="s">
        <v>325</v>
      </c>
      <c r="G109" s="80">
        <v>1473546</v>
      </c>
      <c r="H109" s="52" t="s">
        <v>61</v>
      </c>
      <c r="I109" s="141" t="s">
        <v>290</v>
      </c>
      <c r="J109" s="52" t="s">
        <v>61</v>
      </c>
      <c r="K109" s="15" t="s">
        <v>146</v>
      </c>
      <c r="L109" s="15" t="s">
        <v>150</v>
      </c>
      <c r="M109" s="80" t="s">
        <v>218</v>
      </c>
      <c r="N109" s="15" t="s">
        <v>221</v>
      </c>
      <c r="O109" s="17" t="s">
        <v>61</v>
      </c>
      <c r="P109" s="17" t="s">
        <v>305</v>
      </c>
      <c r="Q109" s="18"/>
      <c r="R109" s="52" t="s">
        <v>61</v>
      </c>
      <c r="S109" s="15" t="s">
        <v>69</v>
      </c>
      <c r="T109" s="15"/>
      <c r="U109" s="15"/>
      <c r="V109" s="80">
        <v>66</v>
      </c>
      <c r="W109" s="15">
        <f t="shared" si="26"/>
        <v>66</v>
      </c>
      <c r="X109" s="15">
        <f t="shared" si="28"/>
        <v>66</v>
      </c>
      <c r="Y109" s="15">
        <f>ROUNDDOWN(W109/HLOOKUP(D109,Table!$C$3:$D$4,2,0)*8,2)</f>
        <v>1.17</v>
      </c>
      <c r="Z109" s="15">
        <v>1</v>
      </c>
      <c r="AA109" s="15" t="s">
        <v>74</v>
      </c>
      <c r="AB109" s="19">
        <v>43973</v>
      </c>
      <c r="AC109" s="19">
        <v>43969</v>
      </c>
      <c r="AD109" s="19">
        <v>43973</v>
      </c>
      <c r="AE109" s="19">
        <v>43970</v>
      </c>
      <c r="AF109" s="19">
        <v>43970</v>
      </c>
      <c r="AG109" s="19" t="s">
        <v>176</v>
      </c>
      <c r="AH109" s="31">
        <v>1</v>
      </c>
      <c r="AI109" s="31">
        <v>1</v>
      </c>
      <c r="AJ109" s="31">
        <v>1</v>
      </c>
      <c r="AK109" s="19" t="s">
        <v>150</v>
      </c>
      <c r="AL109" s="96" t="s">
        <v>61</v>
      </c>
      <c r="AM109" s="96" t="s">
        <v>61</v>
      </c>
      <c r="AN109" s="96" t="s">
        <v>61</v>
      </c>
    </row>
    <row r="110" spans="1:40" x14ac:dyDescent="0.25">
      <c r="B110" s="41">
        <f t="shared" si="21"/>
        <v>51</v>
      </c>
      <c r="C110" s="16">
        <v>20200519</v>
      </c>
      <c r="D110" s="15" t="s">
        <v>3</v>
      </c>
      <c r="E110" s="80" t="s">
        <v>217</v>
      </c>
      <c r="F110" s="93" t="s">
        <v>326</v>
      </c>
      <c r="G110" s="80">
        <v>1473546</v>
      </c>
      <c r="H110" s="52" t="s">
        <v>61</v>
      </c>
      <c r="I110" s="141" t="s">
        <v>291</v>
      </c>
      <c r="J110" s="52" t="s">
        <v>61</v>
      </c>
      <c r="K110" s="15" t="s">
        <v>146</v>
      </c>
      <c r="L110" s="15" t="s">
        <v>150</v>
      </c>
      <c r="M110" s="80" t="s">
        <v>218</v>
      </c>
      <c r="N110" s="15" t="s">
        <v>221</v>
      </c>
      <c r="O110" s="17" t="s">
        <v>61</v>
      </c>
      <c r="P110" s="17" t="s">
        <v>305</v>
      </c>
      <c r="Q110" s="18"/>
      <c r="R110" s="52" t="s">
        <v>61</v>
      </c>
      <c r="S110" s="15" t="s">
        <v>69</v>
      </c>
      <c r="T110" s="15"/>
      <c r="U110" s="15"/>
      <c r="V110" s="80">
        <v>75</v>
      </c>
      <c r="W110" s="15">
        <f t="shared" si="26"/>
        <v>75</v>
      </c>
      <c r="X110" s="15">
        <f t="shared" si="28"/>
        <v>75</v>
      </c>
      <c r="Y110" s="15">
        <f>ROUNDDOWN(W110/HLOOKUP(D110,Table!$C$3:$D$4,2,0)*8,2)</f>
        <v>1.33</v>
      </c>
      <c r="Z110" s="15">
        <v>1</v>
      </c>
      <c r="AA110" s="15" t="s">
        <v>74</v>
      </c>
      <c r="AB110" s="19">
        <v>43973</v>
      </c>
      <c r="AC110" s="19">
        <v>43969</v>
      </c>
      <c r="AD110" s="19">
        <v>43973</v>
      </c>
      <c r="AE110" s="19">
        <v>43970</v>
      </c>
      <c r="AF110" s="19">
        <v>43970</v>
      </c>
      <c r="AG110" s="19" t="s">
        <v>176</v>
      </c>
      <c r="AH110" s="31">
        <v>1</v>
      </c>
      <c r="AI110" s="31">
        <v>1</v>
      </c>
      <c r="AJ110" s="31">
        <v>1</v>
      </c>
      <c r="AK110" s="19" t="s">
        <v>150</v>
      </c>
      <c r="AL110" s="96" t="s">
        <v>61</v>
      </c>
      <c r="AM110" s="96" t="s">
        <v>61</v>
      </c>
      <c r="AN110" s="96" t="s">
        <v>61</v>
      </c>
    </row>
    <row r="111" spans="1:40" x14ac:dyDescent="0.25">
      <c r="B111" s="41">
        <f t="shared" si="21"/>
        <v>52</v>
      </c>
      <c r="C111" s="16">
        <v>20200519</v>
      </c>
      <c r="D111" s="15" t="s">
        <v>3</v>
      </c>
      <c r="E111" s="80" t="s">
        <v>217</v>
      </c>
      <c r="F111" s="93" t="s">
        <v>313</v>
      </c>
      <c r="G111" s="80">
        <v>1473546</v>
      </c>
      <c r="H111" s="52" t="s">
        <v>61</v>
      </c>
      <c r="I111" s="141" t="s">
        <v>292</v>
      </c>
      <c r="J111" s="52" t="s">
        <v>61</v>
      </c>
      <c r="K111" s="15" t="s">
        <v>146</v>
      </c>
      <c r="L111" s="15" t="s">
        <v>150</v>
      </c>
      <c r="M111" s="80" t="s">
        <v>218</v>
      </c>
      <c r="N111" s="15" t="s">
        <v>221</v>
      </c>
      <c r="O111" s="17" t="s">
        <v>61</v>
      </c>
      <c r="P111" s="17" t="s">
        <v>305</v>
      </c>
      <c r="Q111" s="18"/>
      <c r="R111" s="52" t="s">
        <v>61</v>
      </c>
      <c r="S111" s="15" t="s">
        <v>69</v>
      </c>
      <c r="T111" s="15"/>
      <c r="U111" s="15"/>
      <c r="V111" s="80">
        <v>33</v>
      </c>
      <c r="W111" s="15">
        <f t="shared" si="26"/>
        <v>33</v>
      </c>
      <c r="X111" s="15">
        <f t="shared" si="28"/>
        <v>33</v>
      </c>
      <c r="Y111" s="15">
        <f>ROUNDDOWN(W111/HLOOKUP(D111,Table!$C$3:$D$4,2,0)*8,2)</f>
        <v>0.57999999999999996</v>
      </c>
      <c r="Z111" s="15">
        <v>0.5</v>
      </c>
      <c r="AA111" s="15" t="s">
        <v>74</v>
      </c>
      <c r="AB111" s="19">
        <v>43973</v>
      </c>
      <c r="AC111" s="19">
        <v>43969</v>
      </c>
      <c r="AD111" s="19">
        <v>43973</v>
      </c>
      <c r="AE111" s="19">
        <v>43970</v>
      </c>
      <c r="AF111" s="19">
        <v>43970</v>
      </c>
      <c r="AG111" s="19" t="s">
        <v>176</v>
      </c>
      <c r="AH111" s="31">
        <v>1</v>
      </c>
      <c r="AI111" s="31">
        <v>1</v>
      </c>
      <c r="AJ111" s="31">
        <v>1</v>
      </c>
      <c r="AK111" s="19" t="s">
        <v>150</v>
      </c>
      <c r="AL111" s="96" t="s">
        <v>61</v>
      </c>
      <c r="AM111" s="96" t="s">
        <v>61</v>
      </c>
      <c r="AN111" s="96" t="s">
        <v>61</v>
      </c>
    </row>
    <row r="112" spans="1:40" x14ac:dyDescent="0.25">
      <c r="B112" s="41">
        <f t="shared" si="21"/>
        <v>53</v>
      </c>
      <c r="C112" s="16">
        <v>20200519</v>
      </c>
      <c r="D112" s="15" t="s">
        <v>3</v>
      </c>
      <c r="E112" s="80" t="s">
        <v>217</v>
      </c>
      <c r="F112" s="93" t="s">
        <v>313</v>
      </c>
      <c r="G112" s="80">
        <v>1473546</v>
      </c>
      <c r="H112" s="52" t="s">
        <v>61</v>
      </c>
      <c r="I112" s="80" t="s">
        <v>293</v>
      </c>
      <c r="J112" s="52" t="s">
        <v>61</v>
      </c>
      <c r="K112" s="15" t="s">
        <v>146</v>
      </c>
      <c r="L112" s="15" t="s">
        <v>150</v>
      </c>
      <c r="M112" s="80" t="s">
        <v>218</v>
      </c>
      <c r="N112" s="15" t="s">
        <v>221</v>
      </c>
      <c r="O112" s="17" t="s">
        <v>61</v>
      </c>
      <c r="P112" s="17" t="s">
        <v>305</v>
      </c>
      <c r="Q112" s="18"/>
      <c r="R112" s="52" t="s">
        <v>61</v>
      </c>
      <c r="S112" s="15" t="s">
        <v>70</v>
      </c>
      <c r="T112" s="15"/>
      <c r="U112" s="15"/>
      <c r="V112" s="80">
        <v>119</v>
      </c>
      <c r="W112" s="15">
        <f t="shared" si="26"/>
        <v>119</v>
      </c>
      <c r="X112" s="15">
        <f t="shared" si="28"/>
        <v>119</v>
      </c>
      <c r="Y112" s="15">
        <f>ROUNDDOWN(W112/HLOOKUP(D112,Table!$C$3:$D$4,2,0)*8,2)</f>
        <v>2.11</v>
      </c>
      <c r="Z112" s="15">
        <v>1</v>
      </c>
      <c r="AA112" s="15" t="s">
        <v>74</v>
      </c>
      <c r="AB112" s="19">
        <v>43973</v>
      </c>
      <c r="AC112" s="19">
        <v>43970</v>
      </c>
      <c r="AD112" s="19">
        <v>43973</v>
      </c>
      <c r="AE112" s="19">
        <v>43970</v>
      </c>
      <c r="AF112" s="19">
        <v>43970</v>
      </c>
      <c r="AG112" s="19" t="s">
        <v>176</v>
      </c>
      <c r="AH112" s="31">
        <v>1</v>
      </c>
      <c r="AI112" s="31">
        <v>1</v>
      </c>
      <c r="AJ112" s="31">
        <v>1</v>
      </c>
      <c r="AK112" s="19" t="s">
        <v>150</v>
      </c>
      <c r="AL112" s="96" t="s">
        <v>61</v>
      </c>
      <c r="AM112" s="96" t="s">
        <v>61</v>
      </c>
      <c r="AN112" s="96" t="s">
        <v>61</v>
      </c>
    </row>
    <row r="113" spans="2:40" x14ac:dyDescent="0.25">
      <c r="B113" s="41">
        <f t="shared" si="21"/>
        <v>54</v>
      </c>
      <c r="C113" s="16">
        <v>20200519</v>
      </c>
      <c r="D113" s="15" t="s">
        <v>3</v>
      </c>
      <c r="E113" s="80" t="s">
        <v>217</v>
      </c>
      <c r="F113" s="93" t="s">
        <v>327</v>
      </c>
      <c r="G113" s="106">
        <v>1473546</v>
      </c>
      <c r="H113" s="108" t="s">
        <v>61</v>
      </c>
      <c r="I113" s="106" t="s">
        <v>294</v>
      </c>
      <c r="J113" s="52" t="s">
        <v>61</v>
      </c>
      <c r="K113" s="15" t="s">
        <v>146</v>
      </c>
      <c r="L113" s="15" t="s">
        <v>150</v>
      </c>
      <c r="M113" s="80" t="s">
        <v>218</v>
      </c>
      <c r="N113" s="80" t="s">
        <v>221</v>
      </c>
      <c r="O113" s="17" t="s">
        <v>61</v>
      </c>
      <c r="P113" s="77" t="s">
        <v>305</v>
      </c>
      <c r="Q113" s="18"/>
      <c r="R113" s="52" t="s">
        <v>61</v>
      </c>
      <c r="S113" s="15" t="s">
        <v>68</v>
      </c>
      <c r="T113" s="15"/>
      <c r="U113" s="15"/>
      <c r="V113" s="80">
        <v>433</v>
      </c>
      <c r="W113" s="15">
        <f t="shared" si="26"/>
        <v>433</v>
      </c>
      <c r="X113" s="15">
        <f t="shared" si="28"/>
        <v>433</v>
      </c>
      <c r="Y113" s="15">
        <f>ROUNDDOWN(W113/HLOOKUP(D113,Table!$C$3:$D$4,2,0)*8,2)</f>
        <v>7.69</v>
      </c>
      <c r="Z113" s="15">
        <v>7</v>
      </c>
      <c r="AA113" s="15" t="s">
        <v>74</v>
      </c>
      <c r="AB113" s="19">
        <v>43973</v>
      </c>
      <c r="AC113" s="19">
        <v>43970</v>
      </c>
      <c r="AD113" s="19">
        <v>43973</v>
      </c>
      <c r="AE113" s="19">
        <v>43970</v>
      </c>
      <c r="AF113" s="19">
        <v>43970</v>
      </c>
      <c r="AG113" s="19" t="s">
        <v>176</v>
      </c>
      <c r="AH113" s="31">
        <v>1</v>
      </c>
      <c r="AI113" s="31">
        <v>1</v>
      </c>
      <c r="AJ113" s="31">
        <v>1</v>
      </c>
      <c r="AK113" s="19" t="s">
        <v>150</v>
      </c>
      <c r="AL113" s="96" t="s">
        <v>61</v>
      </c>
      <c r="AM113" s="96" t="s">
        <v>61</v>
      </c>
      <c r="AN113" s="96" t="s">
        <v>61</v>
      </c>
    </row>
    <row r="114" spans="2:40" x14ac:dyDescent="0.25">
      <c r="B114" s="41">
        <f t="shared" si="21"/>
        <v>55</v>
      </c>
      <c r="C114" s="16">
        <v>20200519</v>
      </c>
      <c r="D114" s="15" t="s">
        <v>3</v>
      </c>
      <c r="E114" s="80" t="s">
        <v>284</v>
      </c>
      <c r="F114" s="93" t="s">
        <v>328</v>
      </c>
      <c r="G114" s="80">
        <v>1474054</v>
      </c>
      <c r="H114" s="52" t="s">
        <v>61</v>
      </c>
      <c r="I114" s="80" t="s">
        <v>188</v>
      </c>
      <c r="J114" s="52" t="s">
        <v>61</v>
      </c>
      <c r="K114" s="15" t="s">
        <v>184</v>
      </c>
      <c r="L114" s="80" t="s">
        <v>1033</v>
      </c>
      <c r="M114" s="80" t="s">
        <v>150</v>
      </c>
      <c r="N114" s="80" t="s">
        <v>299</v>
      </c>
      <c r="O114" s="17" t="s">
        <v>61</v>
      </c>
      <c r="P114" s="77" t="s">
        <v>202</v>
      </c>
      <c r="Q114" s="18"/>
      <c r="R114" s="52" t="s">
        <v>61</v>
      </c>
      <c r="S114" s="15" t="s">
        <v>68</v>
      </c>
      <c r="T114" s="15"/>
      <c r="U114" s="15"/>
      <c r="V114" s="80">
        <v>96</v>
      </c>
      <c r="W114" s="15">
        <f t="shared" si="26"/>
        <v>96</v>
      </c>
      <c r="X114" s="15">
        <f>W114</f>
        <v>96</v>
      </c>
      <c r="Y114" s="15">
        <f>ROUNDDOWN(W114/HLOOKUP(D114,Table!$C$3:$D$4,2,0)*8,2)</f>
        <v>1.7</v>
      </c>
      <c r="Z114" s="15">
        <f>Y114</f>
        <v>1.7</v>
      </c>
      <c r="AA114" s="15" t="s">
        <v>74</v>
      </c>
      <c r="AB114" s="19">
        <v>43977</v>
      </c>
      <c r="AC114" s="19">
        <v>43970</v>
      </c>
      <c r="AD114" s="19">
        <v>43977</v>
      </c>
      <c r="AE114" s="19">
        <v>43971</v>
      </c>
      <c r="AF114" s="19">
        <v>43971</v>
      </c>
      <c r="AG114" s="19" t="s">
        <v>177</v>
      </c>
      <c r="AH114" s="31">
        <v>1</v>
      </c>
      <c r="AI114" s="31">
        <v>1</v>
      </c>
      <c r="AJ114" s="31">
        <v>1</v>
      </c>
      <c r="AK114" s="19" t="s">
        <v>139</v>
      </c>
      <c r="AL114" s="96"/>
      <c r="AM114" s="96"/>
      <c r="AN114" s="124" t="s">
        <v>358</v>
      </c>
    </row>
    <row r="115" spans="2:40" x14ac:dyDescent="0.25">
      <c r="B115" s="41">
        <f t="shared" si="21"/>
        <v>56</v>
      </c>
      <c r="C115" s="16">
        <v>20200519</v>
      </c>
      <c r="D115" s="15" t="s">
        <v>3</v>
      </c>
      <c r="E115" s="80" t="s">
        <v>284</v>
      </c>
      <c r="F115" s="93" t="s">
        <v>329</v>
      </c>
      <c r="G115" s="80">
        <v>1474054</v>
      </c>
      <c r="H115" s="52" t="s">
        <v>61</v>
      </c>
      <c r="I115" s="80" t="s">
        <v>186</v>
      </c>
      <c r="J115" s="52" t="s">
        <v>61</v>
      </c>
      <c r="K115" s="15" t="s">
        <v>184</v>
      </c>
      <c r="L115" s="15" t="s">
        <v>1033</v>
      </c>
      <c r="M115" s="80" t="s">
        <v>150</v>
      </c>
      <c r="N115" s="15" t="s">
        <v>299</v>
      </c>
      <c r="O115" s="17" t="s">
        <v>61</v>
      </c>
      <c r="P115" s="17" t="s">
        <v>202</v>
      </c>
      <c r="Q115" s="18"/>
      <c r="R115" s="52" t="s">
        <v>61</v>
      </c>
      <c r="S115" s="15" t="s">
        <v>70</v>
      </c>
      <c r="T115" s="15"/>
      <c r="U115" s="15"/>
      <c r="V115" s="80">
        <v>54</v>
      </c>
      <c r="W115" s="15">
        <f t="shared" si="26"/>
        <v>54</v>
      </c>
      <c r="X115" s="15">
        <f>W115</f>
        <v>54</v>
      </c>
      <c r="Y115" s="15">
        <f>ROUNDDOWN(W115/HLOOKUP(D115,Table!$C$3:$D$4,2,0)*8,2)</f>
        <v>0.96</v>
      </c>
      <c r="Z115" s="15">
        <v>0.5</v>
      </c>
      <c r="AA115" s="15" t="s">
        <v>74</v>
      </c>
      <c r="AB115" s="19">
        <v>43977</v>
      </c>
      <c r="AC115" s="19">
        <v>43970</v>
      </c>
      <c r="AD115" s="19">
        <v>43977</v>
      </c>
      <c r="AE115" s="19">
        <v>43971</v>
      </c>
      <c r="AF115" s="19">
        <v>43971</v>
      </c>
      <c r="AG115" s="19" t="s">
        <v>176</v>
      </c>
      <c r="AH115" s="31">
        <v>1</v>
      </c>
      <c r="AI115" s="31">
        <v>1</v>
      </c>
      <c r="AJ115" s="31">
        <v>1</v>
      </c>
      <c r="AK115" s="19" t="s">
        <v>150</v>
      </c>
      <c r="AL115" s="96" t="s">
        <v>61</v>
      </c>
      <c r="AM115" s="96" t="s">
        <v>61</v>
      </c>
      <c r="AN115" s="116" t="s">
        <v>61</v>
      </c>
    </row>
    <row r="116" spans="2:40" x14ac:dyDescent="0.25">
      <c r="B116" s="41">
        <f t="shared" si="21"/>
        <v>57</v>
      </c>
      <c r="C116" s="16">
        <v>20200519</v>
      </c>
      <c r="D116" s="15" t="s">
        <v>3</v>
      </c>
      <c r="E116" s="80" t="s">
        <v>284</v>
      </c>
      <c r="F116" s="93" t="s">
        <v>330</v>
      </c>
      <c r="G116" s="80">
        <v>1474054</v>
      </c>
      <c r="H116" s="52" t="s">
        <v>61</v>
      </c>
      <c r="I116" s="80" t="s">
        <v>156</v>
      </c>
      <c r="J116" s="52" t="s">
        <v>61</v>
      </c>
      <c r="K116" s="15" t="s">
        <v>184</v>
      </c>
      <c r="L116" s="15" t="s">
        <v>1033</v>
      </c>
      <c r="M116" s="80" t="s">
        <v>150</v>
      </c>
      <c r="N116" s="15" t="s">
        <v>299</v>
      </c>
      <c r="O116" s="17" t="s">
        <v>61</v>
      </c>
      <c r="P116" s="17" t="s">
        <v>202</v>
      </c>
      <c r="Q116" s="18"/>
      <c r="R116" s="52" t="s">
        <v>61</v>
      </c>
      <c r="S116" s="15" t="s">
        <v>142</v>
      </c>
      <c r="T116" s="15"/>
      <c r="U116" s="15"/>
      <c r="V116" s="80">
        <v>145</v>
      </c>
      <c r="W116" s="84">
        <v>355</v>
      </c>
      <c r="X116" s="15">
        <f>W116</f>
        <v>355</v>
      </c>
      <c r="Y116" s="15">
        <f>ROUNDDOWN(W116/HLOOKUP(D116,Table!$C$3:$D$4,2,0)*8,2)</f>
        <v>6.31</v>
      </c>
      <c r="Z116" s="15">
        <v>4</v>
      </c>
      <c r="AA116" s="15" t="s">
        <v>74</v>
      </c>
      <c r="AB116" s="19">
        <v>43977</v>
      </c>
      <c r="AC116" s="19">
        <v>43970</v>
      </c>
      <c r="AD116" s="19">
        <v>43977</v>
      </c>
      <c r="AE116" s="19">
        <v>43973</v>
      </c>
      <c r="AF116" s="19">
        <v>43976</v>
      </c>
      <c r="AG116" s="19" t="s">
        <v>177</v>
      </c>
      <c r="AH116" s="31">
        <v>1</v>
      </c>
      <c r="AI116" s="31">
        <v>0.91</v>
      </c>
      <c r="AJ116" s="31">
        <v>0.43</v>
      </c>
      <c r="AK116" s="19" t="s">
        <v>139</v>
      </c>
      <c r="AL116" s="136" t="s">
        <v>479</v>
      </c>
      <c r="AM116" s="109" t="s">
        <v>61</v>
      </c>
      <c r="AN116" s="136" t="s">
        <v>597</v>
      </c>
    </row>
    <row r="117" spans="2:40" x14ac:dyDescent="0.25">
      <c r="B117" s="41">
        <f t="shared" si="21"/>
        <v>58</v>
      </c>
      <c r="C117" s="16">
        <v>20200519</v>
      </c>
      <c r="D117" s="15" t="s">
        <v>3</v>
      </c>
      <c r="E117" s="80" t="s">
        <v>284</v>
      </c>
      <c r="F117" s="93" t="s">
        <v>330</v>
      </c>
      <c r="G117" s="80">
        <v>1474054</v>
      </c>
      <c r="H117" s="52" t="s">
        <v>61</v>
      </c>
      <c r="I117" s="80" t="s">
        <v>154</v>
      </c>
      <c r="J117" s="52" t="s">
        <v>61</v>
      </c>
      <c r="K117" s="15" t="s">
        <v>184</v>
      </c>
      <c r="L117" s="15" t="s">
        <v>1033</v>
      </c>
      <c r="M117" s="80" t="s">
        <v>150</v>
      </c>
      <c r="N117" s="15" t="s">
        <v>299</v>
      </c>
      <c r="O117" s="17" t="s">
        <v>61</v>
      </c>
      <c r="P117" s="17" t="s">
        <v>202</v>
      </c>
      <c r="Q117" s="18"/>
      <c r="R117" s="52" t="s">
        <v>61</v>
      </c>
      <c r="S117" s="15" t="s">
        <v>69</v>
      </c>
      <c r="T117" s="15"/>
      <c r="U117" s="15"/>
      <c r="V117" s="80">
        <v>124</v>
      </c>
      <c r="W117" s="15">
        <f t="shared" si="26"/>
        <v>124</v>
      </c>
      <c r="X117" s="15">
        <f t="shared" ref="X117:X122" si="29">W117</f>
        <v>124</v>
      </c>
      <c r="Y117" s="15">
        <f>ROUNDDOWN(W117/HLOOKUP(D117,Table!$C$3:$D$4,2,0)*8,2)</f>
        <v>2.2000000000000002</v>
      </c>
      <c r="Z117" s="15">
        <v>2</v>
      </c>
      <c r="AA117" s="15" t="s">
        <v>74</v>
      </c>
      <c r="AB117" s="19">
        <v>43977</v>
      </c>
      <c r="AC117" s="19">
        <v>43970</v>
      </c>
      <c r="AD117" s="19">
        <v>43977</v>
      </c>
      <c r="AE117" s="19">
        <v>43970</v>
      </c>
      <c r="AF117" s="19">
        <v>43970</v>
      </c>
      <c r="AG117" s="19" t="s">
        <v>177</v>
      </c>
      <c r="AH117" s="31">
        <v>1</v>
      </c>
      <c r="AI117" s="31">
        <v>1</v>
      </c>
      <c r="AJ117" s="31">
        <v>0.75</v>
      </c>
      <c r="AK117" s="19" t="s">
        <v>139</v>
      </c>
      <c r="AL117" s="96" t="s">
        <v>309</v>
      </c>
      <c r="AM117" s="96"/>
      <c r="AN117" s="96"/>
    </row>
    <row r="118" spans="2:40" x14ac:dyDescent="0.25">
      <c r="B118" s="41">
        <f t="shared" si="21"/>
        <v>59</v>
      </c>
      <c r="C118" s="16">
        <v>20200519</v>
      </c>
      <c r="D118" s="15" t="s">
        <v>3</v>
      </c>
      <c r="E118" s="80" t="s">
        <v>284</v>
      </c>
      <c r="F118" s="93" t="s">
        <v>330</v>
      </c>
      <c r="G118" s="80">
        <v>1474054</v>
      </c>
      <c r="H118" s="52" t="s">
        <v>61</v>
      </c>
      <c r="I118" s="80" t="s">
        <v>155</v>
      </c>
      <c r="J118" s="52" t="s">
        <v>61</v>
      </c>
      <c r="K118" s="15" t="s">
        <v>184</v>
      </c>
      <c r="L118" s="15" t="s">
        <v>1033</v>
      </c>
      <c r="M118" s="80" t="s">
        <v>150</v>
      </c>
      <c r="N118" s="15" t="s">
        <v>299</v>
      </c>
      <c r="O118" s="17" t="s">
        <v>61</v>
      </c>
      <c r="P118" s="17" t="s">
        <v>202</v>
      </c>
      <c r="Q118" s="18"/>
      <c r="R118" s="52" t="s">
        <v>61</v>
      </c>
      <c r="S118" s="15" t="s">
        <v>69</v>
      </c>
      <c r="T118" s="15"/>
      <c r="U118" s="15"/>
      <c r="V118" s="80">
        <v>71</v>
      </c>
      <c r="W118" s="15">
        <f t="shared" si="26"/>
        <v>71</v>
      </c>
      <c r="X118" s="15">
        <f t="shared" si="29"/>
        <v>71</v>
      </c>
      <c r="Y118" s="15">
        <f>ROUNDDOWN(W118/HLOOKUP(D118,Table!$C$3:$D$4,2,0)*8,2)</f>
        <v>1.26</v>
      </c>
      <c r="Z118" s="15">
        <v>1</v>
      </c>
      <c r="AA118" s="15" t="s">
        <v>74</v>
      </c>
      <c r="AB118" s="19">
        <v>43977</v>
      </c>
      <c r="AC118" s="19">
        <v>43970</v>
      </c>
      <c r="AD118" s="19">
        <v>43977</v>
      </c>
      <c r="AE118" s="19">
        <v>43971</v>
      </c>
      <c r="AF118" s="19">
        <v>43971</v>
      </c>
      <c r="AG118" s="19" t="s">
        <v>177</v>
      </c>
      <c r="AH118" s="31">
        <v>0.89</v>
      </c>
      <c r="AI118" s="31">
        <v>0.78</v>
      </c>
      <c r="AJ118" s="31">
        <v>1</v>
      </c>
      <c r="AK118" s="19" t="s">
        <v>139</v>
      </c>
      <c r="AL118" s="15" t="s">
        <v>349</v>
      </c>
      <c r="AM118" s="96"/>
      <c r="AN118" s="96"/>
    </row>
    <row r="119" spans="2:40" x14ac:dyDescent="0.25">
      <c r="B119" s="41">
        <f t="shared" si="21"/>
        <v>60</v>
      </c>
      <c r="C119" s="16">
        <v>20200519</v>
      </c>
      <c r="D119" s="15" t="s">
        <v>3</v>
      </c>
      <c r="E119" s="80" t="s">
        <v>284</v>
      </c>
      <c r="F119" s="93" t="s">
        <v>331</v>
      </c>
      <c r="G119" s="80">
        <v>1474054</v>
      </c>
      <c r="H119" s="52" t="s">
        <v>61</v>
      </c>
      <c r="I119" s="80" t="s">
        <v>220</v>
      </c>
      <c r="J119" s="52" t="s">
        <v>61</v>
      </c>
      <c r="K119" s="15" t="s">
        <v>184</v>
      </c>
      <c r="L119" s="15" t="s">
        <v>1033</v>
      </c>
      <c r="M119" s="80" t="s">
        <v>150</v>
      </c>
      <c r="N119" s="15" t="s">
        <v>299</v>
      </c>
      <c r="O119" s="17" t="s">
        <v>61</v>
      </c>
      <c r="P119" s="17" t="s">
        <v>202</v>
      </c>
      <c r="Q119" s="18"/>
      <c r="R119" s="52" t="s">
        <v>61</v>
      </c>
      <c r="S119" s="15" t="s">
        <v>67</v>
      </c>
      <c r="T119" s="15"/>
      <c r="U119" s="15"/>
      <c r="V119" s="80">
        <v>200</v>
      </c>
      <c r="W119" s="84">
        <v>210</v>
      </c>
      <c r="X119" s="15">
        <f t="shared" si="29"/>
        <v>210</v>
      </c>
      <c r="Y119" s="15">
        <f>ROUNDDOWN(W119/HLOOKUP(D119,Table!$C$3:$D$4,2,0)*8,2)</f>
        <v>3.73</v>
      </c>
      <c r="Z119" s="15">
        <v>2</v>
      </c>
      <c r="AA119" s="15" t="s">
        <v>74</v>
      </c>
      <c r="AB119" s="19">
        <v>43977</v>
      </c>
      <c r="AC119" s="19">
        <v>43970</v>
      </c>
      <c r="AD119" s="19">
        <v>43977</v>
      </c>
      <c r="AE119" s="19">
        <v>43973</v>
      </c>
      <c r="AF119" s="19">
        <v>43973</v>
      </c>
      <c r="AG119" s="19" t="s">
        <v>176</v>
      </c>
      <c r="AH119" s="31">
        <v>1</v>
      </c>
      <c r="AI119" s="31">
        <v>1</v>
      </c>
      <c r="AJ119" s="31">
        <v>1</v>
      </c>
      <c r="AK119" s="19" t="s">
        <v>150</v>
      </c>
      <c r="AL119" s="109" t="s">
        <v>61</v>
      </c>
      <c r="AM119" s="109" t="s">
        <v>61</v>
      </c>
      <c r="AN119" s="109" t="s">
        <v>61</v>
      </c>
    </row>
    <row r="120" spans="2:40" x14ac:dyDescent="0.25">
      <c r="B120" s="41">
        <f t="shared" si="21"/>
        <v>61</v>
      </c>
      <c r="C120" s="16">
        <v>20200519</v>
      </c>
      <c r="D120" s="15" t="s">
        <v>3</v>
      </c>
      <c r="E120" s="80" t="s">
        <v>284</v>
      </c>
      <c r="F120" s="93" t="s">
        <v>332</v>
      </c>
      <c r="G120" s="80">
        <v>1474054</v>
      </c>
      <c r="H120" s="52" t="s">
        <v>61</v>
      </c>
      <c r="I120" s="80" t="s">
        <v>219</v>
      </c>
      <c r="J120" s="52" t="s">
        <v>61</v>
      </c>
      <c r="K120" s="15" t="s">
        <v>184</v>
      </c>
      <c r="L120" s="15" t="s">
        <v>1033</v>
      </c>
      <c r="M120" s="80" t="s">
        <v>150</v>
      </c>
      <c r="N120" s="15" t="s">
        <v>299</v>
      </c>
      <c r="O120" s="17" t="s">
        <v>61</v>
      </c>
      <c r="P120" s="17" t="s">
        <v>202</v>
      </c>
      <c r="Q120" s="18"/>
      <c r="R120" s="52" t="s">
        <v>61</v>
      </c>
      <c r="S120" s="15" t="s">
        <v>67</v>
      </c>
      <c r="T120" s="15"/>
      <c r="U120" s="15"/>
      <c r="V120" s="80">
        <v>134</v>
      </c>
      <c r="W120" s="84">
        <v>146</v>
      </c>
      <c r="X120" s="15">
        <f t="shared" si="29"/>
        <v>146</v>
      </c>
      <c r="Y120" s="15">
        <f>ROUNDDOWN(W120/HLOOKUP(D120,Table!$C$3:$D$4,2,0)*8,2)</f>
        <v>2.59</v>
      </c>
      <c r="Z120" s="15">
        <v>2</v>
      </c>
      <c r="AA120" s="15" t="s">
        <v>74</v>
      </c>
      <c r="AB120" s="19">
        <v>43977</v>
      </c>
      <c r="AC120" s="19">
        <v>43970</v>
      </c>
      <c r="AD120" s="19">
        <v>43977</v>
      </c>
      <c r="AE120" s="19">
        <v>43976</v>
      </c>
      <c r="AF120" s="19">
        <v>43976</v>
      </c>
      <c r="AG120" s="19" t="s">
        <v>176</v>
      </c>
      <c r="AH120" s="31">
        <v>1</v>
      </c>
      <c r="AI120" s="31">
        <v>1</v>
      </c>
      <c r="AJ120" s="31">
        <v>1</v>
      </c>
      <c r="AK120" s="19" t="s">
        <v>150</v>
      </c>
      <c r="AL120" s="109" t="s">
        <v>61</v>
      </c>
      <c r="AM120" s="109" t="s">
        <v>61</v>
      </c>
      <c r="AN120" s="109" t="s">
        <v>61</v>
      </c>
    </row>
    <row r="121" spans="2:40" x14ac:dyDescent="0.25">
      <c r="B121" s="41">
        <f t="shared" si="21"/>
        <v>62</v>
      </c>
      <c r="C121" s="16">
        <v>20200519</v>
      </c>
      <c r="D121" s="15" t="s">
        <v>3</v>
      </c>
      <c r="E121" s="80" t="s">
        <v>284</v>
      </c>
      <c r="F121" s="93" t="s">
        <v>382</v>
      </c>
      <c r="G121" s="80">
        <v>1474054</v>
      </c>
      <c r="H121" s="52" t="s">
        <v>61</v>
      </c>
      <c r="I121" s="80" t="s">
        <v>187</v>
      </c>
      <c r="J121" s="52" t="s">
        <v>61</v>
      </c>
      <c r="K121" s="15" t="s">
        <v>184</v>
      </c>
      <c r="L121" s="15" t="s">
        <v>1033</v>
      </c>
      <c r="M121" s="80" t="s">
        <v>150</v>
      </c>
      <c r="N121" s="15" t="s">
        <v>299</v>
      </c>
      <c r="O121" s="17" t="s">
        <v>61</v>
      </c>
      <c r="P121" s="17" t="s">
        <v>202</v>
      </c>
      <c r="Q121" s="18"/>
      <c r="R121" s="52" t="s">
        <v>61</v>
      </c>
      <c r="S121" s="15" t="s">
        <v>69</v>
      </c>
      <c r="T121" s="15"/>
      <c r="U121" s="15"/>
      <c r="V121" s="80">
        <v>39</v>
      </c>
      <c r="W121" s="15">
        <f t="shared" si="26"/>
        <v>39</v>
      </c>
      <c r="X121" s="15">
        <f t="shared" si="29"/>
        <v>39</v>
      </c>
      <c r="Y121" s="15">
        <f>ROUNDDOWN(W121/HLOOKUP(D121,Table!$C$3:$D$4,2,0)*8,2)</f>
        <v>0.69</v>
      </c>
      <c r="Z121" s="15">
        <v>0.5</v>
      </c>
      <c r="AA121" s="15" t="s">
        <v>74</v>
      </c>
      <c r="AB121" s="19">
        <v>43977</v>
      </c>
      <c r="AC121" s="19">
        <v>43970</v>
      </c>
      <c r="AD121" s="19">
        <v>43977</v>
      </c>
      <c r="AE121" s="19">
        <v>43971</v>
      </c>
      <c r="AF121" s="19">
        <v>43971</v>
      </c>
      <c r="AG121" s="19" t="s">
        <v>177</v>
      </c>
      <c r="AH121" s="31">
        <v>0.64</v>
      </c>
      <c r="AI121" s="31">
        <v>1</v>
      </c>
      <c r="AJ121" s="31">
        <v>1</v>
      </c>
      <c r="AK121" s="19" t="s">
        <v>139</v>
      </c>
      <c r="AL121" s="15" t="s">
        <v>350</v>
      </c>
      <c r="AM121" s="96"/>
      <c r="AN121" s="96"/>
    </row>
    <row r="122" spans="2:40" x14ac:dyDescent="0.25">
      <c r="B122" s="41">
        <f t="shared" si="21"/>
        <v>63</v>
      </c>
      <c r="C122" s="16">
        <v>20200519</v>
      </c>
      <c r="D122" s="15" t="s">
        <v>3</v>
      </c>
      <c r="E122" s="80" t="s">
        <v>284</v>
      </c>
      <c r="F122" s="93" t="s">
        <v>333</v>
      </c>
      <c r="G122" s="80">
        <v>1474054</v>
      </c>
      <c r="H122" s="52" t="s">
        <v>61</v>
      </c>
      <c r="I122" s="80" t="s">
        <v>185</v>
      </c>
      <c r="J122" s="52" t="s">
        <v>61</v>
      </c>
      <c r="K122" s="15" t="s">
        <v>184</v>
      </c>
      <c r="L122" s="15" t="s">
        <v>1033</v>
      </c>
      <c r="M122" s="80" t="s">
        <v>150</v>
      </c>
      <c r="N122" s="80" t="s">
        <v>299</v>
      </c>
      <c r="O122" s="17" t="s">
        <v>61</v>
      </c>
      <c r="P122" s="17" t="s">
        <v>202</v>
      </c>
      <c r="Q122" s="18"/>
      <c r="R122" s="52" t="s">
        <v>61</v>
      </c>
      <c r="S122" s="15" t="s">
        <v>70</v>
      </c>
      <c r="T122" s="15"/>
      <c r="U122" s="15"/>
      <c r="V122" s="80">
        <v>82</v>
      </c>
      <c r="W122" s="15">
        <f t="shared" si="26"/>
        <v>82</v>
      </c>
      <c r="X122" s="15">
        <f t="shared" si="29"/>
        <v>82</v>
      </c>
      <c r="Y122" s="15">
        <f>ROUNDDOWN(W122/HLOOKUP(D122,Table!$C$3:$D$4,2,0)*8,2)</f>
        <v>1.45</v>
      </c>
      <c r="Z122" s="15">
        <v>1</v>
      </c>
      <c r="AA122" s="15" t="s">
        <v>74</v>
      </c>
      <c r="AB122" s="19">
        <v>43977</v>
      </c>
      <c r="AC122" s="19">
        <v>43970</v>
      </c>
      <c r="AD122" s="19">
        <v>43977</v>
      </c>
      <c r="AE122" s="19">
        <v>43971</v>
      </c>
      <c r="AF122" s="19">
        <v>43971</v>
      </c>
      <c r="AG122" s="19" t="s">
        <v>176</v>
      </c>
      <c r="AH122" s="31">
        <v>1</v>
      </c>
      <c r="AI122" s="31">
        <v>1</v>
      </c>
      <c r="AJ122" s="31">
        <v>1</v>
      </c>
      <c r="AK122" s="19" t="s">
        <v>150</v>
      </c>
      <c r="AL122" s="96" t="s">
        <v>61</v>
      </c>
      <c r="AM122" s="96" t="s">
        <v>61</v>
      </c>
      <c r="AN122" s="96" t="s">
        <v>61</v>
      </c>
    </row>
    <row r="123" spans="2:40" x14ac:dyDescent="0.25">
      <c r="B123" s="41">
        <f t="shared" si="21"/>
        <v>64</v>
      </c>
      <c r="C123" s="16">
        <v>20200519</v>
      </c>
      <c r="D123" s="15" t="s">
        <v>2</v>
      </c>
      <c r="E123" s="80" t="s">
        <v>217</v>
      </c>
      <c r="F123" s="93" t="s">
        <v>61</v>
      </c>
      <c r="G123" s="80">
        <v>1474071</v>
      </c>
      <c r="H123" s="52" t="s">
        <v>61</v>
      </c>
      <c r="I123" s="80" t="s">
        <v>295</v>
      </c>
      <c r="J123" s="52" t="s">
        <v>61</v>
      </c>
      <c r="K123" s="15" t="s">
        <v>146</v>
      </c>
      <c r="L123" s="15" t="s">
        <v>150</v>
      </c>
      <c r="M123" s="80" t="s">
        <v>218</v>
      </c>
      <c r="N123" s="80" t="s">
        <v>300</v>
      </c>
      <c r="O123" s="80">
        <v>1.2</v>
      </c>
      <c r="P123" s="77" t="s">
        <v>306</v>
      </c>
      <c r="Q123" s="18"/>
      <c r="R123" s="52" t="s">
        <v>61</v>
      </c>
      <c r="S123" s="15" t="s">
        <v>67</v>
      </c>
      <c r="T123" s="15"/>
      <c r="U123" s="15"/>
      <c r="V123" s="15">
        <v>20</v>
      </c>
      <c r="W123" s="15">
        <f t="shared" si="26"/>
        <v>20</v>
      </c>
      <c r="X123" s="15">
        <f>W123</f>
        <v>20</v>
      </c>
      <c r="Y123" s="15">
        <f>ROUNDDOWN(W123/HLOOKUP(D123,Table!$C$3:$D$4,2,0)*8,2)</f>
        <v>1.23</v>
      </c>
      <c r="Z123" s="15">
        <v>1</v>
      </c>
      <c r="AA123" s="15" t="s">
        <v>74</v>
      </c>
      <c r="AB123" s="19">
        <v>43977</v>
      </c>
      <c r="AC123" s="19">
        <v>43970</v>
      </c>
      <c r="AD123" s="19">
        <v>43977</v>
      </c>
      <c r="AE123" s="19">
        <v>43976</v>
      </c>
      <c r="AF123" s="19">
        <v>43976</v>
      </c>
      <c r="AG123" s="19" t="s">
        <v>177</v>
      </c>
      <c r="AH123" s="31">
        <v>1</v>
      </c>
      <c r="AI123" s="31">
        <v>1</v>
      </c>
      <c r="AJ123" s="31">
        <v>0.875</v>
      </c>
      <c r="AK123" s="19" t="s">
        <v>139</v>
      </c>
      <c r="AL123" s="136" t="s">
        <v>476</v>
      </c>
      <c r="AM123" s="109" t="s">
        <v>61</v>
      </c>
      <c r="AN123" s="136" t="s">
        <v>708</v>
      </c>
    </row>
    <row r="124" spans="2:40" x14ac:dyDescent="0.25">
      <c r="B124" s="41">
        <f t="shared" si="21"/>
        <v>65</v>
      </c>
      <c r="C124" s="16">
        <v>20200519</v>
      </c>
      <c r="D124" s="15" t="s">
        <v>2</v>
      </c>
      <c r="E124" s="80" t="s">
        <v>217</v>
      </c>
      <c r="F124" s="93" t="s">
        <v>61</v>
      </c>
      <c r="G124" s="80">
        <v>1475589</v>
      </c>
      <c r="H124" s="52"/>
      <c r="I124" s="80" t="s">
        <v>410</v>
      </c>
      <c r="J124" s="52"/>
      <c r="K124" s="15" t="s">
        <v>146</v>
      </c>
      <c r="L124" s="15" t="s">
        <v>150</v>
      </c>
      <c r="M124" s="80" t="s">
        <v>218</v>
      </c>
      <c r="N124" s="80" t="s">
        <v>411</v>
      </c>
      <c r="O124" s="17">
        <v>1.1000000000000001</v>
      </c>
      <c r="P124" s="77" t="s">
        <v>307</v>
      </c>
      <c r="Q124" s="18"/>
      <c r="R124" s="52" t="s">
        <v>61</v>
      </c>
      <c r="S124" s="15" t="s">
        <v>67</v>
      </c>
      <c r="T124" s="15"/>
      <c r="U124" s="15"/>
      <c r="V124" s="80">
        <v>16</v>
      </c>
      <c r="W124" s="15">
        <f t="shared" si="26"/>
        <v>16</v>
      </c>
      <c r="X124" s="15">
        <f t="shared" ref="X124:X126" si="30">W124</f>
        <v>16</v>
      </c>
      <c r="Y124" s="15">
        <f>ROUNDDOWN(W124/HLOOKUP(D124,Table!$C$3:$D$4,2,0)*8,2)</f>
        <v>0.98</v>
      </c>
      <c r="Z124" s="15">
        <v>1</v>
      </c>
      <c r="AA124" s="15" t="s">
        <v>74</v>
      </c>
      <c r="AB124" s="19">
        <v>43977</v>
      </c>
      <c r="AC124" s="19">
        <v>43970</v>
      </c>
      <c r="AD124" s="19">
        <v>43977</v>
      </c>
      <c r="AE124" s="19">
        <v>43973</v>
      </c>
      <c r="AF124" s="19">
        <v>43973</v>
      </c>
      <c r="AG124" s="19" t="s">
        <v>176</v>
      </c>
      <c r="AH124" s="31">
        <v>1</v>
      </c>
      <c r="AI124" s="31">
        <v>1</v>
      </c>
      <c r="AJ124" s="31">
        <v>1</v>
      </c>
      <c r="AK124" s="19" t="s">
        <v>150</v>
      </c>
      <c r="AL124" s="109" t="s">
        <v>61</v>
      </c>
      <c r="AM124" s="109" t="s">
        <v>61</v>
      </c>
      <c r="AN124" s="109" t="s">
        <v>61</v>
      </c>
    </row>
    <row r="125" spans="2:40" x14ac:dyDescent="0.25">
      <c r="B125" s="41">
        <f t="shared" si="21"/>
        <v>66</v>
      </c>
      <c r="C125" s="16">
        <v>20200519</v>
      </c>
      <c r="D125" s="15" t="s">
        <v>2</v>
      </c>
      <c r="E125" s="80" t="s">
        <v>217</v>
      </c>
      <c r="F125" s="93" t="s">
        <v>61</v>
      </c>
      <c r="G125" s="80">
        <v>1475589</v>
      </c>
      <c r="H125" s="52" t="s">
        <v>61</v>
      </c>
      <c r="I125" s="80" t="s">
        <v>296</v>
      </c>
      <c r="J125" s="52" t="s">
        <v>61</v>
      </c>
      <c r="K125" s="15" t="s">
        <v>146</v>
      </c>
      <c r="L125" s="15" t="s">
        <v>150</v>
      </c>
      <c r="M125" s="80" t="s">
        <v>218</v>
      </c>
      <c r="N125" s="80" t="s">
        <v>301</v>
      </c>
      <c r="O125" s="77" t="s">
        <v>303</v>
      </c>
      <c r="P125" s="77" t="s">
        <v>307</v>
      </c>
      <c r="Q125" s="18"/>
      <c r="R125" s="52" t="s">
        <v>61</v>
      </c>
      <c r="S125" s="15" t="s">
        <v>69</v>
      </c>
      <c r="T125" s="15"/>
      <c r="U125" s="15"/>
      <c r="V125" s="15">
        <v>10</v>
      </c>
      <c r="W125" s="15">
        <f t="shared" si="26"/>
        <v>10</v>
      </c>
      <c r="X125" s="15">
        <f t="shared" si="30"/>
        <v>10</v>
      </c>
      <c r="Y125" s="15">
        <f>ROUNDDOWN(W125/HLOOKUP(D125,Table!$C$3:$D$4,2,0)*8,2)</f>
        <v>0.61</v>
      </c>
      <c r="Z125" s="15">
        <v>0.5</v>
      </c>
      <c r="AA125" s="15" t="s">
        <v>74</v>
      </c>
      <c r="AB125" s="19">
        <v>43977</v>
      </c>
      <c r="AC125" s="19">
        <v>43970</v>
      </c>
      <c r="AD125" s="19">
        <v>43977</v>
      </c>
      <c r="AE125" s="19">
        <v>43971</v>
      </c>
      <c r="AF125" s="19">
        <v>43971</v>
      </c>
      <c r="AG125" s="19" t="s">
        <v>177</v>
      </c>
      <c r="AH125" s="31">
        <v>0.83</v>
      </c>
      <c r="AI125" s="31">
        <v>0.83</v>
      </c>
      <c r="AJ125" s="31">
        <v>0.71</v>
      </c>
      <c r="AK125" s="19" t="s">
        <v>150</v>
      </c>
      <c r="AL125" s="15" t="s">
        <v>365</v>
      </c>
      <c r="AM125" s="96"/>
      <c r="AN125" s="96"/>
    </row>
    <row r="126" spans="2:40" x14ac:dyDescent="0.25">
      <c r="B126" s="41">
        <f t="shared" ref="B126:B182" si="31">B125+1</f>
        <v>67</v>
      </c>
      <c r="C126" s="16">
        <v>20200519</v>
      </c>
      <c r="D126" s="15" t="s">
        <v>2</v>
      </c>
      <c r="E126" s="80" t="s">
        <v>217</v>
      </c>
      <c r="F126" s="93" t="s">
        <v>61</v>
      </c>
      <c r="G126" s="80">
        <v>1475589</v>
      </c>
      <c r="H126" s="52" t="s">
        <v>61</v>
      </c>
      <c r="I126" s="80" t="s">
        <v>297</v>
      </c>
      <c r="J126" s="52" t="s">
        <v>61</v>
      </c>
      <c r="K126" s="15" t="s">
        <v>146</v>
      </c>
      <c r="L126" s="15" t="s">
        <v>150</v>
      </c>
      <c r="M126" s="80" t="s">
        <v>218</v>
      </c>
      <c r="N126" s="80" t="s">
        <v>302</v>
      </c>
      <c r="O126" s="80">
        <v>1</v>
      </c>
      <c r="P126" s="77" t="s">
        <v>307</v>
      </c>
      <c r="Q126" s="18"/>
      <c r="R126" s="52" t="s">
        <v>61</v>
      </c>
      <c r="S126" s="15" t="s">
        <v>70</v>
      </c>
      <c r="T126" s="15"/>
      <c r="U126" s="15"/>
      <c r="V126" s="15">
        <v>11</v>
      </c>
      <c r="W126" s="15">
        <f t="shared" si="26"/>
        <v>11</v>
      </c>
      <c r="X126" s="15">
        <f t="shared" si="30"/>
        <v>11</v>
      </c>
      <c r="Y126" s="15">
        <f>ROUNDDOWN(W126/HLOOKUP(D126,Table!$C$3:$D$4,2,0)*8,2)</f>
        <v>0.67</v>
      </c>
      <c r="Z126" s="15">
        <v>0.5</v>
      </c>
      <c r="AA126" s="15" t="s">
        <v>74</v>
      </c>
      <c r="AB126" s="19">
        <v>43977</v>
      </c>
      <c r="AC126" s="19">
        <v>43970</v>
      </c>
      <c r="AD126" s="19">
        <v>43977</v>
      </c>
      <c r="AE126" s="19">
        <v>43971</v>
      </c>
      <c r="AF126" s="19">
        <v>43971</v>
      </c>
      <c r="AG126" s="19" t="s">
        <v>177</v>
      </c>
      <c r="AH126" s="31">
        <v>1</v>
      </c>
      <c r="AI126" s="31">
        <v>0.85699999999999998</v>
      </c>
      <c r="AJ126" s="31" t="s">
        <v>20</v>
      </c>
      <c r="AK126" s="19" t="s">
        <v>150</v>
      </c>
      <c r="AL126" s="109" t="s">
        <v>364</v>
      </c>
      <c r="AM126" s="96" t="s">
        <v>61</v>
      </c>
      <c r="AN126" s="96" t="s">
        <v>61</v>
      </c>
    </row>
    <row r="127" spans="2:40" x14ac:dyDescent="0.25">
      <c r="B127" s="92">
        <f t="shared" si="31"/>
        <v>68</v>
      </c>
      <c r="C127" s="16">
        <v>20200520</v>
      </c>
      <c r="D127" s="15" t="s">
        <v>3</v>
      </c>
      <c r="E127" s="15" t="s">
        <v>336</v>
      </c>
      <c r="F127" s="93" t="s">
        <v>366</v>
      </c>
      <c r="G127" s="17">
        <v>1329906</v>
      </c>
      <c r="H127" s="52" t="s">
        <v>61</v>
      </c>
      <c r="I127" s="15" t="s">
        <v>337</v>
      </c>
      <c r="J127" s="52" t="s">
        <v>61</v>
      </c>
      <c r="K127" s="15" t="s">
        <v>184</v>
      </c>
      <c r="L127" s="16" t="s">
        <v>150</v>
      </c>
      <c r="M127" s="15" t="s">
        <v>346</v>
      </c>
      <c r="N127" s="15" t="s">
        <v>195</v>
      </c>
      <c r="O127" s="17" t="s">
        <v>61</v>
      </c>
      <c r="P127" s="17" t="s">
        <v>348</v>
      </c>
      <c r="Q127" s="18"/>
      <c r="R127" s="52" t="s">
        <v>61</v>
      </c>
      <c r="S127" s="15" t="s">
        <v>142</v>
      </c>
      <c r="T127" s="15"/>
      <c r="U127" s="15"/>
      <c r="V127" s="15">
        <v>120</v>
      </c>
      <c r="W127" s="15">
        <f t="shared" ref="W127:W145" si="32">V127</f>
        <v>120</v>
      </c>
      <c r="X127" s="15">
        <v>120</v>
      </c>
      <c r="Y127" s="15">
        <f>ROUNDDOWN(W127/HLOOKUP(D127,Table!$C$3:$D$4,2,0)*8,2)</f>
        <v>2.13</v>
      </c>
      <c r="Z127" s="15">
        <v>2</v>
      </c>
      <c r="AA127" s="218" t="s">
        <v>74</v>
      </c>
      <c r="AB127" s="19">
        <v>43985</v>
      </c>
      <c r="AC127" s="19">
        <v>43971</v>
      </c>
      <c r="AD127" s="19">
        <v>43985</v>
      </c>
      <c r="AE127" s="19">
        <v>43971</v>
      </c>
      <c r="AF127" s="19">
        <v>43971</v>
      </c>
      <c r="AG127" s="19" t="s">
        <v>176</v>
      </c>
      <c r="AH127" s="31">
        <v>1</v>
      </c>
      <c r="AI127" s="31">
        <v>1</v>
      </c>
      <c r="AJ127" s="31">
        <v>1</v>
      </c>
      <c r="AK127" s="19" t="s">
        <v>150</v>
      </c>
      <c r="AL127" s="124" t="s">
        <v>61</v>
      </c>
      <c r="AM127" s="124" t="s">
        <v>61</v>
      </c>
      <c r="AN127" s="84" t="s">
        <v>347</v>
      </c>
    </row>
    <row r="128" spans="2:40" x14ac:dyDescent="0.25">
      <c r="B128" s="92">
        <f t="shared" si="31"/>
        <v>69</v>
      </c>
      <c r="C128" s="16">
        <v>20200520</v>
      </c>
      <c r="D128" s="15" t="s">
        <v>3</v>
      </c>
      <c r="E128" s="15" t="s">
        <v>336</v>
      </c>
      <c r="F128" s="93" t="s">
        <v>367</v>
      </c>
      <c r="G128" s="17">
        <v>1329906</v>
      </c>
      <c r="H128" s="52" t="s">
        <v>61</v>
      </c>
      <c r="I128" s="15" t="s">
        <v>288</v>
      </c>
      <c r="J128" s="52" t="s">
        <v>61</v>
      </c>
      <c r="K128" s="15" t="s">
        <v>184</v>
      </c>
      <c r="L128" s="16" t="s">
        <v>150</v>
      </c>
      <c r="M128" s="15" t="s">
        <v>346</v>
      </c>
      <c r="N128" s="15" t="s">
        <v>195</v>
      </c>
      <c r="O128" s="17" t="s">
        <v>61</v>
      </c>
      <c r="P128" s="17" t="s">
        <v>348</v>
      </c>
      <c r="Q128" s="18"/>
      <c r="R128" s="52" t="s">
        <v>61</v>
      </c>
      <c r="S128" s="15" t="s">
        <v>68</v>
      </c>
      <c r="T128" s="15"/>
      <c r="U128" s="15"/>
      <c r="V128" s="15">
        <v>800</v>
      </c>
      <c r="W128" s="15">
        <f t="shared" si="32"/>
        <v>800</v>
      </c>
      <c r="X128" s="15">
        <f>W128</f>
        <v>800</v>
      </c>
      <c r="Y128" s="15">
        <f>ROUNDDOWN(W128/HLOOKUP(D128,Table!$C$3:$D$4,2,0)*8,2)</f>
        <v>14.22</v>
      </c>
      <c r="Z128" s="15">
        <v>14</v>
      </c>
      <c r="AA128" s="218" t="s">
        <v>74</v>
      </c>
      <c r="AB128" s="19">
        <v>43985</v>
      </c>
      <c r="AC128" s="19">
        <v>43971</v>
      </c>
      <c r="AD128" s="19">
        <v>43985</v>
      </c>
      <c r="AE128" s="146">
        <v>43978</v>
      </c>
      <c r="AF128" s="146">
        <v>43978</v>
      </c>
      <c r="AG128" s="146" t="s">
        <v>176</v>
      </c>
      <c r="AH128" s="147">
        <v>1</v>
      </c>
      <c r="AI128" s="147">
        <v>1</v>
      </c>
      <c r="AJ128" s="147">
        <v>1</v>
      </c>
      <c r="AK128" s="146" t="s">
        <v>150</v>
      </c>
      <c r="AL128" s="15"/>
      <c r="AM128" s="15"/>
      <c r="AN128" s="84" t="s">
        <v>347</v>
      </c>
    </row>
    <row r="129" spans="2:40" x14ac:dyDescent="0.25">
      <c r="B129" s="92">
        <f t="shared" si="31"/>
        <v>70</v>
      </c>
      <c r="C129" s="16">
        <v>20200520</v>
      </c>
      <c r="D129" s="15" t="s">
        <v>3</v>
      </c>
      <c r="E129" s="15" t="s">
        <v>336</v>
      </c>
      <c r="F129" s="93" t="s">
        <v>368</v>
      </c>
      <c r="G129" s="17">
        <v>1329906</v>
      </c>
      <c r="H129" s="52" t="s">
        <v>61</v>
      </c>
      <c r="I129" s="15" t="s">
        <v>338</v>
      </c>
      <c r="J129" s="52" t="s">
        <v>61</v>
      </c>
      <c r="K129" s="15" t="s">
        <v>184</v>
      </c>
      <c r="L129" s="16" t="s">
        <v>150</v>
      </c>
      <c r="M129" s="15" t="s">
        <v>346</v>
      </c>
      <c r="N129" s="15" t="s">
        <v>195</v>
      </c>
      <c r="O129" s="17" t="s">
        <v>61</v>
      </c>
      <c r="P129" s="17" t="s">
        <v>348</v>
      </c>
      <c r="Q129" s="18"/>
      <c r="R129" s="52" t="s">
        <v>61</v>
      </c>
      <c r="S129" s="15" t="s">
        <v>142</v>
      </c>
      <c r="T129" s="15"/>
      <c r="U129" s="15"/>
      <c r="V129" s="15">
        <v>236</v>
      </c>
      <c r="W129" s="15">
        <f t="shared" si="32"/>
        <v>236</v>
      </c>
      <c r="X129" s="15">
        <v>236</v>
      </c>
      <c r="Y129" s="15">
        <f>ROUNDDOWN(W129/HLOOKUP(D129,Table!$C$3:$D$4,2,0)*8,2)</f>
        <v>4.1900000000000004</v>
      </c>
      <c r="Z129" s="15">
        <v>2</v>
      </c>
      <c r="AA129" s="218" t="s">
        <v>74</v>
      </c>
      <c r="AB129" s="19">
        <v>43985</v>
      </c>
      <c r="AC129" s="19">
        <v>43971</v>
      </c>
      <c r="AD129" s="19">
        <v>43985</v>
      </c>
      <c r="AE129" s="19">
        <v>43971</v>
      </c>
      <c r="AF129" s="19">
        <v>43971</v>
      </c>
      <c r="AG129" s="19" t="s">
        <v>176</v>
      </c>
      <c r="AH129" s="31">
        <v>1</v>
      </c>
      <c r="AI129" s="31">
        <v>1</v>
      </c>
      <c r="AJ129" s="31">
        <v>1</v>
      </c>
      <c r="AK129" s="19" t="s">
        <v>150</v>
      </c>
      <c r="AL129" s="124" t="s">
        <v>61</v>
      </c>
      <c r="AM129" s="124" t="s">
        <v>61</v>
      </c>
      <c r="AN129" s="84" t="s">
        <v>347</v>
      </c>
    </row>
    <row r="130" spans="2:40" x14ac:dyDescent="0.25">
      <c r="B130" s="92">
        <f t="shared" si="31"/>
        <v>71</v>
      </c>
      <c r="C130" s="16">
        <v>20200520</v>
      </c>
      <c r="D130" s="15" t="s">
        <v>3</v>
      </c>
      <c r="E130" s="15" t="s">
        <v>336</v>
      </c>
      <c r="F130" s="93" t="s">
        <v>369</v>
      </c>
      <c r="G130" s="17">
        <v>1329906</v>
      </c>
      <c r="H130" s="52" t="s">
        <v>61</v>
      </c>
      <c r="I130" s="15" t="s">
        <v>339</v>
      </c>
      <c r="J130" s="52" t="s">
        <v>61</v>
      </c>
      <c r="K130" s="15" t="s">
        <v>184</v>
      </c>
      <c r="L130" s="16" t="s">
        <v>150</v>
      </c>
      <c r="M130" s="15" t="s">
        <v>346</v>
      </c>
      <c r="N130" s="15" t="s">
        <v>195</v>
      </c>
      <c r="O130" s="17" t="s">
        <v>61</v>
      </c>
      <c r="P130" s="17" t="s">
        <v>348</v>
      </c>
      <c r="Q130" s="18"/>
      <c r="R130" s="52" t="s">
        <v>61</v>
      </c>
      <c r="S130" s="15" t="s">
        <v>142</v>
      </c>
      <c r="T130" s="15"/>
      <c r="U130" s="15"/>
      <c r="V130" s="15">
        <v>236</v>
      </c>
      <c r="W130" s="15">
        <f t="shared" si="32"/>
        <v>236</v>
      </c>
      <c r="X130" s="15">
        <f t="shared" ref="X130:X137" si="33">W130</f>
        <v>236</v>
      </c>
      <c r="Y130" s="15">
        <f>ROUNDDOWN(W130/HLOOKUP(D130,Table!$C$3:$D$4,2,0)*8,2)</f>
        <v>4.1900000000000004</v>
      </c>
      <c r="Z130" s="15">
        <v>2</v>
      </c>
      <c r="AA130" s="218" t="s">
        <v>74</v>
      </c>
      <c r="AB130" s="19">
        <v>43985</v>
      </c>
      <c r="AC130" s="19">
        <v>43971</v>
      </c>
      <c r="AD130" s="19">
        <v>43985</v>
      </c>
      <c r="AE130" s="19">
        <v>43971</v>
      </c>
      <c r="AF130" s="19">
        <v>43971</v>
      </c>
      <c r="AG130" s="19" t="s">
        <v>176</v>
      </c>
      <c r="AH130" s="31">
        <v>1</v>
      </c>
      <c r="AI130" s="31">
        <v>1</v>
      </c>
      <c r="AJ130" s="31">
        <v>1</v>
      </c>
      <c r="AK130" s="19" t="s">
        <v>150</v>
      </c>
      <c r="AL130" s="124" t="s">
        <v>61</v>
      </c>
      <c r="AM130" s="124" t="s">
        <v>61</v>
      </c>
      <c r="AN130" s="84" t="s">
        <v>347</v>
      </c>
    </row>
    <row r="131" spans="2:40" x14ac:dyDescent="0.25">
      <c r="B131" s="92">
        <f t="shared" si="31"/>
        <v>72</v>
      </c>
      <c r="C131" s="16">
        <v>20200520</v>
      </c>
      <c r="D131" s="15" t="s">
        <v>3</v>
      </c>
      <c r="E131" s="15" t="s">
        <v>336</v>
      </c>
      <c r="F131" s="93" t="s">
        <v>370</v>
      </c>
      <c r="G131" s="17">
        <v>1329906</v>
      </c>
      <c r="H131" s="52" t="s">
        <v>61</v>
      </c>
      <c r="I131" s="15" t="s">
        <v>340</v>
      </c>
      <c r="J131" s="52" t="s">
        <v>61</v>
      </c>
      <c r="K131" s="15" t="s">
        <v>184</v>
      </c>
      <c r="L131" s="16" t="s">
        <v>150</v>
      </c>
      <c r="M131" s="15" t="s">
        <v>346</v>
      </c>
      <c r="N131" s="15" t="s">
        <v>195</v>
      </c>
      <c r="O131" s="17" t="s">
        <v>61</v>
      </c>
      <c r="P131" s="17" t="s">
        <v>348</v>
      </c>
      <c r="Q131" s="18"/>
      <c r="R131" s="52" t="s">
        <v>61</v>
      </c>
      <c r="S131" s="15" t="s">
        <v>68</v>
      </c>
      <c r="T131" s="15"/>
      <c r="U131" s="15"/>
      <c r="V131" s="15">
        <v>288</v>
      </c>
      <c r="W131" s="15">
        <f t="shared" si="32"/>
        <v>288</v>
      </c>
      <c r="X131" s="15">
        <f t="shared" si="33"/>
        <v>288</v>
      </c>
      <c r="Y131" s="15">
        <f>ROUNDDOWN(W131/HLOOKUP(D131,Table!$C$3:$D$4,2,0)*8,2)</f>
        <v>5.12</v>
      </c>
      <c r="Z131" s="15">
        <v>5</v>
      </c>
      <c r="AA131" s="218" t="s">
        <v>74</v>
      </c>
      <c r="AB131" s="19">
        <v>43985</v>
      </c>
      <c r="AC131" s="19">
        <v>43971</v>
      </c>
      <c r="AD131" s="19">
        <v>43985</v>
      </c>
      <c r="AE131" s="146">
        <v>43978</v>
      </c>
      <c r="AF131" s="146">
        <v>43978</v>
      </c>
      <c r="AG131" s="146" t="s">
        <v>176</v>
      </c>
      <c r="AH131" s="147">
        <v>1</v>
      </c>
      <c r="AI131" s="147">
        <v>1</v>
      </c>
      <c r="AJ131" s="147">
        <v>1</v>
      </c>
      <c r="AK131" s="146" t="s">
        <v>150</v>
      </c>
      <c r="AL131" s="15"/>
      <c r="AM131" s="15"/>
      <c r="AN131" s="84" t="s">
        <v>347</v>
      </c>
    </row>
    <row r="132" spans="2:40" x14ac:dyDescent="0.25">
      <c r="B132" s="92">
        <f t="shared" si="31"/>
        <v>73</v>
      </c>
      <c r="C132" s="16">
        <v>20200520</v>
      </c>
      <c r="D132" s="15" t="s">
        <v>3</v>
      </c>
      <c r="E132" s="15" t="s">
        <v>336</v>
      </c>
      <c r="F132" s="93" t="s">
        <v>371</v>
      </c>
      <c r="G132" s="17">
        <v>1329906</v>
      </c>
      <c r="H132" s="52" t="s">
        <v>61</v>
      </c>
      <c r="I132" s="15" t="s">
        <v>341</v>
      </c>
      <c r="J132" s="52" t="s">
        <v>61</v>
      </c>
      <c r="K132" s="15" t="s">
        <v>184</v>
      </c>
      <c r="L132" s="16" t="s">
        <v>150</v>
      </c>
      <c r="M132" s="15" t="s">
        <v>346</v>
      </c>
      <c r="N132" s="15" t="s">
        <v>195</v>
      </c>
      <c r="O132" s="17" t="s">
        <v>61</v>
      </c>
      <c r="P132" s="17" t="s">
        <v>348</v>
      </c>
      <c r="Q132" s="18"/>
      <c r="R132" s="52" t="s">
        <v>61</v>
      </c>
      <c r="S132" s="15" t="s">
        <v>70</v>
      </c>
      <c r="T132" s="15"/>
      <c r="U132" s="15"/>
      <c r="V132" s="15">
        <v>124</v>
      </c>
      <c r="W132" s="15">
        <f t="shared" si="32"/>
        <v>124</v>
      </c>
      <c r="X132" s="15">
        <f t="shared" si="33"/>
        <v>124</v>
      </c>
      <c r="Y132" s="15">
        <f>ROUNDDOWN(W132/HLOOKUP(D132,Table!$C$3:$D$4,2,0)*8,2)</f>
        <v>2.2000000000000002</v>
      </c>
      <c r="Z132" s="15">
        <v>0.5</v>
      </c>
      <c r="AA132" s="218" t="s">
        <v>74</v>
      </c>
      <c r="AB132" s="19">
        <v>43985</v>
      </c>
      <c r="AC132" s="19">
        <v>43971</v>
      </c>
      <c r="AD132" s="19">
        <v>43985</v>
      </c>
      <c r="AE132" s="19">
        <v>43971</v>
      </c>
      <c r="AF132" s="19">
        <v>43971</v>
      </c>
      <c r="AG132" s="19" t="s">
        <v>177</v>
      </c>
      <c r="AH132" s="31">
        <v>1</v>
      </c>
      <c r="AI132" s="31">
        <v>1</v>
      </c>
      <c r="AJ132" s="31">
        <v>0.5</v>
      </c>
      <c r="AK132" s="19" t="s">
        <v>150</v>
      </c>
      <c r="AL132" s="17" t="s">
        <v>1133</v>
      </c>
      <c r="AM132" s="116" t="s">
        <v>61</v>
      </c>
      <c r="AN132" s="84" t="s">
        <v>347</v>
      </c>
    </row>
    <row r="133" spans="2:40" x14ac:dyDescent="0.25">
      <c r="B133" s="92">
        <f t="shared" si="31"/>
        <v>74</v>
      </c>
      <c r="C133" s="16">
        <v>20200520</v>
      </c>
      <c r="D133" s="15" t="s">
        <v>3</v>
      </c>
      <c r="E133" s="15" t="s">
        <v>336</v>
      </c>
      <c r="F133" s="93" t="s">
        <v>372</v>
      </c>
      <c r="G133" s="17">
        <v>1329906</v>
      </c>
      <c r="H133" s="52" t="s">
        <v>61</v>
      </c>
      <c r="I133" s="15" t="s">
        <v>342</v>
      </c>
      <c r="J133" s="52" t="s">
        <v>61</v>
      </c>
      <c r="K133" s="15" t="s">
        <v>184</v>
      </c>
      <c r="L133" s="16" t="s">
        <v>150</v>
      </c>
      <c r="M133" s="15" t="s">
        <v>346</v>
      </c>
      <c r="N133" s="15" t="s">
        <v>195</v>
      </c>
      <c r="O133" s="17" t="s">
        <v>61</v>
      </c>
      <c r="P133" s="17" t="s">
        <v>348</v>
      </c>
      <c r="Q133" s="18"/>
      <c r="R133" s="52" t="s">
        <v>61</v>
      </c>
      <c r="S133" s="15" t="s">
        <v>69</v>
      </c>
      <c r="T133" s="15"/>
      <c r="U133" s="15"/>
      <c r="V133" s="15">
        <v>724</v>
      </c>
      <c r="W133" s="15">
        <f t="shared" si="32"/>
        <v>724</v>
      </c>
      <c r="X133" s="15">
        <f t="shared" si="33"/>
        <v>724</v>
      </c>
      <c r="Y133" s="15">
        <f>ROUNDDOWN(W133/HLOOKUP(D133,Table!$C$3:$D$4,2,0)*8,2)</f>
        <v>12.87</v>
      </c>
      <c r="Z133" s="15">
        <v>8</v>
      </c>
      <c r="AA133" s="218" t="s">
        <v>74</v>
      </c>
      <c r="AB133" s="19">
        <v>43985</v>
      </c>
      <c r="AC133" s="19">
        <v>43971</v>
      </c>
      <c r="AD133" s="19">
        <v>43985</v>
      </c>
      <c r="AE133" s="19">
        <v>43973</v>
      </c>
      <c r="AF133" s="19">
        <v>43973</v>
      </c>
      <c r="AG133" s="19" t="s">
        <v>176</v>
      </c>
      <c r="AH133" s="31">
        <v>1</v>
      </c>
      <c r="AI133" s="31">
        <v>1</v>
      </c>
      <c r="AJ133" s="31">
        <v>1</v>
      </c>
      <c r="AK133" s="19" t="s">
        <v>150</v>
      </c>
      <c r="AL133" s="15"/>
      <c r="AM133" s="15"/>
      <c r="AN133" s="84" t="s">
        <v>347</v>
      </c>
    </row>
    <row r="134" spans="2:40" s="145" customFormat="1" x14ac:dyDescent="0.2">
      <c r="B134" s="150">
        <f>B133+1</f>
        <v>75</v>
      </c>
      <c r="C134" s="126">
        <v>20200520</v>
      </c>
      <c r="D134" s="126" t="s">
        <v>3</v>
      </c>
      <c r="E134" s="126" t="s">
        <v>336</v>
      </c>
      <c r="F134" s="93" t="s">
        <v>373</v>
      </c>
      <c r="G134" s="130">
        <v>1329906</v>
      </c>
      <c r="H134" s="122" t="s">
        <v>61</v>
      </c>
      <c r="I134" s="126" t="s">
        <v>207</v>
      </c>
      <c r="J134" s="122" t="s">
        <v>61</v>
      </c>
      <c r="K134" s="126" t="s">
        <v>184</v>
      </c>
      <c r="L134" s="126" t="s">
        <v>150</v>
      </c>
      <c r="M134" s="126" t="s">
        <v>346</v>
      </c>
      <c r="N134" s="126" t="s">
        <v>195</v>
      </c>
      <c r="O134" s="130" t="s">
        <v>61</v>
      </c>
      <c r="P134" s="130" t="s">
        <v>348</v>
      </c>
      <c r="Q134" s="151"/>
      <c r="R134" s="122" t="s">
        <v>61</v>
      </c>
      <c r="S134" s="126" t="s">
        <v>68</v>
      </c>
      <c r="T134" s="143"/>
      <c r="U134" s="143"/>
      <c r="V134" s="126">
        <v>796</v>
      </c>
      <c r="W134" s="126">
        <f>V134</f>
        <v>796</v>
      </c>
      <c r="X134" s="126">
        <f t="shared" si="33"/>
        <v>796</v>
      </c>
      <c r="Y134" s="126">
        <f>ROUNDDOWN(W134/HLOOKUP(D134,Table!$C$3:$D$4,2,0)*8,2)</f>
        <v>14.15</v>
      </c>
      <c r="Z134" s="126">
        <v>14</v>
      </c>
      <c r="AA134" s="218" t="s">
        <v>74</v>
      </c>
      <c r="AB134" s="19">
        <v>43985</v>
      </c>
      <c r="AC134" s="127">
        <v>43971</v>
      </c>
      <c r="AD134" s="127">
        <v>43985</v>
      </c>
      <c r="AE134" s="127">
        <v>43978</v>
      </c>
      <c r="AF134" s="127">
        <v>43978</v>
      </c>
      <c r="AG134" s="144" t="s">
        <v>176</v>
      </c>
      <c r="AH134" s="128">
        <v>1</v>
      </c>
      <c r="AI134" s="128">
        <v>1</v>
      </c>
      <c r="AJ134" s="128">
        <v>1</v>
      </c>
      <c r="AK134" s="128" t="s">
        <v>150</v>
      </c>
      <c r="AL134" s="143"/>
      <c r="AM134" s="143"/>
      <c r="AN134" s="135" t="s">
        <v>347</v>
      </c>
    </row>
    <row r="135" spans="2:40" x14ac:dyDescent="0.25">
      <c r="B135" s="92">
        <f t="shared" si="31"/>
        <v>76</v>
      </c>
      <c r="C135" s="16">
        <v>20200520</v>
      </c>
      <c r="D135" s="15" t="s">
        <v>3</v>
      </c>
      <c r="E135" s="15" t="s">
        <v>336</v>
      </c>
      <c r="F135" s="93" t="s">
        <v>374</v>
      </c>
      <c r="G135" s="17">
        <v>1329906</v>
      </c>
      <c r="H135" s="52" t="s">
        <v>61</v>
      </c>
      <c r="I135" s="15" t="s">
        <v>293</v>
      </c>
      <c r="J135" s="52" t="s">
        <v>61</v>
      </c>
      <c r="K135" s="15" t="s">
        <v>184</v>
      </c>
      <c r="L135" s="16" t="s">
        <v>150</v>
      </c>
      <c r="M135" s="15" t="s">
        <v>346</v>
      </c>
      <c r="N135" s="15" t="s">
        <v>195</v>
      </c>
      <c r="O135" s="17" t="s">
        <v>61</v>
      </c>
      <c r="P135" s="17" t="s">
        <v>348</v>
      </c>
      <c r="Q135" s="18"/>
      <c r="R135" s="52" t="s">
        <v>61</v>
      </c>
      <c r="S135" s="15" t="s">
        <v>69</v>
      </c>
      <c r="T135" s="15"/>
      <c r="U135" s="15"/>
      <c r="V135" s="15">
        <v>476</v>
      </c>
      <c r="W135" s="15">
        <f t="shared" si="32"/>
        <v>476</v>
      </c>
      <c r="X135" s="15">
        <f t="shared" si="33"/>
        <v>476</v>
      </c>
      <c r="Y135" s="15">
        <f>ROUNDDOWN(W135/HLOOKUP(D135,Table!$C$3:$D$4,2,0)*8,2)</f>
        <v>8.4600000000000009</v>
      </c>
      <c r="Z135" s="15">
        <v>8</v>
      </c>
      <c r="AA135" s="218" t="s">
        <v>74</v>
      </c>
      <c r="AB135" s="19">
        <v>43985</v>
      </c>
      <c r="AC135" s="19">
        <v>43971</v>
      </c>
      <c r="AD135" s="19">
        <v>43985</v>
      </c>
      <c r="AE135" s="19">
        <v>43976</v>
      </c>
      <c r="AF135" s="19">
        <v>43976</v>
      </c>
      <c r="AG135" s="19" t="s">
        <v>176</v>
      </c>
      <c r="AH135" s="31">
        <v>1</v>
      </c>
      <c r="AI135" s="31">
        <v>1</v>
      </c>
      <c r="AJ135" s="31">
        <v>1</v>
      </c>
      <c r="AK135" s="19" t="s">
        <v>150</v>
      </c>
      <c r="AL135" s="15"/>
      <c r="AM135" s="15"/>
      <c r="AN135" s="84" t="s">
        <v>347</v>
      </c>
    </row>
    <row r="136" spans="2:40" s="129" customFormat="1" x14ac:dyDescent="0.25">
      <c r="B136" s="92">
        <f t="shared" si="31"/>
        <v>77</v>
      </c>
      <c r="C136" s="126">
        <v>20200520</v>
      </c>
      <c r="D136" s="126" t="s">
        <v>3</v>
      </c>
      <c r="E136" s="126" t="s">
        <v>336</v>
      </c>
      <c r="F136" s="93" t="s">
        <v>375</v>
      </c>
      <c r="G136" s="130">
        <v>1329906</v>
      </c>
      <c r="H136" s="52" t="s">
        <v>61</v>
      </c>
      <c r="I136" s="126" t="s">
        <v>343</v>
      </c>
      <c r="J136" s="52" t="s">
        <v>61</v>
      </c>
      <c r="K136" s="126" t="s">
        <v>184</v>
      </c>
      <c r="L136" s="126" t="s">
        <v>150</v>
      </c>
      <c r="M136" s="126" t="s">
        <v>346</v>
      </c>
      <c r="N136" s="126" t="s">
        <v>195</v>
      </c>
      <c r="O136" s="130" t="s">
        <v>61</v>
      </c>
      <c r="P136" s="130" t="s">
        <v>348</v>
      </c>
      <c r="Q136" s="18"/>
      <c r="R136" s="52" t="s">
        <v>61</v>
      </c>
      <c r="S136" s="126" t="s">
        <v>68</v>
      </c>
      <c r="T136" s="126"/>
      <c r="U136" s="126"/>
      <c r="V136" s="126">
        <v>424</v>
      </c>
      <c r="W136" s="126">
        <f>V136</f>
        <v>424</v>
      </c>
      <c r="X136" s="126">
        <f t="shared" si="33"/>
        <v>424</v>
      </c>
      <c r="Y136" s="126">
        <f>ROUNDDOWN(W136/HLOOKUP(D136,Table!$C$3:$D$4,2,0)*8,2)</f>
        <v>7.53</v>
      </c>
      <c r="Z136" s="126">
        <f>Y136</f>
        <v>7.53</v>
      </c>
      <c r="AA136" s="218" t="s">
        <v>74</v>
      </c>
      <c r="AB136" s="19">
        <v>43985</v>
      </c>
      <c r="AC136" s="127">
        <v>43971</v>
      </c>
      <c r="AD136" s="127">
        <v>43985</v>
      </c>
      <c r="AE136" s="127">
        <v>43973</v>
      </c>
      <c r="AF136" s="127">
        <v>43973</v>
      </c>
      <c r="AG136" s="127" t="s">
        <v>176</v>
      </c>
      <c r="AH136" s="128">
        <v>1</v>
      </c>
      <c r="AI136" s="128">
        <v>1</v>
      </c>
      <c r="AJ136" s="128">
        <v>1</v>
      </c>
      <c r="AK136" s="127" t="s">
        <v>150</v>
      </c>
      <c r="AL136" s="126"/>
      <c r="AM136" s="126"/>
      <c r="AN136" s="84" t="s">
        <v>347</v>
      </c>
    </row>
    <row r="137" spans="2:40" s="129" customFormat="1" x14ac:dyDescent="0.25">
      <c r="B137" s="92">
        <f t="shared" si="31"/>
        <v>78</v>
      </c>
      <c r="C137" s="126">
        <v>20200520</v>
      </c>
      <c r="D137" s="126" t="s">
        <v>3</v>
      </c>
      <c r="E137" s="126" t="s">
        <v>336</v>
      </c>
      <c r="F137" s="93" t="s">
        <v>376</v>
      </c>
      <c r="G137" s="130">
        <v>1329906</v>
      </c>
      <c r="H137" s="52" t="s">
        <v>61</v>
      </c>
      <c r="I137" s="126" t="s">
        <v>344</v>
      </c>
      <c r="J137" s="52" t="s">
        <v>61</v>
      </c>
      <c r="K137" s="126" t="s">
        <v>184</v>
      </c>
      <c r="L137" s="126" t="s">
        <v>150</v>
      </c>
      <c r="M137" s="126" t="s">
        <v>346</v>
      </c>
      <c r="N137" s="126" t="s">
        <v>195</v>
      </c>
      <c r="O137" s="130" t="s">
        <v>61</v>
      </c>
      <c r="P137" s="130" t="s">
        <v>348</v>
      </c>
      <c r="Q137" s="18"/>
      <c r="R137" s="52" t="s">
        <v>61</v>
      </c>
      <c r="S137" s="126" t="s">
        <v>68</v>
      </c>
      <c r="T137" s="126"/>
      <c r="U137" s="126"/>
      <c r="V137" s="126">
        <v>948</v>
      </c>
      <c r="W137" s="135">
        <f>474</f>
        <v>474</v>
      </c>
      <c r="X137" s="126">
        <f t="shared" si="33"/>
        <v>474</v>
      </c>
      <c r="Y137" s="126">
        <f>ROUNDDOWN(W137/HLOOKUP(D137,Table!$C$3:$D$4,2,0)*8,2)</f>
        <v>8.42</v>
      </c>
      <c r="Z137" s="126">
        <f>Y137</f>
        <v>8.42</v>
      </c>
      <c r="AA137" s="126" t="s">
        <v>74</v>
      </c>
      <c r="AB137" s="168">
        <v>43976</v>
      </c>
      <c r="AC137" s="127">
        <v>43971</v>
      </c>
      <c r="AD137" s="127">
        <v>43976</v>
      </c>
      <c r="AE137" s="127">
        <v>43972</v>
      </c>
      <c r="AF137" s="127">
        <v>43972</v>
      </c>
      <c r="AG137" s="127" t="s">
        <v>176</v>
      </c>
      <c r="AH137" s="128">
        <v>1</v>
      </c>
      <c r="AI137" s="128">
        <v>1</v>
      </c>
      <c r="AJ137" s="128">
        <v>1</v>
      </c>
      <c r="AK137" s="127" t="s">
        <v>150</v>
      </c>
      <c r="AL137" s="126"/>
      <c r="AM137" s="126"/>
      <c r="AN137" s="84" t="s">
        <v>347</v>
      </c>
    </row>
    <row r="138" spans="2:40" x14ac:dyDescent="0.25">
      <c r="B138" s="92">
        <f t="shared" si="31"/>
        <v>79</v>
      </c>
      <c r="C138" s="16">
        <v>20200520</v>
      </c>
      <c r="D138" s="15" t="s">
        <v>3</v>
      </c>
      <c r="E138" s="15" t="s">
        <v>336</v>
      </c>
      <c r="F138" s="93" t="s">
        <v>377</v>
      </c>
      <c r="G138" s="17">
        <v>1329906</v>
      </c>
      <c r="H138" s="52" t="s">
        <v>61</v>
      </c>
      <c r="I138" s="15" t="s">
        <v>216</v>
      </c>
      <c r="J138" s="52" t="s">
        <v>61</v>
      </c>
      <c r="K138" s="15" t="s">
        <v>184</v>
      </c>
      <c r="L138" s="16" t="s">
        <v>150</v>
      </c>
      <c r="M138" s="15" t="s">
        <v>346</v>
      </c>
      <c r="N138" s="15" t="s">
        <v>195</v>
      </c>
      <c r="O138" s="17" t="s">
        <v>61</v>
      </c>
      <c r="P138" s="17" t="s">
        <v>348</v>
      </c>
      <c r="Q138" s="18"/>
      <c r="R138" s="52" t="s">
        <v>61</v>
      </c>
      <c r="S138" s="15" t="s">
        <v>70</v>
      </c>
      <c r="T138" s="15"/>
      <c r="U138" s="15"/>
      <c r="V138" s="15">
        <v>360</v>
      </c>
      <c r="W138" s="15">
        <f t="shared" si="32"/>
        <v>360</v>
      </c>
      <c r="X138" s="15">
        <f t="shared" ref="X138:X144" si="34">W138</f>
        <v>360</v>
      </c>
      <c r="Y138" s="15">
        <f>ROUNDDOWN(W138/HLOOKUP(D138,Table!$C$3:$D$4,2,0)*8,2)</f>
        <v>6.4</v>
      </c>
      <c r="Z138" s="15">
        <v>0.5</v>
      </c>
      <c r="AA138" s="126" t="s">
        <v>74</v>
      </c>
      <c r="AB138" s="168">
        <v>43976</v>
      </c>
      <c r="AC138" s="19">
        <v>43971</v>
      </c>
      <c r="AD138" s="99">
        <v>43976</v>
      </c>
      <c r="AE138" s="19">
        <v>43971</v>
      </c>
      <c r="AF138" s="19">
        <v>43971</v>
      </c>
      <c r="AG138" s="19" t="s">
        <v>176</v>
      </c>
      <c r="AH138" s="31">
        <v>1</v>
      </c>
      <c r="AI138" s="31">
        <v>1</v>
      </c>
      <c r="AJ138" s="31">
        <v>1</v>
      </c>
      <c r="AK138" s="19" t="s">
        <v>150</v>
      </c>
      <c r="AL138" s="116" t="s">
        <v>61</v>
      </c>
      <c r="AM138" s="116" t="s">
        <v>61</v>
      </c>
      <c r="AN138" s="84" t="s">
        <v>347</v>
      </c>
    </row>
    <row r="139" spans="2:40" x14ac:dyDescent="0.25">
      <c r="B139" s="92">
        <f t="shared" si="31"/>
        <v>80</v>
      </c>
      <c r="C139" s="16">
        <v>20200520</v>
      </c>
      <c r="D139" s="15" t="s">
        <v>3</v>
      </c>
      <c r="E139" s="15" t="s">
        <v>336</v>
      </c>
      <c r="F139" s="93" t="s">
        <v>378</v>
      </c>
      <c r="G139" s="17">
        <v>1329906</v>
      </c>
      <c r="H139" s="52" t="s">
        <v>61</v>
      </c>
      <c r="I139" s="15" t="s">
        <v>345</v>
      </c>
      <c r="J139" s="52" t="s">
        <v>61</v>
      </c>
      <c r="K139" s="15" t="s">
        <v>184</v>
      </c>
      <c r="L139" s="16" t="s">
        <v>150</v>
      </c>
      <c r="M139" s="15" t="s">
        <v>346</v>
      </c>
      <c r="N139" s="15" t="s">
        <v>195</v>
      </c>
      <c r="O139" s="17" t="s">
        <v>61</v>
      </c>
      <c r="P139" s="17" t="s">
        <v>348</v>
      </c>
      <c r="Q139" s="18"/>
      <c r="R139" s="52" t="s">
        <v>61</v>
      </c>
      <c r="S139" s="15" t="s">
        <v>70</v>
      </c>
      <c r="T139" s="15"/>
      <c r="U139" s="15"/>
      <c r="V139" s="15">
        <v>604</v>
      </c>
      <c r="W139" s="15">
        <f t="shared" si="32"/>
        <v>604</v>
      </c>
      <c r="X139" s="15">
        <f t="shared" si="34"/>
        <v>604</v>
      </c>
      <c r="Y139" s="15">
        <f>ROUNDDOWN(W139/HLOOKUP(D139,Table!$C$3:$D$4,2,0)*8,2)</f>
        <v>10.73</v>
      </c>
      <c r="Z139" s="15">
        <v>1</v>
      </c>
      <c r="AA139" s="126" t="s">
        <v>74</v>
      </c>
      <c r="AB139" s="168">
        <v>43976</v>
      </c>
      <c r="AC139" s="19">
        <v>43971</v>
      </c>
      <c r="AD139" s="99">
        <v>43976</v>
      </c>
      <c r="AE139" s="19">
        <v>43971</v>
      </c>
      <c r="AF139" s="19">
        <v>43971</v>
      </c>
      <c r="AG139" s="19" t="s">
        <v>176</v>
      </c>
      <c r="AH139" s="31">
        <v>1</v>
      </c>
      <c r="AI139" s="31">
        <v>1</v>
      </c>
      <c r="AJ139" s="31">
        <v>1</v>
      </c>
      <c r="AK139" s="19" t="s">
        <v>150</v>
      </c>
      <c r="AL139" s="116" t="s">
        <v>61</v>
      </c>
      <c r="AM139" s="116" t="s">
        <v>61</v>
      </c>
      <c r="AN139" s="84" t="s">
        <v>347</v>
      </c>
    </row>
    <row r="140" spans="2:40" x14ac:dyDescent="0.25">
      <c r="B140" s="92">
        <f t="shared" si="31"/>
        <v>81</v>
      </c>
      <c r="C140" s="16">
        <v>20200520</v>
      </c>
      <c r="D140" s="15" t="s">
        <v>3</v>
      </c>
      <c r="E140" s="15" t="s">
        <v>336</v>
      </c>
      <c r="F140" s="93" t="s">
        <v>379</v>
      </c>
      <c r="G140" s="17">
        <v>1329906</v>
      </c>
      <c r="H140" s="52" t="s">
        <v>61</v>
      </c>
      <c r="I140" s="15" t="s">
        <v>208</v>
      </c>
      <c r="J140" s="52" t="s">
        <v>61</v>
      </c>
      <c r="K140" s="15" t="s">
        <v>184</v>
      </c>
      <c r="L140" s="16" t="s">
        <v>150</v>
      </c>
      <c r="M140" s="15" t="s">
        <v>346</v>
      </c>
      <c r="N140" s="15" t="s">
        <v>195</v>
      </c>
      <c r="O140" s="17" t="s">
        <v>61</v>
      </c>
      <c r="P140" s="17" t="s">
        <v>348</v>
      </c>
      <c r="Q140" s="18"/>
      <c r="R140" s="52" t="s">
        <v>61</v>
      </c>
      <c r="S140" s="15" t="s">
        <v>69</v>
      </c>
      <c r="T140" s="15"/>
      <c r="U140" s="15"/>
      <c r="V140" s="15">
        <v>708</v>
      </c>
      <c r="W140" s="15">
        <f t="shared" si="32"/>
        <v>708</v>
      </c>
      <c r="X140" s="15">
        <f t="shared" si="34"/>
        <v>708</v>
      </c>
      <c r="Y140" s="15">
        <f>ROUNDDOWN(W140/HLOOKUP(D140,Table!$C$3:$D$4,2,0)*8,2)</f>
        <v>12.58</v>
      </c>
      <c r="Z140" s="15">
        <v>8</v>
      </c>
      <c r="AA140" s="126" t="s">
        <v>74</v>
      </c>
      <c r="AB140" s="168">
        <v>43976</v>
      </c>
      <c r="AC140" s="19">
        <v>43971</v>
      </c>
      <c r="AD140" s="99">
        <v>43976</v>
      </c>
      <c r="AE140" s="19">
        <v>43971</v>
      </c>
      <c r="AF140" s="19">
        <v>43971</v>
      </c>
      <c r="AG140" s="19" t="s">
        <v>176</v>
      </c>
      <c r="AH140" s="31">
        <v>1</v>
      </c>
      <c r="AI140" s="31">
        <v>1</v>
      </c>
      <c r="AJ140" s="31">
        <v>1</v>
      </c>
      <c r="AK140" s="19" t="s">
        <v>150</v>
      </c>
      <c r="AL140" s="15"/>
      <c r="AM140" s="15"/>
      <c r="AN140" s="84" t="s">
        <v>347</v>
      </c>
    </row>
    <row r="141" spans="2:40" x14ac:dyDescent="0.25">
      <c r="B141" s="92">
        <f t="shared" si="31"/>
        <v>82</v>
      </c>
      <c r="C141" s="16">
        <v>20200520</v>
      </c>
      <c r="D141" s="15" t="s">
        <v>3</v>
      </c>
      <c r="E141" s="80" t="s">
        <v>336</v>
      </c>
      <c r="F141" s="93" t="s">
        <v>376</v>
      </c>
      <c r="G141" s="80">
        <v>1470767</v>
      </c>
      <c r="H141" s="52" t="s">
        <v>61</v>
      </c>
      <c r="I141" s="80" t="s">
        <v>344</v>
      </c>
      <c r="J141" s="52" t="s">
        <v>61</v>
      </c>
      <c r="K141" s="15" t="s">
        <v>184</v>
      </c>
      <c r="L141" s="16" t="s">
        <v>150</v>
      </c>
      <c r="M141" s="15" t="s">
        <v>346</v>
      </c>
      <c r="N141" s="80" t="s">
        <v>195</v>
      </c>
      <c r="O141" s="17" t="s">
        <v>61</v>
      </c>
      <c r="P141" s="77" t="s">
        <v>356</v>
      </c>
      <c r="Q141" s="18"/>
      <c r="R141" s="52" t="s">
        <v>61</v>
      </c>
      <c r="S141" s="15" t="s">
        <v>69</v>
      </c>
      <c r="T141" s="15"/>
      <c r="U141" s="15"/>
      <c r="V141" s="80">
        <v>474</v>
      </c>
      <c r="W141" s="15">
        <f>V141</f>
        <v>474</v>
      </c>
      <c r="X141" s="15">
        <f t="shared" si="34"/>
        <v>474</v>
      </c>
      <c r="Y141" s="15">
        <f>ROUNDDOWN(W141/HLOOKUP(D141,Table!$C$3:$D$4,2,0)*8,2)</f>
        <v>8.42</v>
      </c>
      <c r="Z141" s="15">
        <v>4</v>
      </c>
      <c r="AA141" s="126" t="s">
        <v>74</v>
      </c>
      <c r="AB141" s="168">
        <v>43976</v>
      </c>
      <c r="AC141" s="19">
        <v>43971</v>
      </c>
      <c r="AD141" s="99">
        <v>43976</v>
      </c>
      <c r="AE141" s="19">
        <v>43972</v>
      </c>
      <c r="AF141" s="19">
        <v>43972</v>
      </c>
      <c r="AG141" s="19" t="s">
        <v>176</v>
      </c>
      <c r="AH141" s="31">
        <v>1</v>
      </c>
      <c r="AI141" s="31">
        <v>1</v>
      </c>
      <c r="AJ141" s="31">
        <v>1</v>
      </c>
      <c r="AK141" s="19" t="s">
        <v>150</v>
      </c>
      <c r="AL141" s="15"/>
      <c r="AM141" s="15"/>
      <c r="AN141" s="84" t="s">
        <v>347</v>
      </c>
    </row>
    <row r="142" spans="2:40" x14ac:dyDescent="0.25">
      <c r="B142" s="92">
        <f t="shared" si="31"/>
        <v>83</v>
      </c>
      <c r="C142" s="16">
        <v>20200520</v>
      </c>
      <c r="D142" s="15" t="s">
        <v>3</v>
      </c>
      <c r="E142" s="80" t="s">
        <v>351</v>
      </c>
      <c r="F142" s="93" t="s">
        <v>383</v>
      </c>
      <c r="G142" s="80">
        <v>1470769</v>
      </c>
      <c r="H142" s="52" t="s">
        <v>61</v>
      </c>
      <c r="I142" s="80" t="s">
        <v>344</v>
      </c>
      <c r="J142" s="52" t="s">
        <v>61</v>
      </c>
      <c r="K142" s="15" t="s">
        <v>184</v>
      </c>
      <c r="L142" s="16" t="s">
        <v>150</v>
      </c>
      <c r="M142" s="80" t="s">
        <v>354</v>
      </c>
      <c r="N142" s="80" t="s">
        <v>355</v>
      </c>
      <c r="O142" s="17" t="s">
        <v>61</v>
      </c>
      <c r="P142" s="77" t="s">
        <v>356</v>
      </c>
      <c r="Q142" s="18"/>
      <c r="R142" s="52" t="s">
        <v>61</v>
      </c>
      <c r="S142" s="15" t="s">
        <v>69</v>
      </c>
      <c r="T142" s="15"/>
      <c r="U142" s="15"/>
      <c r="V142" s="80">
        <v>474</v>
      </c>
      <c r="W142" s="15">
        <f>V142</f>
        <v>474</v>
      </c>
      <c r="X142" s="15">
        <f t="shared" si="34"/>
        <v>474</v>
      </c>
      <c r="Y142" s="15">
        <f>ROUNDDOWN(W142/HLOOKUP(D142,Table!$C$3:$D$4,2,0)*8,2)</f>
        <v>8.42</v>
      </c>
      <c r="Z142" s="15">
        <v>4</v>
      </c>
      <c r="AA142" s="126" t="s">
        <v>74</v>
      </c>
      <c r="AB142" s="168">
        <v>43976</v>
      </c>
      <c r="AC142" s="19">
        <v>43971</v>
      </c>
      <c r="AD142" s="99">
        <v>43976</v>
      </c>
      <c r="AE142" s="19">
        <v>43972</v>
      </c>
      <c r="AF142" s="19">
        <v>43972</v>
      </c>
      <c r="AG142" s="19" t="s">
        <v>176</v>
      </c>
      <c r="AH142" s="31">
        <v>1</v>
      </c>
      <c r="AI142" s="31">
        <v>1</v>
      </c>
      <c r="AJ142" s="31">
        <v>1</v>
      </c>
      <c r="AK142" s="19" t="s">
        <v>150</v>
      </c>
      <c r="AL142" s="15"/>
      <c r="AM142" s="15"/>
      <c r="AN142" s="84" t="s">
        <v>347</v>
      </c>
    </row>
    <row r="143" spans="2:40" x14ac:dyDescent="0.25">
      <c r="B143" s="92">
        <f t="shared" si="31"/>
        <v>84</v>
      </c>
      <c r="C143" s="16">
        <v>20200520</v>
      </c>
      <c r="D143" s="15" t="s">
        <v>3</v>
      </c>
      <c r="E143" s="80" t="s">
        <v>351</v>
      </c>
      <c r="F143" s="93" t="s">
        <v>393</v>
      </c>
      <c r="G143" s="80">
        <v>1459843</v>
      </c>
      <c r="H143" s="52" t="s">
        <v>61</v>
      </c>
      <c r="I143" s="80" t="s">
        <v>352</v>
      </c>
      <c r="J143" s="52" t="s">
        <v>61</v>
      </c>
      <c r="K143" s="15" t="s">
        <v>184</v>
      </c>
      <c r="L143" s="16" t="s">
        <v>150</v>
      </c>
      <c r="M143" s="15" t="s">
        <v>354</v>
      </c>
      <c r="N143" s="80" t="s">
        <v>355</v>
      </c>
      <c r="O143" s="17" t="s">
        <v>61</v>
      </c>
      <c r="P143" s="77" t="s">
        <v>357</v>
      </c>
      <c r="Q143" s="18"/>
      <c r="R143" s="52" t="s">
        <v>61</v>
      </c>
      <c r="S143" s="15" t="s">
        <v>68</v>
      </c>
      <c r="T143" s="15"/>
      <c r="U143" s="15"/>
      <c r="V143" s="80">
        <v>20</v>
      </c>
      <c r="W143" s="15">
        <f>V143</f>
        <v>20</v>
      </c>
      <c r="X143" s="15">
        <f t="shared" si="34"/>
        <v>20</v>
      </c>
      <c r="Y143" s="15">
        <f>ROUNDDOWN(W143/HLOOKUP(D143,Table!$C$3:$D$4,2,0)*8,2)</f>
        <v>0.35</v>
      </c>
      <c r="Z143" s="15">
        <f>Y143</f>
        <v>0.35</v>
      </c>
      <c r="AA143" s="126" t="s">
        <v>74</v>
      </c>
      <c r="AB143" s="168">
        <v>43976</v>
      </c>
      <c r="AC143" s="19">
        <v>43971</v>
      </c>
      <c r="AD143" s="99">
        <v>43976</v>
      </c>
      <c r="AE143" s="19">
        <v>43972</v>
      </c>
      <c r="AF143" s="19">
        <v>43972</v>
      </c>
      <c r="AG143" s="19" t="s">
        <v>176</v>
      </c>
      <c r="AH143" s="31">
        <v>1</v>
      </c>
      <c r="AI143" s="31">
        <v>1</v>
      </c>
      <c r="AJ143" s="31">
        <v>1</v>
      </c>
      <c r="AK143" s="19" t="s">
        <v>150</v>
      </c>
      <c r="AL143" s="15"/>
      <c r="AM143" s="15"/>
      <c r="AN143" s="84" t="s">
        <v>347</v>
      </c>
    </row>
    <row r="144" spans="2:40" x14ac:dyDescent="0.25">
      <c r="B144" s="92">
        <f t="shared" si="31"/>
        <v>85</v>
      </c>
      <c r="C144" s="16">
        <v>20200520</v>
      </c>
      <c r="D144" s="15" t="s">
        <v>3</v>
      </c>
      <c r="E144" s="80" t="s">
        <v>351</v>
      </c>
      <c r="F144" s="93" t="s">
        <v>392</v>
      </c>
      <c r="G144" s="80">
        <v>1459843</v>
      </c>
      <c r="H144" s="52" t="s">
        <v>61</v>
      </c>
      <c r="I144" s="80" t="s">
        <v>353</v>
      </c>
      <c r="J144" s="52" t="s">
        <v>61</v>
      </c>
      <c r="K144" s="15" t="s">
        <v>184</v>
      </c>
      <c r="L144" s="16" t="s">
        <v>150</v>
      </c>
      <c r="M144" s="15" t="s">
        <v>354</v>
      </c>
      <c r="N144" s="80" t="s">
        <v>355</v>
      </c>
      <c r="O144" s="17" t="s">
        <v>61</v>
      </c>
      <c r="P144" s="77" t="s">
        <v>357</v>
      </c>
      <c r="Q144" s="18"/>
      <c r="R144" s="52" t="s">
        <v>61</v>
      </c>
      <c r="S144" s="15" t="s">
        <v>68</v>
      </c>
      <c r="T144" s="15"/>
      <c r="U144" s="15"/>
      <c r="V144" s="80">
        <v>64</v>
      </c>
      <c r="W144" s="15">
        <f>V144</f>
        <v>64</v>
      </c>
      <c r="X144" s="15">
        <f t="shared" si="34"/>
        <v>64</v>
      </c>
      <c r="Y144" s="15">
        <f>ROUNDDOWN(W144/HLOOKUP(D144,Table!$C$3:$D$4,2,0)*8,2)</f>
        <v>1.1299999999999999</v>
      </c>
      <c r="Z144" s="15">
        <f>Y144</f>
        <v>1.1299999999999999</v>
      </c>
      <c r="AA144" s="126" t="s">
        <v>74</v>
      </c>
      <c r="AB144" s="168">
        <v>43976</v>
      </c>
      <c r="AC144" s="19">
        <v>43971</v>
      </c>
      <c r="AD144" s="99">
        <v>43976</v>
      </c>
      <c r="AE144" s="19">
        <v>43972</v>
      </c>
      <c r="AF144" s="19">
        <v>43972</v>
      </c>
      <c r="AG144" s="19" t="s">
        <v>176</v>
      </c>
      <c r="AH144" s="31">
        <v>1</v>
      </c>
      <c r="AI144" s="31">
        <v>1</v>
      </c>
      <c r="AJ144" s="31">
        <v>1</v>
      </c>
      <c r="AK144" s="19" t="s">
        <v>150</v>
      </c>
      <c r="AL144" s="15"/>
      <c r="AM144" s="15"/>
      <c r="AN144" s="84" t="s">
        <v>347</v>
      </c>
    </row>
    <row r="145" spans="2:40" x14ac:dyDescent="0.25">
      <c r="B145" s="92">
        <f t="shared" si="31"/>
        <v>86</v>
      </c>
      <c r="C145" s="16">
        <v>20200520</v>
      </c>
      <c r="D145" s="15" t="s">
        <v>3</v>
      </c>
      <c r="E145" s="15" t="s">
        <v>336</v>
      </c>
      <c r="F145" s="93" t="s">
        <v>380</v>
      </c>
      <c r="G145" s="17">
        <v>1373116</v>
      </c>
      <c r="H145" s="52" t="s">
        <v>61</v>
      </c>
      <c r="I145" s="15" t="s">
        <v>844</v>
      </c>
      <c r="J145" s="52" t="s">
        <v>61</v>
      </c>
      <c r="K145" s="15" t="s">
        <v>184</v>
      </c>
      <c r="L145" s="16" t="s">
        <v>150</v>
      </c>
      <c r="M145" s="15" t="s">
        <v>346</v>
      </c>
      <c r="N145" s="15" t="s">
        <v>195</v>
      </c>
      <c r="O145" s="17" t="s">
        <v>61</v>
      </c>
      <c r="P145" s="17" t="s">
        <v>348</v>
      </c>
      <c r="Q145" s="18"/>
      <c r="R145" s="52" t="s">
        <v>61</v>
      </c>
      <c r="S145" s="15" t="s">
        <v>67</v>
      </c>
      <c r="T145" s="15"/>
      <c r="U145" s="15"/>
      <c r="V145" s="15">
        <v>2892</v>
      </c>
      <c r="W145" s="15">
        <f t="shared" si="32"/>
        <v>2892</v>
      </c>
      <c r="X145" s="15">
        <f t="shared" ref="X145:X150" si="35">W145</f>
        <v>2892</v>
      </c>
      <c r="Y145" s="15">
        <f>ROUNDDOWN(W145/HLOOKUP(D145,Table!$C$3:$D$4,2,0)*8,2)</f>
        <v>51.41</v>
      </c>
      <c r="Z145" s="15">
        <v>12</v>
      </c>
      <c r="AA145" s="15" t="s">
        <v>21</v>
      </c>
      <c r="AB145" s="19">
        <v>43985</v>
      </c>
      <c r="AC145" s="19">
        <v>43971</v>
      </c>
      <c r="AD145" s="19">
        <v>43985</v>
      </c>
      <c r="AE145" s="19">
        <v>43979</v>
      </c>
      <c r="AF145" s="19">
        <v>43979</v>
      </c>
      <c r="AG145" s="19" t="s">
        <v>176</v>
      </c>
      <c r="AH145" s="31">
        <v>1</v>
      </c>
      <c r="AI145" s="31">
        <v>1</v>
      </c>
      <c r="AJ145" s="31">
        <v>1</v>
      </c>
      <c r="AK145" s="19" t="s">
        <v>150</v>
      </c>
      <c r="AL145" s="109" t="s">
        <v>61</v>
      </c>
      <c r="AM145" s="109" t="s">
        <v>61</v>
      </c>
      <c r="AN145" s="84" t="s">
        <v>347</v>
      </c>
    </row>
    <row r="146" spans="2:40" x14ac:dyDescent="0.25">
      <c r="B146" s="92">
        <f t="shared" si="31"/>
        <v>87</v>
      </c>
      <c r="C146" s="16">
        <v>20200520</v>
      </c>
      <c r="D146" s="15" t="s">
        <v>3</v>
      </c>
      <c r="E146" s="15" t="s">
        <v>336</v>
      </c>
      <c r="F146" s="93" t="s">
        <v>381</v>
      </c>
      <c r="G146" s="17">
        <v>1373116</v>
      </c>
      <c r="H146" s="52" t="s">
        <v>61</v>
      </c>
      <c r="I146" s="15" t="s">
        <v>226</v>
      </c>
      <c r="J146" s="52" t="s">
        <v>61</v>
      </c>
      <c r="K146" s="15" t="s">
        <v>184</v>
      </c>
      <c r="L146" s="16" t="s">
        <v>150</v>
      </c>
      <c r="M146" s="15" t="s">
        <v>346</v>
      </c>
      <c r="N146" s="15" t="s">
        <v>195</v>
      </c>
      <c r="O146" s="17" t="s">
        <v>61</v>
      </c>
      <c r="P146" s="17" t="s">
        <v>348</v>
      </c>
      <c r="Q146" s="18"/>
      <c r="R146" s="52" t="s">
        <v>61</v>
      </c>
      <c r="S146" s="15" t="s">
        <v>69</v>
      </c>
      <c r="T146" s="15"/>
      <c r="U146" s="15"/>
      <c r="V146" s="15">
        <v>808</v>
      </c>
      <c r="W146" s="84">
        <f>V146-V146+404</f>
        <v>404</v>
      </c>
      <c r="X146" s="15">
        <f t="shared" si="35"/>
        <v>404</v>
      </c>
      <c r="Y146" s="15">
        <f>ROUNDDOWN(W146/HLOOKUP(D146,Table!$C$3:$D$4,2,0)*8,2)</f>
        <v>7.18</v>
      </c>
      <c r="Z146" s="15">
        <v>8</v>
      </c>
      <c r="AA146" s="15" t="s">
        <v>21</v>
      </c>
      <c r="AB146" s="19">
        <v>43985</v>
      </c>
      <c r="AC146" s="19">
        <v>43971</v>
      </c>
      <c r="AD146" s="19">
        <v>43985</v>
      </c>
      <c r="AE146" s="19">
        <v>43977</v>
      </c>
      <c r="AF146" s="19">
        <v>43977</v>
      </c>
      <c r="AG146" s="19" t="s">
        <v>176</v>
      </c>
      <c r="AH146" s="31">
        <v>1</v>
      </c>
      <c r="AI146" s="31">
        <v>1</v>
      </c>
      <c r="AJ146" s="31">
        <v>1</v>
      </c>
      <c r="AK146" s="19" t="s">
        <v>150</v>
      </c>
      <c r="AL146" s="136" t="s">
        <v>61</v>
      </c>
      <c r="AM146" s="136" t="s">
        <v>61</v>
      </c>
      <c r="AN146" s="84" t="s">
        <v>347</v>
      </c>
    </row>
    <row r="147" spans="2:40" x14ac:dyDescent="0.25">
      <c r="B147" s="91">
        <f t="shared" si="31"/>
        <v>88</v>
      </c>
      <c r="C147" s="16">
        <v>20200520</v>
      </c>
      <c r="D147" s="15" t="s">
        <v>3</v>
      </c>
      <c r="E147" s="15" t="s">
        <v>359</v>
      </c>
      <c r="F147" s="93" t="s">
        <v>394</v>
      </c>
      <c r="G147" s="17">
        <v>1452940</v>
      </c>
      <c r="H147" s="52" t="s">
        <v>61</v>
      </c>
      <c r="I147" s="15" t="s">
        <v>160</v>
      </c>
      <c r="J147" s="52" t="s">
        <v>61</v>
      </c>
      <c r="K147" s="15" t="s">
        <v>146</v>
      </c>
      <c r="L147" s="15" t="s">
        <v>150</v>
      </c>
      <c r="M147" s="15" t="s">
        <v>361</v>
      </c>
      <c r="N147" s="15" t="s">
        <v>363</v>
      </c>
      <c r="O147" s="17" t="s">
        <v>61</v>
      </c>
      <c r="P147" s="17" t="s">
        <v>203</v>
      </c>
      <c r="Q147" s="18"/>
      <c r="R147" s="52" t="s">
        <v>61</v>
      </c>
      <c r="S147" s="15" t="s">
        <v>64</v>
      </c>
      <c r="T147" s="15"/>
      <c r="U147" s="15"/>
      <c r="V147" s="15">
        <v>35</v>
      </c>
      <c r="W147" s="15">
        <f t="shared" ref="W147:W151" si="36">V147</f>
        <v>35</v>
      </c>
      <c r="X147" s="15">
        <f t="shared" si="35"/>
        <v>35</v>
      </c>
      <c r="Y147" s="15">
        <f>ROUNDDOWN(W147/HLOOKUP(D147,Table!$C$3:$D$4,2,0)*8,2)</f>
        <v>0.62</v>
      </c>
      <c r="Z147" s="15">
        <v>0.5</v>
      </c>
      <c r="AA147" s="15" t="s">
        <v>74</v>
      </c>
      <c r="AB147" s="19">
        <v>43973</v>
      </c>
      <c r="AC147" s="19">
        <v>43971</v>
      </c>
      <c r="AD147" s="99">
        <v>43973</v>
      </c>
      <c r="AE147" s="19">
        <v>43971</v>
      </c>
      <c r="AF147" s="19">
        <v>43971</v>
      </c>
      <c r="AG147" s="19" t="s">
        <v>176</v>
      </c>
      <c r="AH147" s="31">
        <v>1</v>
      </c>
      <c r="AI147" s="31">
        <v>1</v>
      </c>
      <c r="AJ147" s="31">
        <v>1</v>
      </c>
      <c r="AK147" s="19" t="s">
        <v>150</v>
      </c>
      <c r="AL147" s="15"/>
      <c r="AM147" s="15"/>
      <c r="AN147" s="15"/>
    </row>
    <row r="148" spans="2:40" x14ac:dyDescent="0.25">
      <c r="B148" s="91">
        <f t="shared" si="31"/>
        <v>89</v>
      </c>
      <c r="C148" s="16">
        <v>20200520</v>
      </c>
      <c r="D148" s="15" t="s">
        <v>3</v>
      </c>
      <c r="E148" s="15" t="s">
        <v>359</v>
      </c>
      <c r="F148" s="93" t="s">
        <v>395</v>
      </c>
      <c r="G148" s="17">
        <v>1452940</v>
      </c>
      <c r="H148" s="52" t="s">
        <v>61</v>
      </c>
      <c r="I148" s="15" t="s">
        <v>225</v>
      </c>
      <c r="J148" s="52" t="s">
        <v>61</v>
      </c>
      <c r="K148" s="15" t="s">
        <v>146</v>
      </c>
      <c r="L148" s="15" t="s">
        <v>150</v>
      </c>
      <c r="M148" s="15" t="s">
        <v>361</v>
      </c>
      <c r="N148" s="15" t="s">
        <v>363</v>
      </c>
      <c r="O148" s="17" t="s">
        <v>61</v>
      </c>
      <c r="P148" s="17" t="s">
        <v>203</v>
      </c>
      <c r="Q148" s="18"/>
      <c r="R148" s="52" t="s">
        <v>61</v>
      </c>
      <c r="S148" s="15" t="s">
        <v>64</v>
      </c>
      <c r="T148" s="15"/>
      <c r="U148" s="15"/>
      <c r="V148" s="15">
        <v>249</v>
      </c>
      <c r="W148" s="15">
        <f t="shared" si="36"/>
        <v>249</v>
      </c>
      <c r="X148" s="15">
        <f t="shared" si="35"/>
        <v>249</v>
      </c>
      <c r="Y148" s="15">
        <f>ROUNDDOWN(W148/HLOOKUP(D148,Table!$C$3:$D$4,2,0)*8,2)</f>
        <v>4.42</v>
      </c>
      <c r="Z148" s="15">
        <v>1</v>
      </c>
      <c r="AA148" s="15" t="s">
        <v>74</v>
      </c>
      <c r="AB148" s="19">
        <v>43973</v>
      </c>
      <c r="AC148" s="19">
        <v>43971</v>
      </c>
      <c r="AD148" s="99">
        <v>43973</v>
      </c>
      <c r="AE148" s="19">
        <v>43971</v>
      </c>
      <c r="AF148" s="19">
        <v>43971</v>
      </c>
      <c r="AG148" s="19" t="s">
        <v>176</v>
      </c>
      <c r="AH148" s="31">
        <v>1</v>
      </c>
      <c r="AI148" s="31">
        <v>1</v>
      </c>
      <c r="AJ148" s="31">
        <v>1</v>
      </c>
      <c r="AK148" s="19" t="s">
        <v>150</v>
      </c>
      <c r="AL148" s="15"/>
      <c r="AM148" s="15"/>
      <c r="AN148" s="15"/>
    </row>
    <row r="149" spans="2:40" x14ac:dyDescent="0.25">
      <c r="B149" s="91">
        <f t="shared" si="31"/>
        <v>90</v>
      </c>
      <c r="C149" s="16">
        <v>20200520</v>
      </c>
      <c r="D149" s="15" t="s">
        <v>3</v>
      </c>
      <c r="E149" s="15" t="s">
        <v>360</v>
      </c>
      <c r="F149" s="93" t="s">
        <v>396</v>
      </c>
      <c r="G149" s="17">
        <v>1474097</v>
      </c>
      <c r="H149" s="52" t="s">
        <v>61</v>
      </c>
      <c r="I149" s="15" t="s">
        <v>267</v>
      </c>
      <c r="J149" s="52" t="s">
        <v>61</v>
      </c>
      <c r="K149" s="15" t="s">
        <v>146</v>
      </c>
      <c r="L149" s="15" t="s">
        <v>180</v>
      </c>
      <c r="M149" s="15" t="s">
        <v>362</v>
      </c>
      <c r="N149" s="15" t="s">
        <v>181</v>
      </c>
      <c r="O149" s="17" t="s">
        <v>61</v>
      </c>
      <c r="P149" s="17" t="s">
        <v>179</v>
      </c>
      <c r="Q149" s="18"/>
      <c r="R149" s="52" t="s">
        <v>61</v>
      </c>
      <c r="S149" s="15" t="s">
        <v>6</v>
      </c>
      <c r="T149" s="15"/>
      <c r="U149" s="15"/>
      <c r="V149" s="15">
        <v>641</v>
      </c>
      <c r="W149" s="84">
        <v>60</v>
      </c>
      <c r="X149" s="15">
        <f t="shared" si="35"/>
        <v>60</v>
      </c>
      <c r="Y149" s="15">
        <f>ROUNDDOWN(W149/HLOOKUP(D149,Table!$C$3:$D$4,2,0)*8,2)</f>
        <v>1.06</v>
      </c>
      <c r="Z149" s="15">
        <v>1</v>
      </c>
      <c r="AA149" s="15" t="s">
        <v>74</v>
      </c>
      <c r="AB149" s="19">
        <v>43973</v>
      </c>
      <c r="AC149" s="19">
        <v>43971</v>
      </c>
      <c r="AD149" s="99">
        <v>43973</v>
      </c>
      <c r="AE149" s="19">
        <v>43972</v>
      </c>
      <c r="AF149" s="19">
        <v>43972</v>
      </c>
      <c r="AG149" s="19" t="s">
        <v>176</v>
      </c>
      <c r="AH149" s="31">
        <v>1</v>
      </c>
      <c r="AI149" s="31">
        <v>1</v>
      </c>
      <c r="AJ149" s="31">
        <v>1</v>
      </c>
      <c r="AK149" s="19" t="s">
        <v>150</v>
      </c>
      <c r="AL149" s="15"/>
      <c r="AM149" s="15"/>
      <c r="AN149" s="15" t="s">
        <v>409</v>
      </c>
    </row>
    <row r="150" spans="2:40" x14ac:dyDescent="0.25">
      <c r="B150" s="91">
        <f t="shared" si="31"/>
        <v>91</v>
      </c>
      <c r="C150" s="16">
        <v>20200520</v>
      </c>
      <c r="D150" s="15" t="s">
        <v>3</v>
      </c>
      <c r="E150" s="15" t="s">
        <v>384</v>
      </c>
      <c r="F150" s="93" t="s">
        <v>397</v>
      </c>
      <c r="G150" s="17">
        <v>1478932</v>
      </c>
      <c r="H150" s="52" t="s">
        <v>61</v>
      </c>
      <c r="I150" s="15" t="s">
        <v>386</v>
      </c>
      <c r="J150" s="52" t="s">
        <v>61</v>
      </c>
      <c r="K150" s="15" t="s">
        <v>146</v>
      </c>
      <c r="L150" s="15" t="s">
        <v>389</v>
      </c>
      <c r="M150" s="15" t="s">
        <v>150</v>
      </c>
      <c r="N150" s="15" t="s">
        <v>387</v>
      </c>
      <c r="O150" s="17" t="s">
        <v>61</v>
      </c>
      <c r="P150" s="17" t="s">
        <v>388</v>
      </c>
      <c r="Q150" s="18"/>
      <c r="R150" s="52" t="s">
        <v>61</v>
      </c>
      <c r="S150" s="15" t="s">
        <v>64</v>
      </c>
      <c r="T150" s="15"/>
      <c r="U150" s="15"/>
      <c r="V150" s="15">
        <v>81</v>
      </c>
      <c r="W150" s="15">
        <f t="shared" si="36"/>
        <v>81</v>
      </c>
      <c r="X150" s="15">
        <f t="shared" si="35"/>
        <v>81</v>
      </c>
      <c r="Y150" s="15">
        <f>ROUNDDOWN(W150/HLOOKUP(D150,Table!$C$3:$D$4,2,0)*8,2)</f>
        <v>1.44</v>
      </c>
      <c r="Z150" s="15">
        <v>1</v>
      </c>
      <c r="AA150" s="15" t="s">
        <v>74</v>
      </c>
      <c r="AB150" s="19">
        <v>43972</v>
      </c>
      <c r="AC150" s="19">
        <v>43971</v>
      </c>
      <c r="AD150" s="19">
        <v>43972</v>
      </c>
      <c r="AE150" s="19">
        <v>43972</v>
      </c>
      <c r="AF150" s="19">
        <v>43972</v>
      </c>
      <c r="AG150" s="19" t="s">
        <v>176</v>
      </c>
      <c r="AH150" s="31">
        <v>1</v>
      </c>
      <c r="AI150" s="31">
        <v>1</v>
      </c>
      <c r="AJ150" s="31">
        <v>1</v>
      </c>
      <c r="AK150" s="19" t="s">
        <v>150</v>
      </c>
      <c r="AL150" s="15"/>
      <c r="AM150" s="15"/>
      <c r="AN150" s="15"/>
    </row>
    <row r="151" spans="2:40" x14ac:dyDescent="0.25">
      <c r="B151" s="91">
        <f t="shared" si="31"/>
        <v>92</v>
      </c>
      <c r="C151" s="16">
        <v>20200520</v>
      </c>
      <c r="D151" s="15" t="s">
        <v>3</v>
      </c>
      <c r="E151" s="15" t="s">
        <v>384</v>
      </c>
      <c r="F151" s="93" t="s">
        <v>398</v>
      </c>
      <c r="G151" s="17">
        <v>1478932</v>
      </c>
      <c r="H151" s="52" t="s">
        <v>61</v>
      </c>
      <c r="I151" s="15" t="s">
        <v>386</v>
      </c>
      <c r="J151" s="52" t="s">
        <v>61</v>
      </c>
      <c r="K151" s="15" t="s">
        <v>146</v>
      </c>
      <c r="L151" s="15" t="s">
        <v>390</v>
      </c>
      <c r="M151" s="15" t="s">
        <v>150</v>
      </c>
      <c r="N151" s="15" t="s">
        <v>204</v>
      </c>
      <c r="O151" s="17" t="s">
        <v>61</v>
      </c>
      <c r="P151" s="17" t="s">
        <v>388</v>
      </c>
      <c r="Q151" s="18"/>
      <c r="R151" s="52" t="s">
        <v>61</v>
      </c>
      <c r="S151" s="15" t="s">
        <v>64</v>
      </c>
      <c r="T151" s="15"/>
      <c r="U151" s="15"/>
      <c r="V151" s="15">
        <v>81</v>
      </c>
      <c r="W151" s="15">
        <f t="shared" si="36"/>
        <v>81</v>
      </c>
      <c r="X151" s="15">
        <f t="shared" ref="X151:X152" si="37">W151</f>
        <v>81</v>
      </c>
      <c r="Y151" s="15">
        <f>ROUNDDOWN(W151/HLOOKUP(D151,Table!$C$3:$D$4,2,0)*8,2)</f>
        <v>1.44</v>
      </c>
      <c r="Z151" s="15">
        <v>1</v>
      </c>
      <c r="AA151" s="15" t="s">
        <v>74</v>
      </c>
      <c r="AB151" s="19">
        <v>43972</v>
      </c>
      <c r="AC151" s="19">
        <v>43971</v>
      </c>
      <c r="AD151" s="19">
        <v>43972</v>
      </c>
      <c r="AE151" s="19">
        <v>43972</v>
      </c>
      <c r="AF151" s="19">
        <v>43972</v>
      </c>
      <c r="AG151" s="19" t="s">
        <v>176</v>
      </c>
      <c r="AH151" s="31">
        <v>1</v>
      </c>
      <c r="AI151" s="31">
        <v>1</v>
      </c>
      <c r="AJ151" s="31">
        <v>1</v>
      </c>
      <c r="AK151" s="19" t="s">
        <v>150</v>
      </c>
      <c r="AL151" s="15"/>
      <c r="AM151" s="15"/>
      <c r="AN151" s="15"/>
    </row>
    <row r="152" spans="2:40" x14ac:dyDescent="0.25">
      <c r="B152" s="91">
        <f t="shared" si="31"/>
        <v>93</v>
      </c>
      <c r="C152" s="16">
        <v>20200520</v>
      </c>
      <c r="D152" s="15" t="s">
        <v>3</v>
      </c>
      <c r="E152" s="15" t="s">
        <v>385</v>
      </c>
      <c r="F152" s="93" t="s">
        <v>196</v>
      </c>
      <c r="G152" s="17">
        <v>1478344</v>
      </c>
      <c r="H152" s="52" t="s">
        <v>61</v>
      </c>
      <c r="I152" s="15" t="s">
        <v>153</v>
      </c>
      <c r="J152" s="52" t="s">
        <v>61</v>
      </c>
      <c r="K152" s="15" t="s">
        <v>146</v>
      </c>
      <c r="L152" s="15" t="s">
        <v>173</v>
      </c>
      <c r="M152" s="15" t="s">
        <v>150</v>
      </c>
      <c r="N152" s="15" t="s">
        <v>174</v>
      </c>
      <c r="O152" s="17" t="s">
        <v>61</v>
      </c>
      <c r="P152" s="17" t="s">
        <v>152</v>
      </c>
      <c r="Q152" s="18"/>
      <c r="R152" s="52" t="s">
        <v>61</v>
      </c>
      <c r="S152" s="15" t="s">
        <v>64</v>
      </c>
      <c r="T152" s="15"/>
      <c r="U152" s="15"/>
      <c r="V152" s="15">
        <v>42</v>
      </c>
      <c r="W152" s="84">
        <v>948</v>
      </c>
      <c r="X152" s="15">
        <f t="shared" si="37"/>
        <v>948</v>
      </c>
      <c r="Y152" s="15">
        <f>ROUNDDOWN(W152/HLOOKUP(D152,Table!$C$3:$D$4,2,0)*8,2)</f>
        <v>16.850000000000001</v>
      </c>
      <c r="Z152" s="15">
        <v>1</v>
      </c>
      <c r="AA152" s="15" t="s">
        <v>74</v>
      </c>
      <c r="AB152" s="19">
        <v>43972</v>
      </c>
      <c r="AC152" s="19">
        <v>43971</v>
      </c>
      <c r="AD152" s="19">
        <v>43972</v>
      </c>
      <c r="AE152" s="19">
        <v>43972</v>
      </c>
      <c r="AF152" s="19">
        <v>43972</v>
      </c>
      <c r="AG152" s="19" t="s">
        <v>176</v>
      </c>
      <c r="AH152" s="31">
        <v>1</v>
      </c>
      <c r="AI152" s="31">
        <v>1</v>
      </c>
      <c r="AJ152" s="31">
        <v>1</v>
      </c>
      <c r="AK152" s="19" t="s">
        <v>150</v>
      </c>
      <c r="AL152" s="15"/>
      <c r="AM152" s="15"/>
      <c r="AN152" s="15" t="s">
        <v>1113</v>
      </c>
    </row>
    <row r="153" spans="2:40" x14ac:dyDescent="0.25">
      <c r="B153" s="86">
        <f t="shared" si="31"/>
        <v>94</v>
      </c>
      <c r="C153" s="16">
        <v>20200521</v>
      </c>
      <c r="D153" s="15" t="s">
        <v>3</v>
      </c>
      <c r="E153" s="15" t="s">
        <v>399</v>
      </c>
      <c r="F153" s="93" t="s">
        <v>437</v>
      </c>
      <c r="G153" s="17">
        <v>1455638</v>
      </c>
      <c r="H153" s="52" t="s">
        <v>61</v>
      </c>
      <c r="I153" s="15" t="s">
        <v>402</v>
      </c>
      <c r="J153" s="52" t="s">
        <v>61</v>
      </c>
      <c r="K153" s="15" t="s">
        <v>146</v>
      </c>
      <c r="L153" s="15" t="s">
        <v>405</v>
      </c>
      <c r="M153" s="15" t="s">
        <v>150</v>
      </c>
      <c r="N153" s="15" t="s">
        <v>406</v>
      </c>
      <c r="O153" s="17" t="s">
        <v>61</v>
      </c>
      <c r="P153" s="17" t="s">
        <v>209</v>
      </c>
      <c r="Q153" s="18"/>
      <c r="R153" s="52" t="s">
        <v>61</v>
      </c>
      <c r="S153" s="15" t="s">
        <v>65</v>
      </c>
      <c r="T153" s="15"/>
      <c r="U153" s="15"/>
      <c r="V153" s="15">
        <v>66</v>
      </c>
      <c r="W153" s="15">
        <f t="shared" ref="W153:X168" si="38">V153</f>
        <v>66</v>
      </c>
      <c r="X153" s="15">
        <f t="shared" si="38"/>
        <v>66</v>
      </c>
      <c r="Y153" s="15">
        <f>ROUNDDOWN(W153/HLOOKUP(D153,Table!$C$3:$D$4,2,0)*8,2)</f>
        <v>1.17</v>
      </c>
      <c r="Z153" s="15">
        <v>1</v>
      </c>
      <c r="AA153" s="15" t="s">
        <v>74</v>
      </c>
      <c r="AB153" s="19">
        <v>43973</v>
      </c>
      <c r="AC153" s="19">
        <v>43972</v>
      </c>
      <c r="AD153" s="99">
        <v>43973</v>
      </c>
      <c r="AE153" s="19">
        <v>43971</v>
      </c>
      <c r="AF153" s="19">
        <v>43971</v>
      </c>
      <c r="AG153" s="19" t="s">
        <v>176</v>
      </c>
      <c r="AH153" s="31">
        <v>1</v>
      </c>
      <c r="AI153" s="31">
        <v>1</v>
      </c>
      <c r="AJ153" s="31">
        <v>1</v>
      </c>
      <c r="AK153" s="19" t="s">
        <v>150</v>
      </c>
      <c r="AL153" s="15"/>
      <c r="AM153" s="15"/>
      <c r="AN153" s="16"/>
    </row>
    <row r="154" spans="2:40" x14ac:dyDescent="0.25">
      <c r="B154" s="86">
        <f t="shared" si="31"/>
        <v>95</v>
      </c>
      <c r="C154" s="16">
        <v>20200521</v>
      </c>
      <c r="D154" s="15" t="s">
        <v>3</v>
      </c>
      <c r="E154" s="15" t="s">
        <v>399</v>
      </c>
      <c r="F154" s="93" t="s">
        <v>438</v>
      </c>
      <c r="G154" s="17">
        <v>1455638</v>
      </c>
      <c r="H154" s="52" t="s">
        <v>61</v>
      </c>
      <c r="I154" s="15" t="s">
        <v>403</v>
      </c>
      <c r="J154" s="52" t="s">
        <v>61</v>
      </c>
      <c r="K154" s="15" t="s">
        <v>146</v>
      </c>
      <c r="L154" s="15" t="s">
        <v>405</v>
      </c>
      <c r="M154" s="15" t="s">
        <v>150</v>
      </c>
      <c r="N154" s="15" t="s">
        <v>406</v>
      </c>
      <c r="O154" s="17" t="s">
        <v>61</v>
      </c>
      <c r="P154" s="17" t="s">
        <v>209</v>
      </c>
      <c r="Q154" s="18"/>
      <c r="R154" s="52" t="s">
        <v>61</v>
      </c>
      <c r="S154" s="15" t="s">
        <v>65</v>
      </c>
      <c r="T154" s="15"/>
      <c r="U154" s="15"/>
      <c r="V154" s="15">
        <v>149</v>
      </c>
      <c r="W154" s="15">
        <f t="shared" si="38"/>
        <v>149</v>
      </c>
      <c r="X154" s="15">
        <f t="shared" si="38"/>
        <v>149</v>
      </c>
      <c r="Y154" s="15">
        <f>ROUNDDOWN(W154/HLOOKUP(D154,Table!$C$3:$D$4,2,0)*8,2)</f>
        <v>2.64</v>
      </c>
      <c r="Z154" s="15">
        <v>1</v>
      </c>
      <c r="AA154" s="15" t="s">
        <v>74</v>
      </c>
      <c r="AB154" s="19">
        <v>43973</v>
      </c>
      <c r="AC154" s="19">
        <v>43972</v>
      </c>
      <c r="AD154" s="99">
        <v>43973</v>
      </c>
      <c r="AE154" s="19">
        <v>43971</v>
      </c>
      <c r="AF154" s="19">
        <v>43971</v>
      </c>
      <c r="AG154" s="19" t="s">
        <v>176</v>
      </c>
      <c r="AH154" s="31">
        <v>1</v>
      </c>
      <c r="AI154" s="31">
        <v>1</v>
      </c>
      <c r="AJ154" s="31">
        <v>1</v>
      </c>
      <c r="AK154" s="19" t="s">
        <v>150</v>
      </c>
      <c r="AL154" s="15"/>
      <c r="AM154" s="15"/>
      <c r="AN154" s="16"/>
    </row>
    <row r="155" spans="2:40" x14ac:dyDescent="0.25">
      <c r="B155" s="86">
        <f t="shared" si="31"/>
        <v>96</v>
      </c>
      <c r="C155" s="16">
        <v>20200521</v>
      </c>
      <c r="D155" s="15" t="s">
        <v>3</v>
      </c>
      <c r="E155" s="15" t="s">
        <v>399</v>
      </c>
      <c r="F155" s="93" t="s">
        <v>439</v>
      </c>
      <c r="G155" s="17">
        <v>1455638</v>
      </c>
      <c r="H155" s="52" t="s">
        <v>61</v>
      </c>
      <c r="I155" s="15" t="s">
        <v>404</v>
      </c>
      <c r="J155" s="52" t="s">
        <v>61</v>
      </c>
      <c r="K155" s="15" t="s">
        <v>146</v>
      </c>
      <c r="L155" s="15" t="s">
        <v>405</v>
      </c>
      <c r="M155" s="15" t="s">
        <v>150</v>
      </c>
      <c r="N155" s="15" t="s">
        <v>406</v>
      </c>
      <c r="O155" s="17" t="s">
        <v>61</v>
      </c>
      <c r="P155" s="17" t="s">
        <v>209</v>
      </c>
      <c r="Q155" s="18"/>
      <c r="R155" s="52" t="s">
        <v>61</v>
      </c>
      <c r="S155" s="15" t="s">
        <v>65</v>
      </c>
      <c r="T155" s="15"/>
      <c r="U155" s="15"/>
      <c r="V155" s="15">
        <v>4</v>
      </c>
      <c r="W155" s="15">
        <f t="shared" si="38"/>
        <v>4</v>
      </c>
      <c r="X155" s="15">
        <f t="shared" si="38"/>
        <v>4</v>
      </c>
      <c r="Y155" s="15">
        <f>ROUNDDOWN(W155/HLOOKUP(D155,Table!$C$3:$D$4,2,0)*8,2)</f>
        <v>7.0000000000000007E-2</v>
      </c>
      <c r="Z155" s="15">
        <v>0</v>
      </c>
      <c r="AA155" s="15" t="s">
        <v>74</v>
      </c>
      <c r="AB155" s="19">
        <v>43973</v>
      </c>
      <c r="AC155" s="19">
        <v>43972</v>
      </c>
      <c r="AD155" s="99">
        <v>43973</v>
      </c>
      <c r="AE155" s="19">
        <v>43971</v>
      </c>
      <c r="AF155" s="19">
        <v>43971</v>
      </c>
      <c r="AG155" s="19" t="s">
        <v>176</v>
      </c>
      <c r="AH155" s="79" t="s">
        <v>61</v>
      </c>
      <c r="AI155" s="79" t="s">
        <v>61</v>
      </c>
      <c r="AJ155" s="79" t="s">
        <v>61</v>
      </c>
      <c r="AK155" s="19" t="s">
        <v>150</v>
      </c>
      <c r="AL155" s="15"/>
      <c r="AM155" s="15"/>
      <c r="AN155" s="16" t="s">
        <v>194</v>
      </c>
    </row>
    <row r="156" spans="2:40" x14ac:dyDescent="0.25">
      <c r="B156" s="86">
        <f t="shared" si="31"/>
        <v>97</v>
      </c>
      <c r="C156" s="16">
        <v>20200521</v>
      </c>
      <c r="D156" s="15" t="s">
        <v>3</v>
      </c>
      <c r="E156" s="15" t="s">
        <v>400</v>
      </c>
      <c r="F156" s="93" t="s">
        <v>440</v>
      </c>
      <c r="G156" s="17">
        <v>1479500</v>
      </c>
      <c r="H156" s="52" t="s">
        <v>61</v>
      </c>
      <c r="I156" s="15" t="s">
        <v>436</v>
      </c>
      <c r="J156" s="52" t="s">
        <v>61</v>
      </c>
      <c r="K156" s="15" t="s">
        <v>146</v>
      </c>
      <c r="L156" s="15" t="s">
        <v>150</v>
      </c>
      <c r="M156" s="15" t="s">
        <v>401</v>
      </c>
      <c r="N156" s="15" t="s">
        <v>407</v>
      </c>
      <c r="O156" s="17" t="s">
        <v>61</v>
      </c>
      <c r="P156" s="17" t="s">
        <v>230</v>
      </c>
      <c r="Q156" s="18"/>
      <c r="R156" s="52" t="s">
        <v>61</v>
      </c>
      <c r="S156" s="15" t="s">
        <v>65</v>
      </c>
      <c r="T156" s="15"/>
      <c r="U156" s="15"/>
      <c r="V156" s="15">
        <v>825</v>
      </c>
      <c r="W156" s="15">
        <f t="shared" si="38"/>
        <v>825</v>
      </c>
      <c r="X156" s="15">
        <f t="shared" si="38"/>
        <v>825</v>
      </c>
      <c r="Y156" s="15">
        <f>ROUNDDOWN(W156/HLOOKUP(D156,Table!$C$3:$D$4,2,0)*8,2)</f>
        <v>14.66</v>
      </c>
      <c r="Z156" s="15">
        <v>2</v>
      </c>
      <c r="AA156" s="15" t="s">
        <v>74</v>
      </c>
      <c r="AB156" s="19">
        <v>43973</v>
      </c>
      <c r="AC156" s="19">
        <v>43972</v>
      </c>
      <c r="AD156" s="99">
        <v>43973</v>
      </c>
      <c r="AE156" s="19">
        <v>43971</v>
      </c>
      <c r="AF156" s="19">
        <v>43971</v>
      </c>
      <c r="AG156" s="19" t="s">
        <v>176</v>
      </c>
      <c r="AH156" s="31">
        <v>1</v>
      </c>
      <c r="AI156" s="31">
        <v>1</v>
      </c>
      <c r="AJ156" s="31">
        <v>1</v>
      </c>
      <c r="AK156" s="19" t="s">
        <v>150</v>
      </c>
      <c r="AL156" s="15"/>
      <c r="AM156" s="15"/>
      <c r="AN156" s="16"/>
    </row>
    <row r="157" spans="2:40" x14ac:dyDescent="0.25">
      <c r="B157" s="132">
        <f t="shared" si="31"/>
        <v>98</v>
      </c>
      <c r="C157" s="16">
        <v>20200522</v>
      </c>
      <c r="D157" s="15" t="s">
        <v>3</v>
      </c>
      <c r="E157" s="15" t="s">
        <v>412</v>
      </c>
      <c r="F157" s="93" t="s">
        <v>532</v>
      </c>
      <c r="G157" s="17">
        <v>1481262</v>
      </c>
      <c r="H157" s="52" t="s">
        <v>61</v>
      </c>
      <c r="I157" s="15" t="s">
        <v>227</v>
      </c>
      <c r="J157" s="52" t="s">
        <v>61</v>
      </c>
      <c r="K157" s="15" t="s">
        <v>146</v>
      </c>
      <c r="L157" s="15" t="s">
        <v>150</v>
      </c>
      <c r="M157" s="15" t="s">
        <v>150</v>
      </c>
      <c r="N157" s="15" t="s">
        <v>229</v>
      </c>
      <c r="O157" s="17" t="s">
        <v>61</v>
      </c>
      <c r="P157" s="17" t="s">
        <v>230</v>
      </c>
      <c r="Q157" s="18"/>
      <c r="R157" s="52" t="s">
        <v>61</v>
      </c>
      <c r="S157" s="15" t="s">
        <v>65</v>
      </c>
      <c r="T157" s="15"/>
      <c r="U157" s="15"/>
      <c r="V157" s="15">
        <v>106</v>
      </c>
      <c r="W157" s="15">
        <f t="shared" si="38"/>
        <v>106</v>
      </c>
      <c r="X157" s="15">
        <f t="shared" ref="X157:X179" si="39">W157</f>
        <v>106</v>
      </c>
      <c r="Y157" s="15">
        <f>ROUNDDOWN(W157/HLOOKUP(D157,Table!$C$3:$D$4,2,0)*8,2)</f>
        <v>1.88</v>
      </c>
      <c r="Z157" s="15">
        <v>1</v>
      </c>
      <c r="AA157" s="15" t="s">
        <v>74</v>
      </c>
      <c r="AB157" s="19">
        <v>43978</v>
      </c>
      <c r="AC157" s="19">
        <v>43973</v>
      </c>
      <c r="AD157" s="19">
        <v>43984</v>
      </c>
      <c r="AE157" s="19">
        <v>43977</v>
      </c>
      <c r="AF157" s="19">
        <v>43977</v>
      </c>
      <c r="AG157" s="19" t="s">
        <v>176</v>
      </c>
      <c r="AH157" s="31">
        <v>1</v>
      </c>
      <c r="AI157" s="31">
        <v>1</v>
      </c>
      <c r="AJ157" s="31">
        <v>1</v>
      </c>
      <c r="AK157" s="19" t="s">
        <v>150</v>
      </c>
      <c r="AL157" s="15"/>
      <c r="AM157" s="15"/>
      <c r="AN157" s="15"/>
    </row>
    <row r="158" spans="2:40" x14ac:dyDescent="0.25">
      <c r="B158" s="132">
        <f t="shared" si="31"/>
        <v>99</v>
      </c>
      <c r="C158" s="16">
        <v>20200522</v>
      </c>
      <c r="D158" s="15" t="s">
        <v>3</v>
      </c>
      <c r="E158" s="15" t="s">
        <v>413</v>
      </c>
      <c r="F158" s="93" t="s">
        <v>533</v>
      </c>
      <c r="G158" s="17">
        <v>1481558</v>
      </c>
      <c r="H158" s="52" t="s">
        <v>61</v>
      </c>
      <c r="I158" s="15" t="s">
        <v>159</v>
      </c>
      <c r="J158" s="52" t="s">
        <v>61</v>
      </c>
      <c r="K158" s="15" t="s">
        <v>146</v>
      </c>
      <c r="L158" s="15" t="s">
        <v>457</v>
      </c>
      <c r="M158" s="15" t="s">
        <v>434</v>
      </c>
      <c r="N158" s="15" t="s">
        <v>429</v>
      </c>
      <c r="O158" s="17" t="s">
        <v>61</v>
      </c>
      <c r="P158" s="17" t="s">
        <v>426</v>
      </c>
      <c r="Q158" s="18"/>
      <c r="R158" s="52" t="s">
        <v>61</v>
      </c>
      <c r="S158" s="15" t="s">
        <v>65</v>
      </c>
      <c r="T158" s="15"/>
      <c r="U158" s="15"/>
      <c r="V158" s="15">
        <v>42</v>
      </c>
      <c r="W158" s="15">
        <f t="shared" si="38"/>
        <v>42</v>
      </c>
      <c r="X158" s="15">
        <f t="shared" si="39"/>
        <v>42</v>
      </c>
      <c r="Y158" s="15">
        <f>ROUNDDOWN(W158/HLOOKUP(D158,Table!$C$3:$D$4,2,0)*8,2)</f>
        <v>0.74</v>
      </c>
      <c r="Z158" s="15">
        <v>0.5</v>
      </c>
      <c r="AA158" s="15" t="s">
        <v>74</v>
      </c>
      <c r="AB158" s="19">
        <v>43978</v>
      </c>
      <c r="AC158" s="19">
        <v>43973</v>
      </c>
      <c r="AD158" s="19">
        <v>43982</v>
      </c>
      <c r="AE158" s="19">
        <v>43978</v>
      </c>
      <c r="AF158" s="19">
        <v>43978</v>
      </c>
      <c r="AG158" s="19" t="s">
        <v>176</v>
      </c>
      <c r="AH158" s="31">
        <v>1</v>
      </c>
      <c r="AI158" s="31">
        <v>1</v>
      </c>
      <c r="AJ158" s="31">
        <v>1</v>
      </c>
      <c r="AK158" s="19" t="s">
        <v>150</v>
      </c>
      <c r="AL158" s="15"/>
      <c r="AM158" s="15"/>
      <c r="AN158" s="15"/>
    </row>
    <row r="159" spans="2:40" x14ac:dyDescent="0.25">
      <c r="B159" s="132">
        <f t="shared" si="31"/>
        <v>100</v>
      </c>
      <c r="C159" s="16">
        <v>20200522</v>
      </c>
      <c r="D159" s="15" t="s">
        <v>3</v>
      </c>
      <c r="E159" s="15" t="s">
        <v>413</v>
      </c>
      <c r="F159" s="93" t="s">
        <v>534</v>
      </c>
      <c r="G159" s="17">
        <v>1481558</v>
      </c>
      <c r="H159" s="52" t="s">
        <v>61</v>
      </c>
      <c r="I159" s="15" t="s">
        <v>159</v>
      </c>
      <c r="J159" s="52" t="s">
        <v>61</v>
      </c>
      <c r="K159" s="15" t="s">
        <v>146</v>
      </c>
      <c r="L159" s="15" t="s">
        <v>457</v>
      </c>
      <c r="M159" s="15" t="s">
        <v>434</v>
      </c>
      <c r="N159" s="15" t="s">
        <v>429</v>
      </c>
      <c r="O159" s="17" t="s">
        <v>61</v>
      </c>
      <c r="P159" s="17" t="s">
        <v>426</v>
      </c>
      <c r="Q159" s="18"/>
      <c r="R159" s="52" t="s">
        <v>61</v>
      </c>
      <c r="S159" s="15" t="s">
        <v>65</v>
      </c>
      <c r="T159" s="15"/>
      <c r="U159" s="15"/>
      <c r="V159" s="15">
        <v>42</v>
      </c>
      <c r="W159" s="15">
        <f t="shared" si="38"/>
        <v>42</v>
      </c>
      <c r="X159" s="15">
        <f t="shared" si="39"/>
        <v>42</v>
      </c>
      <c r="Y159" s="15">
        <f>ROUNDDOWN(W159/HLOOKUP(D159,Table!$C$3:$D$4,2,0)*8,2)</f>
        <v>0.74</v>
      </c>
      <c r="Z159" s="15">
        <v>0.5</v>
      </c>
      <c r="AA159" s="15" t="s">
        <v>74</v>
      </c>
      <c r="AB159" s="19">
        <v>43978</v>
      </c>
      <c r="AC159" s="19">
        <v>43973</v>
      </c>
      <c r="AD159" s="19">
        <v>43982</v>
      </c>
      <c r="AE159" s="19">
        <v>43978</v>
      </c>
      <c r="AF159" s="19">
        <v>43978</v>
      </c>
      <c r="AG159" s="19" t="s">
        <v>176</v>
      </c>
      <c r="AH159" s="31">
        <v>1</v>
      </c>
      <c r="AI159" s="31">
        <v>1</v>
      </c>
      <c r="AJ159" s="31">
        <v>1</v>
      </c>
      <c r="AK159" s="19" t="s">
        <v>150</v>
      </c>
      <c r="AL159" s="15"/>
      <c r="AM159" s="15"/>
      <c r="AN159" s="15"/>
    </row>
    <row r="160" spans="2:40" x14ac:dyDescent="0.25">
      <c r="B160" s="132">
        <f t="shared" si="31"/>
        <v>101</v>
      </c>
      <c r="C160" s="16">
        <v>20200522</v>
      </c>
      <c r="D160" s="15" t="s">
        <v>3</v>
      </c>
      <c r="E160" s="15" t="s">
        <v>414</v>
      </c>
      <c r="F160" s="93" t="s">
        <v>535</v>
      </c>
      <c r="G160" s="17">
        <v>1479486</v>
      </c>
      <c r="H160" s="52" t="s">
        <v>61</v>
      </c>
      <c r="I160" s="15" t="s">
        <v>210</v>
      </c>
      <c r="J160" s="52" t="s">
        <v>61</v>
      </c>
      <c r="K160" s="15" t="s">
        <v>146</v>
      </c>
      <c r="L160" s="15" t="s">
        <v>150</v>
      </c>
      <c r="M160" s="15" t="s">
        <v>435</v>
      </c>
      <c r="N160" s="15" t="s">
        <v>231</v>
      </c>
      <c r="O160" s="17" t="s">
        <v>61</v>
      </c>
      <c r="P160" s="17" t="s">
        <v>232</v>
      </c>
      <c r="Q160" s="18"/>
      <c r="R160" s="52" t="s">
        <v>61</v>
      </c>
      <c r="S160" s="15" t="s">
        <v>65</v>
      </c>
      <c r="T160" s="15"/>
      <c r="U160" s="15"/>
      <c r="V160" s="15">
        <v>259</v>
      </c>
      <c r="W160" s="15">
        <f t="shared" si="38"/>
        <v>259</v>
      </c>
      <c r="X160" s="15">
        <f t="shared" si="39"/>
        <v>259</v>
      </c>
      <c r="Y160" s="15">
        <f>ROUNDDOWN(W160/HLOOKUP(D160,Table!$C$3:$D$4,2,0)*8,2)</f>
        <v>4.5999999999999996</v>
      </c>
      <c r="Z160" s="15">
        <v>0.5</v>
      </c>
      <c r="AA160" s="15" t="s">
        <v>74</v>
      </c>
      <c r="AB160" s="19">
        <v>43978</v>
      </c>
      <c r="AC160" s="19">
        <v>43973</v>
      </c>
      <c r="AD160" s="19">
        <v>43982</v>
      </c>
      <c r="AE160" s="19">
        <v>43977</v>
      </c>
      <c r="AF160" s="19">
        <v>43977</v>
      </c>
      <c r="AG160" s="19" t="s">
        <v>177</v>
      </c>
      <c r="AH160" s="31">
        <v>1</v>
      </c>
      <c r="AI160" s="31">
        <v>1</v>
      </c>
      <c r="AJ160" s="31">
        <v>0.97</v>
      </c>
      <c r="AK160" s="19" t="s">
        <v>139</v>
      </c>
      <c r="AL160" s="15" t="s">
        <v>705</v>
      </c>
      <c r="AM160" s="15"/>
      <c r="AN160" s="15" t="s">
        <v>703</v>
      </c>
    </row>
    <row r="161" spans="2:40" x14ac:dyDescent="0.25">
      <c r="B161" s="132">
        <f t="shared" si="31"/>
        <v>102</v>
      </c>
      <c r="C161" s="16">
        <v>20200522</v>
      </c>
      <c r="D161" s="15" t="s">
        <v>2</v>
      </c>
      <c r="E161" s="15" t="s">
        <v>415</v>
      </c>
      <c r="F161" s="93" t="s">
        <v>61</v>
      </c>
      <c r="G161" s="17">
        <v>1481813</v>
      </c>
      <c r="H161" s="52" t="s">
        <v>61</v>
      </c>
      <c r="I161" s="15" t="s">
        <v>417</v>
      </c>
      <c r="J161" s="52" t="s">
        <v>61</v>
      </c>
      <c r="K161" s="15" t="s">
        <v>184</v>
      </c>
      <c r="L161" s="17" t="s">
        <v>61</v>
      </c>
      <c r="M161" s="15" t="s">
        <v>304</v>
      </c>
      <c r="N161" s="15" t="s">
        <v>430</v>
      </c>
      <c r="O161" s="17" t="s">
        <v>424</v>
      </c>
      <c r="P161" s="17" t="s">
        <v>427</v>
      </c>
      <c r="Q161" s="18"/>
      <c r="R161" s="52" t="s">
        <v>61</v>
      </c>
      <c r="S161" s="15" t="s">
        <v>64</v>
      </c>
      <c r="T161" s="15"/>
      <c r="U161" s="15"/>
      <c r="V161" s="15">
        <v>30</v>
      </c>
      <c r="W161" s="15">
        <f t="shared" si="38"/>
        <v>30</v>
      </c>
      <c r="X161" s="15">
        <f t="shared" si="39"/>
        <v>30</v>
      </c>
      <c r="Y161" s="15">
        <f>ROUNDDOWN(W161/HLOOKUP(D161,Table!$C$3:$D$4,2,0)*8,2)</f>
        <v>1.84</v>
      </c>
      <c r="Z161" s="15">
        <v>1</v>
      </c>
      <c r="AA161" s="15" t="s">
        <v>74</v>
      </c>
      <c r="AB161" s="19">
        <v>43978</v>
      </c>
      <c r="AC161" s="19">
        <v>43973</v>
      </c>
      <c r="AD161" s="19">
        <v>43983</v>
      </c>
      <c r="AE161" s="19">
        <v>43976</v>
      </c>
      <c r="AF161" s="19">
        <v>43976</v>
      </c>
      <c r="AG161" s="19" t="s">
        <v>177</v>
      </c>
      <c r="AH161" s="31">
        <v>0.77300000000000002</v>
      </c>
      <c r="AI161" s="31">
        <v>0.8</v>
      </c>
      <c r="AJ161" s="31">
        <v>0.75</v>
      </c>
      <c r="AK161" s="19" t="s">
        <v>139</v>
      </c>
      <c r="AL161" s="17" t="s">
        <v>477</v>
      </c>
      <c r="AM161" s="15"/>
      <c r="AN161" s="15" t="s">
        <v>703</v>
      </c>
    </row>
    <row r="162" spans="2:40" x14ac:dyDescent="0.25">
      <c r="B162" s="132">
        <f t="shared" si="31"/>
        <v>103</v>
      </c>
      <c r="C162" s="16">
        <v>20200522</v>
      </c>
      <c r="D162" s="15" t="s">
        <v>2</v>
      </c>
      <c r="E162" s="15" t="s">
        <v>415</v>
      </c>
      <c r="F162" s="93" t="s">
        <v>61</v>
      </c>
      <c r="G162" s="17">
        <v>1482132</v>
      </c>
      <c r="H162" s="52" t="s">
        <v>61</v>
      </c>
      <c r="I162" s="15" t="s">
        <v>418</v>
      </c>
      <c r="J162" s="52" t="s">
        <v>61</v>
      </c>
      <c r="K162" s="15" t="s">
        <v>184</v>
      </c>
      <c r="L162" s="15" t="s">
        <v>61</v>
      </c>
      <c r="M162" s="15" t="s">
        <v>304</v>
      </c>
      <c r="N162" s="15" t="s">
        <v>430</v>
      </c>
      <c r="O162" s="17" t="s">
        <v>425</v>
      </c>
      <c r="P162" s="17" t="s">
        <v>427</v>
      </c>
      <c r="Q162" s="18"/>
      <c r="R162" s="52" t="s">
        <v>61</v>
      </c>
      <c r="S162" s="15" t="s">
        <v>64</v>
      </c>
      <c r="T162" s="15"/>
      <c r="U162" s="15"/>
      <c r="V162" s="15">
        <v>50</v>
      </c>
      <c r="W162" s="15">
        <f t="shared" si="38"/>
        <v>50</v>
      </c>
      <c r="X162" s="15">
        <f t="shared" si="39"/>
        <v>50</v>
      </c>
      <c r="Y162" s="15">
        <f>ROUNDDOWN(W162/HLOOKUP(D162,Table!$C$3:$D$4,2,0)*8,2)</f>
        <v>3.07</v>
      </c>
      <c r="Z162" s="15">
        <v>3</v>
      </c>
      <c r="AA162" s="15" t="s">
        <v>74</v>
      </c>
      <c r="AB162" s="19">
        <v>43978</v>
      </c>
      <c r="AC162" s="19">
        <v>43973</v>
      </c>
      <c r="AD162" s="19">
        <v>43983</v>
      </c>
      <c r="AE162" s="19">
        <v>43976</v>
      </c>
      <c r="AF162" s="19">
        <v>43976</v>
      </c>
      <c r="AG162" s="19" t="s">
        <v>176</v>
      </c>
      <c r="AH162" s="31">
        <v>1</v>
      </c>
      <c r="AI162" s="31">
        <v>1</v>
      </c>
      <c r="AJ162" s="31">
        <v>1</v>
      </c>
      <c r="AK162" s="19" t="s">
        <v>150</v>
      </c>
      <c r="AL162" s="15" t="s">
        <v>61</v>
      </c>
      <c r="AM162" s="15" t="s">
        <v>61</v>
      </c>
      <c r="AN162" s="15" t="s">
        <v>61</v>
      </c>
    </row>
    <row r="163" spans="2:40" x14ac:dyDescent="0.25">
      <c r="B163" s="132">
        <f t="shared" si="31"/>
        <v>104</v>
      </c>
      <c r="C163" s="16">
        <v>20200522</v>
      </c>
      <c r="D163" s="15" t="s">
        <v>3</v>
      </c>
      <c r="E163" s="15" t="s">
        <v>399</v>
      </c>
      <c r="F163" s="93" t="s">
        <v>459</v>
      </c>
      <c r="G163" s="17">
        <v>1479179</v>
      </c>
      <c r="H163" s="52" t="s">
        <v>61</v>
      </c>
      <c r="I163" s="15" t="s">
        <v>419</v>
      </c>
      <c r="J163" s="52" t="s">
        <v>61</v>
      </c>
      <c r="K163" s="15" t="s">
        <v>146</v>
      </c>
      <c r="L163" s="15" t="s">
        <v>432</v>
      </c>
      <c r="M163" s="15"/>
      <c r="N163" s="15" t="s">
        <v>406</v>
      </c>
      <c r="O163" s="17" t="s">
        <v>61</v>
      </c>
      <c r="P163" s="17" t="s">
        <v>428</v>
      </c>
      <c r="Q163" s="18"/>
      <c r="R163" s="52" t="s">
        <v>61</v>
      </c>
      <c r="S163" s="15" t="s">
        <v>65</v>
      </c>
      <c r="T163" s="15"/>
      <c r="U163" s="15"/>
      <c r="V163" s="15">
        <v>26</v>
      </c>
      <c r="W163" s="15">
        <f t="shared" si="38"/>
        <v>26</v>
      </c>
      <c r="X163" s="15">
        <f t="shared" si="39"/>
        <v>26</v>
      </c>
      <c r="Y163" s="15">
        <f>ROUNDDOWN(W163/HLOOKUP(D163,Table!$C$3:$D$4,2,0)*8,2)</f>
        <v>0.46</v>
      </c>
      <c r="Z163" s="15">
        <v>0.5</v>
      </c>
      <c r="AA163" s="15" t="s">
        <v>74</v>
      </c>
      <c r="AB163" s="19">
        <v>43977</v>
      </c>
      <c r="AC163" s="19">
        <v>43973</v>
      </c>
      <c r="AD163" s="19">
        <v>43977</v>
      </c>
      <c r="AE163" s="19">
        <v>43977</v>
      </c>
      <c r="AF163" s="19">
        <v>43977</v>
      </c>
      <c r="AG163" s="19" t="s">
        <v>176</v>
      </c>
      <c r="AH163" s="31">
        <v>1</v>
      </c>
      <c r="AI163" s="31">
        <v>1</v>
      </c>
      <c r="AJ163" s="31">
        <v>1</v>
      </c>
      <c r="AK163" s="19" t="s">
        <v>150</v>
      </c>
      <c r="AL163" s="15"/>
      <c r="AM163" s="15"/>
      <c r="AN163" s="15"/>
    </row>
    <row r="164" spans="2:40" x14ac:dyDescent="0.25">
      <c r="B164" s="132">
        <f t="shared" si="31"/>
        <v>105</v>
      </c>
      <c r="C164" s="16">
        <v>20200522</v>
      </c>
      <c r="D164" s="15" t="s">
        <v>3</v>
      </c>
      <c r="E164" s="15" t="s">
        <v>416</v>
      </c>
      <c r="F164" s="93" t="s">
        <v>460</v>
      </c>
      <c r="G164" s="17">
        <v>1481841</v>
      </c>
      <c r="H164" s="52" t="s">
        <v>61</v>
      </c>
      <c r="I164" s="15" t="s">
        <v>268</v>
      </c>
      <c r="J164" s="52" t="s">
        <v>61</v>
      </c>
      <c r="K164" s="15" t="s">
        <v>146</v>
      </c>
      <c r="L164" s="15" t="s">
        <v>433</v>
      </c>
      <c r="M164" s="15" t="s">
        <v>150</v>
      </c>
      <c r="N164" s="15" t="s">
        <v>431</v>
      </c>
      <c r="O164" s="17" t="s">
        <v>61</v>
      </c>
      <c r="P164" s="17" t="s">
        <v>270</v>
      </c>
      <c r="Q164" s="18"/>
      <c r="R164" s="52" t="s">
        <v>61</v>
      </c>
      <c r="S164" s="15" t="s">
        <v>6</v>
      </c>
      <c r="T164" s="15"/>
      <c r="U164" s="15"/>
      <c r="V164" s="15">
        <v>296</v>
      </c>
      <c r="W164" s="15">
        <f t="shared" si="38"/>
        <v>296</v>
      </c>
      <c r="X164" s="15">
        <f t="shared" si="39"/>
        <v>296</v>
      </c>
      <c r="Y164" s="15">
        <f>ROUNDDOWN(W164/HLOOKUP(D164,Table!$C$3:$D$4,2,0)*8,2)</f>
        <v>5.26</v>
      </c>
      <c r="Z164" s="15">
        <v>2</v>
      </c>
      <c r="AA164" s="15" t="s">
        <v>74</v>
      </c>
      <c r="AB164" s="19">
        <v>43978</v>
      </c>
      <c r="AC164" s="19">
        <v>43973</v>
      </c>
      <c r="AD164" s="19">
        <v>43979</v>
      </c>
      <c r="AE164" s="19">
        <v>43977</v>
      </c>
      <c r="AF164" s="19">
        <v>43977</v>
      </c>
      <c r="AG164" s="19" t="s">
        <v>176</v>
      </c>
      <c r="AH164" s="31">
        <v>1</v>
      </c>
      <c r="AI164" s="31">
        <v>1</v>
      </c>
      <c r="AJ164" s="31">
        <v>1</v>
      </c>
      <c r="AK164" s="19" t="s">
        <v>150</v>
      </c>
      <c r="AL164" s="15"/>
      <c r="AM164" s="15"/>
      <c r="AN164" s="15"/>
    </row>
    <row r="165" spans="2:40" x14ac:dyDescent="0.25">
      <c r="B165" s="132">
        <f t="shared" si="31"/>
        <v>106</v>
      </c>
      <c r="C165" s="16">
        <v>20200522</v>
      </c>
      <c r="D165" s="15" t="s">
        <v>3</v>
      </c>
      <c r="E165" s="15" t="s">
        <v>416</v>
      </c>
      <c r="F165" s="93" t="s">
        <v>461</v>
      </c>
      <c r="G165" s="17">
        <v>1481841</v>
      </c>
      <c r="H165" s="52" t="s">
        <v>61</v>
      </c>
      <c r="I165" s="15" t="s">
        <v>182</v>
      </c>
      <c r="J165" s="52" t="s">
        <v>61</v>
      </c>
      <c r="K165" s="15" t="s">
        <v>146</v>
      </c>
      <c r="L165" s="15" t="s">
        <v>433</v>
      </c>
      <c r="M165" s="15" t="s">
        <v>150</v>
      </c>
      <c r="N165" s="15" t="s">
        <v>431</v>
      </c>
      <c r="O165" s="17" t="s">
        <v>61</v>
      </c>
      <c r="P165" s="17" t="s">
        <v>270</v>
      </c>
      <c r="Q165" s="18"/>
      <c r="R165" s="52" t="s">
        <v>61</v>
      </c>
      <c r="S165" s="15" t="s">
        <v>6</v>
      </c>
      <c r="T165" s="15"/>
      <c r="U165" s="15"/>
      <c r="V165" s="15">
        <v>184</v>
      </c>
      <c r="W165" s="15">
        <f t="shared" si="38"/>
        <v>184</v>
      </c>
      <c r="X165" s="15">
        <f t="shared" si="39"/>
        <v>184</v>
      </c>
      <c r="Y165" s="15">
        <f>ROUNDDOWN(W165/HLOOKUP(D165,Table!$C$3:$D$4,2,0)*8,2)</f>
        <v>3.27</v>
      </c>
      <c r="Z165" s="15">
        <v>1</v>
      </c>
      <c r="AA165" s="15" t="s">
        <v>74</v>
      </c>
      <c r="AB165" s="19">
        <v>43978</v>
      </c>
      <c r="AC165" s="19">
        <v>43973</v>
      </c>
      <c r="AD165" s="19">
        <v>43979</v>
      </c>
      <c r="AE165" s="19">
        <v>43977</v>
      </c>
      <c r="AF165" s="19">
        <v>43977</v>
      </c>
      <c r="AG165" s="19" t="s">
        <v>176</v>
      </c>
      <c r="AH165" s="31">
        <v>1</v>
      </c>
      <c r="AI165" s="31">
        <v>1</v>
      </c>
      <c r="AJ165" s="31">
        <v>1</v>
      </c>
      <c r="AK165" s="19" t="s">
        <v>150</v>
      </c>
      <c r="AL165" s="15"/>
      <c r="AM165" s="15"/>
      <c r="AN165" s="15"/>
    </row>
    <row r="166" spans="2:40" x14ac:dyDescent="0.25">
      <c r="B166" s="132">
        <f t="shared" si="31"/>
        <v>107</v>
      </c>
      <c r="C166" s="16">
        <v>20200522</v>
      </c>
      <c r="D166" s="15" t="s">
        <v>3</v>
      </c>
      <c r="E166" s="15" t="s">
        <v>416</v>
      </c>
      <c r="F166" s="93" t="s">
        <v>462</v>
      </c>
      <c r="G166" s="17">
        <v>1481841</v>
      </c>
      <c r="H166" s="52" t="s">
        <v>61</v>
      </c>
      <c r="I166" s="15" t="s">
        <v>267</v>
      </c>
      <c r="J166" s="52" t="s">
        <v>61</v>
      </c>
      <c r="K166" s="15" t="s">
        <v>146</v>
      </c>
      <c r="L166" s="15" t="s">
        <v>433</v>
      </c>
      <c r="M166" s="15" t="s">
        <v>150</v>
      </c>
      <c r="N166" s="15" t="s">
        <v>431</v>
      </c>
      <c r="O166" s="17" t="s">
        <v>61</v>
      </c>
      <c r="P166" s="17" t="s">
        <v>270</v>
      </c>
      <c r="Q166" s="18"/>
      <c r="R166" s="52" t="s">
        <v>61</v>
      </c>
      <c r="S166" s="15" t="s">
        <v>6</v>
      </c>
      <c r="T166" s="15"/>
      <c r="U166" s="15"/>
      <c r="V166" s="15">
        <v>641</v>
      </c>
      <c r="W166" s="15">
        <f t="shared" si="38"/>
        <v>641</v>
      </c>
      <c r="X166" s="15">
        <f t="shared" si="39"/>
        <v>641</v>
      </c>
      <c r="Y166" s="15">
        <f>ROUNDDOWN(W166/HLOOKUP(D166,Table!$C$3:$D$4,2,0)*8,2)</f>
        <v>11.39</v>
      </c>
      <c r="Z166" s="15">
        <v>4</v>
      </c>
      <c r="AA166" s="15" t="s">
        <v>74</v>
      </c>
      <c r="AB166" s="19">
        <v>43978</v>
      </c>
      <c r="AC166" s="19">
        <v>43973</v>
      </c>
      <c r="AD166" s="19">
        <v>43979</v>
      </c>
      <c r="AE166" s="19">
        <v>43977</v>
      </c>
      <c r="AF166" s="19">
        <v>43977</v>
      </c>
      <c r="AG166" s="19" t="s">
        <v>177</v>
      </c>
      <c r="AH166" s="31">
        <v>0.98</v>
      </c>
      <c r="AI166" s="31">
        <v>0.96</v>
      </c>
      <c r="AJ166" s="31">
        <v>0.9</v>
      </c>
      <c r="AK166" s="19" t="s">
        <v>139</v>
      </c>
      <c r="AL166" s="15" t="s">
        <v>599</v>
      </c>
      <c r="AM166" s="15"/>
      <c r="AN166" s="15" t="s">
        <v>703</v>
      </c>
    </row>
    <row r="167" spans="2:40" x14ac:dyDescent="0.25">
      <c r="B167" s="132">
        <f t="shared" si="31"/>
        <v>108</v>
      </c>
      <c r="C167" s="16">
        <v>20200522</v>
      </c>
      <c r="D167" s="15" t="s">
        <v>3</v>
      </c>
      <c r="E167" s="15" t="s">
        <v>416</v>
      </c>
      <c r="F167" s="93" t="s">
        <v>463</v>
      </c>
      <c r="G167" s="17">
        <v>1481841</v>
      </c>
      <c r="H167" s="52" t="s">
        <v>61</v>
      </c>
      <c r="I167" s="15" t="s">
        <v>420</v>
      </c>
      <c r="J167" s="52" t="s">
        <v>61</v>
      </c>
      <c r="K167" s="15" t="s">
        <v>146</v>
      </c>
      <c r="L167" s="15" t="s">
        <v>433</v>
      </c>
      <c r="M167" s="15" t="s">
        <v>150</v>
      </c>
      <c r="N167" s="15" t="s">
        <v>431</v>
      </c>
      <c r="O167" s="17" t="s">
        <v>61</v>
      </c>
      <c r="P167" s="17" t="s">
        <v>270</v>
      </c>
      <c r="Q167" s="18"/>
      <c r="R167" s="52" t="s">
        <v>61</v>
      </c>
      <c r="S167" s="15" t="s">
        <v>142</v>
      </c>
      <c r="T167" s="15"/>
      <c r="U167" s="15"/>
      <c r="V167" s="15">
        <v>25</v>
      </c>
      <c r="W167" s="15">
        <f t="shared" si="38"/>
        <v>25</v>
      </c>
      <c r="X167" s="15">
        <f t="shared" si="39"/>
        <v>25</v>
      </c>
      <c r="Y167" s="15">
        <f>ROUNDDOWN(W167/HLOOKUP(D167,Table!$C$3:$D$4,2,0)*8,2)</f>
        <v>0.44</v>
      </c>
      <c r="Z167" s="15">
        <v>0.1</v>
      </c>
      <c r="AA167" s="15" t="s">
        <v>74</v>
      </c>
      <c r="AB167" s="19">
        <v>43978</v>
      </c>
      <c r="AC167" s="19">
        <v>43973</v>
      </c>
      <c r="AD167" s="19">
        <v>43979</v>
      </c>
      <c r="AE167" s="19">
        <v>43977</v>
      </c>
      <c r="AF167" s="19">
        <v>43977</v>
      </c>
      <c r="AG167" s="19" t="s">
        <v>176</v>
      </c>
      <c r="AH167" s="79" t="s">
        <v>61</v>
      </c>
      <c r="AI167" s="79" t="s">
        <v>61</v>
      </c>
      <c r="AJ167" s="79" t="s">
        <v>61</v>
      </c>
      <c r="AK167" s="19" t="s">
        <v>150</v>
      </c>
      <c r="AL167" s="124" t="s">
        <v>61</v>
      </c>
      <c r="AM167" s="124" t="s">
        <v>61</v>
      </c>
      <c r="AN167" s="159" t="s">
        <v>194</v>
      </c>
    </row>
    <row r="168" spans="2:40" x14ac:dyDescent="0.25">
      <c r="B168" s="132">
        <f t="shared" si="31"/>
        <v>109</v>
      </c>
      <c r="C168" s="16">
        <v>20200522</v>
      </c>
      <c r="D168" s="15" t="s">
        <v>3</v>
      </c>
      <c r="E168" s="15" t="s">
        <v>416</v>
      </c>
      <c r="F168" s="93" t="s">
        <v>464</v>
      </c>
      <c r="G168" s="17">
        <v>1481841</v>
      </c>
      <c r="H168" s="52" t="s">
        <v>61</v>
      </c>
      <c r="I168" s="15" t="s">
        <v>201</v>
      </c>
      <c r="J168" s="52" t="s">
        <v>61</v>
      </c>
      <c r="K168" s="15" t="s">
        <v>146</v>
      </c>
      <c r="L168" s="15" t="s">
        <v>433</v>
      </c>
      <c r="M168" s="15" t="s">
        <v>150</v>
      </c>
      <c r="N168" s="15" t="s">
        <v>431</v>
      </c>
      <c r="O168" s="17" t="s">
        <v>61</v>
      </c>
      <c r="P168" s="17" t="s">
        <v>270</v>
      </c>
      <c r="Q168" s="18"/>
      <c r="R168" s="52" t="s">
        <v>61</v>
      </c>
      <c r="S168" s="15" t="s">
        <v>142</v>
      </c>
      <c r="T168" s="15"/>
      <c r="U168" s="15"/>
      <c r="V168" s="15">
        <v>220</v>
      </c>
      <c r="W168" s="15">
        <f t="shared" si="38"/>
        <v>220</v>
      </c>
      <c r="X168" s="15">
        <f t="shared" si="39"/>
        <v>220</v>
      </c>
      <c r="Y168" s="15">
        <f>ROUNDDOWN(W168/HLOOKUP(D168,Table!$C$3:$D$4,2,0)*8,2)</f>
        <v>3.91</v>
      </c>
      <c r="Z168" s="15">
        <v>2</v>
      </c>
      <c r="AA168" s="15" t="s">
        <v>74</v>
      </c>
      <c r="AB168" s="19">
        <v>43978</v>
      </c>
      <c r="AC168" s="19">
        <v>43973</v>
      </c>
      <c r="AD168" s="19">
        <v>43979</v>
      </c>
      <c r="AE168" s="19">
        <v>43977</v>
      </c>
      <c r="AF168" s="19">
        <v>43977</v>
      </c>
      <c r="AG168" s="19" t="s">
        <v>176</v>
      </c>
      <c r="AH168" s="31">
        <v>1</v>
      </c>
      <c r="AI168" s="31">
        <v>1</v>
      </c>
      <c r="AJ168" s="31">
        <v>1</v>
      </c>
      <c r="AK168" s="19" t="s">
        <v>150</v>
      </c>
      <c r="AL168" s="124" t="s">
        <v>61</v>
      </c>
      <c r="AM168" s="124" t="s">
        <v>61</v>
      </c>
      <c r="AN168" s="15" t="s">
        <v>61</v>
      </c>
    </row>
    <row r="169" spans="2:40" x14ac:dyDescent="0.25">
      <c r="B169" s="132">
        <f t="shared" si="31"/>
        <v>110</v>
      </c>
      <c r="C169" s="16">
        <v>20200522</v>
      </c>
      <c r="D169" s="15" t="s">
        <v>3</v>
      </c>
      <c r="E169" s="15" t="s">
        <v>416</v>
      </c>
      <c r="F169" s="93" t="s">
        <v>465</v>
      </c>
      <c r="G169" s="17">
        <v>1481841</v>
      </c>
      <c r="H169" s="52" t="s">
        <v>61</v>
      </c>
      <c r="I169" s="15" t="s">
        <v>421</v>
      </c>
      <c r="J169" s="52" t="s">
        <v>61</v>
      </c>
      <c r="K169" s="15" t="s">
        <v>146</v>
      </c>
      <c r="L169" s="15" t="s">
        <v>433</v>
      </c>
      <c r="M169" s="15" t="s">
        <v>150</v>
      </c>
      <c r="N169" s="15" t="s">
        <v>431</v>
      </c>
      <c r="O169" s="17" t="s">
        <v>61</v>
      </c>
      <c r="P169" s="17" t="s">
        <v>270</v>
      </c>
      <c r="Q169" s="18"/>
      <c r="R169" s="52" t="s">
        <v>61</v>
      </c>
      <c r="S169" s="15" t="s">
        <v>142</v>
      </c>
      <c r="T169" s="15"/>
      <c r="U169" s="15"/>
      <c r="V169" s="15">
        <v>7</v>
      </c>
      <c r="W169" s="15">
        <f t="shared" ref="W169:W174" si="40">V169</f>
        <v>7</v>
      </c>
      <c r="X169" s="15">
        <f t="shared" si="39"/>
        <v>7</v>
      </c>
      <c r="Y169" s="15">
        <f>ROUNDDOWN(W169/HLOOKUP(D169,Table!$C$3:$D$4,2,0)*8,2)</f>
        <v>0.12</v>
      </c>
      <c r="Z169" s="15">
        <v>0.1</v>
      </c>
      <c r="AA169" s="15" t="s">
        <v>74</v>
      </c>
      <c r="AB169" s="19">
        <v>43978</v>
      </c>
      <c r="AC169" s="19">
        <v>43973</v>
      </c>
      <c r="AD169" s="19">
        <v>43979</v>
      </c>
      <c r="AE169" s="19">
        <v>43977</v>
      </c>
      <c r="AF169" s="19">
        <v>43977</v>
      </c>
      <c r="AG169" s="19" t="s">
        <v>176</v>
      </c>
      <c r="AH169" s="31">
        <v>1</v>
      </c>
      <c r="AI169" s="31">
        <v>1</v>
      </c>
      <c r="AJ169" s="31">
        <v>1</v>
      </c>
      <c r="AK169" s="19" t="s">
        <v>150</v>
      </c>
      <c r="AL169" s="124" t="s">
        <v>61</v>
      </c>
      <c r="AM169" s="124" t="s">
        <v>61</v>
      </c>
      <c r="AN169" s="15" t="s">
        <v>61</v>
      </c>
    </row>
    <row r="170" spans="2:40" x14ac:dyDescent="0.25">
      <c r="B170" s="132">
        <f t="shared" si="31"/>
        <v>111</v>
      </c>
      <c r="C170" s="16">
        <v>20200522</v>
      </c>
      <c r="D170" s="15" t="s">
        <v>3</v>
      </c>
      <c r="E170" s="15" t="s">
        <v>416</v>
      </c>
      <c r="F170" s="93" t="s">
        <v>466</v>
      </c>
      <c r="G170" s="17">
        <v>1481841</v>
      </c>
      <c r="H170" s="52" t="s">
        <v>61</v>
      </c>
      <c r="I170" s="15" t="s">
        <v>422</v>
      </c>
      <c r="J170" s="52" t="s">
        <v>61</v>
      </c>
      <c r="K170" s="15" t="s">
        <v>146</v>
      </c>
      <c r="L170" s="15" t="s">
        <v>433</v>
      </c>
      <c r="M170" s="15" t="s">
        <v>150</v>
      </c>
      <c r="N170" s="15" t="s">
        <v>431</v>
      </c>
      <c r="O170" s="17" t="s">
        <v>61</v>
      </c>
      <c r="P170" s="17" t="s">
        <v>270</v>
      </c>
      <c r="Q170" s="18"/>
      <c r="R170" s="52" t="s">
        <v>61</v>
      </c>
      <c r="S170" s="15" t="s">
        <v>142</v>
      </c>
      <c r="T170" s="15"/>
      <c r="U170" s="15"/>
      <c r="V170" s="15">
        <v>7</v>
      </c>
      <c r="W170" s="15">
        <f t="shared" si="40"/>
        <v>7</v>
      </c>
      <c r="X170" s="15">
        <f t="shared" si="39"/>
        <v>7</v>
      </c>
      <c r="Y170" s="15">
        <f>ROUNDDOWN(W170/HLOOKUP(D170,Table!$C$3:$D$4,2,0)*8,2)</f>
        <v>0.12</v>
      </c>
      <c r="Z170" s="15">
        <v>0.1</v>
      </c>
      <c r="AA170" s="15" t="s">
        <v>74</v>
      </c>
      <c r="AB170" s="19">
        <v>43978</v>
      </c>
      <c r="AC170" s="19">
        <v>43973</v>
      </c>
      <c r="AD170" s="19">
        <v>43979</v>
      </c>
      <c r="AE170" s="19">
        <v>43977</v>
      </c>
      <c r="AF170" s="19">
        <v>43977</v>
      </c>
      <c r="AG170" s="19" t="s">
        <v>176</v>
      </c>
      <c r="AH170" s="31">
        <v>1</v>
      </c>
      <c r="AI170" s="31">
        <v>1</v>
      </c>
      <c r="AJ170" s="31">
        <v>1</v>
      </c>
      <c r="AK170" s="19" t="s">
        <v>150</v>
      </c>
      <c r="AL170" s="124" t="s">
        <v>61</v>
      </c>
      <c r="AM170" s="124" t="s">
        <v>61</v>
      </c>
      <c r="AN170" s="15" t="s">
        <v>61</v>
      </c>
    </row>
    <row r="171" spans="2:40" x14ac:dyDescent="0.25">
      <c r="B171" s="132">
        <f t="shared" si="31"/>
        <v>112</v>
      </c>
      <c r="C171" s="16">
        <v>20200522</v>
      </c>
      <c r="D171" s="15" t="s">
        <v>3</v>
      </c>
      <c r="E171" s="15" t="s">
        <v>416</v>
      </c>
      <c r="F171" s="93" t="s">
        <v>467</v>
      </c>
      <c r="G171" s="17">
        <v>1481841</v>
      </c>
      <c r="H171" s="52" t="s">
        <v>61</v>
      </c>
      <c r="I171" s="15" t="s">
        <v>423</v>
      </c>
      <c r="J171" s="52" t="s">
        <v>61</v>
      </c>
      <c r="K171" s="15" t="s">
        <v>146</v>
      </c>
      <c r="L171" s="15" t="s">
        <v>433</v>
      </c>
      <c r="M171" s="15" t="s">
        <v>150</v>
      </c>
      <c r="N171" s="15" t="s">
        <v>431</v>
      </c>
      <c r="O171" s="17" t="s">
        <v>61</v>
      </c>
      <c r="P171" s="17" t="s">
        <v>270</v>
      </c>
      <c r="Q171" s="18"/>
      <c r="R171" s="52" t="s">
        <v>61</v>
      </c>
      <c r="S171" s="15" t="s">
        <v>142</v>
      </c>
      <c r="T171" s="15"/>
      <c r="U171" s="15"/>
      <c r="V171" s="15">
        <v>7</v>
      </c>
      <c r="W171" s="15">
        <f t="shared" si="40"/>
        <v>7</v>
      </c>
      <c r="X171" s="15">
        <f t="shared" si="39"/>
        <v>7</v>
      </c>
      <c r="Y171" s="15">
        <f>ROUNDDOWN(W171/HLOOKUP(D171,Table!$C$3:$D$4,2,0)*8,2)</f>
        <v>0.12</v>
      </c>
      <c r="Z171" s="15">
        <v>0.1</v>
      </c>
      <c r="AA171" s="15" t="s">
        <v>74</v>
      </c>
      <c r="AB171" s="19">
        <v>43978</v>
      </c>
      <c r="AC171" s="19">
        <v>43973</v>
      </c>
      <c r="AD171" s="19">
        <v>43979</v>
      </c>
      <c r="AE171" s="19">
        <v>43977</v>
      </c>
      <c r="AF171" s="19">
        <v>43977</v>
      </c>
      <c r="AG171" s="19" t="s">
        <v>176</v>
      </c>
      <c r="AH171" s="31">
        <v>1</v>
      </c>
      <c r="AI171" s="31">
        <v>1</v>
      </c>
      <c r="AJ171" s="31">
        <v>1</v>
      </c>
      <c r="AK171" s="19" t="s">
        <v>150</v>
      </c>
      <c r="AL171" s="124" t="s">
        <v>61</v>
      </c>
      <c r="AM171" s="124" t="s">
        <v>61</v>
      </c>
      <c r="AN171" s="15" t="s">
        <v>61</v>
      </c>
    </row>
    <row r="172" spans="2:40" x14ac:dyDescent="0.25">
      <c r="B172" s="132">
        <f t="shared" si="31"/>
        <v>113</v>
      </c>
      <c r="C172" s="16">
        <v>20200522</v>
      </c>
      <c r="D172" s="15" t="s">
        <v>3</v>
      </c>
      <c r="E172" s="15" t="s">
        <v>416</v>
      </c>
      <c r="F172" s="93" t="s">
        <v>468</v>
      </c>
      <c r="G172" s="17">
        <v>1481841</v>
      </c>
      <c r="H172" s="52" t="s">
        <v>61</v>
      </c>
      <c r="I172" s="15" t="s">
        <v>215</v>
      </c>
      <c r="J172" s="52" t="s">
        <v>61</v>
      </c>
      <c r="K172" s="15" t="s">
        <v>146</v>
      </c>
      <c r="L172" s="15" t="s">
        <v>433</v>
      </c>
      <c r="M172" s="15" t="s">
        <v>150</v>
      </c>
      <c r="N172" s="15" t="s">
        <v>431</v>
      </c>
      <c r="O172" s="17" t="s">
        <v>61</v>
      </c>
      <c r="P172" s="17" t="s">
        <v>270</v>
      </c>
      <c r="Q172" s="18"/>
      <c r="R172" s="52" t="s">
        <v>61</v>
      </c>
      <c r="S172" s="15" t="s">
        <v>142</v>
      </c>
      <c r="T172" s="15"/>
      <c r="U172" s="15"/>
      <c r="V172" s="15">
        <v>259</v>
      </c>
      <c r="W172" s="15">
        <f t="shared" si="40"/>
        <v>259</v>
      </c>
      <c r="X172" s="15">
        <f t="shared" si="39"/>
        <v>259</v>
      </c>
      <c r="Y172" s="15">
        <f>ROUNDDOWN(W172/HLOOKUP(D172,Table!$C$3:$D$4,2,0)*8,2)</f>
        <v>4.5999999999999996</v>
      </c>
      <c r="Z172" s="15">
        <v>1</v>
      </c>
      <c r="AA172" s="15" t="s">
        <v>74</v>
      </c>
      <c r="AB172" s="19">
        <v>43978</v>
      </c>
      <c r="AC172" s="19">
        <v>43973</v>
      </c>
      <c r="AD172" s="19">
        <v>43979</v>
      </c>
      <c r="AE172" s="19">
        <v>43977</v>
      </c>
      <c r="AF172" s="19">
        <v>43977</v>
      </c>
      <c r="AG172" s="19" t="s">
        <v>177</v>
      </c>
      <c r="AH172" s="31">
        <v>1</v>
      </c>
      <c r="AI172" s="31">
        <v>1</v>
      </c>
      <c r="AJ172" s="31">
        <v>0.84</v>
      </c>
      <c r="AK172" s="19" t="s">
        <v>139</v>
      </c>
      <c r="AL172" s="17" t="s">
        <v>598</v>
      </c>
      <c r="AM172" s="15"/>
      <c r="AN172" s="17" t="s">
        <v>648</v>
      </c>
    </row>
    <row r="173" spans="2:40" x14ac:dyDescent="0.25">
      <c r="B173" s="132">
        <f t="shared" si="31"/>
        <v>114</v>
      </c>
      <c r="C173" s="16">
        <v>20200522</v>
      </c>
      <c r="D173" s="15" t="s">
        <v>3</v>
      </c>
      <c r="E173" s="15" t="s">
        <v>416</v>
      </c>
      <c r="F173" s="93" t="s">
        <v>469</v>
      </c>
      <c r="G173" s="17">
        <v>1481841</v>
      </c>
      <c r="H173" s="52" t="s">
        <v>61</v>
      </c>
      <c r="I173" s="15" t="s">
        <v>197</v>
      </c>
      <c r="J173" s="52" t="s">
        <v>61</v>
      </c>
      <c r="K173" s="15" t="s">
        <v>146</v>
      </c>
      <c r="L173" s="15" t="s">
        <v>433</v>
      </c>
      <c r="M173" s="15" t="s">
        <v>150</v>
      </c>
      <c r="N173" s="15" t="s">
        <v>431</v>
      </c>
      <c r="O173" s="17" t="s">
        <v>61</v>
      </c>
      <c r="P173" s="17" t="s">
        <v>270</v>
      </c>
      <c r="Q173" s="18"/>
      <c r="R173" s="52" t="s">
        <v>61</v>
      </c>
      <c r="S173" s="15" t="s">
        <v>6</v>
      </c>
      <c r="T173" s="15"/>
      <c r="U173" s="15"/>
      <c r="V173" s="15">
        <v>371</v>
      </c>
      <c r="W173" s="15">
        <f t="shared" si="40"/>
        <v>371</v>
      </c>
      <c r="X173" s="15">
        <f t="shared" si="39"/>
        <v>371</v>
      </c>
      <c r="Y173" s="15">
        <f>ROUNDDOWN(W173/HLOOKUP(D173,Table!$C$3:$D$4,2,0)*8,2)</f>
        <v>6.59</v>
      </c>
      <c r="Z173" s="15">
        <v>1</v>
      </c>
      <c r="AA173" s="15" t="s">
        <v>74</v>
      </c>
      <c r="AB173" s="19">
        <v>43978</v>
      </c>
      <c r="AC173" s="19">
        <v>43973</v>
      </c>
      <c r="AD173" s="19">
        <v>43979</v>
      </c>
      <c r="AE173" s="19">
        <v>43978</v>
      </c>
      <c r="AF173" s="19">
        <v>43978</v>
      </c>
      <c r="AG173" s="19" t="s">
        <v>176</v>
      </c>
      <c r="AH173" s="31">
        <v>1</v>
      </c>
      <c r="AI173" s="31">
        <v>1</v>
      </c>
      <c r="AJ173" s="31">
        <v>1</v>
      </c>
      <c r="AK173" s="19" t="s">
        <v>150</v>
      </c>
      <c r="AL173" s="15"/>
      <c r="AM173" s="15"/>
      <c r="AN173" s="15"/>
    </row>
    <row r="174" spans="2:40" x14ac:dyDescent="0.25">
      <c r="B174" s="132">
        <f t="shared" si="31"/>
        <v>115</v>
      </c>
      <c r="C174" s="16">
        <v>20200522</v>
      </c>
      <c r="D174" s="15" t="s">
        <v>3</v>
      </c>
      <c r="E174" s="15" t="s">
        <v>416</v>
      </c>
      <c r="F174" s="93" t="s">
        <v>470</v>
      </c>
      <c r="G174" s="17">
        <v>1481841</v>
      </c>
      <c r="H174" s="52" t="s">
        <v>61</v>
      </c>
      <c r="I174" s="15" t="s">
        <v>198</v>
      </c>
      <c r="J174" s="52" t="s">
        <v>61</v>
      </c>
      <c r="K174" s="15" t="s">
        <v>146</v>
      </c>
      <c r="L174" s="15" t="s">
        <v>433</v>
      </c>
      <c r="M174" s="15" t="s">
        <v>150</v>
      </c>
      <c r="N174" s="15" t="s">
        <v>431</v>
      </c>
      <c r="O174" s="17" t="s">
        <v>61</v>
      </c>
      <c r="P174" s="17" t="s">
        <v>270</v>
      </c>
      <c r="Q174" s="18"/>
      <c r="R174" s="52" t="s">
        <v>61</v>
      </c>
      <c r="S174" s="15" t="s">
        <v>142</v>
      </c>
      <c r="T174" s="15"/>
      <c r="U174" s="15"/>
      <c r="V174" s="15">
        <v>115</v>
      </c>
      <c r="W174" s="15">
        <f t="shared" si="40"/>
        <v>115</v>
      </c>
      <c r="X174" s="15">
        <f t="shared" si="39"/>
        <v>115</v>
      </c>
      <c r="Y174" s="15">
        <f>ROUNDDOWN(W174/HLOOKUP(D174,Table!$C$3:$D$4,2,0)*8,2)</f>
        <v>2.04</v>
      </c>
      <c r="Z174" s="15">
        <v>0.5</v>
      </c>
      <c r="AA174" s="15" t="s">
        <v>74</v>
      </c>
      <c r="AB174" s="19">
        <v>43978</v>
      </c>
      <c r="AC174" s="19">
        <v>43973</v>
      </c>
      <c r="AD174" s="19">
        <v>43979</v>
      </c>
      <c r="AE174" s="19">
        <v>43977</v>
      </c>
      <c r="AF174" s="19">
        <v>43977</v>
      </c>
      <c r="AG174" s="19" t="s">
        <v>176</v>
      </c>
      <c r="AH174" s="31">
        <v>1</v>
      </c>
      <c r="AI174" s="31">
        <v>1</v>
      </c>
      <c r="AJ174" s="31">
        <v>1</v>
      </c>
      <c r="AK174" s="19" t="s">
        <v>150</v>
      </c>
      <c r="AL174" s="17" t="s">
        <v>61</v>
      </c>
      <c r="AM174" s="17" t="s">
        <v>61</v>
      </c>
      <c r="AN174" s="17" t="s">
        <v>61</v>
      </c>
    </row>
    <row r="175" spans="2:40" x14ac:dyDescent="0.25">
      <c r="B175" s="133">
        <f t="shared" si="31"/>
        <v>116</v>
      </c>
      <c r="C175" s="16">
        <v>20200522</v>
      </c>
      <c r="D175" s="15" t="s">
        <v>3</v>
      </c>
      <c r="E175" s="15" t="s">
        <v>442</v>
      </c>
      <c r="F175" s="93" t="s">
        <v>707</v>
      </c>
      <c r="G175" s="17">
        <v>1482572</v>
      </c>
      <c r="H175" s="52" t="s">
        <v>61</v>
      </c>
      <c r="I175" s="15" t="s">
        <v>227</v>
      </c>
      <c r="J175" s="52" t="s">
        <v>61</v>
      </c>
      <c r="K175" s="15" t="s">
        <v>146</v>
      </c>
      <c r="L175" s="15" t="s">
        <v>452</v>
      </c>
      <c r="M175" s="15" t="s">
        <v>434</v>
      </c>
      <c r="N175" s="15" t="s">
        <v>453</v>
      </c>
      <c r="O175" s="17" t="s">
        <v>61</v>
      </c>
      <c r="P175" s="17" t="s">
        <v>449</v>
      </c>
      <c r="Q175" s="18"/>
      <c r="R175" s="52" t="s">
        <v>61</v>
      </c>
      <c r="S175" s="15" t="s">
        <v>70</v>
      </c>
      <c r="T175" s="15"/>
      <c r="U175" s="15"/>
      <c r="V175" s="15">
        <v>20</v>
      </c>
      <c r="W175" s="15">
        <f>V175</f>
        <v>20</v>
      </c>
      <c r="X175" s="15">
        <f t="shared" si="39"/>
        <v>20</v>
      </c>
      <c r="Y175" s="15">
        <f>ROUNDDOWN(W175/HLOOKUP(D175,Table!$C$3:$D$4,2,0)*8,2)</f>
        <v>0.35</v>
      </c>
      <c r="Z175" s="15">
        <v>0.5</v>
      </c>
      <c r="AA175" s="15" t="s">
        <v>74</v>
      </c>
      <c r="AB175" s="19">
        <v>43977</v>
      </c>
      <c r="AC175" s="19">
        <v>43973</v>
      </c>
      <c r="AD175" s="99">
        <v>43977</v>
      </c>
      <c r="AE175" s="19">
        <v>43977</v>
      </c>
      <c r="AF175" s="19">
        <v>43977</v>
      </c>
      <c r="AG175" s="19" t="s">
        <v>176</v>
      </c>
      <c r="AH175" s="31">
        <v>1</v>
      </c>
      <c r="AI175" s="31">
        <v>1</v>
      </c>
      <c r="AJ175" s="31">
        <v>1</v>
      </c>
      <c r="AK175" s="19" t="s">
        <v>150</v>
      </c>
      <c r="AL175" s="109" t="s">
        <v>61</v>
      </c>
      <c r="AM175" s="109" t="s">
        <v>61</v>
      </c>
      <c r="AN175" s="109" t="s">
        <v>61</v>
      </c>
    </row>
    <row r="176" spans="2:40" x14ac:dyDescent="0.25">
      <c r="B176" s="133">
        <f t="shared" si="31"/>
        <v>117</v>
      </c>
      <c r="C176" s="16">
        <v>20200522</v>
      </c>
      <c r="D176" s="15" t="s">
        <v>3</v>
      </c>
      <c r="E176" s="15" t="s">
        <v>441</v>
      </c>
      <c r="F176" s="93" t="s">
        <v>471</v>
      </c>
      <c r="G176" s="17">
        <v>1481766</v>
      </c>
      <c r="H176" s="52" t="s">
        <v>61</v>
      </c>
      <c r="I176" s="15" t="s">
        <v>443</v>
      </c>
      <c r="J176" s="52" t="s">
        <v>61</v>
      </c>
      <c r="K176" s="15" t="s">
        <v>146</v>
      </c>
      <c r="L176" s="15" t="s">
        <v>458</v>
      </c>
      <c r="M176" s="15" t="s">
        <v>150</v>
      </c>
      <c r="N176" s="15" t="s">
        <v>229</v>
      </c>
      <c r="O176" s="17" t="s">
        <v>61</v>
      </c>
      <c r="P176" s="17" t="s">
        <v>448</v>
      </c>
      <c r="Q176" s="18"/>
      <c r="R176" s="52" t="s">
        <v>61</v>
      </c>
      <c r="S176" s="15" t="s">
        <v>70</v>
      </c>
      <c r="T176" s="15"/>
      <c r="U176" s="15"/>
      <c r="V176" s="15">
        <v>43</v>
      </c>
      <c r="W176" s="15">
        <f>V176</f>
        <v>43</v>
      </c>
      <c r="X176" s="15">
        <f t="shared" si="39"/>
        <v>43</v>
      </c>
      <c r="Y176" s="15">
        <f>ROUNDDOWN(W176/HLOOKUP(D176,Table!$C$3:$D$4,2,0)*8,2)</f>
        <v>0.76</v>
      </c>
      <c r="Z176" s="15">
        <v>0.5</v>
      </c>
      <c r="AA176" s="15" t="s">
        <v>74</v>
      </c>
      <c r="AB176" s="19">
        <v>43980</v>
      </c>
      <c r="AC176" s="19">
        <v>43973</v>
      </c>
      <c r="AD176" s="19">
        <v>43982</v>
      </c>
      <c r="AE176" s="19">
        <v>43976</v>
      </c>
      <c r="AF176" s="19">
        <v>43976</v>
      </c>
      <c r="AG176" s="19" t="s">
        <v>176</v>
      </c>
      <c r="AH176" s="31">
        <v>1</v>
      </c>
      <c r="AI176" s="31">
        <v>1</v>
      </c>
      <c r="AJ176" s="31">
        <v>1</v>
      </c>
      <c r="AK176" s="19" t="s">
        <v>150</v>
      </c>
      <c r="AL176" s="109" t="s">
        <v>61</v>
      </c>
      <c r="AM176" s="109" t="s">
        <v>61</v>
      </c>
      <c r="AN176" s="109" t="s">
        <v>61</v>
      </c>
    </row>
    <row r="177" spans="2:40" x14ac:dyDescent="0.25">
      <c r="B177" s="133">
        <f t="shared" si="31"/>
        <v>118</v>
      </c>
      <c r="C177" s="16">
        <v>20200522</v>
      </c>
      <c r="D177" s="15" t="s">
        <v>3</v>
      </c>
      <c r="E177" s="15" t="s">
        <v>441</v>
      </c>
      <c r="F177" s="93" t="s">
        <v>472</v>
      </c>
      <c r="G177" s="17">
        <v>1481766</v>
      </c>
      <c r="H177" s="52" t="s">
        <v>61</v>
      </c>
      <c r="I177" s="15" t="s">
        <v>444</v>
      </c>
      <c r="J177" s="52" t="s">
        <v>61</v>
      </c>
      <c r="K177" s="15" t="s">
        <v>146</v>
      </c>
      <c r="L177" s="15" t="s">
        <v>458</v>
      </c>
      <c r="M177" s="15" t="s">
        <v>150</v>
      </c>
      <c r="N177" s="15" t="s">
        <v>229</v>
      </c>
      <c r="O177" s="17" t="s">
        <v>61</v>
      </c>
      <c r="P177" s="17" t="s">
        <v>448</v>
      </c>
      <c r="Q177" s="18"/>
      <c r="R177" s="52" t="s">
        <v>61</v>
      </c>
      <c r="S177" s="15" t="s">
        <v>70</v>
      </c>
      <c r="T177" s="15"/>
      <c r="U177" s="15"/>
      <c r="V177" s="15">
        <v>132</v>
      </c>
      <c r="W177" s="15">
        <f t="shared" ref="W177:W182" si="41">V177</f>
        <v>132</v>
      </c>
      <c r="X177" s="15">
        <f t="shared" si="39"/>
        <v>132</v>
      </c>
      <c r="Y177" s="15">
        <f>ROUNDDOWN(W177/HLOOKUP(D177,Table!$C$3:$D$4,2,0)*8,2)</f>
        <v>2.34</v>
      </c>
      <c r="Z177" s="15">
        <v>0.5</v>
      </c>
      <c r="AA177" s="15" t="s">
        <v>74</v>
      </c>
      <c r="AB177" s="19">
        <v>43980</v>
      </c>
      <c r="AC177" s="19">
        <v>43973</v>
      </c>
      <c r="AD177" s="19">
        <v>43982</v>
      </c>
      <c r="AE177" s="19">
        <v>43976</v>
      </c>
      <c r="AF177" s="19">
        <v>43976</v>
      </c>
      <c r="AG177" s="19" t="s">
        <v>176</v>
      </c>
      <c r="AH177" s="31">
        <v>1</v>
      </c>
      <c r="AI177" s="31">
        <v>1</v>
      </c>
      <c r="AJ177" s="31">
        <v>1</v>
      </c>
      <c r="AK177" s="19" t="s">
        <v>150</v>
      </c>
      <c r="AL177" s="109" t="s">
        <v>61</v>
      </c>
      <c r="AM177" s="109" t="s">
        <v>61</v>
      </c>
      <c r="AN177" s="109" t="s">
        <v>61</v>
      </c>
    </row>
    <row r="178" spans="2:40" x14ac:dyDescent="0.25">
      <c r="B178" s="133">
        <f t="shared" si="31"/>
        <v>119</v>
      </c>
      <c r="C178" s="16">
        <v>20200522</v>
      </c>
      <c r="D178" s="15" t="s">
        <v>3</v>
      </c>
      <c r="E178" s="15" t="s">
        <v>441</v>
      </c>
      <c r="F178" s="93" t="s">
        <v>473</v>
      </c>
      <c r="G178" s="17">
        <v>1481766</v>
      </c>
      <c r="H178" s="52" t="s">
        <v>61</v>
      </c>
      <c r="I178" s="15" t="s">
        <v>445</v>
      </c>
      <c r="J178" s="52" t="s">
        <v>61</v>
      </c>
      <c r="K178" s="15" t="s">
        <v>146</v>
      </c>
      <c r="L178" s="15" t="s">
        <v>458</v>
      </c>
      <c r="M178" s="15" t="s">
        <v>150</v>
      </c>
      <c r="N178" s="15" t="s">
        <v>229</v>
      </c>
      <c r="O178" s="17" t="s">
        <v>61</v>
      </c>
      <c r="P178" s="17" t="s">
        <v>448</v>
      </c>
      <c r="Q178" s="18"/>
      <c r="R178" s="52" t="s">
        <v>61</v>
      </c>
      <c r="S178" s="15" t="s">
        <v>67</v>
      </c>
      <c r="T178" s="15"/>
      <c r="U178" s="15"/>
      <c r="V178" s="15">
        <v>72</v>
      </c>
      <c r="W178" s="15">
        <f t="shared" si="41"/>
        <v>72</v>
      </c>
      <c r="X178" s="15">
        <f t="shared" si="39"/>
        <v>72</v>
      </c>
      <c r="Y178" s="15">
        <f>ROUNDDOWN(W178/HLOOKUP(D178,Table!$C$3:$D$4,2,0)*8,2)</f>
        <v>1.28</v>
      </c>
      <c r="Z178" s="15">
        <v>1</v>
      </c>
      <c r="AA178" s="15" t="s">
        <v>74</v>
      </c>
      <c r="AB178" s="19">
        <v>43980</v>
      </c>
      <c r="AC178" s="19">
        <v>43973</v>
      </c>
      <c r="AD178" s="19">
        <v>43982</v>
      </c>
      <c r="AE178" s="19">
        <v>43977</v>
      </c>
      <c r="AF178" s="19">
        <v>43977</v>
      </c>
      <c r="AG178" s="19" t="s">
        <v>176</v>
      </c>
      <c r="AH178" s="31">
        <v>1</v>
      </c>
      <c r="AI178" s="31">
        <v>1</v>
      </c>
      <c r="AJ178" s="31">
        <v>1</v>
      </c>
      <c r="AK178" s="19" t="s">
        <v>150</v>
      </c>
      <c r="AL178" s="109" t="s">
        <v>61</v>
      </c>
      <c r="AM178" s="109" t="s">
        <v>61</v>
      </c>
      <c r="AN178" s="109" t="s">
        <v>61</v>
      </c>
    </row>
    <row r="179" spans="2:40" x14ac:dyDescent="0.25">
      <c r="B179" s="133">
        <f t="shared" si="31"/>
        <v>120</v>
      </c>
      <c r="C179" s="16">
        <v>20200522</v>
      </c>
      <c r="D179" s="15" t="s">
        <v>3</v>
      </c>
      <c r="E179" s="15" t="s">
        <v>441</v>
      </c>
      <c r="F179" s="93" t="s">
        <v>474</v>
      </c>
      <c r="G179" s="17">
        <v>1482047</v>
      </c>
      <c r="H179" s="52" t="s">
        <v>61</v>
      </c>
      <c r="I179" s="15" t="s">
        <v>153</v>
      </c>
      <c r="J179" s="52" t="s">
        <v>61</v>
      </c>
      <c r="K179" s="15" t="s">
        <v>146</v>
      </c>
      <c r="L179" s="15" t="s">
        <v>454</v>
      </c>
      <c r="M179" s="15" t="s">
        <v>150</v>
      </c>
      <c r="N179" s="15" t="s">
        <v>229</v>
      </c>
      <c r="O179" s="17" t="s">
        <v>61</v>
      </c>
      <c r="P179" s="17" t="s">
        <v>455</v>
      </c>
      <c r="Q179" s="18"/>
      <c r="R179" s="52" t="s">
        <v>61</v>
      </c>
      <c r="S179" s="15" t="s">
        <v>70</v>
      </c>
      <c r="T179" s="15"/>
      <c r="U179" s="15"/>
      <c r="V179" s="15">
        <v>175</v>
      </c>
      <c r="W179" s="15">
        <f>V179</f>
        <v>175</v>
      </c>
      <c r="X179" s="15">
        <f t="shared" si="39"/>
        <v>175</v>
      </c>
      <c r="Y179" s="15">
        <f>ROUNDDOWN(W179/HLOOKUP(D179,Table!$C$3:$D$4,2,0)*8,2)</f>
        <v>3.11</v>
      </c>
      <c r="Z179" s="15">
        <v>0.5</v>
      </c>
      <c r="AA179" s="15" t="s">
        <v>74</v>
      </c>
      <c r="AB179" s="19">
        <v>43980</v>
      </c>
      <c r="AC179" s="19">
        <v>43973</v>
      </c>
      <c r="AD179" s="19">
        <v>43982</v>
      </c>
      <c r="AE179" s="19">
        <v>43976</v>
      </c>
      <c r="AF179" s="19">
        <v>43976</v>
      </c>
      <c r="AG179" s="19" t="s">
        <v>176</v>
      </c>
      <c r="AH179" s="31">
        <v>1</v>
      </c>
      <c r="AI179" s="31">
        <v>1</v>
      </c>
      <c r="AJ179" s="31">
        <v>1</v>
      </c>
      <c r="AK179" s="19" t="s">
        <v>150</v>
      </c>
      <c r="AL179" s="109" t="s">
        <v>61</v>
      </c>
      <c r="AM179" s="109" t="s">
        <v>61</v>
      </c>
      <c r="AN179" s="109" t="s">
        <v>61</v>
      </c>
    </row>
    <row r="180" spans="2:40" x14ac:dyDescent="0.25">
      <c r="B180" s="133">
        <f t="shared" si="31"/>
        <v>121</v>
      </c>
      <c r="C180" s="16">
        <v>20200522</v>
      </c>
      <c r="D180" s="15" t="s">
        <v>2</v>
      </c>
      <c r="E180" s="15" t="s">
        <v>415</v>
      </c>
      <c r="F180" s="93" t="s">
        <v>61</v>
      </c>
      <c r="G180" s="17">
        <v>1482841</v>
      </c>
      <c r="H180" s="52" t="s">
        <v>61</v>
      </c>
      <c r="I180" s="15" t="s">
        <v>845</v>
      </c>
      <c r="J180" s="52" t="s">
        <v>61</v>
      </c>
      <c r="K180" s="15" t="s">
        <v>146</v>
      </c>
      <c r="L180" s="15" t="s">
        <v>150</v>
      </c>
      <c r="M180" s="15" t="s">
        <v>451</v>
      </c>
      <c r="N180" s="15" t="s">
        <v>450</v>
      </c>
      <c r="O180" s="17">
        <v>1.1000000000000001</v>
      </c>
      <c r="P180" s="17" t="s">
        <v>427</v>
      </c>
      <c r="Q180" s="18"/>
      <c r="R180" s="52" t="s">
        <v>61</v>
      </c>
      <c r="S180" s="15" t="s">
        <v>69</v>
      </c>
      <c r="T180" s="15"/>
      <c r="U180" s="15"/>
      <c r="V180" s="15">
        <v>5</v>
      </c>
      <c r="W180" s="15">
        <f t="shared" si="41"/>
        <v>5</v>
      </c>
      <c r="X180" s="15">
        <f>W180</f>
        <v>5</v>
      </c>
      <c r="Y180" s="15">
        <f>ROUNDDOWN(W180/HLOOKUP(D180,Table!$C$3:$D$4,2,0)*8,2)</f>
        <v>0.3</v>
      </c>
      <c r="Z180" s="15">
        <v>0.3</v>
      </c>
      <c r="AA180" s="15" t="s">
        <v>74</v>
      </c>
      <c r="AB180" s="19">
        <v>43984</v>
      </c>
      <c r="AC180" s="19">
        <v>43973</v>
      </c>
      <c r="AD180" s="19">
        <v>43984</v>
      </c>
      <c r="AE180" s="19">
        <v>43983</v>
      </c>
      <c r="AF180" s="19">
        <v>43983</v>
      </c>
      <c r="AG180" s="19" t="s">
        <v>176</v>
      </c>
      <c r="AH180" s="31">
        <v>1</v>
      </c>
      <c r="AI180" s="31">
        <v>1</v>
      </c>
      <c r="AJ180" s="31">
        <v>1</v>
      </c>
      <c r="AK180" s="19" t="s">
        <v>150</v>
      </c>
      <c r="AL180" s="109" t="s">
        <v>61</v>
      </c>
      <c r="AM180" s="109" t="s">
        <v>61</v>
      </c>
      <c r="AN180" s="109" t="s">
        <v>61</v>
      </c>
    </row>
    <row r="181" spans="2:40" x14ac:dyDescent="0.25">
      <c r="B181" s="133">
        <f t="shared" si="31"/>
        <v>122</v>
      </c>
      <c r="C181" s="16">
        <v>20200522</v>
      </c>
      <c r="D181" s="15" t="s">
        <v>2</v>
      </c>
      <c r="E181" s="15" t="s">
        <v>415</v>
      </c>
      <c r="F181" s="93" t="s">
        <v>61</v>
      </c>
      <c r="G181" s="17">
        <v>1482841</v>
      </c>
      <c r="H181" s="52" t="s">
        <v>61</v>
      </c>
      <c r="I181" s="15" t="s">
        <v>478</v>
      </c>
      <c r="J181" s="52" t="s">
        <v>61</v>
      </c>
      <c r="K181" s="15" t="s">
        <v>146</v>
      </c>
      <c r="L181" s="15" t="s">
        <v>150</v>
      </c>
      <c r="M181" s="15" t="s">
        <v>451</v>
      </c>
      <c r="N181" s="15" t="s">
        <v>450</v>
      </c>
      <c r="O181" s="17" t="s">
        <v>447</v>
      </c>
      <c r="P181" s="17" t="s">
        <v>427</v>
      </c>
      <c r="Q181" s="18"/>
      <c r="R181" s="52" t="s">
        <v>61</v>
      </c>
      <c r="S181" s="15" t="s">
        <v>67</v>
      </c>
      <c r="T181" s="15"/>
      <c r="U181" s="15"/>
      <c r="V181" s="15">
        <v>150</v>
      </c>
      <c r="W181" s="15">
        <f t="shared" si="41"/>
        <v>150</v>
      </c>
      <c r="X181" s="15">
        <f>W181</f>
        <v>150</v>
      </c>
      <c r="Y181" s="15">
        <f>ROUNDDOWN(W181/HLOOKUP(D181,Table!$C$3:$D$4,2,0)*8,2)</f>
        <v>9.23</v>
      </c>
      <c r="Z181" s="15">
        <v>9</v>
      </c>
      <c r="AA181" s="15" t="s">
        <v>74</v>
      </c>
      <c r="AB181" s="19">
        <v>43986</v>
      </c>
      <c r="AC181" s="19">
        <v>43973</v>
      </c>
      <c r="AD181" s="99">
        <v>43984</v>
      </c>
      <c r="AE181" s="19">
        <v>43986</v>
      </c>
      <c r="AF181" s="19">
        <v>43986</v>
      </c>
      <c r="AG181" s="19" t="s">
        <v>177</v>
      </c>
      <c r="AH181" s="31">
        <v>0.90200000000000002</v>
      </c>
      <c r="AI181" s="31">
        <v>0.90900000000000003</v>
      </c>
      <c r="AJ181" s="31">
        <v>0.91200000000000003</v>
      </c>
      <c r="AK181" s="19" t="s">
        <v>139</v>
      </c>
      <c r="AL181" s="17" t="s">
        <v>1266</v>
      </c>
      <c r="AM181" s="109" t="s">
        <v>61</v>
      </c>
      <c r="AN181" s="15" t="s">
        <v>1257</v>
      </c>
    </row>
    <row r="182" spans="2:40" x14ac:dyDescent="0.25">
      <c r="B182" s="133">
        <f t="shared" si="31"/>
        <v>123</v>
      </c>
      <c r="C182" s="16">
        <v>20200522</v>
      </c>
      <c r="D182" s="15" t="s">
        <v>3</v>
      </c>
      <c r="E182" s="15" t="s">
        <v>360</v>
      </c>
      <c r="F182" s="93" t="s">
        <v>475</v>
      </c>
      <c r="G182" s="17">
        <v>1479289</v>
      </c>
      <c r="H182" s="52" t="s">
        <v>61</v>
      </c>
      <c r="I182" s="15" t="s">
        <v>446</v>
      </c>
      <c r="J182" s="52" t="s">
        <v>61</v>
      </c>
      <c r="K182" s="15" t="s">
        <v>146</v>
      </c>
      <c r="L182" s="15" t="s">
        <v>180</v>
      </c>
      <c r="M182" s="15" t="s">
        <v>150</v>
      </c>
      <c r="N182" s="15" t="s">
        <v>181</v>
      </c>
      <c r="O182" s="17" t="s">
        <v>61</v>
      </c>
      <c r="P182" s="17" t="s">
        <v>179</v>
      </c>
      <c r="Q182" s="18"/>
      <c r="R182" s="52" t="s">
        <v>61</v>
      </c>
      <c r="S182" s="15" t="s">
        <v>70</v>
      </c>
      <c r="T182" s="15"/>
      <c r="U182" s="15"/>
      <c r="V182" s="15">
        <v>108</v>
      </c>
      <c r="W182" s="15">
        <f t="shared" si="41"/>
        <v>108</v>
      </c>
      <c r="X182" s="15">
        <f t="shared" ref="X182:X190" si="42">W182</f>
        <v>108</v>
      </c>
      <c r="Y182" s="15">
        <f>ROUNDDOWN(W182/HLOOKUP(D182,Table!$C$3:$D$4,2,0)*8,2)</f>
        <v>1.92</v>
      </c>
      <c r="Z182" s="15">
        <v>1</v>
      </c>
      <c r="AA182" s="15" t="s">
        <v>74</v>
      </c>
      <c r="AB182" s="19">
        <v>43984</v>
      </c>
      <c r="AC182" s="19">
        <v>43973</v>
      </c>
      <c r="AD182" s="19">
        <v>43984</v>
      </c>
      <c r="AE182" s="19">
        <v>43976</v>
      </c>
      <c r="AF182" s="19">
        <v>43976</v>
      </c>
      <c r="AG182" s="19" t="s">
        <v>176</v>
      </c>
      <c r="AH182" s="31">
        <v>1</v>
      </c>
      <c r="AI182" s="31">
        <v>1</v>
      </c>
      <c r="AJ182" s="31">
        <v>1</v>
      </c>
      <c r="AK182" s="19" t="s">
        <v>150</v>
      </c>
      <c r="AL182" s="109" t="s">
        <v>61</v>
      </c>
      <c r="AM182" s="109" t="s">
        <v>61</v>
      </c>
      <c r="AN182" s="109" t="s">
        <v>61</v>
      </c>
    </row>
    <row r="183" spans="2:40" x14ac:dyDescent="0.25">
      <c r="B183" s="41">
        <f t="shared" ref="B183:B214" si="43">B182+1</f>
        <v>124</v>
      </c>
      <c r="C183" s="16">
        <v>20200525</v>
      </c>
      <c r="D183" s="15" t="s">
        <v>3</v>
      </c>
      <c r="E183" s="80" t="s">
        <v>480</v>
      </c>
      <c r="F183" s="93" t="s">
        <v>536</v>
      </c>
      <c r="G183" s="80">
        <v>1484917</v>
      </c>
      <c r="H183" s="52" t="s">
        <v>61</v>
      </c>
      <c r="I183" s="80" t="s">
        <v>481</v>
      </c>
      <c r="J183" s="52" t="s">
        <v>61</v>
      </c>
      <c r="K183" s="15" t="s">
        <v>184</v>
      </c>
      <c r="L183" s="15" t="s">
        <v>527</v>
      </c>
      <c r="M183" s="80" t="s">
        <v>528</v>
      </c>
      <c r="N183" s="80" t="s">
        <v>529</v>
      </c>
      <c r="O183" s="17" t="s">
        <v>61</v>
      </c>
      <c r="P183" s="77" t="s">
        <v>530</v>
      </c>
      <c r="Q183" s="18"/>
      <c r="R183" s="52" t="s">
        <v>61</v>
      </c>
      <c r="S183" s="15" t="s">
        <v>69</v>
      </c>
      <c r="T183" s="15"/>
      <c r="U183" s="15"/>
      <c r="V183" s="80">
        <v>8</v>
      </c>
      <c r="W183" s="15">
        <f t="shared" ref="W183:W214" si="44">V183</f>
        <v>8</v>
      </c>
      <c r="X183" s="15">
        <f t="shared" si="42"/>
        <v>8</v>
      </c>
      <c r="Y183" s="15">
        <f>ROUNDDOWN(W183/HLOOKUP(D183,Table!$C$3:$D$4,2,0)*8,2)</f>
        <v>0.14000000000000001</v>
      </c>
      <c r="Z183" s="15">
        <v>0.1</v>
      </c>
      <c r="AA183" s="15" t="s">
        <v>74</v>
      </c>
      <c r="AB183" s="19">
        <v>43983</v>
      </c>
      <c r="AC183" s="19">
        <v>43976</v>
      </c>
      <c r="AD183" s="19">
        <v>43983</v>
      </c>
      <c r="AE183" s="19">
        <v>43978</v>
      </c>
      <c r="AF183" s="19">
        <v>43978</v>
      </c>
      <c r="AG183" s="19" t="s">
        <v>176</v>
      </c>
      <c r="AH183" s="31">
        <v>1</v>
      </c>
      <c r="AI183" s="31">
        <v>1</v>
      </c>
      <c r="AJ183" s="31">
        <v>1</v>
      </c>
      <c r="AK183" s="19" t="s">
        <v>150</v>
      </c>
      <c r="AL183" s="136" t="s">
        <v>61</v>
      </c>
      <c r="AM183" s="136" t="s">
        <v>61</v>
      </c>
      <c r="AN183" s="137" t="s">
        <v>531</v>
      </c>
    </row>
    <row r="184" spans="2:40" x14ac:dyDescent="0.25">
      <c r="B184" s="41">
        <f t="shared" si="43"/>
        <v>125</v>
      </c>
      <c r="C184" s="16">
        <v>20200525</v>
      </c>
      <c r="D184" s="15" t="s">
        <v>3</v>
      </c>
      <c r="E184" s="80" t="s">
        <v>480</v>
      </c>
      <c r="F184" s="93" t="s">
        <v>537</v>
      </c>
      <c r="G184" s="80">
        <v>1484917</v>
      </c>
      <c r="H184" s="52" t="s">
        <v>61</v>
      </c>
      <c r="I184" s="80" t="s">
        <v>482</v>
      </c>
      <c r="J184" s="52" t="s">
        <v>61</v>
      </c>
      <c r="K184" s="15" t="s">
        <v>184</v>
      </c>
      <c r="L184" s="15" t="s">
        <v>527</v>
      </c>
      <c r="M184" s="15" t="s">
        <v>528</v>
      </c>
      <c r="N184" s="15" t="s">
        <v>529</v>
      </c>
      <c r="O184" s="17" t="s">
        <v>61</v>
      </c>
      <c r="P184" s="17" t="s">
        <v>530</v>
      </c>
      <c r="Q184" s="18"/>
      <c r="R184" s="52" t="s">
        <v>61</v>
      </c>
      <c r="S184" s="15" t="s">
        <v>69</v>
      </c>
      <c r="T184" s="15"/>
      <c r="U184" s="15"/>
      <c r="V184" s="80">
        <v>25</v>
      </c>
      <c r="W184" s="15">
        <f t="shared" si="44"/>
        <v>25</v>
      </c>
      <c r="X184" s="15">
        <f t="shared" si="42"/>
        <v>25</v>
      </c>
      <c r="Y184" s="15">
        <f>ROUNDDOWN(W184/HLOOKUP(D184,Table!$C$3:$D$4,2,0)*8,2)</f>
        <v>0.44</v>
      </c>
      <c r="Z184" s="15">
        <v>0.4</v>
      </c>
      <c r="AA184" s="15" t="s">
        <v>74</v>
      </c>
      <c r="AB184" s="19">
        <v>43983</v>
      </c>
      <c r="AC184" s="19">
        <v>43976</v>
      </c>
      <c r="AD184" s="19">
        <v>43983</v>
      </c>
      <c r="AE184" s="19">
        <v>43978</v>
      </c>
      <c r="AF184" s="19">
        <v>43978</v>
      </c>
      <c r="AG184" s="19" t="s">
        <v>176</v>
      </c>
      <c r="AH184" s="31">
        <v>1</v>
      </c>
      <c r="AI184" s="31">
        <v>1</v>
      </c>
      <c r="AJ184" s="31">
        <v>1</v>
      </c>
      <c r="AK184" s="19" t="s">
        <v>150</v>
      </c>
      <c r="AL184" s="136" t="s">
        <v>61</v>
      </c>
      <c r="AM184" s="136" t="s">
        <v>61</v>
      </c>
      <c r="AN184" s="137" t="s">
        <v>531</v>
      </c>
    </row>
    <row r="185" spans="2:40" x14ac:dyDescent="0.25">
      <c r="B185" s="41">
        <f t="shared" si="43"/>
        <v>126</v>
      </c>
      <c r="C185" s="16">
        <v>20200525</v>
      </c>
      <c r="D185" s="15" t="s">
        <v>3</v>
      </c>
      <c r="E185" s="80" t="s">
        <v>480</v>
      </c>
      <c r="F185" s="93" t="s">
        <v>538</v>
      </c>
      <c r="G185" s="80">
        <v>1484917</v>
      </c>
      <c r="H185" s="52" t="s">
        <v>61</v>
      </c>
      <c r="I185" s="80" t="s">
        <v>483</v>
      </c>
      <c r="J185" s="52" t="s">
        <v>61</v>
      </c>
      <c r="K185" s="15" t="s">
        <v>184</v>
      </c>
      <c r="L185" s="15" t="s">
        <v>527</v>
      </c>
      <c r="M185" s="15" t="s">
        <v>528</v>
      </c>
      <c r="N185" s="15" t="s">
        <v>529</v>
      </c>
      <c r="O185" s="17" t="s">
        <v>61</v>
      </c>
      <c r="P185" s="17" t="s">
        <v>530</v>
      </c>
      <c r="Q185" s="18"/>
      <c r="R185" s="52" t="s">
        <v>61</v>
      </c>
      <c r="S185" s="15" t="s">
        <v>69</v>
      </c>
      <c r="T185" s="15"/>
      <c r="U185" s="15"/>
      <c r="V185" s="80">
        <v>15</v>
      </c>
      <c r="W185" s="15">
        <f t="shared" si="44"/>
        <v>15</v>
      </c>
      <c r="X185" s="15">
        <f t="shared" si="42"/>
        <v>15</v>
      </c>
      <c r="Y185" s="15">
        <f>ROUNDDOWN(W185/HLOOKUP(D185,Table!$C$3:$D$4,2,0)*8,2)</f>
        <v>0.26</v>
      </c>
      <c r="Z185" s="15">
        <v>0.2</v>
      </c>
      <c r="AA185" s="15" t="s">
        <v>74</v>
      </c>
      <c r="AB185" s="19">
        <v>43983</v>
      </c>
      <c r="AC185" s="19">
        <v>43976</v>
      </c>
      <c r="AD185" s="19">
        <v>43983</v>
      </c>
      <c r="AE185" s="19">
        <v>43978</v>
      </c>
      <c r="AF185" s="19">
        <v>43978</v>
      </c>
      <c r="AG185" s="19" t="s">
        <v>176</v>
      </c>
      <c r="AH185" s="31">
        <v>1</v>
      </c>
      <c r="AI185" s="31">
        <v>1</v>
      </c>
      <c r="AJ185" s="31">
        <v>1</v>
      </c>
      <c r="AK185" s="19" t="s">
        <v>150</v>
      </c>
      <c r="AL185" s="136" t="s">
        <v>61</v>
      </c>
      <c r="AM185" s="136" t="s">
        <v>61</v>
      </c>
      <c r="AN185" s="137" t="s">
        <v>531</v>
      </c>
    </row>
    <row r="186" spans="2:40" x14ac:dyDescent="0.25">
      <c r="B186" s="41">
        <f t="shared" si="43"/>
        <v>127</v>
      </c>
      <c r="C186" s="16">
        <v>20200525</v>
      </c>
      <c r="D186" s="15" t="s">
        <v>3</v>
      </c>
      <c r="E186" s="80" t="s">
        <v>480</v>
      </c>
      <c r="F186" s="93" t="s">
        <v>539</v>
      </c>
      <c r="G186" s="80">
        <v>1484917</v>
      </c>
      <c r="H186" s="52" t="s">
        <v>61</v>
      </c>
      <c r="I186" s="80" t="s">
        <v>484</v>
      </c>
      <c r="J186" s="52" t="s">
        <v>61</v>
      </c>
      <c r="K186" s="15" t="s">
        <v>184</v>
      </c>
      <c r="L186" s="15" t="s">
        <v>527</v>
      </c>
      <c r="M186" s="15" t="s">
        <v>528</v>
      </c>
      <c r="N186" s="15" t="s">
        <v>529</v>
      </c>
      <c r="O186" s="17" t="s">
        <v>61</v>
      </c>
      <c r="P186" s="17" t="s">
        <v>530</v>
      </c>
      <c r="Q186" s="18"/>
      <c r="R186" s="52" t="s">
        <v>61</v>
      </c>
      <c r="S186" s="15" t="s">
        <v>69</v>
      </c>
      <c r="T186" s="15"/>
      <c r="U186" s="15"/>
      <c r="V186" s="80">
        <v>30</v>
      </c>
      <c r="W186" s="15">
        <f t="shared" si="44"/>
        <v>30</v>
      </c>
      <c r="X186" s="15">
        <f t="shared" si="42"/>
        <v>30</v>
      </c>
      <c r="Y186" s="15">
        <f>ROUNDDOWN(W186/HLOOKUP(D186,Table!$C$3:$D$4,2,0)*8,2)</f>
        <v>0.53</v>
      </c>
      <c r="Z186" s="15">
        <v>0.5</v>
      </c>
      <c r="AA186" s="15" t="s">
        <v>74</v>
      </c>
      <c r="AB186" s="19">
        <v>43983</v>
      </c>
      <c r="AC186" s="19">
        <v>43976</v>
      </c>
      <c r="AD186" s="19">
        <v>43983</v>
      </c>
      <c r="AE186" s="19">
        <v>43978</v>
      </c>
      <c r="AF186" s="19">
        <v>43978</v>
      </c>
      <c r="AG186" s="19" t="s">
        <v>176</v>
      </c>
      <c r="AH186" s="31">
        <v>1</v>
      </c>
      <c r="AI186" s="31">
        <v>1</v>
      </c>
      <c r="AJ186" s="31">
        <v>1</v>
      </c>
      <c r="AK186" s="19" t="s">
        <v>150</v>
      </c>
      <c r="AL186" s="136" t="s">
        <v>61</v>
      </c>
      <c r="AM186" s="136" t="s">
        <v>61</v>
      </c>
      <c r="AN186" s="137" t="s">
        <v>531</v>
      </c>
    </row>
    <row r="187" spans="2:40" x14ac:dyDescent="0.25">
      <c r="B187" s="41">
        <f t="shared" si="43"/>
        <v>128</v>
      </c>
      <c r="C187" s="16">
        <v>20200525</v>
      </c>
      <c r="D187" s="15" t="s">
        <v>3</v>
      </c>
      <c r="E187" s="80" t="s">
        <v>480</v>
      </c>
      <c r="F187" s="93" t="s">
        <v>540</v>
      </c>
      <c r="G187" s="80">
        <v>1484917</v>
      </c>
      <c r="H187" s="52" t="s">
        <v>61</v>
      </c>
      <c r="I187" s="80" t="s">
        <v>485</v>
      </c>
      <c r="J187" s="52" t="s">
        <v>61</v>
      </c>
      <c r="K187" s="15" t="s">
        <v>184</v>
      </c>
      <c r="L187" s="15" t="s">
        <v>527</v>
      </c>
      <c r="M187" s="15" t="s">
        <v>528</v>
      </c>
      <c r="N187" s="15" t="s">
        <v>529</v>
      </c>
      <c r="O187" s="17" t="s">
        <v>61</v>
      </c>
      <c r="P187" s="17" t="s">
        <v>530</v>
      </c>
      <c r="Q187" s="18"/>
      <c r="R187" s="52" t="s">
        <v>61</v>
      </c>
      <c r="S187" s="15" t="s">
        <v>67</v>
      </c>
      <c r="T187" s="15"/>
      <c r="U187" s="15"/>
      <c r="V187" s="80">
        <v>21</v>
      </c>
      <c r="W187" s="15">
        <f t="shared" si="44"/>
        <v>21</v>
      </c>
      <c r="X187" s="15">
        <f t="shared" si="42"/>
        <v>21</v>
      </c>
      <c r="Y187" s="15">
        <f>ROUNDDOWN(W187/HLOOKUP(D187,Table!$C$3:$D$4,2,0)*8,2)</f>
        <v>0.37</v>
      </c>
      <c r="Z187" s="15">
        <v>0.2</v>
      </c>
      <c r="AA187" s="15" t="s">
        <v>74</v>
      </c>
      <c r="AB187" s="19">
        <v>43983</v>
      </c>
      <c r="AC187" s="19">
        <v>43976</v>
      </c>
      <c r="AD187" s="19">
        <v>43983</v>
      </c>
      <c r="AE187" s="19">
        <v>43980</v>
      </c>
      <c r="AF187" s="19">
        <v>43980</v>
      </c>
      <c r="AG187" s="19" t="s">
        <v>176</v>
      </c>
      <c r="AH187" s="31">
        <v>1</v>
      </c>
      <c r="AI187" s="31">
        <v>1</v>
      </c>
      <c r="AJ187" s="31">
        <v>1</v>
      </c>
      <c r="AK187" s="19" t="s">
        <v>150</v>
      </c>
      <c r="AL187" s="136" t="s">
        <v>61</v>
      </c>
      <c r="AM187" s="136" t="s">
        <v>61</v>
      </c>
      <c r="AN187" s="137" t="s">
        <v>531</v>
      </c>
    </row>
    <row r="188" spans="2:40" x14ac:dyDescent="0.25">
      <c r="B188" s="41">
        <f t="shared" si="43"/>
        <v>129</v>
      </c>
      <c r="C188" s="16">
        <v>20200525</v>
      </c>
      <c r="D188" s="15" t="s">
        <v>3</v>
      </c>
      <c r="E188" s="80" t="s">
        <v>480</v>
      </c>
      <c r="F188" s="93" t="s">
        <v>541</v>
      </c>
      <c r="G188" s="80">
        <v>1484917</v>
      </c>
      <c r="H188" s="52" t="s">
        <v>61</v>
      </c>
      <c r="I188" s="80" t="s">
        <v>486</v>
      </c>
      <c r="J188" s="52" t="s">
        <v>61</v>
      </c>
      <c r="K188" s="15" t="s">
        <v>184</v>
      </c>
      <c r="L188" s="15" t="s">
        <v>527</v>
      </c>
      <c r="M188" s="15" t="s">
        <v>528</v>
      </c>
      <c r="N188" s="15" t="s">
        <v>529</v>
      </c>
      <c r="O188" s="17" t="s">
        <v>61</v>
      </c>
      <c r="P188" s="17" t="s">
        <v>530</v>
      </c>
      <c r="Q188" s="18"/>
      <c r="R188" s="52" t="s">
        <v>61</v>
      </c>
      <c r="S188" s="15" t="s">
        <v>67</v>
      </c>
      <c r="T188" s="15"/>
      <c r="U188" s="15"/>
      <c r="V188" s="80">
        <v>17</v>
      </c>
      <c r="W188" s="15">
        <f t="shared" si="44"/>
        <v>17</v>
      </c>
      <c r="X188" s="15">
        <f t="shared" si="42"/>
        <v>17</v>
      </c>
      <c r="Y188" s="15">
        <f>ROUNDDOWN(W188/HLOOKUP(D188,Table!$C$3:$D$4,2,0)*8,2)</f>
        <v>0.3</v>
      </c>
      <c r="Z188" s="15">
        <v>0.1</v>
      </c>
      <c r="AA188" s="15" t="s">
        <v>74</v>
      </c>
      <c r="AB188" s="19">
        <v>43983</v>
      </c>
      <c r="AC188" s="19">
        <v>43976</v>
      </c>
      <c r="AD188" s="19">
        <v>43983</v>
      </c>
      <c r="AE188" s="19">
        <v>43980</v>
      </c>
      <c r="AF188" s="19">
        <v>43980</v>
      </c>
      <c r="AG188" s="19" t="s">
        <v>176</v>
      </c>
      <c r="AH188" s="31">
        <v>1</v>
      </c>
      <c r="AI188" s="31">
        <v>1</v>
      </c>
      <c r="AJ188" s="31">
        <v>1</v>
      </c>
      <c r="AK188" s="19" t="s">
        <v>150</v>
      </c>
      <c r="AL188" s="136" t="s">
        <v>61</v>
      </c>
      <c r="AM188" s="136" t="s">
        <v>61</v>
      </c>
      <c r="AN188" s="137" t="s">
        <v>531</v>
      </c>
    </row>
    <row r="189" spans="2:40" x14ac:dyDescent="0.25">
      <c r="B189" s="41">
        <f t="shared" si="43"/>
        <v>130</v>
      </c>
      <c r="C189" s="16">
        <v>20200525</v>
      </c>
      <c r="D189" s="15" t="s">
        <v>3</v>
      </c>
      <c r="E189" s="80" t="s">
        <v>480</v>
      </c>
      <c r="F189" s="93" t="s">
        <v>542</v>
      </c>
      <c r="G189" s="80">
        <v>1484917</v>
      </c>
      <c r="H189" s="52" t="s">
        <v>61</v>
      </c>
      <c r="I189" s="80" t="s">
        <v>487</v>
      </c>
      <c r="J189" s="52" t="s">
        <v>61</v>
      </c>
      <c r="K189" s="15" t="s">
        <v>184</v>
      </c>
      <c r="L189" s="15" t="s">
        <v>527</v>
      </c>
      <c r="M189" s="15" t="s">
        <v>528</v>
      </c>
      <c r="N189" s="15" t="s">
        <v>529</v>
      </c>
      <c r="O189" s="17" t="s">
        <v>61</v>
      </c>
      <c r="P189" s="17" t="s">
        <v>530</v>
      </c>
      <c r="Q189" s="18"/>
      <c r="R189" s="52" t="s">
        <v>61</v>
      </c>
      <c r="S189" s="15" t="s">
        <v>67</v>
      </c>
      <c r="T189" s="15"/>
      <c r="U189" s="15"/>
      <c r="V189" s="80">
        <v>31</v>
      </c>
      <c r="W189" s="15">
        <f t="shared" si="44"/>
        <v>31</v>
      </c>
      <c r="X189" s="15">
        <f t="shared" si="42"/>
        <v>31</v>
      </c>
      <c r="Y189" s="15">
        <f>ROUNDDOWN(W189/HLOOKUP(D189,Table!$C$3:$D$4,2,0)*8,2)</f>
        <v>0.55000000000000004</v>
      </c>
      <c r="Z189" s="15">
        <v>0.5</v>
      </c>
      <c r="AA189" s="15" t="s">
        <v>74</v>
      </c>
      <c r="AB189" s="19">
        <v>43983</v>
      </c>
      <c r="AC189" s="19">
        <v>43976</v>
      </c>
      <c r="AD189" s="19">
        <v>43983</v>
      </c>
      <c r="AE189" s="19">
        <v>43980</v>
      </c>
      <c r="AF189" s="19">
        <v>43980</v>
      </c>
      <c r="AG189" s="19" t="s">
        <v>176</v>
      </c>
      <c r="AH189" s="31">
        <v>1</v>
      </c>
      <c r="AI189" s="31">
        <v>1</v>
      </c>
      <c r="AJ189" s="31">
        <v>1</v>
      </c>
      <c r="AK189" s="19" t="s">
        <v>150</v>
      </c>
      <c r="AL189" s="136" t="s">
        <v>61</v>
      </c>
      <c r="AM189" s="136" t="s">
        <v>61</v>
      </c>
      <c r="AN189" s="137" t="s">
        <v>531</v>
      </c>
    </row>
    <row r="190" spans="2:40" x14ac:dyDescent="0.25">
      <c r="B190" s="41">
        <f t="shared" si="43"/>
        <v>131</v>
      </c>
      <c r="C190" s="16">
        <v>20200525</v>
      </c>
      <c r="D190" s="15" t="s">
        <v>3</v>
      </c>
      <c r="E190" s="80" t="s">
        <v>480</v>
      </c>
      <c r="F190" s="93" t="s">
        <v>543</v>
      </c>
      <c r="G190" s="80">
        <v>1484917</v>
      </c>
      <c r="H190" s="52" t="s">
        <v>61</v>
      </c>
      <c r="I190" s="80" t="s">
        <v>488</v>
      </c>
      <c r="J190" s="52" t="s">
        <v>61</v>
      </c>
      <c r="K190" s="15" t="s">
        <v>184</v>
      </c>
      <c r="L190" s="15" t="s">
        <v>527</v>
      </c>
      <c r="M190" s="15" t="s">
        <v>528</v>
      </c>
      <c r="N190" s="15" t="s">
        <v>529</v>
      </c>
      <c r="O190" s="17" t="s">
        <v>61</v>
      </c>
      <c r="P190" s="17" t="s">
        <v>530</v>
      </c>
      <c r="Q190" s="18"/>
      <c r="R190" s="52" t="s">
        <v>61</v>
      </c>
      <c r="S190" s="15" t="s">
        <v>67</v>
      </c>
      <c r="T190" s="15"/>
      <c r="U190" s="15"/>
      <c r="V190" s="80">
        <v>31</v>
      </c>
      <c r="W190" s="15">
        <f t="shared" si="44"/>
        <v>31</v>
      </c>
      <c r="X190" s="15">
        <f t="shared" si="42"/>
        <v>31</v>
      </c>
      <c r="Y190" s="15">
        <f>ROUNDDOWN(W190/HLOOKUP(D190,Table!$C$3:$D$4,2,0)*8,2)</f>
        <v>0.55000000000000004</v>
      </c>
      <c r="Z190" s="15">
        <v>0.5</v>
      </c>
      <c r="AA190" s="15" t="s">
        <v>74</v>
      </c>
      <c r="AB190" s="19">
        <v>43983</v>
      </c>
      <c r="AC190" s="19">
        <v>43976</v>
      </c>
      <c r="AD190" s="19">
        <v>43983</v>
      </c>
      <c r="AE190" s="19">
        <v>43980</v>
      </c>
      <c r="AF190" s="19">
        <v>43980</v>
      </c>
      <c r="AG190" s="19" t="s">
        <v>176</v>
      </c>
      <c r="AH190" s="31">
        <v>1</v>
      </c>
      <c r="AI190" s="31">
        <v>1</v>
      </c>
      <c r="AJ190" s="31">
        <v>1</v>
      </c>
      <c r="AK190" s="19" t="s">
        <v>150</v>
      </c>
      <c r="AL190" s="136" t="s">
        <v>61</v>
      </c>
      <c r="AM190" s="136" t="s">
        <v>61</v>
      </c>
      <c r="AN190" s="137" t="s">
        <v>531</v>
      </c>
    </row>
    <row r="191" spans="2:40" x14ac:dyDescent="0.25">
      <c r="B191" s="41">
        <f t="shared" si="43"/>
        <v>132</v>
      </c>
      <c r="C191" s="16">
        <v>20200525</v>
      </c>
      <c r="D191" s="15" t="s">
        <v>3</v>
      </c>
      <c r="E191" s="80" t="s">
        <v>480</v>
      </c>
      <c r="F191" s="93" t="s">
        <v>544</v>
      </c>
      <c r="G191" s="80">
        <v>1484917</v>
      </c>
      <c r="H191" s="52" t="s">
        <v>61</v>
      </c>
      <c r="I191" s="80" t="s">
        <v>489</v>
      </c>
      <c r="J191" s="52" t="s">
        <v>61</v>
      </c>
      <c r="K191" s="15" t="s">
        <v>184</v>
      </c>
      <c r="L191" s="15" t="s">
        <v>527</v>
      </c>
      <c r="M191" s="15" t="s">
        <v>528</v>
      </c>
      <c r="N191" s="15" t="s">
        <v>529</v>
      </c>
      <c r="O191" s="17" t="s">
        <v>61</v>
      </c>
      <c r="P191" s="17" t="s">
        <v>530</v>
      </c>
      <c r="Q191" s="18"/>
      <c r="R191" s="52" t="s">
        <v>61</v>
      </c>
      <c r="S191" s="15" t="s">
        <v>70</v>
      </c>
      <c r="T191" s="15"/>
      <c r="U191" s="15"/>
      <c r="V191" s="80">
        <v>12</v>
      </c>
      <c r="W191" s="15">
        <f t="shared" si="44"/>
        <v>12</v>
      </c>
      <c r="X191" s="15">
        <f t="shared" ref="X191:X199" si="45">W191</f>
        <v>12</v>
      </c>
      <c r="Y191" s="15">
        <f>ROUNDDOWN(W191/HLOOKUP(D191,Table!$C$3:$D$4,2,0)*8,2)</f>
        <v>0.21</v>
      </c>
      <c r="Z191" s="15">
        <f>Y191</f>
        <v>0.21</v>
      </c>
      <c r="AA191" s="15" t="s">
        <v>74</v>
      </c>
      <c r="AB191" s="19">
        <v>43983</v>
      </c>
      <c r="AC191" s="19">
        <v>43976</v>
      </c>
      <c r="AD191" s="19">
        <v>43983</v>
      </c>
      <c r="AE191" s="19">
        <v>43977</v>
      </c>
      <c r="AF191" s="19">
        <v>43977</v>
      </c>
      <c r="AG191" s="19" t="s">
        <v>176</v>
      </c>
      <c r="AH191" s="31">
        <v>1</v>
      </c>
      <c r="AI191" s="31">
        <v>1</v>
      </c>
      <c r="AJ191" s="31">
        <v>1</v>
      </c>
      <c r="AK191" s="19" t="s">
        <v>150</v>
      </c>
      <c r="AL191" s="136" t="s">
        <v>61</v>
      </c>
      <c r="AM191" s="136" t="s">
        <v>61</v>
      </c>
      <c r="AN191" s="137" t="s">
        <v>531</v>
      </c>
    </row>
    <row r="192" spans="2:40" x14ac:dyDescent="0.25">
      <c r="B192" s="41">
        <f t="shared" si="43"/>
        <v>133</v>
      </c>
      <c r="C192" s="16">
        <v>20200525</v>
      </c>
      <c r="D192" s="15" t="s">
        <v>3</v>
      </c>
      <c r="E192" s="80" t="s">
        <v>480</v>
      </c>
      <c r="F192" s="93" t="s">
        <v>545</v>
      </c>
      <c r="G192" s="80">
        <v>1484917</v>
      </c>
      <c r="H192" s="52" t="s">
        <v>61</v>
      </c>
      <c r="I192" s="80" t="s">
        <v>490</v>
      </c>
      <c r="J192" s="52" t="s">
        <v>61</v>
      </c>
      <c r="K192" s="15" t="s">
        <v>184</v>
      </c>
      <c r="L192" s="15" t="s">
        <v>527</v>
      </c>
      <c r="M192" s="15" t="s">
        <v>528</v>
      </c>
      <c r="N192" s="15" t="s">
        <v>529</v>
      </c>
      <c r="O192" s="17" t="s">
        <v>61</v>
      </c>
      <c r="P192" s="17" t="s">
        <v>530</v>
      </c>
      <c r="Q192" s="18"/>
      <c r="R192" s="52" t="s">
        <v>61</v>
      </c>
      <c r="S192" s="15" t="s">
        <v>70</v>
      </c>
      <c r="T192" s="15"/>
      <c r="U192" s="15"/>
      <c r="V192" s="80">
        <v>35</v>
      </c>
      <c r="W192" s="15">
        <f t="shared" si="44"/>
        <v>35</v>
      </c>
      <c r="X192" s="15">
        <f t="shared" si="45"/>
        <v>35</v>
      </c>
      <c r="Y192" s="15">
        <f>ROUNDDOWN(W192/HLOOKUP(D192,Table!$C$3:$D$4,2,0)*8,2)</f>
        <v>0.62</v>
      </c>
      <c r="Z192" s="15">
        <f>Y192</f>
        <v>0.62</v>
      </c>
      <c r="AA192" s="15" t="s">
        <v>74</v>
      </c>
      <c r="AB192" s="19">
        <v>43983</v>
      </c>
      <c r="AC192" s="19">
        <v>43976</v>
      </c>
      <c r="AD192" s="19">
        <v>43983</v>
      </c>
      <c r="AE192" s="19">
        <v>43977</v>
      </c>
      <c r="AF192" s="19">
        <v>43977</v>
      </c>
      <c r="AG192" s="19" t="s">
        <v>176</v>
      </c>
      <c r="AH192" s="31">
        <v>1</v>
      </c>
      <c r="AI192" s="31">
        <v>1</v>
      </c>
      <c r="AJ192" s="31">
        <v>1</v>
      </c>
      <c r="AK192" s="19" t="s">
        <v>150</v>
      </c>
      <c r="AL192" s="136" t="s">
        <v>61</v>
      </c>
      <c r="AM192" s="136" t="s">
        <v>61</v>
      </c>
      <c r="AN192" s="137" t="s">
        <v>531</v>
      </c>
    </row>
    <row r="193" spans="2:40" x14ac:dyDescent="0.25">
      <c r="B193" s="41">
        <f t="shared" si="43"/>
        <v>134</v>
      </c>
      <c r="C193" s="16">
        <v>20200525</v>
      </c>
      <c r="D193" s="15" t="s">
        <v>3</v>
      </c>
      <c r="E193" s="80" t="s">
        <v>480</v>
      </c>
      <c r="F193" s="93" t="s">
        <v>546</v>
      </c>
      <c r="G193" s="236">
        <v>1484917</v>
      </c>
      <c r="H193" s="52" t="s">
        <v>61</v>
      </c>
      <c r="I193" s="80" t="s">
        <v>491</v>
      </c>
      <c r="J193" s="52" t="s">
        <v>61</v>
      </c>
      <c r="K193" s="15" t="s">
        <v>184</v>
      </c>
      <c r="L193" s="15" t="s">
        <v>527</v>
      </c>
      <c r="M193" s="15" t="s">
        <v>528</v>
      </c>
      <c r="N193" s="15" t="s">
        <v>529</v>
      </c>
      <c r="O193" s="17" t="s">
        <v>61</v>
      </c>
      <c r="P193" s="17" t="s">
        <v>530</v>
      </c>
      <c r="Q193" s="18"/>
      <c r="R193" s="52" t="s">
        <v>61</v>
      </c>
      <c r="S193" s="15" t="s">
        <v>70</v>
      </c>
      <c r="T193" s="15"/>
      <c r="U193" s="15"/>
      <c r="V193" s="80">
        <v>30</v>
      </c>
      <c r="W193" s="15">
        <f t="shared" si="44"/>
        <v>30</v>
      </c>
      <c r="X193" s="15">
        <f t="shared" si="45"/>
        <v>30</v>
      </c>
      <c r="Y193" s="15">
        <f>ROUNDDOWN(W193/HLOOKUP(D193,Table!$C$3:$D$4,2,0)*8,2)</f>
        <v>0.53</v>
      </c>
      <c r="Z193" s="15">
        <f>Y193</f>
        <v>0.53</v>
      </c>
      <c r="AA193" s="15" t="s">
        <v>74</v>
      </c>
      <c r="AB193" s="19">
        <v>43983</v>
      </c>
      <c r="AC193" s="19">
        <v>43976</v>
      </c>
      <c r="AD193" s="19">
        <v>43983</v>
      </c>
      <c r="AE193" s="19">
        <v>43977</v>
      </c>
      <c r="AF193" s="19">
        <v>43977</v>
      </c>
      <c r="AG193" s="19" t="s">
        <v>176</v>
      </c>
      <c r="AH193" s="31">
        <v>1</v>
      </c>
      <c r="AI193" s="31">
        <v>1</v>
      </c>
      <c r="AJ193" s="31">
        <v>1</v>
      </c>
      <c r="AK193" s="19" t="s">
        <v>150</v>
      </c>
      <c r="AL193" s="136" t="s">
        <v>61</v>
      </c>
      <c r="AM193" s="136" t="s">
        <v>61</v>
      </c>
      <c r="AN193" s="137" t="s">
        <v>531</v>
      </c>
    </row>
    <row r="194" spans="2:40" x14ac:dyDescent="0.25">
      <c r="B194" s="41">
        <f t="shared" si="43"/>
        <v>135</v>
      </c>
      <c r="C194" s="16">
        <v>20200525</v>
      </c>
      <c r="D194" s="15" t="s">
        <v>3</v>
      </c>
      <c r="E194" s="80" t="s">
        <v>480</v>
      </c>
      <c r="F194" s="93" t="s">
        <v>547</v>
      </c>
      <c r="G194" s="80">
        <v>1484917</v>
      </c>
      <c r="H194" s="52" t="s">
        <v>61</v>
      </c>
      <c r="I194" s="80" t="s">
        <v>492</v>
      </c>
      <c r="J194" s="52" t="s">
        <v>61</v>
      </c>
      <c r="K194" s="15" t="s">
        <v>184</v>
      </c>
      <c r="L194" s="15" t="s">
        <v>527</v>
      </c>
      <c r="M194" s="15" t="s">
        <v>528</v>
      </c>
      <c r="N194" s="15" t="s">
        <v>529</v>
      </c>
      <c r="O194" s="17" t="s">
        <v>61</v>
      </c>
      <c r="P194" s="17" t="s">
        <v>530</v>
      </c>
      <c r="Q194" s="18"/>
      <c r="R194" s="52" t="s">
        <v>61</v>
      </c>
      <c r="S194" s="15" t="s">
        <v>70</v>
      </c>
      <c r="T194" s="15"/>
      <c r="U194" s="15"/>
      <c r="V194" s="80">
        <v>14</v>
      </c>
      <c r="W194" s="15">
        <f t="shared" si="44"/>
        <v>14</v>
      </c>
      <c r="X194" s="15">
        <f t="shared" si="45"/>
        <v>14</v>
      </c>
      <c r="Y194" s="15">
        <f>ROUNDDOWN(W194/HLOOKUP(D194,Table!$C$3:$D$4,2,0)*8,2)</f>
        <v>0.24</v>
      </c>
      <c r="Z194" s="15">
        <f>Y194</f>
        <v>0.24</v>
      </c>
      <c r="AA194" s="15" t="s">
        <v>74</v>
      </c>
      <c r="AB194" s="19">
        <v>43983</v>
      </c>
      <c r="AC194" s="19">
        <v>43976</v>
      </c>
      <c r="AD194" s="19">
        <v>43983</v>
      </c>
      <c r="AE194" s="19">
        <v>43977</v>
      </c>
      <c r="AF194" s="19">
        <v>43977</v>
      </c>
      <c r="AG194" s="19" t="s">
        <v>176</v>
      </c>
      <c r="AH194" s="31">
        <v>1</v>
      </c>
      <c r="AI194" s="31">
        <v>1</v>
      </c>
      <c r="AJ194" s="31">
        <v>1</v>
      </c>
      <c r="AK194" s="19" t="s">
        <v>150</v>
      </c>
      <c r="AL194" s="136" t="s">
        <v>61</v>
      </c>
      <c r="AM194" s="136" t="s">
        <v>61</v>
      </c>
      <c r="AN194" s="137" t="s">
        <v>531</v>
      </c>
    </row>
    <row r="195" spans="2:40" x14ac:dyDescent="0.25">
      <c r="B195" s="41">
        <f t="shared" si="43"/>
        <v>136</v>
      </c>
      <c r="C195" s="16">
        <v>20200525</v>
      </c>
      <c r="D195" s="15" t="s">
        <v>3</v>
      </c>
      <c r="E195" s="80" t="s">
        <v>480</v>
      </c>
      <c r="F195" s="93" t="s">
        <v>548</v>
      </c>
      <c r="G195" s="80">
        <v>1484917</v>
      </c>
      <c r="H195" s="52" t="s">
        <v>61</v>
      </c>
      <c r="I195" s="80" t="s">
        <v>493</v>
      </c>
      <c r="J195" s="52" t="s">
        <v>61</v>
      </c>
      <c r="K195" s="15" t="s">
        <v>184</v>
      </c>
      <c r="L195" s="15" t="s">
        <v>527</v>
      </c>
      <c r="M195" s="15" t="s">
        <v>528</v>
      </c>
      <c r="N195" s="15" t="s">
        <v>529</v>
      </c>
      <c r="O195" s="17" t="s">
        <v>61</v>
      </c>
      <c r="P195" s="17" t="s">
        <v>530</v>
      </c>
      <c r="Q195" s="18"/>
      <c r="R195" s="52" t="s">
        <v>61</v>
      </c>
      <c r="S195" s="15" t="s">
        <v>142</v>
      </c>
      <c r="T195" s="15"/>
      <c r="U195" s="15"/>
      <c r="V195" s="80">
        <v>12</v>
      </c>
      <c r="W195" s="15">
        <f t="shared" si="44"/>
        <v>12</v>
      </c>
      <c r="X195" s="15">
        <f t="shared" si="45"/>
        <v>12</v>
      </c>
      <c r="Y195" s="15">
        <f>ROUNDDOWN(W195/HLOOKUP(D195,Table!$C$3:$D$4,2,0)*8,2)</f>
        <v>0.21</v>
      </c>
      <c r="Z195" s="15">
        <v>0.1</v>
      </c>
      <c r="AA195" s="15" t="s">
        <v>74</v>
      </c>
      <c r="AB195" s="19">
        <v>43983</v>
      </c>
      <c r="AC195" s="19">
        <v>43976</v>
      </c>
      <c r="AD195" s="19">
        <v>43983</v>
      </c>
      <c r="AE195" s="19">
        <v>43978</v>
      </c>
      <c r="AF195" s="19">
        <v>43978</v>
      </c>
      <c r="AG195" s="19" t="s">
        <v>176</v>
      </c>
      <c r="AH195" s="31">
        <v>1</v>
      </c>
      <c r="AI195" s="31">
        <v>1</v>
      </c>
      <c r="AJ195" s="31">
        <v>1</v>
      </c>
      <c r="AK195" s="19" t="s">
        <v>150</v>
      </c>
      <c r="AL195" s="136" t="s">
        <v>61</v>
      </c>
      <c r="AM195" s="136" t="s">
        <v>61</v>
      </c>
      <c r="AN195" s="137" t="s">
        <v>531</v>
      </c>
    </row>
    <row r="196" spans="2:40" x14ac:dyDescent="0.25">
      <c r="B196" s="41">
        <f t="shared" si="43"/>
        <v>137</v>
      </c>
      <c r="C196" s="16">
        <v>20200525</v>
      </c>
      <c r="D196" s="15" t="s">
        <v>3</v>
      </c>
      <c r="E196" s="80" t="s">
        <v>480</v>
      </c>
      <c r="F196" s="93" t="s">
        <v>549</v>
      </c>
      <c r="G196" s="80">
        <v>1484917</v>
      </c>
      <c r="H196" s="52" t="s">
        <v>61</v>
      </c>
      <c r="I196" s="80" t="s">
        <v>494</v>
      </c>
      <c r="J196" s="52" t="s">
        <v>61</v>
      </c>
      <c r="K196" s="15" t="s">
        <v>184</v>
      </c>
      <c r="L196" s="15" t="s">
        <v>527</v>
      </c>
      <c r="M196" s="15" t="s">
        <v>528</v>
      </c>
      <c r="N196" s="15" t="s">
        <v>529</v>
      </c>
      <c r="O196" s="17" t="s">
        <v>61</v>
      </c>
      <c r="P196" s="17" t="s">
        <v>530</v>
      </c>
      <c r="Q196" s="18"/>
      <c r="R196" s="52" t="s">
        <v>61</v>
      </c>
      <c r="S196" s="15" t="s">
        <v>68</v>
      </c>
      <c r="T196" s="15"/>
      <c r="U196" s="15"/>
      <c r="V196" s="80">
        <v>45</v>
      </c>
      <c r="W196" s="15">
        <f t="shared" si="44"/>
        <v>45</v>
      </c>
      <c r="X196" s="15">
        <f t="shared" si="45"/>
        <v>45</v>
      </c>
      <c r="Y196" s="15">
        <f>ROUNDDOWN(W196/HLOOKUP(D196,Table!$C$3:$D$4,2,0)*8,2)</f>
        <v>0.8</v>
      </c>
      <c r="Z196" s="15">
        <f>Y196</f>
        <v>0.8</v>
      </c>
      <c r="AA196" s="15" t="s">
        <v>74</v>
      </c>
      <c r="AB196" s="19">
        <v>43983</v>
      </c>
      <c r="AC196" s="19">
        <v>43976</v>
      </c>
      <c r="AD196" s="19">
        <v>43983</v>
      </c>
      <c r="AE196" s="19">
        <v>43979</v>
      </c>
      <c r="AF196" s="19">
        <v>43979</v>
      </c>
      <c r="AG196" s="19" t="s">
        <v>176</v>
      </c>
      <c r="AH196" s="31">
        <v>1</v>
      </c>
      <c r="AI196" s="31">
        <v>1</v>
      </c>
      <c r="AJ196" s="31">
        <v>1</v>
      </c>
      <c r="AK196" s="19" t="s">
        <v>150</v>
      </c>
      <c r="AL196" s="136" t="s">
        <v>61</v>
      </c>
      <c r="AM196" s="136" t="s">
        <v>61</v>
      </c>
      <c r="AN196" s="137" t="s">
        <v>531</v>
      </c>
    </row>
    <row r="197" spans="2:40" x14ac:dyDescent="0.25">
      <c r="B197" s="41">
        <f t="shared" si="43"/>
        <v>138</v>
      </c>
      <c r="C197" s="16">
        <v>20200525</v>
      </c>
      <c r="D197" s="15" t="s">
        <v>3</v>
      </c>
      <c r="E197" s="80" t="s">
        <v>480</v>
      </c>
      <c r="F197" s="93" t="s">
        <v>550</v>
      </c>
      <c r="G197" s="80">
        <v>1484917</v>
      </c>
      <c r="H197" s="52" t="s">
        <v>61</v>
      </c>
      <c r="I197" s="80" t="s">
        <v>495</v>
      </c>
      <c r="J197" s="52" t="s">
        <v>61</v>
      </c>
      <c r="K197" s="15" t="s">
        <v>184</v>
      </c>
      <c r="L197" s="15" t="s">
        <v>527</v>
      </c>
      <c r="M197" s="15" t="s">
        <v>528</v>
      </c>
      <c r="N197" s="15" t="s">
        <v>529</v>
      </c>
      <c r="O197" s="17" t="s">
        <v>61</v>
      </c>
      <c r="P197" s="17" t="s">
        <v>530</v>
      </c>
      <c r="Q197" s="18"/>
      <c r="R197" s="52" t="s">
        <v>61</v>
      </c>
      <c r="S197" s="15" t="s">
        <v>68</v>
      </c>
      <c r="T197" s="15"/>
      <c r="U197" s="15"/>
      <c r="V197" s="80">
        <v>14</v>
      </c>
      <c r="W197" s="15">
        <f t="shared" si="44"/>
        <v>14</v>
      </c>
      <c r="X197" s="15">
        <f t="shared" si="45"/>
        <v>14</v>
      </c>
      <c r="Y197" s="15">
        <f>ROUNDDOWN(W197/HLOOKUP(D197,Table!$C$3:$D$4,2,0)*8,2)</f>
        <v>0.24</v>
      </c>
      <c r="Z197" s="15">
        <f>Y197</f>
        <v>0.24</v>
      </c>
      <c r="AA197" s="15" t="s">
        <v>74</v>
      </c>
      <c r="AB197" s="19">
        <v>43983</v>
      </c>
      <c r="AC197" s="19">
        <v>43976</v>
      </c>
      <c r="AD197" s="19">
        <v>43983</v>
      </c>
      <c r="AE197" s="19">
        <v>43979</v>
      </c>
      <c r="AF197" s="19">
        <v>43979</v>
      </c>
      <c r="AG197" s="19" t="s">
        <v>176</v>
      </c>
      <c r="AH197" s="31">
        <v>1</v>
      </c>
      <c r="AI197" s="31">
        <v>1</v>
      </c>
      <c r="AJ197" s="31">
        <v>1</v>
      </c>
      <c r="AK197" s="19" t="s">
        <v>150</v>
      </c>
      <c r="AL197" s="136" t="s">
        <v>61</v>
      </c>
      <c r="AM197" s="136" t="s">
        <v>61</v>
      </c>
      <c r="AN197" s="137" t="s">
        <v>531</v>
      </c>
    </row>
    <row r="198" spans="2:40" x14ac:dyDescent="0.25">
      <c r="B198" s="41">
        <f t="shared" si="43"/>
        <v>139</v>
      </c>
      <c r="C198" s="16">
        <v>20200525</v>
      </c>
      <c r="D198" s="15" t="s">
        <v>3</v>
      </c>
      <c r="E198" s="80" t="s">
        <v>480</v>
      </c>
      <c r="F198" s="93" t="s">
        <v>551</v>
      </c>
      <c r="G198" s="80">
        <v>1484917</v>
      </c>
      <c r="H198" s="52" t="s">
        <v>61</v>
      </c>
      <c r="I198" s="80" t="s">
        <v>496</v>
      </c>
      <c r="J198" s="52" t="s">
        <v>61</v>
      </c>
      <c r="K198" s="15" t="s">
        <v>184</v>
      </c>
      <c r="L198" s="15" t="s">
        <v>527</v>
      </c>
      <c r="M198" s="15" t="s">
        <v>528</v>
      </c>
      <c r="N198" s="15" t="s">
        <v>529</v>
      </c>
      <c r="O198" s="17" t="s">
        <v>61</v>
      </c>
      <c r="P198" s="17" t="s">
        <v>530</v>
      </c>
      <c r="Q198" s="18"/>
      <c r="R198" s="52" t="s">
        <v>61</v>
      </c>
      <c r="S198" s="15" t="s">
        <v>68</v>
      </c>
      <c r="T198" s="15"/>
      <c r="U198" s="15"/>
      <c r="V198" s="80">
        <v>81</v>
      </c>
      <c r="W198" s="15">
        <f t="shared" si="44"/>
        <v>81</v>
      </c>
      <c r="X198" s="15">
        <f t="shared" si="45"/>
        <v>81</v>
      </c>
      <c r="Y198" s="15">
        <f>ROUNDDOWN(W198/HLOOKUP(D198,Table!$C$3:$D$4,2,0)*8,2)</f>
        <v>1.44</v>
      </c>
      <c r="Z198" s="15">
        <f>Y198</f>
        <v>1.44</v>
      </c>
      <c r="AA198" s="15" t="s">
        <v>74</v>
      </c>
      <c r="AB198" s="19">
        <v>43983</v>
      </c>
      <c r="AC198" s="19">
        <v>43976</v>
      </c>
      <c r="AD198" s="19">
        <v>43983</v>
      </c>
      <c r="AE198" s="19">
        <v>43979</v>
      </c>
      <c r="AF198" s="19">
        <v>43979</v>
      </c>
      <c r="AG198" s="19" t="s">
        <v>176</v>
      </c>
      <c r="AH198" s="31">
        <v>1</v>
      </c>
      <c r="AI198" s="31">
        <v>1</v>
      </c>
      <c r="AJ198" s="31">
        <v>1</v>
      </c>
      <c r="AK198" s="19" t="s">
        <v>150</v>
      </c>
      <c r="AL198" s="136" t="s">
        <v>61</v>
      </c>
      <c r="AM198" s="136" t="s">
        <v>61</v>
      </c>
      <c r="AN198" s="137" t="s">
        <v>531</v>
      </c>
    </row>
    <row r="199" spans="2:40" x14ac:dyDescent="0.25">
      <c r="B199" s="41">
        <f t="shared" si="43"/>
        <v>140</v>
      </c>
      <c r="C199" s="16">
        <v>20200525</v>
      </c>
      <c r="D199" s="15" t="s">
        <v>3</v>
      </c>
      <c r="E199" s="80" t="s">
        <v>480</v>
      </c>
      <c r="F199" s="93" t="s">
        <v>552</v>
      </c>
      <c r="G199" s="80">
        <v>1484917</v>
      </c>
      <c r="H199" s="52" t="s">
        <v>61</v>
      </c>
      <c r="I199" s="80" t="s">
        <v>497</v>
      </c>
      <c r="J199" s="52" t="s">
        <v>61</v>
      </c>
      <c r="K199" s="15" t="s">
        <v>184</v>
      </c>
      <c r="L199" s="15" t="s">
        <v>527</v>
      </c>
      <c r="M199" s="15" t="s">
        <v>528</v>
      </c>
      <c r="N199" s="15" t="s">
        <v>529</v>
      </c>
      <c r="O199" s="17" t="s">
        <v>61</v>
      </c>
      <c r="P199" s="17" t="s">
        <v>530</v>
      </c>
      <c r="Q199" s="18"/>
      <c r="R199" s="52" t="s">
        <v>61</v>
      </c>
      <c r="S199" s="15" t="s">
        <v>68</v>
      </c>
      <c r="T199" s="15"/>
      <c r="U199" s="15"/>
      <c r="V199" s="80">
        <v>18</v>
      </c>
      <c r="W199" s="15">
        <f t="shared" si="44"/>
        <v>18</v>
      </c>
      <c r="X199" s="15">
        <f t="shared" si="45"/>
        <v>18</v>
      </c>
      <c r="Y199" s="15">
        <f>ROUNDDOWN(W199/HLOOKUP(D199,Table!$C$3:$D$4,2,0)*8,2)</f>
        <v>0.32</v>
      </c>
      <c r="Z199" s="15">
        <f>Y199</f>
        <v>0.32</v>
      </c>
      <c r="AA199" s="15" t="s">
        <v>74</v>
      </c>
      <c r="AB199" s="19">
        <v>43983</v>
      </c>
      <c r="AC199" s="19">
        <v>43976</v>
      </c>
      <c r="AD199" s="19">
        <v>43983</v>
      </c>
      <c r="AE199" s="19">
        <v>43979</v>
      </c>
      <c r="AF199" s="19">
        <v>43979</v>
      </c>
      <c r="AG199" s="19" t="s">
        <v>176</v>
      </c>
      <c r="AH199" s="31">
        <v>1</v>
      </c>
      <c r="AI199" s="31">
        <v>1</v>
      </c>
      <c r="AJ199" s="31">
        <v>1</v>
      </c>
      <c r="AK199" s="19" t="s">
        <v>150</v>
      </c>
      <c r="AL199" s="136" t="s">
        <v>61</v>
      </c>
      <c r="AM199" s="136" t="s">
        <v>61</v>
      </c>
      <c r="AN199" s="137" t="s">
        <v>531</v>
      </c>
    </row>
    <row r="200" spans="2:40" x14ac:dyDescent="0.25">
      <c r="B200" s="41">
        <f t="shared" si="43"/>
        <v>141</v>
      </c>
      <c r="C200" s="16">
        <v>20200525</v>
      </c>
      <c r="D200" s="15" t="s">
        <v>3</v>
      </c>
      <c r="E200" s="80" t="s">
        <v>480</v>
      </c>
      <c r="F200" s="93" t="s">
        <v>553</v>
      </c>
      <c r="G200" s="80">
        <v>1484917</v>
      </c>
      <c r="H200" s="52" t="s">
        <v>61</v>
      </c>
      <c r="I200" s="80" t="s">
        <v>215</v>
      </c>
      <c r="J200" s="52" t="s">
        <v>61</v>
      </c>
      <c r="K200" s="15" t="s">
        <v>184</v>
      </c>
      <c r="L200" s="15" t="s">
        <v>527</v>
      </c>
      <c r="M200" s="15" t="s">
        <v>528</v>
      </c>
      <c r="N200" s="15" t="s">
        <v>529</v>
      </c>
      <c r="O200" s="17" t="s">
        <v>61</v>
      </c>
      <c r="P200" s="17" t="s">
        <v>530</v>
      </c>
      <c r="Q200" s="18"/>
      <c r="R200" s="52" t="s">
        <v>61</v>
      </c>
      <c r="S200" s="15" t="s">
        <v>67</v>
      </c>
      <c r="T200" s="15"/>
      <c r="U200" s="15"/>
      <c r="V200" s="80">
        <v>259</v>
      </c>
      <c r="W200" s="15">
        <f t="shared" si="44"/>
        <v>259</v>
      </c>
      <c r="X200" s="15">
        <f t="shared" ref="X200:X205" si="46">W200</f>
        <v>259</v>
      </c>
      <c r="Y200" s="15">
        <f>ROUNDDOWN(W200/HLOOKUP(D200,Table!$C$3:$D$4,2,0)*8,2)</f>
        <v>4.5999999999999996</v>
      </c>
      <c r="Z200" s="15">
        <v>2</v>
      </c>
      <c r="AA200" s="15" t="s">
        <v>74</v>
      </c>
      <c r="AB200" s="19">
        <v>43983</v>
      </c>
      <c r="AC200" s="19">
        <v>43976</v>
      </c>
      <c r="AD200" s="19">
        <v>43983</v>
      </c>
      <c r="AE200" s="19">
        <v>43980</v>
      </c>
      <c r="AF200" s="19">
        <v>43980</v>
      </c>
      <c r="AG200" s="19" t="s">
        <v>177</v>
      </c>
      <c r="AH200" s="31">
        <v>1</v>
      </c>
      <c r="AI200" s="31">
        <v>1</v>
      </c>
      <c r="AJ200" s="31">
        <v>0.87</v>
      </c>
      <c r="AK200" s="19" t="s">
        <v>139</v>
      </c>
      <c r="AL200" s="17" t="s">
        <v>1097</v>
      </c>
      <c r="AM200" s="136" t="s">
        <v>61</v>
      </c>
      <c r="AN200" s="171" t="s">
        <v>855</v>
      </c>
    </row>
    <row r="201" spans="2:40" x14ac:dyDescent="0.25">
      <c r="B201" s="41">
        <f t="shared" si="43"/>
        <v>142</v>
      </c>
      <c r="C201" s="16">
        <v>20200525</v>
      </c>
      <c r="D201" s="15" t="s">
        <v>3</v>
      </c>
      <c r="E201" s="80" t="s">
        <v>480</v>
      </c>
      <c r="F201" s="93" t="s">
        <v>554</v>
      </c>
      <c r="G201" s="80">
        <v>1484917</v>
      </c>
      <c r="H201" s="52" t="s">
        <v>61</v>
      </c>
      <c r="I201" s="80" t="s">
        <v>285</v>
      </c>
      <c r="J201" s="52" t="s">
        <v>61</v>
      </c>
      <c r="K201" s="15" t="s">
        <v>184</v>
      </c>
      <c r="L201" s="15" t="s">
        <v>527</v>
      </c>
      <c r="M201" s="15" t="s">
        <v>528</v>
      </c>
      <c r="N201" s="15" t="s">
        <v>529</v>
      </c>
      <c r="O201" s="17" t="s">
        <v>61</v>
      </c>
      <c r="P201" s="17" t="s">
        <v>530</v>
      </c>
      <c r="Q201" s="18"/>
      <c r="R201" s="52" t="s">
        <v>61</v>
      </c>
      <c r="S201" s="15" t="s">
        <v>70</v>
      </c>
      <c r="T201" s="15"/>
      <c r="U201" s="15"/>
      <c r="V201" s="80">
        <v>109</v>
      </c>
      <c r="W201" s="15">
        <f t="shared" si="44"/>
        <v>109</v>
      </c>
      <c r="X201" s="15">
        <f t="shared" si="46"/>
        <v>109</v>
      </c>
      <c r="Y201" s="15">
        <f>ROUNDDOWN(W201/HLOOKUP(D201,Table!$C$3:$D$4,2,0)*8,2)</f>
        <v>1.93</v>
      </c>
      <c r="Z201" s="15">
        <v>1</v>
      </c>
      <c r="AA201" s="15" t="s">
        <v>74</v>
      </c>
      <c r="AB201" s="19">
        <v>43983</v>
      </c>
      <c r="AC201" s="19">
        <v>43976</v>
      </c>
      <c r="AD201" s="19">
        <v>43983</v>
      </c>
      <c r="AE201" s="19">
        <v>43977</v>
      </c>
      <c r="AF201" s="19">
        <v>43977</v>
      </c>
      <c r="AG201" s="19" t="s">
        <v>176</v>
      </c>
      <c r="AH201" s="31">
        <v>1</v>
      </c>
      <c r="AI201" s="31">
        <v>1</v>
      </c>
      <c r="AJ201" s="31">
        <v>1</v>
      </c>
      <c r="AK201" s="19" t="s">
        <v>150</v>
      </c>
      <c r="AL201" s="136" t="s">
        <v>61</v>
      </c>
      <c r="AM201" s="136" t="s">
        <v>61</v>
      </c>
      <c r="AN201" s="137" t="s">
        <v>531</v>
      </c>
    </row>
    <row r="202" spans="2:40" x14ac:dyDescent="0.25">
      <c r="B202" s="41">
        <f t="shared" si="43"/>
        <v>143</v>
      </c>
      <c r="C202" s="16">
        <v>20200525</v>
      </c>
      <c r="D202" s="15" t="s">
        <v>3</v>
      </c>
      <c r="E202" s="80" t="s">
        <v>480</v>
      </c>
      <c r="F202" s="93" t="s">
        <v>555</v>
      </c>
      <c r="G202" s="80">
        <v>1484917</v>
      </c>
      <c r="H202" s="52" t="s">
        <v>61</v>
      </c>
      <c r="I202" s="80" t="s">
        <v>285</v>
      </c>
      <c r="J202" s="52" t="s">
        <v>61</v>
      </c>
      <c r="K202" s="15" t="s">
        <v>184</v>
      </c>
      <c r="L202" s="15" t="s">
        <v>527</v>
      </c>
      <c r="M202" s="15" t="s">
        <v>528</v>
      </c>
      <c r="N202" s="15" t="s">
        <v>529</v>
      </c>
      <c r="O202" s="17" t="s">
        <v>61</v>
      </c>
      <c r="P202" s="17" t="s">
        <v>530</v>
      </c>
      <c r="Q202" s="18"/>
      <c r="R202" s="52" t="s">
        <v>61</v>
      </c>
      <c r="S202" s="15" t="s">
        <v>70</v>
      </c>
      <c r="T202" s="15"/>
      <c r="U202" s="15"/>
      <c r="V202" s="80">
        <v>109</v>
      </c>
      <c r="W202" s="84">
        <v>159</v>
      </c>
      <c r="X202" s="15">
        <f t="shared" si="46"/>
        <v>159</v>
      </c>
      <c r="Y202" s="15">
        <f>ROUNDDOWN(W202/HLOOKUP(D202,Table!$C$3:$D$4,2,0)*8,2)</f>
        <v>2.82</v>
      </c>
      <c r="Z202" s="15">
        <v>1</v>
      </c>
      <c r="AA202" s="15" t="s">
        <v>74</v>
      </c>
      <c r="AB202" s="19">
        <v>43983</v>
      </c>
      <c r="AC202" s="19">
        <v>43976</v>
      </c>
      <c r="AD202" s="19">
        <v>43983</v>
      </c>
      <c r="AE202" s="19">
        <v>43977</v>
      </c>
      <c r="AF202" s="19">
        <v>43977</v>
      </c>
      <c r="AG202" s="19" t="s">
        <v>176</v>
      </c>
      <c r="AH202" s="31">
        <v>1</v>
      </c>
      <c r="AI202" s="31">
        <v>1</v>
      </c>
      <c r="AJ202" s="31">
        <v>1</v>
      </c>
      <c r="AK202" s="19" t="s">
        <v>150</v>
      </c>
      <c r="AL202" s="136" t="s">
        <v>61</v>
      </c>
      <c r="AM202" s="136" t="s">
        <v>61</v>
      </c>
      <c r="AN202" s="137" t="s">
        <v>531</v>
      </c>
    </row>
    <row r="203" spans="2:40" x14ac:dyDescent="0.25">
      <c r="B203" s="41">
        <f t="shared" si="43"/>
        <v>144</v>
      </c>
      <c r="C203" s="16">
        <v>20200525</v>
      </c>
      <c r="D203" s="15" t="s">
        <v>3</v>
      </c>
      <c r="E203" s="80" t="s">
        <v>480</v>
      </c>
      <c r="F203" s="93" t="s">
        <v>556</v>
      </c>
      <c r="G203" s="80">
        <v>1484917</v>
      </c>
      <c r="H203" s="52" t="s">
        <v>61</v>
      </c>
      <c r="I203" s="80" t="s">
        <v>498</v>
      </c>
      <c r="J203" s="52" t="s">
        <v>61</v>
      </c>
      <c r="K203" s="15" t="s">
        <v>184</v>
      </c>
      <c r="L203" s="15" t="s">
        <v>527</v>
      </c>
      <c r="M203" s="15" t="s">
        <v>528</v>
      </c>
      <c r="N203" s="15" t="s">
        <v>529</v>
      </c>
      <c r="O203" s="17" t="s">
        <v>61</v>
      </c>
      <c r="P203" s="17" t="s">
        <v>530</v>
      </c>
      <c r="Q203" s="18"/>
      <c r="R203" s="52" t="s">
        <v>61</v>
      </c>
      <c r="S203" s="15" t="s">
        <v>70</v>
      </c>
      <c r="T203" s="15"/>
      <c r="U203" s="15"/>
      <c r="V203" s="80">
        <v>63</v>
      </c>
      <c r="W203" s="15">
        <f t="shared" si="44"/>
        <v>63</v>
      </c>
      <c r="X203" s="15">
        <f t="shared" si="46"/>
        <v>63</v>
      </c>
      <c r="Y203" s="15">
        <f>ROUNDDOWN(W203/HLOOKUP(D203,Table!$C$3:$D$4,2,0)*8,2)</f>
        <v>1.1200000000000001</v>
      </c>
      <c r="Z203" s="15">
        <f>Y203</f>
        <v>1.1200000000000001</v>
      </c>
      <c r="AA203" s="15" t="s">
        <v>74</v>
      </c>
      <c r="AB203" s="19">
        <v>43983</v>
      </c>
      <c r="AC203" s="19">
        <v>43976</v>
      </c>
      <c r="AD203" s="19">
        <v>43983</v>
      </c>
      <c r="AE203" s="19">
        <v>43977</v>
      </c>
      <c r="AF203" s="19">
        <v>43977</v>
      </c>
      <c r="AG203" s="19" t="s">
        <v>176</v>
      </c>
      <c r="AH203" s="31">
        <v>1</v>
      </c>
      <c r="AI203" s="31">
        <v>1</v>
      </c>
      <c r="AJ203" s="31">
        <v>1</v>
      </c>
      <c r="AK203" s="19" t="s">
        <v>150</v>
      </c>
      <c r="AL203" s="136" t="s">
        <v>61</v>
      </c>
      <c r="AM203" s="136" t="s">
        <v>61</v>
      </c>
      <c r="AN203" s="137" t="s">
        <v>531</v>
      </c>
    </row>
    <row r="204" spans="2:40" x14ac:dyDescent="0.25">
      <c r="B204" s="41">
        <f t="shared" si="43"/>
        <v>145</v>
      </c>
      <c r="C204" s="16">
        <v>20200525</v>
      </c>
      <c r="D204" s="15" t="s">
        <v>3</v>
      </c>
      <c r="E204" s="80" t="s">
        <v>480</v>
      </c>
      <c r="F204" s="93" t="s">
        <v>557</v>
      </c>
      <c r="G204" s="80">
        <v>1484917</v>
      </c>
      <c r="H204" s="52" t="s">
        <v>61</v>
      </c>
      <c r="I204" s="80" t="s">
        <v>499</v>
      </c>
      <c r="J204" s="52" t="s">
        <v>61</v>
      </c>
      <c r="K204" s="15" t="s">
        <v>184</v>
      </c>
      <c r="L204" s="15" t="s">
        <v>527</v>
      </c>
      <c r="M204" s="15" t="s">
        <v>528</v>
      </c>
      <c r="N204" s="15" t="s">
        <v>529</v>
      </c>
      <c r="O204" s="17" t="s">
        <v>61</v>
      </c>
      <c r="P204" s="17" t="s">
        <v>530</v>
      </c>
      <c r="Q204" s="18"/>
      <c r="R204" s="52" t="s">
        <v>61</v>
      </c>
      <c r="S204" s="15" t="s">
        <v>67</v>
      </c>
      <c r="T204" s="15"/>
      <c r="U204" s="15"/>
      <c r="V204" s="80">
        <v>100</v>
      </c>
      <c r="W204" s="15">
        <f t="shared" si="44"/>
        <v>100</v>
      </c>
      <c r="X204" s="15">
        <f t="shared" si="46"/>
        <v>100</v>
      </c>
      <c r="Y204" s="15">
        <f>ROUNDDOWN(W204/HLOOKUP(D204,Table!$C$3:$D$4,2,0)*8,2)</f>
        <v>1.77</v>
      </c>
      <c r="Z204" s="15">
        <v>1</v>
      </c>
      <c r="AA204" s="15" t="s">
        <v>74</v>
      </c>
      <c r="AB204" s="19">
        <v>43983</v>
      </c>
      <c r="AC204" s="19">
        <v>43976</v>
      </c>
      <c r="AD204" s="19">
        <v>43983</v>
      </c>
      <c r="AE204" s="19">
        <v>43980</v>
      </c>
      <c r="AF204" s="19">
        <v>43980</v>
      </c>
      <c r="AG204" s="19" t="s">
        <v>176</v>
      </c>
      <c r="AH204" s="31">
        <v>1</v>
      </c>
      <c r="AI204" s="31">
        <v>1</v>
      </c>
      <c r="AJ204" s="31">
        <v>1</v>
      </c>
      <c r="AK204" s="19" t="s">
        <v>150</v>
      </c>
      <c r="AL204" s="136" t="s">
        <v>61</v>
      </c>
      <c r="AM204" s="136" t="s">
        <v>61</v>
      </c>
      <c r="AN204" s="137" t="s">
        <v>531</v>
      </c>
    </row>
    <row r="205" spans="2:40" x14ac:dyDescent="0.25">
      <c r="B205" s="41">
        <f t="shared" si="43"/>
        <v>146</v>
      </c>
      <c r="C205" s="16">
        <v>20200525</v>
      </c>
      <c r="D205" s="15" t="s">
        <v>3</v>
      </c>
      <c r="E205" s="80" t="s">
        <v>480</v>
      </c>
      <c r="F205" s="93" t="s">
        <v>558</v>
      </c>
      <c r="G205" s="80">
        <v>1484917</v>
      </c>
      <c r="H205" s="52" t="s">
        <v>61</v>
      </c>
      <c r="I205" s="80" t="s">
        <v>499</v>
      </c>
      <c r="J205" s="52" t="s">
        <v>61</v>
      </c>
      <c r="K205" s="15" t="s">
        <v>184</v>
      </c>
      <c r="L205" s="15" t="s">
        <v>527</v>
      </c>
      <c r="M205" s="15" t="s">
        <v>528</v>
      </c>
      <c r="N205" s="15" t="s">
        <v>529</v>
      </c>
      <c r="O205" s="17" t="s">
        <v>61</v>
      </c>
      <c r="P205" s="17" t="s">
        <v>530</v>
      </c>
      <c r="Q205" s="18"/>
      <c r="R205" s="52" t="s">
        <v>61</v>
      </c>
      <c r="S205" s="15" t="s">
        <v>67</v>
      </c>
      <c r="T205" s="15"/>
      <c r="U205" s="15"/>
      <c r="V205" s="80">
        <v>100</v>
      </c>
      <c r="W205" s="15">
        <f t="shared" si="44"/>
        <v>100</v>
      </c>
      <c r="X205" s="15">
        <f t="shared" si="46"/>
        <v>100</v>
      </c>
      <c r="Y205" s="15">
        <f>ROUNDDOWN(W205/HLOOKUP(D205,Table!$C$3:$D$4,2,0)*8,2)</f>
        <v>1.77</v>
      </c>
      <c r="Z205" s="15">
        <v>1</v>
      </c>
      <c r="AA205" s="15" t="s">
        <v>74</v>
      </c>
      <c r="AB205" s="19">
        <v>43983</v>
      </c>
      <c r="AC205" s="19">
        <v>43976</v>
      </c>
      <c r="AD205" s="19">
        <v>43983</v>
      </c>
      <c r="AE205" s="19">
        <v>43980</v>
      </c>
      <c r="AF205" s="19">
        <v>43980</v>
      </c>
      <c r="AG205" s="19" t="s">
        <v>176</v>
      </c>
      <c r="AH205" s="31">
        <v>1</v>
      </c>
      <c r="AI205" s="31">
        <v>1</v>
      </c>
      <c r="AJ205" s="31">
        <v>1</v>
      </c>
      <c r="AK205" s="19" t="s">
        <v>150</v>
      </c>
      <c r="AL205" s="136" t="s">
        <v>61</v>
      </c>
      <c r="AM205" s="136" t="s">
        <v>61</v>
      </c>
      <c r="AN205" s="137" t="s">
        <v>531</v>
      </c>
    </row>
    <row r="206" spans="2:40" x14ac:dyDescent="0.25">
      <c r="B206" s="41">
        <f t="shared" si="43"/>
        <v>147</v>
      </c>
      <c r="C206" s="16">
        <v>20200525</v>
      </c>
      <c r="D206" s="15" t="s">
        <v>3</v>
      </c>
      <c r="E206" s="80" t="s">
        <v>480</v>
      </c>
      <c r="F206" s="93" t="s">
        <v>559</v>
      </c>
      <c r="G206" s="80">
        <v>1484917</v>
      </c>
      <c r="H206" s="52"/>
      <c r="I206" s="80" t="s">
        <v>500</v>
      </c>
      <c r="J206" s="52" t="s">
        <v>61</v>
      </c>
      <c r="K206" s="15" t="s">
        <v>184</v>
      </c>
      <c r="L206" s="15" t="s">
        <v>527</v>
      </c>
      <c r="M206" s="15" t="s">
        <v>528</v>
      </c>
      <c r="N206" s="15" t="s">
        <v>529</v>
      </c>
      <c r="O206" s="17" t="s">
        <v>61</v>
      </c>
      <c r="P206" s="17" t="s">
        <v>530</v>
      </c>
      <c r="Q206" s="18"/>
      <c r="R206" s="52" t="s">
        <v>61</v>
      </c>
      <c r="S206" s="15" t="s">
        <v>142</v>
      </c>
      <c r="T206" s="15"/>
      <c r="U206" s="15"/>
      <c r="V206" s="80">
        <v>77</v>
      </c>
      <c r="W206" s="15">
        <f t="shared" si="44"/>
        <v>77</v>
      </c>
      <c r="X206" s="15">
        <f t="shared" ref="X206:X213" si="47">W206</f>
        <v>77</v>
      </c>
      <c r="Y206" s="15">
        <f>ROUNDDOWN(W206/HLOOKUP(D206,Table!$C$3:$D$4,2,0)*8,2)</f>
        <v>1.36</v>
      </c>
      <c r="Z206" s="15">
        <v>1</v>
      </c>
      <c r="AA206" s="15" t="s">
        <v>74</v>
      </c>
      <c r="AB206" s="19">
        <v>43983</v>
      </c>
      <c r="AC206" s="19">
        <v>43976</v>
      </c>
      <c r="AD206" s="19">
        <v>43983</v>
      </c>
      <c r="AE206" s="19">
        <v>43978</v>
      </c>
      <c r="AF206" s="19">
        <v>43978</v>
      </c>
      <c r="AG206" s="19" t="s">
        <v>176</v>
      </c>
      <c r="AH206" s="31">
        <v>1</v>
      </c>
      <c r="AI206" s="31">
        <v>1</v>
      </c>
      <c r="AJ206" s="31">
        <v>1</v>
      </c>
      <c r="AK206" s="19" t="s">
        <v>150</v>
      </c>
      <c r="AL206" s="136" t="s">
        <v>61</v>
      </c>
      <c r="AM206" s="136" t="s">
        <v>61</v>
      </c>
      <c r="AN206" s="137" t="s">
        <v>531</v>
      </c>
    </row>
    <row r="207" spans="2:40" x14ac:dyDescent="0.25">
      <c r="B207" s="41">
        <f t="shared" si="43"/>
        <v>148</v>
      </c>
      <c r="C207" s="16">
        <v>20200525</v>
      </c>
      <c r="D207" s="15" t="s">
        <v>3</v>
      </c>
      <c r="E207" s="80" t="s">
        <v>480</v>
      </c>
      <c r="F207" s="93" t="s">
        <v>560</v>
      </c>
      <c r="G207" s="80">
        <v>1484917</v>
      </c>
      <c r="H207" s="52" t="s">
        <v>61</v>
      </c>
      <c r="I207" s="80" t="s">
        <v>501</v>
      </c>
      <c r="J207" s="52" t="s">
        <v>61</v>
      </c>
      <c r="K207" s="15" t="s">
        <v>184</v>
      </c>
      <c r="L207" s="15" t="s">
        <v>527</v>
      </c>
      <c r="M207" s="15" t="s">
        <v>528</v>
      </c>
      <c r="N207" s="15" t="s">
        <v>529</v>
      </c>
      <c r="O207" s="17" t="s">
        <v>61</v>
      </c>
      <c r="P207" s="17" t="s">
        <v>530</v>
      </c>
      <c r="Q207" s="18"/>
      <c r="R207" s="52" t="s">
        <v>61</v>
      </c>
      <c r="S207" s="15" t="s">
        <v>69</v>
      </c>
      <c r="T207" s="15"/>
      <c r="U207" s="15"/>
      <c r="V207" s="80">
        <v>16</v>
      </c>
      <c r="W207" s="15">
        <f t="shared" si="44"/>
        <v>16</v>
      </c>
      <c r="X207" s="15">
        <f t="shared" si="47"/>
        <v>16</v>
      </c>
      <c r="Y207" s="15">
        <f>ROUNDDOWN(W207/HLOOKUP(D207,Table!$C$3:$D$4,2,0)*8,2)</f>
        <v>0.28000000000000003</v>
      </c>
      <c r="Z207" s="15">
        <v>0.2</v>
      </c>
      <c r="AA207" s="15" t="s">
        <v>74</v>
      </c>
      <c r="AB207" s="19">
        <v>43983</v>
      </c>
      <c r="AC207" s="19">
        <v>43976</v>
      </c>
      <c r="AD207" s="19">
        <v>43983</v>
      </c>
      <c r="AE207" s="19">
        <v>43978</v>
      </c>
      <c r="AF207" s="19">
        <v>43978</v>
      </c>
      <c r="AG207" s="19" t="s">
        <v>176</v>
      </c>
      <c r="AH207" s="31">
        <v>1</v>
      </c>
      <c r="AI207" s="31">
        <v>1</v>
      </c>
      <c r="AJ207" s="31">
        <v>1</v>
      </c>
      <c r="AK207" s="19" t="s">
        <v>150</v>
      </c>
      <c r="AL207" s="136" t="s">
        <v>61</v>
      </c>
      <c r="AM207" s="136" t="s">
        <v>61</v>
      </c>
      <c r="AN207" s="137" t="s">
        <v>531</v>
      </c>
    </row>
    <row r="208" spans="2:40" x14ac:dyDescent="0.25">
      <c r="B208" s="41">
        <f t="shared" si="43"/>
        <v>149</v>
      </c>
      <c r="C208" s="16">
        <v>20200525</v>
      </c>
      <c r="D208" s="15" t="s">
        <v>3</v>
      </c>
      <c r="E208" s="80" t="s">
        <v>480</v>
      </c>
      <c r="F208" s="93" t="s">
        <v>561</v>
      </c>
      <c r="G208" s="80">
        <v>1484917</v>
      </c>
      <c r="H208" s="52" t="s">
        <v>61</v>
      </c>
      <c r="I208" s="80" t="s">
        <v>502</v>
      </c>
      <c r="J208" s="52" t="s">
        <v>61</v>
      </c>
      <c r="K208" s="15" t="s">
        <v>184</v>
      </c>
      <c r="L208" s="15" t="s">
        <v>527</v>
      </c>
      <c r="M208" s="15" t="s">
        <v>528</v>
      </c>
      <c r="N208" s="15" t="s">
        <v>529</v>
      </c>
      <c r="O208" s="17" t="s">
        <v>61</v>
      </c>
      <c r="P208" s="17" t="s">
        <v>530</v>
      </c>
      <c r="Q208" s="18"/>
      <c r="R208" s="52" t="s">
        <v>61</v>
      </c>
      <c r="S208" s="15" t="s">
        <v>69</v>
      </c>
      <c r="T208" s="15"/>
      <c r="U208" s="15"/>
      <c r="V208" s="80">
        <v>8</v>
      </c>
      <c r="W208" s="15">
        <f t="shared" si="44"/>
        <v>8</v>
      </c>
      <c r="X208" s="15">
        <f t="shared" si="47"/>
        <v>8</v>
      </c>
      <c r="Y208" s="15">
        <f>ROUNDDOWN(W208/HLOOKUP(D208,Table!$C$3:$D$4,2,0)*8,2)</f>
        <v>0.14000000000000001</v>
      </c>
      <c r="Z208" s="15">
        <v>0.1</v>
      </c>
      <c r="AA208" s="15" t="s">
        <v>74</v>
      </c>
      <c r="AB208" s="19">
        <v>43983</v>
      </c>
      <c r="AC208" s="19">
        <v>43976</v>
      </c>
      <c r="AD208" s="19">
        <v>43983</v>
      </c>
      <c r="AE208" s="19">
        <v>43978</v>
      </c>
      <c r="AF208" s="19">
        <v>43978</v>
      </c>
      <c r="AG208" s="19" t="s">
        <v>176</v>
      </c>
      <c r="AH208" s="31" t="s">
        <v>61</v>
      </c>
      <c r="AI208" s="31" t="s">
        <v>61</v>
      </c>
      <c r="AJ208" s="31" t="s">
        <v>61</v>
      </c>
      <c r="AK208" s="19" t="s">
        <v>150</v>
      </c>
      <c r="AL208" s="17" t="s">
        <v>657</v>
      </c>
      <c r="AM208" s="136" t="s">
        <v>61</v>
      </c>
      <c r="AN208" s="137" t="s">
        <v>531</v>
      </c>
    </row>
    <row r="209" spans="2:40" x14ac:dyDescent="0.25">
      <c r="B209" s="41">
        <f t="shared" si="43"/>
        <v>150</v>
      </c>
      <c r="C209" s="16">
        <v>20200525</v>
      </c>
      <c r="D209" s="15" t="s">
        <v>3</v>
      </c>
      <c r="E209" s="80" t="s">
        <v>480</v>
      </c>
      <c r="F209" s="93" t="s">
        <v>562</v>
      </c>
      <c r="G209" s="80">
        <v>1484917</v>
      </c>
      <c r="H209" s="52" t="s">
        <v>61</v>
      </c>
      <c r="I209" s="80" t="s">
        <v>226</v>
      </c>
      <c r="J209" s="52" t="s">
        <v>61</v>
      </c>
      <c r="K209" s="15" t="s">
        <v>184</v>
      </c>
      <c r="L209" s="15" t="s">
        <v>527</v>
      </c>
      <c r="M209" s="15" t="s">
        <v>528</v>
      </c>
      <c r="N209" s="15" t="s">
        <v>529</v>
      </c>
      <c r="O209" s="17" t="s">
        <v>61</v>
      </c>
      <c r="P209" s="17" t="s">
        <v>530</v>
      </c>
      <c r="Q209" s="18"/>
      <c r="R209" s="52" t="s">
        <v>61</v>
      </c>
      <c r="S209" s="15" t="s">
        <v>69</v>
      </c>
      <c r="T209" s="15"/>
      <c r="U209" s="15"/>
      <c r="V209" s="80">
        <v>162</v>
      </c>
      <c r="W209" s="15">
        <f t="shared" si="44"/>
        <v>162</v>
      </c>
      <c r="X209" s="15">
        <f t="shared" si="47"/>
        <v>162</v>
      </c>
      <c r="Y209" s="15">
        <f>ROUNDDOWN(W209/HLOOKUP(D209,Table!$C$3:$D$4,2,0)*8,2)</f>
        <v>2.88</v>
      </c>
      <c r="Z209" s="15">
        <v>2</v>
      </c>
      <c r="AA209" s="15" t="s">
        <v>74</v>
      </c>
      <c r="AB209" s="19">
        <v>43983</v>
      </c>
      <c r="AC209" s="19">
        <v>43976</v>
      </c>
      <c r="AD209" s="19">
        <v>43983</v>
      </c>
      <c r="AE209" s="19">
        <v>43978</v>
      </c>
      <c r="AF209" s="19">
        <v>43978</v>
      </c>
      <c r="AG209" s="19" t="s">
        <v>176</v>
      </c>
      <c r="AH209" s="31">
        <v>1</v>
      </c>
      <c r="AI209" s="31">
        <v>1</v>
      </c>
      <c r="AJ209" s="31">
        <v>1</v>
      </c>
      <c r="AK209" s="19" t="s">
        <v>150</v>
      </c>
      <c r="AL209" s="136" t="s">
        <v>61</v>
      </c>
      <c r="AM209" s="136" t="s">
        <v>61</v>
      </c>
      <c r="AN209" s="137" t="s">
        <v>531</v>
      </c>
    </row>
    <row r="210" spans="2:40" x14ac:dyDescent="0.25">
      <c r="B210" s="41">
        <f t="shared" si="43"/>
        <v>151</v>
      </c>
      <c r="C210" s="16">
        <v>20200525</v>
      </c>
      <c r="D210" s="15" t="s">
        <v>3</v>
      </c>
      <c r="E210" s="80" t="s">
        <v>480</v>
      </c>
      <c r="F210" s="93" t="s">
        <v>563</v>
      </c>
      <c r="G210" s="80">
        <v>1484917</v>
      </c>
      <c r="H210" s="52" t="s">
        <v>61</v>
      </c>
      <c r="I210" s="80" t="s">
        <v>226</v>
      </c>
      <c r="J210" s="52" t="s">
        <v>61</v>
      </c>
      <c r="K210" s="15" t="s">
        <v>184</v>
      </c>
      <c r="L210" s="15" t="s">
        <v>527</v>
      </c>
      <c r="M210" s="15" t="s">
        <v>528</v>
      </c>
      <c r="N210" s="15" t="s">
        <v>529</v>
      </c>
      <c r="O210" s="17" t="s">
        <v>61</v>
      </c>
      <c r="P210" s="17" t="s">
        <v>530</v>
      </c>
      <c r="Q210" s="18"/>
      <c r="R210" s="52" t="s">
        <v>61</v>
      </c>
      <c r="S210" s="15" t="s">
        <v>69</v>
      </c>
      <c r="T210" s="15"/>
      <c r="U210" s="15"/>
      <c r="V210" s="80">
        <v>162</v>
      </c>
      <c r="W210" s="84">
        <f>V210-162+209</f>
        <v>209</v>
      </c>
      <c r="X210" s="15">
        <f t="shared" si="47"/>
        <v>209</v>
      </c>
      <c r="Y210" s="15">
        <f>ROUNDDOWN(W210/HLOOKUP(D210,Table!$C$3:$D$4,2,0)*8,2)</f>
        <v>3.71</v>
      </c>
      <c r="Z210" s="15">
        <v>2</v>
      </c>
      <c r="AA210" s="15" t="s">
        <v>74</v>
      </c>
      <c r="AB210" s="19">
        <v>43983</v>
      </c>
      <c r="AC210" s="19">
        <v>43976</v>
      </c>
      <c r="AD210" s="19">
        <v>43983</v>
      </c>
      <c r="AE210" s="19">
        <v>43978</v>
      </c>
      <c r="AF210" s="19">
        <v>43978</v>
      </c>
      <c r="AG210" s="19" t="s">
        <v>176</v>
      </c>
      <c r="AH210" s="31">
        <v>1</v>
      </c>
      <c r="AI210" s="31">
        <v>1</v>
      </c>
      <c r="AJ210" s="31">
        <v>1</v>
      </c>
      <c r="AK210" s="19" t="s">
        <v>150</v>
      </c>
      <c r="AL210" s="136" t="s">
        <v>61</v>
      </c>
      <c r="AM210" s="136" t="s">
        <v>61</v>
      </c>
      <c r="AN210" s="137" t="s">
        <v>531</v>
      </c>
    </row>
    <row r="211" spans="2:40" x14ac:dyDescent="0.25">
      <c r="B211" s="41">
        <f t="shared" si="43"/>
        <v>152</v>
      </c>
      <c r="C211" s="16">
        <v>20200525</v>
      </c>
      <c r="D211" s="15" t="s">
        <v>3</v>
      </c>
      <c r="E211" s="80" t="s">
        <v>480</v>
      </c>
      <c r="F211" s="93" t="s">
        <v>564</v>
      </c>
      <c r="G211" s="80">
        <v>1484917</v>
      </c>
      <c r="H211" s="52"/>
      <c r="I211" s="80" t="s">
        <v>503</v>
      </c>
      <c r="J211" s="52" t="s">
        <v>61</v>
      </c>
      <c r="K211" s="15" t="s">
        <v>184</v>
      </c>
      <c r="L211" s="15" t="s">
        <v>527</v>
      </c>
      <c r="M211" s="15" t="s">
        <v>528</v>
      </c>
      <c r="N211" s="15" t="s">
        <v>529</v>
      </c>
      <c r="O211" s="17" t="s">
        <v>61</v>
      </c>
      <c r="P211" s="17" t="s">
        <v>530</v>
      </c>
      <c r="Q211" s="18"/>
      <c r="R211" s="52" t="s">
        <v>61</v>
      </c>
      <c r="S211" s="15" t="s">
        <v>142</v>
      </c>
      <c r="T211" s="15"/>
      <c r="U211" s="15"/>
      <c r="V211" s="80">
        <v>17</v>
      </c>
      <c r="W211" s="15">
        <f t="shared" si="44"/>
        <v>17</v>
      </c>
      <c r="X211" s="15">
        <f t="shared" si="47"/>
        <v>17</v>
      </c>
      <c r="Y211" s="15">
        <f>ROUNDDOWN(W211/HLOOKUP(D211,Table!$C$3:$D$4,2,0)*8,2)</f>
        <v>0.3</v>
      </c>
      <c r="Z211" s="15">
        <v>0.1</v>
      </c>
      <c r="AA211" s="15" t="s">
        <v>74</v>
      </c>
      <c r="AB211" s="19">
        <v>43983</v>
      </c>
      <c r="AC211" s="19">
        <v>43976</v>
      </c>
      <c r="AD211" s="19">
        <v>43983</v>
      </c>
      <c r="AE211" s="19">
        <v>43978</v>
      </c>
      <c r="AF211" s="19">
        <v>43978</v>
      </c>
      <c r="AG211" s="19" t="s">
        <v>176</v>
      </c>
      <c r="AH211" s="31">
        <v>1</v>
      </c>
      <c r="AI211" s="31">
        <v>1</v>
      </c>
      <c r="AJ211" s="31">
        <v>1</v>
      </c>
      <c r="AK211" s="19" t="s">
        <v>150</v>
      </c>
      <c r="AL211" s="136" t="s">
        <v>61</v>
      </c>
      <c r="AM211" s="136" t="s">
        <v>61</v>
      </c>
      <c r="AN211" s="137" t="s">
        <v>531</v>
      </c>
    </row>
    <row r="212" spans="2:40" x14ac:dyDescent="0.25">
      <c r="B212" s="41">
        <f t="shared" si="43"/>
        <v>153</v>
      </c>
      <c r="C212" s="16">
        <v>20200525</v>
      </c>
      <c r="D212" s="15" t="s">
        <v>3</v>
      </c>
      <c r="E212" s="80" t="s">
        <v>480</v>
      </c>
      <c r="F212" s="93" t="s">
        <v>565</v>
      </c>
      <c r="G212" s="80">
        <v>1484917</v>
      </c>
      <c r="H212" s="52" t="s">
        <v>61</v>
      </c>
      <c r="I212" s="80" t="s">
        <v>504</v>
      </c>
      <c r="J212" s="52" t="s">
        <v>61</v>
      </c>
      <c r="K212" s="15" t="s">
        <v>184</v>
      </c>
      <c r="L212" s="15" t="s">
        <v>527</v>
      </c>
      <c r="M212" s="15" t="s">
        <v>528</v>
      </c>
      <c r="N212" s="15" t="s">
        <v>529</v>
      </c>
      <c r="O212" s="17" t="s">
        <v>61</v>
      </c>
      <c r="P212" s="17" t="s">
        <v>530</v>
      </c>
      <c r="Q212" s="18"/>
      <c r="R212" s="52" t="s">
        <v>61</v>
      </c>
      <c r="S212" s="15" t="s">
        <v>69</v>
      </c>
      <c r="T212" s="15"/>
      <c r="U212" s="15"/>
      <c r="V212" s="80">
        <v>18</v>
      </c>
      <c r="W212" s="15">
        <f t="shared" si="44"/>
        <v>18</v>
      </c>
      <c r="X212" s="15">
        <f t="shared" si="47"/>
        <v>18</v>
      </c>
      <c r="Y212" s="15">
        <f>ROUNDDOWN(W212/HLOOKUP(D212,Table!$C$3:$D$4,2,0)*8,2)</f>
        <v>0.32</v>
      </c>
      <c r="Z212" s="15">
        <v>0.3</v>
      </c>
      <c r="AA212" s="15" t="s">
        <v>74</v>
      </c>
      <c r="AB212" s="19">
        <v>43983</v>
      </c>
      <c r="AC212" s="19">
        <v>43976</v>
      </c>
      <c r="AD212" s="19">
        <v>43983</v>
      </c>
      <c r="AE212" s="19">
        <v>43978</v>
      </c>
      <c r="AF212" s="19">
        <v>43978</v>
      </c>
      <c r="AG212" s="19" t="s">
        <v>176</v>
      </c>
      <c r="AH212" s="31">
        <v>1</v>
      </c>
      <c r="AI212" s="31">
        <v>1</v>
      </c>
      <c r="AJ212" s="31">
        <v>1</v>
      </c>
      <c r="AK212" s="19" t="s">
        <v>150</v>
      </c>
      <c r="AL212" s="136" t="s">
        <v>61</v>
      </c>
      <c r="AM212" s="136" t="s">
        <v>61</v>
      </c>
      <c r="AN212" s="137" t="s">
        <v>531</v>
      </c>
    </row>
    <row r="213" spans="2:40" x14ac:dyDescent="0.25">
      <c r="B213" s="41">
        <f t="shared" si="43"/>
        <v>154</v>
      </c>
      <c r="C213" s="16">
        <v>20200525</v>
      </c>
      <c r="D213" s="15" t="s">
        <v>3</v>
      </c>
      <c r="E213" s="80" t="s">
        <v>480</v>
      </c>
      <c r="F213" s="93" t="s">
        <v>566</v>
      </c>
      <c r="G213" s="80">
        <v>1484917</v>
      </c>
      <c r="H213" s="52" t="s">
        <v>61</v>
      </c>
      <c r="I213" s="80" t="s">
        <v>504</v>
      </c>
      <c r="J213" s="52" t="s">
        <v>61</v>
      </c>
      <c r="K213" s="15" t="s">
        <v>184</v>
      </c>
      <c r="L213" s="15" t="s">
        <v>527</v>
      </c>
      <c r="M213" s="15" t="s">
        <v>528</v>
      </c>
      <c r="N213" s="15" t="s">
        <v>529</v>
      </c>
      <c r="O213" s="17" t="s">
        <v>61</v>
      </c>
      <c r="P213" s="17" t="s">
        <v>530</v>
      </c>
      <c r="Q213" s="18"/>
      <c r="R213" s="52" t="s">
        <v>61</v>
      </c>
      <c r="S213" s="15" t="s">
        <v>69</v>
      </c>
      <c r="T213" s="15"/>
      <c r="U213" s="15"/>
      <c r="V213" s="80">
        <v>18</v>
      </c>
      <c r="W213" s="15">
        <f t="shared" si="44"/>
        <v>18</v>
      </c>
      <c r="X213" s="15">
        <f t="shared" si="47"/>
        <v>18</v>
      </c>
      <c r="Y213" s="15">
        <f>ROUNDDOWN(W213/HLOOKUP(D213,Table!$C$3:$D$4,2,0)*8,2)</f>
        <v>0.32</v>
      </c>
      <c r="Z213" s="15">
        <v>0.3</v>
      </c>
      <c r="AA213" s="15" t="s">
        <v>74</v>
      </c>
      <c r="AB213" s="19">
        <v>43983</v>
      </c>
      <c r="AC213" s="19">
        <v>43976</v>
      </c>
      <c r="AD213" s="19">
        <v>43983</v>
      </c>
      <c r="AE213" s="19">
        <v>43978</v>
      </c>
      <c r="AF213" s="19">
        <v>43978</v>
      </c>
      <c r="AG213" s="19" t="s">
        <v>176</v>
      </c>
      <c r="AH213" s="31">
        <v>1</v>
      </c>
      <c r="AI213" s="31">
        <v>1</v>
      </c>
      <c r="AJ213" s="31">
        <v>1</v>
      </c>
      <c r="AK213" s="19" t="s">
        <v>150</v>
      </c>
      <c r="AL213" s="136" t="s">
        <v>61</v>
      </c>
      <c r="AM213" s="136" t="s">
        <v>61</v>
      </c>
      <c r="AN213" s="137" t="s">
        <v>531</v>
      </c>
    </row>
    <row r="214" spans="2:40" x14ac:dyDescent="0.25">
      <c r="B214" s="41">
        <f t="shared" si="43"/>
        <v>155</v>
      </c>
      <c r="C214" s="16">
        <v>20200525</v>
      </c>
      <c r="D214" s="15" t="s">
        <v>3</v>
      </c>
      <c r="E214" s="80" t="s">
        <v>480</v>
      </c>
      <c r="F214" s="93" t="s">
        <v>567</v>
      </c>
      <c r="G214" s="80">
        <v>1484917</v>
      </c>
      <c r="H214" s="52" t="s">
        <v>61</v>
      </c>
      <c r="I214" s="80" t="s">
        <v>505</v>
      </c>
      <c r="J214" s="52" t="s">
        <v>61</v>
      </c>
      <c r="K214" s="15" t="s">
        <v>184</v>
      </c>
      <c r="L214" s="15" t="s">
        <v>527</v>
      </c>
      <c r="M214" s="15" t="s">
        <v>528</v>
      </c>
      <c r="N214" s="15" t="s">
        <v>529</v>
      </c>
      <c r="O214" s="17" t="s">
        <v>61</v>
      </c>
      <c r="P214" s="17" t="s">
        <v>530</v>
      </c>
      <c r="Q214" s="18"/>
      <c r="R214" s="52" t="s">
        <v>61</v>
      </c>
      <c r="S214" s="15" t="s">
        <v>67</v>
      </c>
      <c r="T214" s="15"/>
      <c r="U214" s="15"/>
      <c r="V214" s="80">
        <v>44</v>
      </c>
      <c r="W214" s="15">
        <f t="shared" si="44"/>
        <v>44</v>
      </c>
      <c r="X214" s="15">
        <f t="shared" ref="X214:X219" si="48">W214</f>
        <v>44</v>
      </c>
      <c r="Y214" s="15">
        <f>ROUNDDOWN(W214/HLOOKUP(D214,Table!$C$3:$D$4,2,0)*8,2)</f>
        <v>0.78</v>
      </c>
      <c r="Z214" s="15">
        <v>0.5</v>
      </c>
      <c r="AA214" s="15" t="s">
        <v>74</v>
      </c>
      <c r="AB214" s="19">
        <v>43983</v>
      </c>
      <c r="AC214" s="19">
        <v>43976</v>
      </c>
      <c r="AD214" s="19">
        <v>43983</v>
      </c>
      <c r="AE214" s="19">
        <v>43980</v>
      </c>
      <c r="AF214" s="19">
        <v>43980</v>
      </c>
      <c r="AG214" s="19" t="s">
        <v>176</v>
      </c>
      <c r="AH214" s="31">
        <v>1</v>
      </c>
      <c r="AI214" s="31">
        <v>1</v>
      </c>
      <c r="AJ214" s="31">
        <v>1</v>
      </c>
      <c r="AK214" s="19" t="s">
        <v>150</v>
      </c>
      <c r="AL214" s="136" t="s">
        <v>61</v>
      </c>
      <c r="AM214" s="136" t="s">
        <v>61</v>
      </c>
      <c r="AN214" s="137" t="s">
        <v>531</v>
      </c>
    </row>
    <row r="215" spans="2:40" x14ac:dyDescent="0.25">
      <c r="B215" s="41">
        <f t="shared" ref="B215:B240" si="49">B214+1</f>
        <v>156</v>
      </c>
      <c r="C215" s="16">
        <v>20200525</v>
      </c>
      <c r="D215" s="15" t="s">
        <v>3</v>
      </c>
      <c r="E215" s="80" t="s">
        <v>480</v>
      </c>
      <c r="F215" s="93" t="s">
        <v>568</v>
      </c>
      <c r="G215" s="80">
        <v>1484917</v>
      </c>
      <c r="H215" s="52" t="s">
        <v>61</v>
      </c>
      <c r="I215" s="80" t="s">
        <v>506</v>
      </c>
      <c r="J215" s="52" t="s">
        <v>61</v>
      </c>
      <c r="K215" s="15" t="s">
        <v>184</v>
      </c>
      <c r="L215" s="15" t="s">
        <v>527</v>
      </c>
      <c r="M215" s="15" t="s">
        <v>528</v>
      </c>
      <c r="N215" s="15" t="s">
        <v>529</v>
      </c>
      <c r="O215" s="17" t="s">
        <v>61</v>
      </c>
      <c r="P215" s="17" t="s">
        <v>530</v>
      </c>
      <c r="Q215" s="18"/>
      <c r="R215" s="52" t="s">
        <v>61</v>
      </c>
      <c r="S215" s="15" t="s">
        <v>70</v>
      </c>
      <c r="T215" s="15"/>
      <c r="U215" s="15"/>
      <c r="V215" s="80">
        <v>129</v>
      </c>
      <c r="W215" s="15">
        <f t="shared" ref="W215:W240" si="50">V215</f>
        <v>129</v>
      </c>
      <c r="X215" s="15">
        <f t="shared" si="48"/>
        <v>129</v>
      </c>
      <c r="Y215" s="15">
        <f>ROUNDDOWN(W215/HLOOKUP(D215,Table!$C$3:$D$4,2,0)*8,2)</f>
        <v>2.29</v>
      </c>
      <c r="Z215" s="15">
        <v>1</v>
      </c>
      <c r="AA215" s="15" t="s">
        <v>74</v>
      </c>
      <c r="AB215" s="19">
        <v>43983</v>
      </c>
      <c r="AC215" s="19">
        <v>43976</v>
      </c>
      <c r="AD215" s="19">
        <v>43983</v>
      </c>
      <c r="AE215" s="19">
        <v>43977</v>
      </c>
      <c r="AF215" s="19">
        <v>43977</v>
      </c>
      <c r="AG215" s="19" t="s">
        <v>176</v>
      </c>
      <c r="AH215" s="31">
        <v>1</v>
      </c>
      <c r="AI215" s="31">
        <v>1</v>
      </c>
      <c r="AJ215" s="31">
        <v>1</v>
      </c>
      <c r="AK215" s="19" t="s">
        <v>150</v>
      </c>
      <c r="AL215" s="136" t="s">
        <v>61</v>
      </c>
      <c r="AM215" s="136" t="s">
        <v>61</v>
      </c>
      <c r="AN215" s="137" t="s">
        <v>531</v>
      </c>
    </row>
    <row r="216" spans="2:40" x14ac:dyDescent="0.25">
      <c r="B216" s="41">
        <f t="shared" si="49"/>
        <v>157</v>
      </c>
      <c r="C216" s="16">
        <v>20200525</v>
      </c>
      <c r="D216" s="15" t="s">
        <v>3</v>
      </c>
      <c r="E216" s="80" t="s">
        <v>480</v>
      </c>
      <c r="F216" s="93" t="s">
        <v>569</v>
      </c>
      <c r="G216" s="80">
        <v>1484917</v>
      </c>
      <c r="H216" s="52" t="s">
        <v>61</v>
      </c>
      <c r="I216" s="80" t="s">
        <v>507</v>
      </c>
      <c r="J216" s="52" t="s">
        <v>61</v>
      </c>
      <c r="K216" s="15" t="s">
        <v>184</v>
      </c>
      <c r="L216" s="15" t="s">
        <v>527</v>
      </c>
      <c r="M216" s="15" t="s">
        <v>528</v>
      </c>
      <c r="N216" s="15" t="s">
        <v>529</v>
      </c>
      <c r="O216" s="17" t="s">
        <v>61</v>
      </c>
      <c r="P216" s="17" t="s">
        <v>530</v>
      </c>
      <c r="Q216" s="18"/>
      <c r="R216" s="52" t="s">
        <v>61</v>
      </c>
      <c r="S216" s="15" t="s">
        <v>70</v>
      </c>
      <c r="T216" s="15"/>
      <c r="U216" s="15"/>
      <c r="V216" s="80">
        <v>164</v>
      </c>
      <c r="W216" s="15">
        <f t="shared" si="50"/>
        <v>164</v>
      </c>
      <c r="X216" s="15">
        <f t="shared" si="48"/>
        <v>164</v>
      </c>
      <c r="Y216" s="15">
        <f>ROUNDDOWN(W216/HLOOKUP(D216,Table!$C$3:$D$4,2,0)*8,2)</f>
        <v>2.91</v>
      </c>
      <c r="Z216" s="15">
        <v>1</v>
      </c>
      <c r="AA216" s="15" t="s">
        <v>74</v>
      </c>
      <c r="AB216" s="19">
        <v>43983</v>
      </c>
      <c r="AC216" s="19">
        <v>43976</v>
      </c>
      <c r="AD216" s="19">
        <v>43983</v>
      </c>
      <c r="AE216" s="19">
        <v>43978</v>
      </c>
      <c r="AF216" s="19">
        <v>43978</v>
      </c>
      <c r="AG216" s="19" t="s">
        <v>176</v>
      </c>
      <c r="AH216" s="31">
        <v>1</v>
      </c>
      <c r="AI216" s="31">
        <v>1</v>
      </c>
      <c r="AJ216" s="31">
        <v>1</v>
      </c>
      <c r="AK216" s="19" t="s">
        <v>150</v>
      </c>
      <c r="AL216" s="136" t="s">
        <v>61</v>
      </c>
      <c r="AM216" s="136" t="s">
        <v>61</v>
      </c>
      <c r="AN216" s="137" t="s">
        <v>531</v>
      </c>
    </row>
    <row r="217" spans="2:40" x14ac:dyDescent="0.25">
      <c r="B217" s="41">
        <f t="shared" si="49"/>
        <v>158</v>
      </c>
      <c r="C217" s="16">
        <v>20200525</v>
      </c>
      <c r="D217" s="15" t="s">
        <v>3</v>
      </c>
      <c r="E217" s="80" t="s">
        <v>480</v>
      </c>
      <c r="F217" s="93" t="s">
        <v>570</v>
      </c>
      <c r="G217" s="80">
        <v>1484917</v>
      </c>
      <c r="H217" s="52" t="s">
        <v>61</v>
      </c>
      <c r="I217" s="80" t="s">
        <v>507</v>
      </c>
      <c r="J217" s="52" t="s">
        <v>61</v>
      </c>
      <c r="K217" s="15" t="s">
        <v>184</v>
      </c>
      <c r="L217" s="15" t="s">
        <v>527</v>
      </c>
      <c r="M217" s="15" t="s">
        <v>528</v>
      </c>
      <c r="N217" s="15" t="s">
        <v>529</v>
      </c>
      <c r="O217" s="17" t="s">
        <v>61</v>
      </c>
      <c r="P217" s="17" t="s">
        <v>530</v>
      </c>
      <c r="Q217" s="18"/>
      <c r="R217" s="52" t="s">
        <v>61</v>
      </c>
      <c r="S217" s="15" t="s">
        <v>70</v>
      </c>
      <c r="T217" s="15"/>
      <c r="U217" s="15"/>
      <c r="V217" s="80">
        <v>164</v>
      </c>
      <c r="W217" s="84">
        <v>196</v>
      </c>
      <c r="X217" s="15">
        <f t="shared" si="48"/>
        <v>196</v>
      </c>
      <c r="Y217" s="15">
        <f>ROUNDDOWN(W217/HLOOKUP(D217,Table!$C$3:$D$4,2,0)*8,2)</f>
        <v>3.48</v>
      </c>
      <c r="Z217" s="15">
        <v>1</v>
      </c>
      <c r="AA217" s="15" t="s">
        <v>74</v>
      </c>
      <c r="AB217" s="19">
        <v>43983</v>
      </c>
      <c r="AC217" s="19">
        <v>43976</v>
      </c>
      <c r="AD217" s="19">
        <v>43983</v>
      </c>
      <c r="AE217" s="19">
        <v>43978</v>
      </c>
      <c r="AF217" s="19">
        <v>43978</v>
      </c>
      <c r="AG217" s="19" t="s">
        <v>176</v>
      </c>
      <c r="AH217" s="31">
        <v>1</v>
      </c>
      <c r="AI217" s="31">
        <v>1</v>
      </c>
      <c r="AJ217" s="31">
        <v>1</v>
      </c>
      <c r="AK217" s="19" t="s">
        <v>150</v>
      </c>
      <c r="AL217" s="136" t="s">
        <v>61</v>
      </c>
      <c r="AM217" s="136" t="s">
        <v>61</v>
      </c>
      <c r="AN217" s="137" t="s">
        <v>531</v>
      </c>
    </row>
    <row r="218" spans="2:40" x14ac:dyDescent="0.25">
      <c r="B218" s="41">
        <f t="shared" si="49"/>
        <v>159</v>
      </c>
      <c r="C218" s="16">
        <v>20200525</v>
      </c>
      <c r="D218" s="15" t="s">
        <v>3</v>
      </c>
      <c r="E218" s="80" t="s">
        <v>480</v>
      </c>
      <c r="F218" s="93" t="s">
        <v>571</v>
      </c>
      <c r="G218" s="80">
        <v>1484917</v>
      </c>
      <c r="H218" s="52"/>
      <c r="I218" s="80" t="s">
        <v>508</v>
      </c>
      <c r="J218" s="52" t="s">
        <v>61</v>
      </c>
      <c r="K218" s="15" t="s">
        <v>184</v>
      </c>
      <c r="L218" s="15" t="s">
        <v>527</v>
      </c>
      <c r="M218" s="15" t="s">
        <v>528</v>
      </c>
      <c r="N218" s="15" t="s">
        <v>529</v>
      </c>
      <c r="O218" s="17" t="s">
        <v>61</v>
      </c>
      <c r="P218" s="17" t="s">
        <v>530</v>
      </c>
      <c r="Q218" s="18"/>
      <c r="R218" s="52" t="s">
        <v>61</v>
      </c>
      <c r="S218" s="15" t="s">
        <v>142</v>
      </c>
      <c r="T218" s="15"/>
      <c r="U218" s="15"/>
      <c r="V218" s="80">
        <v>133</v>
      </c>
      <c r="W218" s="15">
        <f t="shared" si="50"/>
        <v>133</v>
      </c>
      <c r="X218" s="15">
        <f t="shared" si="48"/>
        <v>133</v>
      </c>
      <c r="Y218" s="15">
        <f>ROUNDDOWN(W218/HLOOKUP(D218,Table!$C$3:$D$4,2,0)*8,2)</f>
        <v>2.36</v>
      </c>
      <c r="Z218" s="15">
        <v>0.75</v>
      </c>
      <c r="AA218" s="15" t="s">
        <v>74</v>
      </c>
      <c r="AB218" s="19">
        <v>43983</v>
      </c>
      <c r="AC218" s="19">
        <v>43976</v>
      </c>
      <c r="AD218" s="19">
        <v>43983</v>
      </c>
      <c r="AE218" s="19">
        <v>43977</v>
      </c>
      <c r="AF218" s="19">
        <v>43977</v>
      </c>
      <c r="AG218" s="19" t="s">
        <v>176</v>
      </c>
      <c r="AH218" s="31">
        <v>1</v>
      </c>
      <c r="AI218" s="31">
        <v>1</v>
      </c>
      <c r="AJ218" s="31">
        <v>1</v>
      </c>
      <c r="AK218" s="19" t="s">
        <v>150</v>
      </c>
      <c r="AL218" s="136" t="s">
        <v>61</v>
      </c>
      <c r="AM218" s="136" t="s">
        <v>61</v>
      </c>
      <c r="AN218" s="137" t="s">
        <v>531</v>
      </c>
    </row>
    <row r="219" spans="2:40" x14ac:dyDescent="0.25">
      <c r="B219" s="41">
        <f t="shared" si="49"/>
        <v>160</v>
      </c>
      <c r="C219" s="16">
        <v>20200525</v>
      </c>
      <c r="D219" s="15" t="s">
        <v>3</v>
      </c>
      <c r="E219" s="80" t="s">
        <v>480</v>
      </c>
      <c r="F219" s="93" t="s">
        <v>572</v>
      </c>
      <c r="G219" s="80">
        <v>1484917</v>
      </c>
      <c r="H219" s="52" t="s">
        <v>61</v>
      </c>
      <c r="I219" s="80" t="s">
        <v>509</v>
      </c>
      <c r="J219" s="52" t="s">
        <v>61</v>
      </c>
      <c r="K219" s="15" t="s">
        <v>184</v>
      </c>
      <c r="L219" s="15" t="s">
        <v>527</v>
      </c>
      <c r="M219" s="15" t="s">
        <v>528</v>
      </c>
      <c r="N219" s="15" t="s">
        <v>529</v>
      </c>
      <c r="O219" s="17" t="s">
        <v>61</v>
      </c>
      <c r="P219" s="17" t="s">
        <v>530</v>
      </c>
      <c r="Q219" s="18"/>
      <c r="R219" s="52" t="s">
        <v>61</v>
      </c>
      <c r="S219" s="15" t="s">
        <v>69</v>
      </c>
      <c r="T219" s="15"/>
      <c r="U219" s="15"/>
      <c r="V219" s="80">
        <v>188</v>
      </c>
      <c r="W219" s="15">
        <f t="shared" si="50"/>
        <v>188</v>
      </c>
      <c r="X219" s="15">
        <f t="shared" si="48"/>
        <v>188</v>
      </c>
      <c r="Y219" s="15">
        <f>ROUNDDOWN(W219/HLOOKUP(D219,Table!$C$3:$D$4,2,0)*8,2)</f>
        <v>3.34</v>
      </c>
      <c r="Z219" s="15">
        <v>3</v>
      </c>
      <c r="AA219" s="15" t="s">
        <v>74</v>
      </c>
      <c r="AB219" s="19">
        <v>43983</v>
      </c>
      <c r="AC219" s="19">
        <v>43976</v>
      </c>
      <c r="AD219" s="19">
        <v>43983</v>
      </c>
      <c r="AE219" s="19">
        <v>43978</v>
      </c>
      <c r="AF219" s="19">
        <v>43978</v>
      </c>
      <c r="AG219" s="19" t="s">
        <v>176</v>
      </c>
      <c r="AH219" s="31">
        <v>1</v>
      </c>
      <c r="AI219" s="31">
        <v>1</v>
      </c>
      <c r="AJ219" s="31">
        <v>1</v>
      </c>
      <c r="AK219" s="19" t="s">
        <v>150</v>
      </c>
      <c r="AL219" s="136" t="s">
        <v>61</v>
      </c>
      <c r="AM219" s="136" t="s">
        <v>61</v>
      </c>
      <c r="AN219" s="137" t="s">
        <v>531</v>
      </c>
    </row>
    <row r="220" spans="2:40" x14ac:dyDescent="0.25">
      <c r="B220" s="41">
        <f t="shared" si="49"/>
        <v>161</v>
      </c>
      <c r="C220" s="16">
        <v>20200525</v>
      </c>
      <c r="D220" s="15" t="s">
        <v>3</v>
      </c>
      <c r="E220" s="80" t="s">
        <v>480</v>
      </c>
      <c r="F220" s="93" t="s">
        <v>573</v>
      </c>
      <c r="G220" s="80">
        <v>1484917</v>
      </c>
      <c r="H220" s="52" t="s">
        <v>61</v>
      </c>
      <c r="I220" s="80" t="s">
        <v>257</v>
      </c>
      <c r="J220" s="52" t="s">
        <v>61</v>
      </c>
      <c r="K220" s="15" t="s">
        <v>184</v>
      </c>
      <c r="L220" s="15" t="s">
        <v>527</v>
      </c>
      <c r="M220" s="15" t="s">
        <v>528</v>
      </c>
      <c r="N220" s="15" t="s">
        <v>529</v>
      </c>
      <c r="O220" s="17" t="s">
        <v>61</v>
      </c>
      <c r="P220" s="17" t="s">
        <v>530</v>
      </c>
      <c r="Q220" s="18"/>
      <c r="R220" s="52" t="s">
        <v>61</v>
      </c>
      <c r="S220" s="15" t="s">
        <v>67</v>
      </c>
      <c r="T220" s="15"/>
      <c r="U220" s="15"/>
      <c r="V220" s="80">
        <v>55</v>
      </c>
      <c r="W220" s="15">
        <f t="shared" si="50"/>
        <v>55</v>
      </c>
      <c r="X220" s="15">
        <f t="shared" ref="X220:X232" si="51">W220</f>
        <v>55</v>
      </c>
      <c r="Y220" s="15">
        <f>ROUNDDOWN(W220/HLOOKUP(D220,Table!$C$3:$D$4,2,0)*8,2)</f>
        <v>0.97</v>
      </c>
      <c r="Z220" s="15">
        <v>1</v>
      </c>
      <c r="AA220" s="15" t="s">
        <v>74</v>
      </c>
      <c r="AB220" s="19">
        <v>43983</v>
      </c>
      <c r="AC220" s="19">
        <v>43976</v>
      </c>
      <c r="AD220" s="19">
        <v>43983</v>
      </c>
      <c r="AE220" s="19">
        <v>43983</v>
      </c>
      <c r="AF220" s="19">
        <v>43983</v>
      </c>
      <c r="AG220" s="19" t="s">
        <v>176</v>
      </c>
      <c r="AH220" s="31">
        <v>1</v>
      </c>
      <c r="AI220" s="31">
        <v>1</v>
      </c>
      <c r="AJ220" s="31">
        <v>1</v>
      </c>
      <c r="AK220" s="19" t="s">
        <v>150</v>
      </c>
      <c r="AL220" s="136" t="s">
        <v>61</v>
      </c>
      <c r="AM220" s="136" t="s">
        <v>61</v>
      </c>
      <c r="AN220" s="137" t="s">
        <v>531</v>
      </c>
    </row>
    <row r="221" spans="2:40" x14ac:dyDescent="0.25">
      <c r="B221" s="41">
        <f t="shared" si="49"/>
        <v>162</v>
      </c>
      <c r="C221" s="16">
        <v>20200525</v>
      </c>
      <c r="D221" s="15" t="s">
        <v>3</v>
      </c>
      <c r="E221" s="80" t="s">
        <v>480</v>
      </c>
      <c r="F221" s="93" t="s">
        <v>574</v>
      </c>
      <c r="G221" s="80">
        <v>1484917</v>
      </c>
      <c r="H221" s="52" t="s">
        <v>61</v>
      </c>
      <c r="I221" s="80" t="s">
        <v>510</v>
      </c>
      <c r="J221" s="52" t="s">
        <v>61</v>
      </c>
      <c r="K221" s="15" t="s">
        <v>184</v>
      </c>
      <c r="L221" s="15" t="s">
        <v>527</v>
      </c>
      <c r="M221" s="15" t="s">
        <v>528</v>
      </c>
      <c r="N221" s="15" t="s">
        <v>529</v>
      </c>
      <c r="O221" s="17" t="s">
        <v>61</v>
      </c>
      <c r="P221" s="17" t="s">
        <v>530</v>
      </c>
      <c r="Q221" s="18"/>
      <c r="R221" s="52" t="s">
        <v>61</v>
      </c>
      <c r="S221" s="15" t="s">
        <v>67</v>
      </c>
      <c r="T221" s="15"/>
      <c r="U221" s="15"/>
      <c r="V221" s="80">
        <v>197</v>
      </c>
      <c r="W221" s="15">
        <f t="shared" si="50"/>
        <v>197</v>
      </c>
      <c r="X221" s="15">
        <f t="shared" si="51"/>
        <v>197</v>
      </c>
      <c r="Y221" s="15">
        <f>ROUNDDOWN(W221/HLOOKUP(D221,Table!$C$3:$D$4,2,0)*8,2)</f>
        <v>3.5</v>
      </c>
      <c r="Z221" s="15">
        <v>2</v>
      </c>
      <c r="AA221" s="15" t="s">
        <v>74</v>
      </c>
      <c r="AB221" s="19">
        <v>43983</v>
      </c>
      <c r="AC221" s="19">
        <v>43976</v>
      </c>
      <c r="AD221" s="19">
        <v>43983</v>
      </c>
      <c r="AE221" s="19">
        <v>43983</v>
      </c>
      <c r="AF221" s="19">
        <v>43983</v>
      </c>
      <c r="AG221" s="19" t="s">
        <v>176</v>
      </c>
      <c r="AH221" s="31">
        <v>1</v>
      </c>
      <c r="AI221" s="31">
        <v>1</v>
      </c>
      <c r="AJ221" s="31">
        <v>1</v>
      </c>
      <c r="AK221" s="19" t="s">
        <v>150</v>
      </c>
      <c r="AL221" s="136" t="s">
        <v>61</v>
      </c>
      <c r="AM221" s="136" t="s">
        <v>61</v>
      </c>
      <c r="AN221" s="137" t="s">
        <v>531</v>
      </c>
    </row>
    <row r="222" spans="2:40" x14ac:dyDescent="0.25">
      <c r="B222" s="41">
        <f t="shared" si="49"/>
        <v>163</v>
      </c>
      <c r="C222" s="16">
        <v>20200525</v>
      </c>
      <c r="D222" s="15" t="s">
        <v>3</v>
      </c>
      <c r="E222" s="80" t="s">
        <v>480</v>
      </c>
      <c r="F222" s="93" t="s">
        <v>575</v>
      </c>
      <c r="G222" s="80">
        <v>1484917</v>
      </c>
      <c r="H222" s="52" t="s">
        <v>61</v>
      </c>
      <c r="I222" s="80" t="s">
        <v>511</v>
      </c>
      <c r="J222" s="52" t="s">
        <v>61</v>
      </c>
      <c r="K222" s="15" t="s">
        <v>184</v>
      </c>
      <c r="L222" s="15" t="s">
        <v>527</v>
      </c>
      <c r="M222" s="15" t="s">
        <v>528</v>
      </c>
      <c r="N222" s="15" t="s">
        <v>529</v>
      </c>
      <c r="O222" s="17" t="s">
        <v>61</v>
      </c>
      <c r="P222" s="17" t="s">
        <v>530</v>
      </c>
      <c r="Q222" s="18"/>
      <c r="R222" s="52" t="s">
        <v>61</v>
      </c>
      <c r="S222" s="15" t="s">
        <v>67</v>
      </c>
      <c r="T222" s="15"/>
      <c r="U222" s="15"/>
      <c r="V222" s="80">
        <v>175</v>
      </c>
      <c r="W222" s="15">
        <f t="shared" si="50"/>
        <v>175</v>
      </c>
      <c r="X222" s="15">
        <f t="shared" si="51"/>
        <v>175</v>
      </c>
      <c r="Y222" s="15">
        <f>ROUNDDOWN(W222/HLOOKUP(D222,Table!$C$3:$D$4,2,0)*8,2)</f>
        <v>3.11</v>
      </c>
      <c r="Z222" s="15">
        <v>1</v>
      </c>
      <c r="AA222" s="15" t="s">
        <v>74</v>
      </c>
      <c r="AB222" s="19">
        <v>43983</v>
      </c>
      <c r="AC222" s="19">
        <v>43976</v>
      </c>
      <c r="AD222" s="19">
        <v>43983</v>
      </c>
      <c r="AE222" s="19">
        <v>43983</v>
      </c>
      <c r="AF222" s="19">
        <v>43983</v>
      </c>
      <c r="AG222" s="19" t="s">
        <v>177</v>
      </c>
      <c r="AH222" s="31">
        <v>1</v>
      </c>
      <c r="AI222" s="31">
        <v>1</v>
      </c>
      <c r="AJ222" s="31">
        <v>0.9</v>
      </c>
      <c r="AK222" s="19" t="s">
        <v>139</v>
      </c>
      <c r="AL222" s="208" t="s">
        <v>1108</v>
      </c>
      <c r="AM222" s="136" t="s">
        <v>61</v>
      </c>
      <c r="AN222" s="137" t="s">
        <v>531</v>
      </c>
    </row>
    <row r="223" spans="2:40" x14ac:dyDescent="0.25">
      <c r="B223" s="41">
        <f t="shared" si="49"/>
        <v>164</v>
      </c>
      <c r="C223" s="16">
        <v>20200525</v>
      </c>
      <c r="D223" s="15" t="s">
        <v>3</v>
      </c>
      <c r="E223" s="80" t="s">
        <v>480</v>
      </c>
      <c r="F223" s="93" t="s">
        <v>576</v>
      </c>
      <c r="G223" s="80">
        <v>1484917</v>
      </c>
      <c r="H223" s="52" t="s">
        <v>61</v>
      </c>
      <c r="I223" s="80" t="s">
        <v>512</v>
      </c>
      <c r="J223" s="52" t="s">
        <v>61</v>
      </c>
      <c r="K223" s="15" t="s">
        <v>184</v>
      </c>
      <c r="L223" s="15" t="s">
        <v>527</v>
      </c>
      <c r="M223" s="15" t="s">
        <v>528</v>
      </c>
      <c r="N223" s="15" t="s">
        <v>529</v>
      </c>
      <c r="O223" s="17" t="s">
        <v>61</v>
      </c>
      <c r="P223" s="17" t="s">
        <v>530</v>
      </c>
      <c r="Q223" s="18"/>
      <c r="R223" s="52" t="s">
        <v>61</v>
      </c>
      <c r="S223" s="15" t="s">
        <v>69</v>
      </c>
      <c r="T223" s="15"/>
      <c r="U223" s="15"/>
      <c r="V223" s="80">
        <v>210</v>
      </c>
      <c r="W223" s="15">
        <f t="shared" si="50"/>
        <v>210</v>
      </c>
      <c r="X223" s="15">
        <f t="shared" si="51"/>
        <v>210</v>
      </c>
      <c r="Y223" s="15">
        <f>ROUNDDOWN(W223/HLOOKUP(D223,Table!$C$3:$D$4,2,0)*8,2)</f>
        <v>3.73</v>
      </c>
      <c r="Z223" s="15">
        <v>3</v>
      </c>
      <c r="AA223" s="15" t="s">
        <v>74</v>
      </c>
      <c r="AB223" s="19">
        <v>43983</v>
      </c>
      <c r="AC223" s="19">
        <v>43976</v>
      </c>
      <c r="AD223" s="19">
        <v>43983</v>
      </c>
      <c r="AE223" s="19">
        <v>43980</v>
      </c>
      <c r="AF223" s="19">
        <v>43980</v>
      </c>
      <c r="AG223" s="19" t="s">
        <v>176</v>
      </c>
      <c r="AH223" s="31">
        <v>1</v>
      </c>
      <c r="AI223" s="31">
        <v>1</v>
      </c>
      <c r="AJ223" s="31">
        <v>1</v>
      </c>
      <c r="AK223" s="19" t="s">
        <v>150</v>
      </c>
      <c r="AL223" s="190" t="s">
        <v>1037</v>
      </c>
      <c r="AM223" s="136" t="s">
        <v>61</v>
      </c>
      <c r="AN223" s="137" t="s">
        <v>531</v>
      </c>
    </row>
    <row r="224" spans="2:40" x14ac:dyDescent="0.25">
      <c r="B224" s="41">
        <f t="shared" si="49"/>
        <v>165</v>
      </c>
      <c r="C224" s="16">
        <v>20200525</v>
      </c>
      <c r="D224" s="15" t="s">
        <v>3</v>
      </c>
      <c r="E224" s="80" t="s">
        <v>480</v>
      </c>
      <c r="F224" s="93" t="s">
        <v>577</v>
      </c>
      <c r="G224" s="80">
        <v>1484917</v>
      </c>
      <c r="H224" s="52" t="s">
        <v>61</v>
      </c>
      <c r="I224" s="80" t="s">
        <v>513</v>
      </c>
      <c r="J224" s="52" t="s">
        <v>61</v>
      </c>
      <c r="K224" s="15" t="s">
        <v>184</v>
      </c>
      <c r="L224" s="15" t="s">
        <v>527</v>
      </c>
      <c r="M224" s="15" t="s">
        <v>528</v>
      </c>
      <c r="N224" s="15" t="s">
        <v>529</v>
      </c>
      <c r="O224" s="17" t="s">
        <v>61</v>
      </c>
      <c r="P224" s="17" t="s">
        <v>530</v>
      </c>
      <c r="Q224" s="18"/>
      <c r="R224" s="52" t="s">
        <v>61</v>
      </c>
      <c r="S224" s="15" t="s">
        <v>69</v>
      </c>
      <c r="T224" s="15"/>
      <c r="U224" s="15"/>
      <c r="V224" s="80">
        <v>154</v>
      </c>
      <c r="W224" s="15">
        <f t="shared" si="50"/>
        <v>154</v>
      </c>
      <c r="X224" s="15">
        <f t="shared" si="51"/>
        <v>154</v>
      </c>
      <c r="Y224" s="15">
        <f>ROUNDDOWN(W224/HLOOKUP(D224,Table!$C$3:$D$4,2,0)*8,2)</f>
        <v>2.73</v>
      </c>
      <c r="Z224" s="15">
        <v>2</v>
      </c>
      <c r="AA224" s="15" t="s">
        <v>74</v>
      </c>
      <c r="AB224" s="19">
        <v>43983</v>
      </c>
      <c r="AC224" s="19">
        <v>43976</v>
      </c>
      <c r="AD224" s="19">
        <v>43983</v>
      </c>
      <c r="AE224" s="19">
        <v>43980</v>
      </c>
      <c r="AF224" s="19">
        <v>43980</v>
      </c>
      <c r="AG224" s="19" t="s">
        <v>177</v>
      </c>
      <c r="AH224" s="31">
        <v>0.98</v>
      </c>
      <c r="AI224" s="31">
        <v>0.96</v>
      </c>
      <c r="AJ224" s="31">
        <v>1</v>
      </c>
      <c r="AK224" s="19" t="s">
        <v>139</v>
      </c>
      <c r="AL224" s="169" t="s">
        <v>850</v>
      </c>
      <c r="AM224" s="136" t="s">
        <v>61</v>
      </c>
      <c r="AN224" s="137" t="s">
        <v>531</v>
      </c>
    </row>
    <row r="225" spans="2:40" x14ac:dyDescent="0.25">
      <c r="B225" s="41">
        <f t="shared" si="49"/>
        <v>166</v>
      </c>
      <c r="C225" s="16">
        <v>20200525</v>
      </c>
      <c r="D225" s="15" t="s">
        <v>3</v>
      </c>
      <c r="E225" s="80" t="s">
        <v>480</v>
      </c>
      <c r="F225" s="93" t="s">
        <v>578</v>
      </c>
      <c r="G225" s="80">
        <v>1484917</v>
      </c>
      <c r="H225" s="52"/>
      <c r="I225" s="80" t="s">
        <v>514</v>
      </c>
      <c r="J225" s="52" t="s">
        <v>61</v>
      </c>
      <c r="K225" s="15" t="s">
        <v>184</v>
      </c>
      <c r="L225" s="15" t="s">
        <v>527</v>
      </c>
      <c r="M225" s="15" t="s">
        <v>528</v>
      </c>
      <c r="N225" s="15" t="s">
        <v>529</v>
      </c>
      <c r="O225" s="17" t="s">
        <v>61</v>
      </c>
      <c r="P225" s="17" t="s">
        <v>530</v>
      </c>
      <c r="Q225" s="18"/>
      <c r="R225" s="52" t="s">
        <v>61</v>
      </c>
      <c r="S225" s="15" t="s">
        <v>142</v>
      </c>
      <c r="T225" s="15"/>
      <c r="U225" s="15"/>
      <c r="V225" s="80">
        <v>167</v>
      </c>
      <c r="W225" s="15">
        <f t="shared" si="50"/>
        <v>167</v>
      </c>
      <c r="X225" s="15">
        <f t="shared" si="51"/>
        <v>167</v>
      </c>
      <c r="Y225" s="15">
        <f>ROUNDDOWN(W225/HLOOKUP(D225,Table!$C$3:$D$4,2,0)*8,2)</f>
        <v>2.96</v>
      </c>
      <c r="Z225" s="15">
        <v>1</v>
      </c>
      <c r="AA225" s="15" t="s">
        <v>74</v>
      </c>
      <c r="AB225" s="19">
        <v>43983</v>
      </c>
      <c r="AC225" s="19">
        <v>43976</v>
      </c>
      <c r="AD225" s="19">
        <v>43983</v>
      </c>
      <c r="AE225" s="19">
        <v>43977</v>
      </c>
      <c r="AF225" s="19">
        <v>43977</v>
      </c>
      <c r="AG225" s="19" t="s">
        <v>176</v>
      </c>
      <c r="AH225" s="31">
        <v>1</v>
      </c>
      <c r="AI225" s="31">
        <v>1</v>
      </c>
      <c r="AJ225" s="31">
        <v>1</v>
      </c>
      <c r="AK225" s="19" t="s">
        <v>150</v>
      </c>
      <c r="AL225" s="136" t="s">
        <v>61</v>
      </c>
      <c r="AM225" s="136" t="s">
        <v>61</v>
      </c>
      <c r="AN225" s="137" t="s">
        <v>531</v>
      </c>
    </row>
    <row r="226" spans="2:40" x14ac:dyDescent="0.25">
      <c r="B226" s="41">
        <f t="shared" si="49"/>
        <v>167</v>
      </c>
      <c r="C226" s="16">
        <v>20200525</v>
      </c>
      <c r="D226" s="15" t="s">
        <v>3</v>
      </c>
      <c r="E226" s="80" t="s">
        <v>480</v>
      </c>
      <c r="F226" s="93" t="s">
        <v>579</v>
      </c>
      <c r="G226" s="80">
        <v>1484917</v>
      </c>
      <c r="H226" s="52"/>
      <c r="I226" s="80" t="s">
        <v>515</v>
      </c>
      <c r="J226" s="52" t="s">
        <v>61</v>
      </c>
      <c r="K226" s="15" t="s">
        <v>184</v>
      </c>
      <c r="L226" s="15" t="s">
        <v>527</v>
      </c>
      <c r="M226" s="15" t="s">
        <v>528</v>
      </c>
      <c r="N226" s="15" t="s">
        <v>529</v>
      </c>
      <c r="O226" s="17" t="s">
        <v>61</v>
      </c>
      <c r="P226" s="17" t="s">
        <v>530</v>
      </c>
      <c r="Q226" s="18"/>
      <c r="R226" s="52" t="s">
        <v>61</v>
      </c>
      <c r="S226" s="15" t="s">
        <v>142</v>
      </c>
      <c r="T226" s="15"/>
      <c r="U226" s="15"/>
      <c r="V226" s="80">
        <v>147</v>
      </c>
      <c r="W226" s="15">
        <f t="shared" si="50"/>
        <v>147</v>
      </c>
      <c r="X226" s="15">
        <f t="shared" si="51"/>
        <v>147</v>
      </c>
      <c r="Y226" s="15">
        <f>ROUNDDOWN(W226/HLOOKUP(D226,Table!$C$3:$D$4,2,0)*8,2)</f>
        <v>2.61</v>
      </c>
      <c r="Z226" s="15">
        <v>1.5</v>
      </c>
      <c r="AA226" s="15" t="s">
        <v>74</v>
      </c>
      <c r="AB226" s="19">
        <v>43983</v>
      </c>
      <c r="AC226" s="19">
        <v>43976</v>
      </c>
      <c r="AD226" s="19">
        <v>43983</v>
      </c>
      <c r="AE226" s="19">
        <v>43978</v>
      </c>
      <c r="AF226" s="19">
        <v>43978</v>
      </c>
      <c r="AG226" s="19" t="s">
        <v>176</v>
      </c>
      <c r="AH226" s="31">
        <v>1</v>
      </c>
      <c r="AI226" s="31">
        <v>1</v>
      </c>
      <c r="AJ226" s="31">
        <v>1</v>
      </c>
      <c r="AK226" s="19" t="s">
        <v>150</v>
      </c>
      <c r="AL226" s="136" t="s">
        <v>61</v>
      </c>
      <c r="AM226" s="136" t="s">
        <v>61</v>
      </c>
      <c r="AN226" s="137" t="s">
        <v>531</v>
      </c>
    </row>
    <row r="227" spans="2:40" x14ac:dyDescent="0.25">
      <c r="B227" s="41">
        <f t="shared" si="49"/>
        <v>168</v>
      </c>
      <c r="C227" s="16">
        <v>20200525</v>
      </c>
      <c r="D227" s="15" t="s">
        <v>3</v>
      </c>
      <c r="E227" s="80" t="s">
        <v>480</v>
      </c>
      <c r="F227" s="93" t="s">
        <v>580</v>
      </c>
      <c r="G227" s="80">
        <v>1484917</v>
      </c>
      <c r="H227" s="52" t="s">
        <v>61</v>
      </c>
      <c r="I227" s="80" t="s">
        <v>516</v>
      </c>
      <c r="J227" s="52" t="s">
        <v>61</v>
      </c>
      <c r="K227" s="15" t="s">
        <v>184</v>
      </c>
      <c r="L227" s="15" t="s">
        <v>527</v>
      </c>
      <c r="M227" s="15" t="s">
        <v>528</v>
      </c>
      <c r="N227" s="15" t="s">
        <v>529</v>
      </c>
      <c r="O227" s="17" t="s">
        <v>61</v>
      </c>
      <c r="P227" s="17" t="s">
        <v>530</v>
      </c>
      <c r="Q227" s="18"/>
      <c r="R227" s="52" t="s">
        <v>61</v>
      </c>
      <c r="S227" s="15" t="s">
        <v>70</v>
      </c>
      <c r="T227" s="15"/>
      <c r="U227" s="15"/>
      <c r="V227" s="80">
        <v>254</v>
      </c>
      <c r="W227" s="15">
        <f t="shared" si="50"/>
        <v>254</v>
      </c>
      <c r="X227" s="15">
        <f t="shared" si="51"/>
        <v>254</v>
      </c>
      <c r="Y227" s="15">
        <f>ROUNDDOWN(W227/HLOOKUP(D227,Table!$C$3:$D$4,2,0)*8,2)</f>
        <v>4.51</v>
      </c>
      <c r="Z227" s="15">
        <v>1</v>
      </c>
      <c r="AA227" s="15" t="s">
        <v>74</v>
      </c>
      <c r="AB227" s="19">
        <v>43983</v>
      </c>
      <c r="AC227" s="19">
        <v>43976</v>
      </c>
      <c r="AD227" s="19">
        <v>43983</v>
      </c>
      <c r="AE227" s="19">
        <v>43978</v>
      </c>
      <c r="AF227" s="19">
        <v>43978</v>
      </c>
      <c r="AG227" s="19" t="s">
        <v>176</v>
      </c>
      <c r="AH227" s="31">
        <v>1</v>
      </c>
      <c r="AI227" s="31">
        <v>1</v>
      </c>
      <c r="AJ227" s="31">
        <v>1</v>
      </c>
      <c r="AK227" s="19" t="s">
        <v>150</v>
      </c>
      <c r="AL227" s="136" t="s">
        <v>61</v>
      </c>
      <c r="AM227" s="136" t="s">
        <v>61</v>
      </c>
      <c r="AN227" s="137" t="s">
        <v>531</v>
      </c>
    </row>
    <row r="228" spans="2:40" x14ac:dyDescent="0.25">
      <c r="B228" s="41">
        <f t="shared" si="49"/>
        <v>169</v>
      </c>
      <c r="C228" s="16">
        <v>20200525</v>
      </c>
      <c r="D228" s="15" t="s">
        <v>3</v>
      </c>
      <c r="E228" s="80" t="s">
        <v>480</v>
      </c>
      <c r="F228" s="93" t="s">
        <v>581</v>
      </c>
      <c r="G228" s="80">
        <v>1484917</v>
      </c>
      <c r="H228" s="52" t="s">
        <v>61</v>
      </c>
      <c r="I228" s="80" t="s">
        <v>517</v>
      </c>
      <c r="J228" s="52" t="s">
        <v>61</v>
      </c>
      <c r="K228" s="15" t="s">
        <v>184</v>
      </c>
      <c r="L228" s="15" t="s">
        <v>527</v>
      </c>
      <c r="M228" s="15" t="s">
        <v>528</v>
      </c>
      <c r="N228" s="15" t="s">
        <v>529</v>
      </c>
      <c r="O228" s="17" t="s">
        <v>61</v>
      </c>
      <c r="P228" s="17" t="s">
        <v>530</v>
      </c>
      <c r="Q228" s="18"/>
      <c r="R228" s="52" t="s">
        <v>61</v>
      </c>
      <c r="S228" s="15" t="s">
        <v>67</v>
      </c>
      <c r="T228" s="15"/>
      <c r="U228" s="15"/>
      <c r="V228" s="80">
        <v>193</v>
      </c>
      <c r="W228" s="15">
        <f t="shared" si="50"/>
        <v>193</v>
      </c>
      <c r="X228" s="15">
        <f t="shared" si="51"/>
        <v>193</v>
      </c>
      <c r="Y228" s="15">
        <f>ROUNDDOWN(W228/HLOOKUP(D228,Table!$C$3:$D$4,2,0)*8,2)</f>
        <v>3.43</v>
      </c>
      <c r="Z228" s="15">
        <v>1</v>
      </c>
      <c r="AA228" s="15" t="s">
        <v>74</v>
      </c>
      <c r="AB228" s="19">
        <v>43983</v>
      </c>
      <c r="AC228" s="19">
        <v>43976</v>
      </c>
      <c r="AD228" s="19">
        <v>43983</v>
      </c>
      <c r="AE228" s="19">
        <v>43983</v>
      </c>
      <c r="AF228" s="19">
        <v>43983</v>
      </c>
      <c r="AG228" s="19" t="s">
        <v>177</v>
      </c>
      <c r="AH228" s="31">
        <v>1</v>
      </c>
      <c r="AI228" s="31">
        <v>1</v>
      </c>
      <c r="AJ228" s="31">
        <v>0.91</v>
      </c>
      <c r="AK228" s="19" t="s">
        <v>139</v>
      </c>
      <c r="AL228" s="209" t="s">
        <v>1098</v>
      </c>
      <c r="AM228" s="136" t="s">
        <v>61</v>
      </c>
      <c r="AN228" s="137" t="s">
        <v>531</v>
      </c>
    </row>
    <row r="229" spans="2:40" x14ac:dyDescent="0.25">
      <c r="B229" s="41">
        <f t="shared" si="49"/>
        <v>170</v>
      </c>
      <c r="C229" s="16">
        <v>20200525</v>
      </c>
      <c r="D229" s="15" t="s">
        <v>3</v>
      </c>
      <c r="E229" s="80" t="s">
        <v>480</v>
      </c>
      <c r="F229" s="93" t="s">
        <v>582</v>
      </c>
      <c r="G229" s="80">
        <v>1484917</v>
      </c>
      <c r="H229" s="52" t="s">
        <v>61</v>
      </c>
      <c r="I229" s="80" t="s">
        <v>518</v>
      </c>
      <c r="J229" s="52" t="s">
        <v>61</v>
      </c>
      <c r="K229" s="15" t="s">
        <v>184</v>
      </c>
      <c r="L229" s="15" t="s">
        <v>527</v>
      </c>
      <c r="M229" s="15" t="s">
        <v>528</v>
      </c>
      <c r="N229" s="15" t="s">
        <v>529</v>
      </c>
      <c r="O229" s="17" t="s">
        <v>61</v>
      </c>
      <c r="P229" s="17" t="s">
        <v>530</v>
      </c>
      <c r="Q229" s="18"/>
      <c r="R229" s="52" t="s">
        <v>61</v>
      </c>
      <c r="S229" s="15" t="s">
        <v>70</v>
      </c>
      <c r="T229" s="15"/>
      <c r="U229" s="15"/>
      <c r="V229" s="80">
        <v>204</v>
      </c>
      <c r="W229" s="15">
        <f t="shared" si="50"/>
        <v>204</v>
      </c>
      <c r="X229" s="15">
        <f t="shared" si="51"/>
        <v>204</v>
      </c>
      <c r="Y229" s="15">
        <f>ROUNDDOWN(W229/HLOOKUP(D229,Table!$C$3:$D$4,2,0)*8,2)</f>
        <v>3.62</v>
      </c>
      <c r="Z229" s="15">
        <v>1.5</v>
      </c>
      <c r="AA229" s="15" t="s">
        <v>74</v>
      </c>
      <c r="AB229" s="19">
        <v>43983</v>
      </c>
      <c r="AC229" s="19">
        <v>43976</v>
      </c>
      <c r="AD229" s="19">
        <v>43983</v>
      </c>
      <c r="AE229" s="19">
        <v>43978</v>
      </c>
      <c r="AF229" s="19">
        <v>43978</v>
      </c>
      <c r="AG229" s="19" t="s">
        <v>176</v>
      </c>
      <c r="AH229" s="31">
        <v>1</v>
      </c>
      <c r="AI229" s="31">
        <v>1</v>
      </c>
      <c r="AJ229" s="31">
        <v>1</v>
      </c>
      <c r="AK229" s="19" t="s">
        <v>150</v>
      </c>
      <c r="AL229" s="207" t="s">
        <v>61</v>
      </c>
      <c r="AM229" s="136" t="s">
        <v>61</v>
      </c>
      <c r="AN229" s="137" t="s">
        <v>531</v>
      </c>
    </row>
    <row r="230" spans="2:40" x14ac:dyDescent="0.25">
      <c r="B230" s="41">
        <f t="shared" si="49"/>
        <v>171</v>
      </c>
      <c r="C230" s="16">
        <v>20200525</v>
      </c>
      <c r="D230" s="15" t="s">
        <v>3</v>
      </c>
      <c r="E230" s="80" t="s">
        <v>480</v>
      </c>
      <c r="F230" s="93" t="s">
        <v>583</v>
      </c>
      <c r="G230" s="80">
        <v>1484917</v>
      </c>
      <c r="H230" s="52" t="s">
        <v>61</v>
      </c>
      <c r="I230" s="80" t="s">
        <v>519</v>
      </c>
      <c r="J230" s="52" t="s">
        <v>61</v>
      </c>
      <c r="K230" s="15" t="s">
        <v>184</v>
      </c>
      <c r="L230" s="15" t="s">
        <v>527</v>
      </c>
      <c r="M230" s="15" t="s">
        <v>528</v>
      </c>
      <c r="N230" s="15" t="s">
        <v>529</v>
      </c>
      <c r="O230" s="17" t="s">
        <v>61</v>
      </c>
      <c r="P230" s="17" t="s">
        <v>530</v>
      </c>
      <c r="Q230" s="18"/>
      <c r="R230" s="52" t="s">
        <v>61</v>
      </c>
      <c r="S230" s="15" t="s">
        <v>70</v>
      </c>
      <c r="T230" s="15"/>
      <c r="U230" s="15"/>
      <c r="V230" s="80">
        <v>194</v>
      </c>
      <c r="W230" s="15">
        <f t="shared" si="50"/>
        <v>194</v>
      </c>
      <c r="X230" s="15">
        <f t="shared" si="51"/>
        <v>194</v>
      </c>
      <c r="Y230" s="15">
        <f>ROUNDDOWN(W230/HLOOKUP(D230,Table!$C$3:$D$4,2,0)*8,2)</f>
        <v>3.44</v>
      </c>
      <c r="Z230" s="15">
        <v>1.5</v>
      </c>
      <c r="AA230" s="15" t="s">
        <v>74</v>
      </c>
      <c r="AB230" s="19">
        <v>43983</v>
      </c>
      <c r="AC230" s="19">
        <v>43976</v>
      </c>
      <c r="AD230" s="19">
        <v>43983</v>
      </c>
      <c r="AE230" s="19">
        <v>43978</v>
      </c>
      <c r="AF230" s="19">
        <v>43978</v>
      </c>
      <c r="AG230" s="19" t="s">
        <v>176</v>
      </c>
      <c r="AH230" s="31">
        <v>1</v>
      </c>
      <c r="AI230" s="31">
        <v>1</v>
      </c>
      <c r="AJ230" s="31">
        <v>1</v>
      </c>
      <c r="AK230" s="19" t="s">
        <v>150</v>
      </c>
      <c r="AL230" s="136" t="s">
        <v>61</v>
      </c>
      <c r="AM230" s="136" t="s">
        <v>61</v>
      </c>
      <c r="AN230" s="137" t="s">
        <v>531</v>
      </c>
    </row>
    <row r="231" spans="2:40" x14ac:dyDescent="0.25">
      <c r="B231" s="41">
        <f t="shared" si="49"/>
        <v>172</v>
      </c>
      <c r="C231" s="16">
        <v>20200525</v>
      </c>
      <c r="D231" s="15" t="s">
        <v>3</v>
      </c>
      <c r="E231" s="80" t="s">
        <v>480</v>
      </c>
      <c r="F231" s="93" t="s">
        <v>584</v>
      </c>
      <c r="G231" s="80">
        <v>1484917</v>
      </c>
      <c r="H231" s="52" t="s">
        <v>61</v>
      </c>
      <c r="I231" s="80" t="s">
        <v>520</v>
      </c>
      <c r="J231" s="52" t="s">
        <v>61</v>
      </c>
      <c r="K231" s="15" t="s">
        <v>184</v>
      </c>
      <c r="L231" s="15" t="s">
        <v>527</v>
      </c>
      <c r="M231" s="15" t="s">
        <v>528</v>
      </c>
      <c r="N231" s="15" t="s">
        <v>529</v>
      </c>
      <c r="O231" s="17" t="s">
        <v>61</v>
      </c>
      <c r="P231" s="17" t="s">
        <v>530</v>
      </c>
      <c r="Q231" s="18"/>
      <c r="R231" s="52" t="s">
        <v>61</v>
      </c>
      <c r="S231" s="15" t="s">
        <v>69</v>
      </c>
      <c r="T231" s="15"/>
      <c r="U231" s="15"/>
      <c r="V231" s="80">
        <v>141</v>
      </c>
      <c r="W231" s="15">
        <f t="shared" si="50"/>
        <v>141</v>
      </c>
      <c r="X231" s="15">
        <f t="shared" si="51"/>
        <v>141</v>
      </c>
      <c r="Y231" s="15">
        <f>ROUNDDOWN(W231/HLOOKUP(D231,Table!$C$3:$D$4,2,0)*8,2)</f>
        <v>2.5</v>
      </c>
      <c r="Z231" s="15">
        <v>2</v>
      </c>
      <c r="AA231" s="15" t="s">
        <v>74</v>
      </c>
      <c r="AB231" s="19">
        <v>43983</v>
      </c>
      <c r="AC231" s="19">
        <v>43976</v>
      </c>
      <c r="AD231" s="19">
        <v>43983</v>
      </c>
      <c r="AE231" s="19">
        <v>43980</v>
      </c>
      <c r="AF231" s="19">
        <v>43980</v>
      </c>
      <c r="AG231" s="19" t="s">
        <v>177</v>
      </c>
      <c r="AH231" s="31">
        <v>0.98</v>
      </c>
      <c r="AI231" s="31">
        <v>0.95</v>
      </c>
      <c r="AJ231" s="31">
        <v>1</v>
      </c>
      <c r="AK231" s="19" t="s">
        <v>139</v>
      </c>
      <c r="AL231" s="17" t="s">
        <v>850</v>
      </c>
      <c r="AM231" s="136" t="s">
        <v>61</v>
      </c>
      <c r="AN231" s="137" t="s">
        <v>531</v>
      </c>
    </row>
    <row r="232" spans="2:40" x14ac:dyDescent="0.25">
      <c r="B232" s="41">
        <f t="shared" si="49"/>
        <v>173</v>
      </c>
      <c r="C232" s="16">
        <v>20200525</v>
      </c>
      <c r="D232" s="15" t="s">
        <v>3</v>
      </c>
      <c r="E232" s="80" t="s">
        <v>480</v>
      </c>
      <c r="F232" s="93" t="s">
        <v>585</v>
      </c>
      <c r="G232" s="80">
        <v>1484917</v>
      </c>
      <c r="H232" s="52" t="s">
        <v>61</v>
      </c>
      <c r="I232" s="80" t="s">
        <v>521</v>
      </c>
      <c r="J232" s="52" t="s">
        <v>61</v>
      </c>
      <c r="K232" s="15" t="s">
        <v>184</v>
      </c>
      <c r="L232" s="15" t="s">
        <v>527</v>
      </c>
      <c r="M232" s="15" t="s">
        <v>528</v>
      </c>
      <c r="N232" s="15" t="s">
        <v>529</v>
      </c>
      <c r="O232" s="17" t="s">
        <v>61</v>
      </c>
      <c r="P232" s="17" t="s">
        <v>530</v>
      </c>
      <c r="Q232" s="18"/>
      <c r="R232" s="52" t="s">
        <v>61</v>
      </c>
      <c r="S232" s="15" t="s">
        <v>69</v>
      </c>
      <c r="T232" s="15"/>
      <c r="U232" s="15"/>
      <c r="V232" s="80">
        <v>190</v>
      </c>
      <c r="W232" s="15">
        <f t="shared" si="50"/>
        <v>190</v>
      </c>
      <c r="X232" s="15">
        <f t="shared" si="51"/>
        <v>190</v>
      </c>
      <c r="Y232" s="15">
        <f>ROUNDDOWN(W232/HLOOKUP(D232,Table!$C$3:$D$4,2,0)*8,2)</f>
        <v>3.37</v>
      </c>
      <c r="Z232" s="15">
        <v>3</v>
      </c>
      <c r="AA232" s="15" t="s">
        <v>74</v>
      </c>
      <c r="AB232" s="19">
        <v>43983</v>
      </c>
      <c r="AC232" s="19">
        <v>43976</v>
      </c>
      <c r="AD232" s="19">
        <v>43983</v>
      </c>
      <c r="AE232" s="19">
        <v>43980</v>
      </c>
      <c r="AF232" s="19">
        <v>43980</v>
      </c>
      <c r="AG232" s="19" t="s">
        <v>176</v>
      </c>
      <c r="AH232" s="31">
        <v>1</v>
      </c>
      <c r="AI232" s="31">
        <v>1</v>
      </c>
      <c r="AJ232" s="31">
        <v>1</v>
      </c>
      <c r="AK232" s="19" t="s">
        <v>150</v>
      </c>
      <c r="AL232" s="136" t="s">
        <v>61</v>
      </c>
      <c r="AM232" s="136" t="s">
        <v>61</v>
      </c>
      <c r="AN232" s="137" t="s">
        <v>531</v>
      </c>
    </row>
    <row r="233" spans="2:40" x14ac:dyDescent="0.25">
      <c r="B233" s="41">
        <f t="shared" si="49"/>
        <v>174</v>
      </c>
      <c r="C233" s="16">
        <v>20200525</v>
      </c>
      <c r="D233" s="15" t="s">
        <v>3</v>
      </c>
      <c r="E233" s="80" t="s">
        <v>480</v>
      </c>
      <c r="F233" s="93" t="s">
        <v>586</v>
      </c>
      <c r="G233" s="80">
        <v>1484917</v>
      </c>
      <c r="H233" s="52" t="s">
        <v>61</v>
      </c>
      <c r="I233" s="80" t="s">
        <v>522</v>
      </c>
      <c r="J233" s="52" t="s">
        <v>61</v>
      </c>
      <c r="K233" s="15" t="s">
        <v>184</v>
      </c>
      <c r="L233" s="15" t="s">
        <v>527</v>
      </c>
      <c r="M233" s="15" t="s">
        <v>528</v>
      </c>
      <c r="N233" s="15" t="s">
        <v>529</v>
      </c>
      <c r="O233" s="17" t="s">
        <v>61</v>
      </c>
      <c r="P233" s="17" t="s">
        <v>530</v>
      </c>
      <c r="Q233" s="18"/>
      <c r="R233" s="52" t="s">
        <v>61</v>
      </c>
      <c r="S233" s="15" t="s">
        <v>68</v>
      </c>
      <c r="T233" s="15"/>
      <c r="U233" s="15"/>
      <c r="V233" s="80">
        <v>173</v>
      </c>
      <c r="W233" s="15">
        <f t="shared" si="50"/>
        <v>173</v>
      </c>
      <c r="X233" s="15">
        <f t="shared" ref="X233:X240" si="52">W233</f>
        <v>173</v>
      </c>
      <c r="Y233" s="15">
        <f>ROUNDDOWN(W233/HLOOKUP(D233,Table!$C$3:$D$4,2,0)*8,2)</f>
        <v>3.07</v>
      </c>
      <c r="Z233" s="15">
        <f>Y233</f>
        <v>3.07</v>
      </c>
      <c r="AA233" s="15" t="s">
        <v>74</v>
      </c>
      <c r="AB233" s="19">
        <v>43983</v>
      </c>
      <c r="AC233" s="19">
        <v>43976</v>
      </c>
      <c r="AD233" s="19">
        <v>43983</v>
      </c>
      <c r="AE233" s="85">
        <v>43979</v>
      </c>
      <c r="AF233" s="85">
        <v>43979</v>
      </c>
      <c r="AG233" s="85" t="s">
        <v>177</v>
      </c>
      <c r="AH233" s="164">
        <v>0.98</v>
      </c>
      <c r="AI233" s="164">
        <v>0.97</v>
      </c>
      <c r="AJ233" s="164">
        <v>1</v>
      </c>
      <c r="AK233" s="85" t="s">
        <v>150</v>
      </c>
      <c r="AL233" s="77" t="s">
        <v>843</v>
      </c>
      <c r="AM233" s="136" t="s">
        <v>61</v>
      </c>
      <c r="AN233" s="137" t="s">
        <v>531</v>
      </c>
    </row>
    <row r="234" spans="2:40" x14ac:dyDescent="0.25">
      <c r="B234" s="41">
        <f t="shared" si="49"/>
        <v>175</v>
      </c>
      <c r="C234" s="16">
        <v>20200525</v>
      </c>
      <c r="D234" s="15" t="s">
        <v>3</v>
      </c>
      <c r="E234" s="80" t="s">
        <v>480</v>
      </c>
      <c r="F234" s="93" t="s">
        <v>587</v>
      </c>
      <c r="G234" s="80">
        <v>1484917</v>
      </c>
      <c r="H234" s="52" t="s">
        <v>61</v>
      </c>
      <c r="I234" s="80" t="s">
        <v>286</v>
      </c>
      <c r="J234" s="52" t="s">
        <v>61</v>
      </c>
      <c r="K234" s="15" t="s">
        <v>184</v>
      </c>
      <c r="L234" s="15" t="s">
        <v>527</v>
      </c>
      <c r="M234" s="15" t="s">
        <v>528</v>
      </c>
      <c r="N234" s="15" t="s">
        <v>529</v>
      </c>
      <c r="O234" s="17" t="s">
        <v>61</v>
      </c>
      <c r="P234" s="17" t="s">
        <v>530</v>
      </c>
      <c r="Q234" s="18"/>
      <c r="R234" s="52" t="s">
        <v>61</v>
      </c>
      <c r="S234" s="15" t="s">
        <v>70</v>
      </c>
      <c r="T234" s="15"/>
      <c r="U234" s="15"/>
      <c r="V234" s="80">
        <v>268</v>
      </c>
      <c r="W234" s="15">
        <f t="shared" si="50"/>
        <v>268</v>
      </c>
      <c r="X234" s="15">
        <f t="shared" si="52"/>
        <v>268</v>
      </c>
      <c r="Y234" s="15">
        <f>ROUNDDOWN(W234/HLOOKUP(D234,Table!$C$3:$D$4,2,0)*8,2)</f>
        <v>4.76</v>
      </c>
      <c r="Z234" s="15">
        <v>1</v>
      </c>
      <c r="AA234" s="15" t="s">
        <v>74</v>
      </c>
      <c r="AB234" s="19">
        <v>43983</v>
      </c>
      <c r="AC234" s="19">
        <v>43976</v>
      </c>
      <c r="AD234" s="19">
        <v>43983</v>
      </c>
      <c r="AE234" s="19">
        <v>43978</v>
      </c>
      <c r="AF234" s="19">
        <v>43978</v>
      </c>
      <c r="AG234" s="19" t="s">
        <v>177</v>
      </c>
      <c r="AH234" s="31">
        <v>0.99</v>
      </c>
      <c r="AI234" s="31">
        <v>0.97</v>
      </c>
      <c r="AJ234" s="31">
        <v>1</v>
      </c>
      <c r="AK234" s="19" t="s">
        <v>139</v>
      </c>
      <c r="AL234" s="136" t="s">
        <v>364</v>
      </c>
      <c r="AM234" s="136" t="s">
        <v>61</v>
      </c>
      <c r="AN234" s="137" t="s">
        <v>531</v>
      </c>
    </row>
    <row r="235" spans="2:40" x14ac:dyDescent="0.25">
      <c r="B235" s="41">
        <f t="shared" si="49"/>
        <v>176</v>
      </c>
      <c r="C235" s="16">
        <v>20200525</v>
      </c>
      <c r="D235" s="15" t="s">
        <v>3</v>
      </c>
      <c r="E235" s="80" t="s">
        <v>480</v>
      </c>
      <c r="F235" s="93" t="s">
        <v>588</v>
      </c>
      <c r="G235" s="80">
        <v>1484917</v>
      </c>
      <c r="H235" s="52" t="s">
        <v>61</v>
      </c>
      <c r="I235" s="80" t="s">
        <v>286</v>
      </c>
      <c r="J235" s="52" t="s">
        <v>61</v>
      </c>
      <c r="K235" s="15" t="s">
        <v>184</v>
      </c>
      <c r="L235" s="15" t="s">
        <v>527</v>
      </c>
      <c r="M235" s="15" t="s">
        <v>528</v>
      </c>
      <c r="N235" s="15" t="s">
        <v>529</v>
      </c>
      <c r="O235" s="17" t="s">
        <v>61</v>
      </c>
      <c r="P235" s="17" t="s">
        <v>530</v>
      </c>
      <c r="Q235" s="18"/>
      <c r="R235" s="52" t="s">
        <v>61</v>
      </c>
      <c r="S235" s="15" t="s">
        <v>70</v>
      </c>
      <c r="T235" s="15"/>
      <c r="U235" s="15"/>
      <c r="V235" s="80">
        <v>268</v>
      </c>
      <c r="W235" s="15">
        <f t="shared" si="50"/>
        <v>268</v>
      </c>
      <c r="X235" s="15">
        <f t="shared" si="52"/>
        <v>268</v>
      </c>
      <c r="Y235" s="15">
        <f>ROUNDDOWN(W235/HLOOKUP(D235,Table!$C$3:$D$4,2,0)*8,2)</f>
        <v>4.76</v>
      </c>
      <c r="Z235" s="15">
        <v>1</v>
      </c>
      <c r="AA235" s="15" t="s">
        <v>74</v>
      </c>
      <c r="AB235" s="19">
        <v>43983</v>
      </c>
      <c r="AC235" s="19">
        <v>43976</v>
      </c>
      <c r="AD235" s="19">
        <v>43983</v>
      </c>
      <c r="AE235" s="19">
        <v>43978</v>
      </c>
      <c r="AF235" s="19">
        <v>43978</v>
      </c>
      <c r="AG235" s="19" t="s">
        <v>177</v>
      </c>
      <c r="AH235" s="31">
        <v>0.99</v>
      </c>
      <c r="AI235" s="31">
        <v>0.97</v>
      </c>
      <c r="AJ235" s="31">
        <v>1</v>
      </c>
      <c r="AK235" s="19" t="s">
        <v>139</v>
      </c>
      <c r="AL235" s="136" t="s">
        <v>364</v>
      </c>
      <c r="AM235" s="136" t="s">
        <v>61</v>
      </c>
      <c r="AN235" s="137" t="s">
        <v>531</v>
      </c>
    </row>
    <row r="236" spans="2:40" x14ac:dyDescent="0.25">
      <c r="B236" s="41">
        <f t="shared" si="49"/>
        <v>177</v>
      </c>
      <c r="C236" s="16">
        <v>20200525</v>
      </c>
      <c r="D236" s="15" t="s">
        <v>3</v>
      </c>
      <c r="E236" s="80" t="s">
        <v>480</v>
      </c>
      <c r="F236" s="93" t="s">
        <v>589</v>
      </c>
      <c r="G236" s="80">
        <v>1484917</v>
      </c>
      <c r="H236" s="52" t="s">
        <v>61</v>
      </c>
      <c r="I236" s="80" t="s">
        <v>523</v>
      </c>
      <c r="J236" s="52" t="s">
        <v>61</v>
      </c>
      <c r="K236" s="15" t="s">
        <v>184</v>
      </c>
      <c r="L236" s="15" t="s">
        <v>527</v>
      </c>
      <c r="M236" s="15" t="s">
        <v>528</v>
      </c>
      <c r="N236" s="15" t="s">
        <v>529</v>
      </c>
      <c r="O236" s="17" t="s">
        <v>61</v>
      </c>
      <c r="P236" s="17" t="s">
        <v>530</v>
      </c>
      <c r="Q236" s="18"/>
      <c r="R236" s="52" t="s">
        <v>61</v>
      </c>
      <c r="S236" s="15" t="s">
        <v>68</v>
      </c>
      <c r="T236" s="15"/>
      <c r="U236" s="15"/>
      <c r="V236" s="80">
        <v>237</v>
      </c>
      <c r="W236" s="15">
        <f t="shared" si="50"/>
        <v>237</v>
      </c>
      <c r="X236" s="15">
        <f t="shared" si="52"/>
        <v>237</v>
      </c>
      <c r="Y236" s="15">
        <f>ROUNDDOWN(W236/HLOOKUP(D236,Table!$C$3:$D$4,2,0)*8,2)</f>
        <v>4.21</v>
      </c>
      <c r="Z236" s="15">
        <f>Y236</f>
        <v>4.21</v>
      </c>
      <c r="AA236" s="15" t="s">
        <v>74</v>
      </c>
      <c r="AB236" s="19">
        <v>43983</v>
      </c>
      <c r="AC236" s="19">
        <v>43976</v>
      </c>
      <c r="AD236" s="19">
        <v>43983</v>
      </c>
      <c r="AE236" s="19">
        <v>43979</v>
      </c>
      <c r="AF236" s="19">
        <v>43979</v>
      </c>
      <c r="AG236" s="19" t="s">
        <v>176</v>
      </c>
      <c r="AH236" s="31">
        <v>1</v>
      </c>
      <c r="AI236" s="31">
        <v>1</v>
      </c>
      <c r="AJ236" s="31">
        <v>1</v>
      </c>
      <c r="AK236" s="19" t="s">
        <v>150</v>
      </c>
      <c r="AL236" s="136" t="s">
        <v>61</v>
      </c>
      <c r="AM236" s="136" t="s">
        <v>61</v>
      </c>
      <c r="AN236" s="137" t="s">
        <v>531</v>
      </c>
    </row>
    <row r="237" spans="2:40" x14ac:dyDescent="0.25">
      <c r="B237" s="41">
        <f t="shared" si="49"/>
        <v>178</v>
      </c>
      <c r="C237" s="16">
        <v>20200525</v>
      </c>
      <c r="D237" s="15" t="s">
        <v>3</v>
      </c>
      <c r="E237" s="80" t="s">
        <v>480</v>
      </c>
      <c r="F237" s="93" t="s">
        <v>590</v>
      </c>
      <c r="G237" s="80">
        <v>1484917</v>
      </c>
      <c r="H237" s="52" t="s">
        <v>61</v>
      </c>
      <c r="I237" s="80" t="s">
        <v>223</v>
      </c>
      <c r="J237" s="52" t="s">
        <v>61</v>
      </c>
      <c r="K237" s="15" t="s">
        <v>184</v>
      </c>
      <c r="L237" s="15" t="s">
        <v>527</v>
      </c>
      <c r="M237" s="15" t="s">
        <v>528</v>
      </c>
      <c r="N237" s="15" t="s">
        <v>529</v>
      </c>
      <c r="O237" s="17" t="s">
        <v>61</v>
      </c>
      <c r="P237" s="17" t="s">
        <v>530</v>
      </c>
      <c r="Q237" s="18"/>
      <c r="R237" s="52" t="s">
        <v>61</v>
      </c>
      <c r="S237" s="15" t="s">
        <v>68</v>
      </c>
      <c r="T237" s="15"/>
      <c r="U237" s="15"/>
      <c r="V237" s="80">
        <v>63</v>
      </c>
      <c r="W237" s="84">
        <v>126</v>
      </c>
      <c r="X237" s="15">
        <f t="shared" si="52"/>
        <v>126</v>
      </c>
      <c r="Y237" s="15">
        <f>ROUNDDOWN(W237/HLOOKUP(D237,Table!$C$3:$D$4,2,0)*8,2)</f>
        <v>2.2400000000000002</v>
      </c>
      <c r="Z237" s="15">
        <f>Y237</f>
        <v>2.2400000000000002</v>
      </c>
      <c r="AA237" s="15" t="s">
        <v>74</v>
      </c>
      <c r="AB237" s="19">
        <v>43983</v>
      </c>
      <c r="AC237" s="19">
        <v>43976</v>
      </c>
      <c r="AD237" s="19">
        <v>43983</v>
      </c>
      <c r="AE237" s="19">
        <v>43979</v>
      </c>
      <c r="AF237" s="19">
        <v>43979</v>
      </c>
      <c r="AG237" s="19" t="s">
        <v>176</v>
      </c>
      <c r="AH237" s="31">
        <v>1</v>
      </c>
      <c r="AI237" s="31">
        <v>1</v>
      </c>
      <c r="AJ237" s="31">
        <v>1</v>
      </c>
      <c r="AK237" s="19" t="s">
        <v>150</v>
      </c>
      <c r="AL237" s="136" t="s">
        <v>61</v>
      </c>
      <c r="AM237" s="136" t="s">
        <v>61</v>
      </c>
      <c r="AN237" s="137" t="s">
        <v>531</v>
      </c>
    </row>
    <row r="238" spans="2:40" x14ac:dyDescent="0.25">
      <c r="B238" s="41">
        <f t="shared" si="49"/>
        <v>179</v>
      </c>
      <c r="C238" s="16">
        <v>20200525</v>
      </c>
      <c r="D238" s="15" t="s">
        <v>3</v>
      </c>
      <c r="E238" s="80" t="s">
        <v>480</v>
      </c>
      <c r="F238" s="93" t="s">
        <v>591</v>
      </c>
      <c r="G238" s="80">
        <v>1484917</v>
      </c>
      <c r="H238" s="52" t="s">
        <v>61</v>
      </c>
      <c r="I238" s="80" t="s">
        <v>524</v>
      </c>
      <c r="J238" s="52" t="s">
        <v>61</v>
      </c>
      <c r="K238" s="15" t="s">
        <v>184</v>
      </c>
      <c r="L238" s="15" t="s">
        <v>527</v>
      </c>
      <c r="M238" s="15" t="s">
        <v>528</v>
      </c>
      <c r="N238" s="15" t="s">
        <v>529</v>
      </c>
      <c r="O238" s="17" t="s">
        <v>61</v>
      </c>
      <c r="P238" s="17" t="s">
        <v>530</v>
      </c>
      <c r="Q238" s="18"/>
      <c r="R238" s="52" t="s">
        <v>61</v>
      </c>
      <c r="S238" s="15" t="s">
        <v>68</v>
      </c>
      <c r="T238" s="15"/>
      <c r="U238" s="15"/>
      <c r="V238" s="80">
        <v>70</v>
      </c>
      <c r="W238" s="15">
        <f t="shared" si="50"/>
        <v>70</v>
      </c>
      <c r="X238" s="15">
        <f t="shared" si="52"/>
        <v>70</v>
      </c>
      <c r="Y238" s="15">
        <f>ROUNDDOWN(W238/HLOOKUP(D238,Table!$C$3:$D$4,2,0)*8,2)</f>
        <v>1.24</v>
      </c>
      <c r="Z238" s="15">
        <f>Y238</f>
        <v>1.24</v>
      </c>
      <c r="AA238" s="15" t="s">
        <v>74</v>
      </c>
      <c r="AB238" s="19">
        <v>43983</v>
      </c>
      <c r="AC238" s="19">
        <v>43976</v>
      </c>
      <c r="AD238" s="19">
        <v>43983</v>
      </c>
      <c r="AE238" s="19">
        <v>43979</v>
      </c>
      <c r="AF238" s="19">
        <v>43979</v>
      </c>
      <c r="AG238" s="19" t="s">
        <v>176</v>
      </c>
      <c r="AH238" s="31">
        <v>1</v>
      </c>
      <c r="AI238" s="31">
        <v>1</v>
      </c>
      <c r="AJ238" s="31">
        <v>1</v>
      </c>
      <c r="AK238" s="19" t="s">
        <v>150</v>
      </c>
      <c r="AL238" s="136" t="s">
        <v>61</v>
      </c>
      <c r="AM238" s="136" t="s">
        <v>61</v>
      </c>
      <c r="AN238" s="137" t="s">
        <v>531</v>
      </c>
    </row>
    <row r="239" spans="2:40" x14ac:dyDescent="0.25">
      <c r="B239" s="41">
        <f t="shared" si="49"/>
        <v>180</v>
      </c>
      <c r="C239" s="16">
        <v>20200525</v>
      </c>
      <c r="D239" s="15" t="s">
        <v>3</v>
      </c>
      <c r="E239" s="80" t="s">
        <v>480</v>
      </c>
      <c r="F239" s="93" t="s">
        <v>592</v>
      </c>
      <c r="G239" s="80">
        <v>1484917</v>
      </c>
      <c r="H239" s="52" t="s">
        <v>61</v>
      </c>
      <c r="I239" s="80" t="s">
        <v>525</v>
      </c>
      <c r="J239" s="52" t="s">
        <v>61</v>
      </c>
      <c r="K239" s="15" t="s">
        <v>184</v>
      </c>
      <c r="L239" s="15" t="s">
        <v>527</v>
      </c>
      <c r="M239" s="15" t="s">
        <v>528</v>
      </c>
      <c r="N239" s="15" t="s">
        <v>529</v>
      </c>
      <c r="O239" s="17" t="s">
        <v>61</v>
      </c>
      <c r="P239" s="17" t="s">
        <v>530</v>
      </c>
      <c r="Q239" s="18"/>
      <c r="R239" s="52" t="s">
        <v>61</v>
      </c>
      <c r="S239" s="15" t="s">
        <v>142</v>
      </c>
      <c r="T239" s="15"/>
      <c r="U239" s="15"/>
      <c r="V239" s="80">
        <v>175</v>
      </c>
      <c r="W239" s="15">
        <f t="shared" si="50"/>
        <v>175</v>
      </c>
      <c r="X239" s="15">
        <f t="shared" si="52"/>
        <v>175</v>
      </c>
      <c r="Y239" s="15">
        <f>ROUNDDOWN(W239/HLOOKUP(D239,Table!$C$3:$D$4,2,0)*8,2)</f>
        <v>3.11</v>
      </c>
      <c r="Z239" s="15">
        <v>2</v>
      </c>
      <c r="AA239" s="15" t="s">
        <v>74</v>
      </c>
      <c r="AB239" s="19">
        <v>43983</v>
      </c>
      <c r="AC239" s="19">
        <v>43976</v>
      </c>
      <c r="AD239" s="19">
        <v>43983</v>
      </c>
      <c r="AE239" s="19">
        <v>43978</v>
      </c>
      <c r="AF239" s="19">
        <v>43978</v>
      </c>
      <c r="AG239" s="19" t="s">
        <v>176</v>
      </c>
      <c r="AH239" s="31">
        <v>1</v>
      </c>
      <c r="AI239" s="31">
        <v>1</v>
      </c>
      <c r="AJ239" s="31">
        <v>1</v>
      </c>
      <c r="AK239" s="19" t="s">
        <v>150</v>
      </c>
      <c r="AL239" s="136" t="s">
        <v>61</v>
      </c>
      <c r="AM239" s="136" t="s">
        <v>61</v>
      </c>
      <c r="AN239" s="137" t="s">
        <v>531</v>
      </c>
    </row>
    <row r="240" spans="2:40" x14ac:dyDescent="0.25">
      <c r="B240" s="41">
        <f t="shared" si="49"/>
        <v>181</v>
      </c>
      <c r="C240" s="16">
        <v>20200525</v>
      </c>
      <c r="D240" s="15" t="s">
        <v>3</v>
      </c>
      <c r="E240" s="80" t="s">
        <v>480</v>
      </c>
      <c r="F240" s="93" t="s">
        <v>593</v>
      </c>
      <c r="G240" s="80">
        <v>1484917</v>
      </c>
      <c r="H240" s="52" t="s">
        <v>61</v>
      </c>
      <c r="I240" s="80" t="s">
        <v>526</v>
      </c>
      <c r="J240" s="52" t="s">
        <v>61</v>
      </c>
      <c r="K240" s="15" t="s">
        <v>184</v>
      </c>
      <c r="L240" s="15" t="s">
        <v>527</v>
      </c>
      <c r="M240" s="15" t="s">
        <v>528</v>
      </c>
      <c r="N240" s="15" t="s">
        <v>529</v>
      </c>
      <c r="O240" s="17" t="s">
        <v>61</v>
      </c>
      <c r="P240" s="17" t="s">
        <v>530</v>
      </c>
      <c r="Q240" s="18"/>
      <c r="R240" s="52" t="s">
        <v>61</v>
      </c>
      <c r="S240" s="15" t="s">
        <v>142</v>
      </c>
      <c r="T240" s="15"/>
      <c r="U240" s="15"/>
      <c r="V240" s="80">
        <v>6</v>
      </c>
      <c r="W240" s="15">
        <f t="shared" si="50"/>
        <v>6</v>
      </c>
      <c r="X240" s="15">
        <f t="shared" si="52"/>
        <v>6</v>
      </c>
      <c r="Y240" s="15">
        <f>ROUNDDOWN(W240/HLOOKUP(D240,Table!$C$3:$D$4,2,0)*8,2)</f>
        <v>0.1</v>
      </c>
      <c r="Z240" s="15">
        <v>0.1</v>
      </c>
      <c r="AA240" s="15" t="s">
        <v>74</v>
      </c>
      <c r="AB240" s="19">
        <v>43983</v>
      </c>
      <c r="AC240" s="19">
        <v>43976</v>
      </c>
      <c r="AD240" s="19">
        <v>43983</v>
      </c>
      <c r="AE240" s="19">
        <v>43978</v>
      </c>
      <c r="AF240" s="19">
        <v>43978</v>
      </c>
      <c r="AG240" s="19" t="s">
        <v>176</v>
      </c>
      <c r="AH240" s="79" t="s">
        <v>61</v>
      </c>
      <c r="AI240" s="79" t="s">
        <v>61</v>
      </c>
      <c r="AJ240" s="79" t="s">
        <v>61</v>
      </c>
      <c r="AK240" s="19" t="s">
        <v>150</v>
      </c>
      <c r="AL240" s="136" t="s">
        <v>61</v>
      </c>
      <c r="AM240" s="136" t="s">
        <v>61</v>
      </c>
      <c r="AN240" s="137" t="s">
        <v>649</v>
      </c>
    </row>
    <row r="241" spans="2:40" x14ac:dyDescent="0.25">
      <c r="B241" s="41">
        <f t="shared" ref="B241:B272" si="53">B240+1</f>
        <v>182</v>
      </c>
      <c r="C241" s="16">
        <v>20200525</v>
      </c>
      <c r="D241" s="15" t="s">
        <v>3</v>
      </c>
      <c r="E241" s="15" t="s">
        <v>480</v>
      </c>
      <c r="F241" s="93" t="s">
        <v>594</v>
      </c>
      <c r="G241" s="80">
        <v>1487183</v>
      </c>
      <c r="H241" s="52" t="s">
        <v>61</v>
      </c>
      <c r="I241" s="15" t="s">
        <v>595</v>
      </c>
      <c r="J241" s="52" t="s">
        <v>61</v>
      </c>
      <c r="K241" s="15" t="s">
        <v>184</v>
      </c>
      <c r="L241" s="15" t="s">
        <v>527</v>
      </c>
      <c r="M241" s="15" t="s">
        <v>528</v>
      </c>
      <c r="N241" s="15" t="s">
        <v>529</v>
      </c>
      <c r="O241" s="17" t="s">
        <v>61</v>
      </c>
      <c r="P241" s="77" t="s">
        <v>596</v>
      </c>
      <c r="Q241" s="18"/>
      <c r="R241" s="52" t="s">
        <v>61</v>
      </c>
      <c r="S241" s="15" t="s">
        <v>142</v>
      </c>
      <c r="T241" s="15"/>
      <c r="U241" s="15"/>
      <c r="V241" s="15">
        <v>34</v>
      </c>
      <c r="W241" s="15">
        <f>34</f>
        <v>34</v>
      </c>
      <c r="X241" s="15">
        <f>34</f>
        <v>34</v>
      </c>
      <c r="Y241" s="15">
        <f>ROUNDDOWN(W241/HLOOKUP(D241,Table!$C$3:$D$4,2,0)*8,2)</f>
        <v>0.6</v>
      </c>
      <c r="Z241" s="15">
        <v>0.1</v>
      </c>
      <c r="AA241" s="15" t="s">
        <v>74</v>
      </c>
      <c r="AB241" s="19">
        <v>43983</v>
      </c>
      <c r="AC241" s="19">
        <v>43976</v>
      </c>
      <c r="AD241" s="19">
        <v>43983</v>
      </c>
      <c r="AE241" s="19">
        <v>43978</v>
      </c>
      <c r="AF241" s="19">
        <v>43978</v>
      </c>
      <c r="AG241" s="19" t="s">
        <v>176</v>
      </c>
      <c r="AH241" s="79" t="s">
        <v>61</v>
      </c>
      <c r="AI241" s="79" t="s">
        <v>61</v>
      </c>
      <c r="AJ241" s="79" t="s">
        <v>61</v>
      </c>
      <c r="AK241" s="19" t="s">
        <v>150</v>
      </c>
      <c r="AL241" s="136" t="s">
        <v>61</v>
      </c>
      <c r="AM241" s="136" t="s">
        <v>61</v>
      </c>
      <c r="AN241" s="137" t="s">
        <v>649</v>
      </c>
    </row>
    <row r="242" spans="2:40" x14ac:dyDescent="0.25">
      <c r="B242" s="142">
        <f t="shared" si="53"/>
        <v>183</v>
      </c>
      <c r="C242" s="16">
        <v>20200526</v>
      </c>
      <c r="D242" s="15" t="s">
        <v>3</v>
      </c>
      <c r="E242" s="80" t="s">
        <v>265</v>
      </c>
      <c r="F242" s="93" t="s">
        <v>658</v>
      </c>
      <c r="G242" s="80">
        <v>1485214</v>
      </c>
      <c r="H242" s="52" t="s">
        <v>61</v>
      </c>
      <c r="I242" s="80" t="s">
        <v>154</v>
      </c>
      <c r="J242" s="52" t="s">
        <v>61</v>
      </c>
      <c r="K242" s="15" t="s">
        <v>146</v>
      </c>
      <c r="L242" s="80" t="s">
        <v>612</v>
      </c>
      <c r="M242" s="80" t="s">
        <v>298</v>
      </c>
      <c r="N242" s="80" t="s">
        <v>273</v>
      </c>
      <c r="O242" s="17" t="s">
        <v>61</v>
      </c>
      <c r="P242" s="77" t="s">
        <v>617</v>
      </c>
      <c r="Q242" s="18"/>
      <c r="R242" s="52" t="s">
        <v>61</v>
      </c>
      <c r="S242" s="15" t="s">
        <v>69</v>
      </c>
      <c r="T242" s="15"/>
      <c r="U242" s="15"/>
      <c r="V242" s="80">
        <v>101</v>
      </c>
      <c r="W242" s="84">
        <f>V242-V242+211</f>
        <v>211</v>
      </c>
      <c r="X242" s="15">
        <f t="shared" ref="X242:X247" si="54">W242</f>
        <v>211</v>
      </c>
      <c r="Y242" s="15">
        <f>ROUNDDOWN(W242/HLOOKUP(D242,Table!$C$3:$D$4,2,0)*8,2)</f>
        <v>3.75</v>
      </c>
      <c r="Z242" s="15">
        <v>3</v>
      </c>
      <c r="AA242" s="15" t="s">
        <v>74</v>
      </c>
      <c r="AB242" s="19">
        <v>43978</v>
      </c>
      <c r="AC242" s="19">
        <v>43978</v>
      </c>
      <c r="AD242" s="85">
        <v>43980</v>
      </c>
      <c r="AE242" s="19">
        <v>43978</v>
      </c>
      <c r="AF242" s="19">
        <v>43978</v>
      </c>
      <c r="AG242" s="19" t="s">
        <v>177</v>
      </c>
      <c r="AH242" s="31">
        <v>0.96</v>
      </c>
      <c r="AI242" s="31">
        <v>0.91</v>
      </c>
      <c r="AJ242" s="31">
        <v>0.5</v>
      </c>
      <c r="AK242" s="19" t="s">
        <v>139</v>
      </c>
      <c r="AL242" s="124" t="s">
        <v>652</v>
      </c>
      <c r="AM242" s="15"/>
      <c r="AN242" s="15" t="s">
        <v>654</v>
      </c>
    </row>
    <row r="243" spans="2:40" x14ac:dyDescent="0.25">
      <c r="B243" s="142">
        <f t="shared" si="53"/>
        <v>184</v>
      </c>
      <c r="C243" s="16">
        <v>20200526</v>
      </c>
      <c r="D243" s="15" t="s">
        <v>3</v>
      </c>
      <c r="E243" s="80" t="s">
        <v>265</v>
      </c>
      <c r="F243" s="93" t="s">
        <v>659</v>
      </c>
      <c r="G243" s="80">
        <v>1485214</v>
      </c>
      <c r="H243" s="52" t="s">
        <v>61</v>
      </c>
      <c r="I243" s="80" t="s">
        <v>603</v>
      </c>
      <c r="J243" s="52" t="s">
        <v>61</v>
      </c>
      <c r="K243" s="15" t="s">
        <v>146</v>
      </c>
      <c r="L243" s="80" t="s">
        <v>612</v>
      </c>
      <c r="M243" s="80" t="s">
        <v>298</v>
      </c>
      <c r="N243" s="80" t="s">
        <v>273</v>
      </c>
      <c r="O243" s="17" t="s">
        <v>61</v>
      </c>
      <c r="P243" s="77" t="s">
        <v>617</v>
      </c>
      <c r="Q243" s="18"/>
      <c r="R243" s="52" t="s">
        <v>61</v>
      </c>
      <c r="S243" s="15" t="s">
        <v>69</v>
      </c>
      <c r="T243" s="15"/>
      <c r="U243" s="15"/>
      <c r="V243" s="80">
        <v>66</v>
      </c>
      <c r="W243" s="15">
        <f t="shared" ref="W243:X293" si="55">V243</f>
        <v>66</v>
      </c>
      <c r="X243" s="15">
        <f t="shared" si="54"/>
        <v>66</v>
      </c>
      <c r="Y243" s="15">
        <f>ROUNDDOWN(W243/HLOOKUP(D243,Table!$C$3:$D$4,2,0)*8,2)</f>
        <v>1.17</v>
      </c>
      <c r="Z243" s="15">
        <v>1</v>
      </c>
      <c r="AA243" s="15" t="s">
        <v>74</v>
      </c>
      <c r="AB243" s="19">
        <v>43978</v>
      </c>
      <c r="AC243" s="19">
        <v>43978</v>
      </c>
      <c r="AD243" s="19">
        <v>43980</v>
      </c>
      <c r="AE243" s="19">
        <v>43978</v>
      </c>
      <c r="AF243" s="19">
        <v>43978</v>
      </c>
      <c r="AG243" s="19" t="s">
        <v>176</v>
      </c>
      <c r="AH243" s="31">
        <v>1</v>
      </c>
      <c r="AI243" s="31">
        <v>1</v>
      </c>
      <c r="AJ243" s="31">
        <v>1</v>
      </c>
      <c r="AK243" s="19" t="s">
        <v>150</v>
      </c>
      <c r="AL243" s="17" t="s">
        <v>61</v>
      </c>
      <c r="AM243" s="17" t="s">
        <v>61</v>
      </c>
      <c r="AN243" s="17" t="s">
        <v>61</v>
      </c>
    </row>
    <row r="244" spans="2:40" x14ac:dyDescent="0.25">
      <c r="B244" s="142">
        <f t="shared" si="53"/>
        <v>185</v>
      </c>
      <c r="C244" s="16">
        <v>20200526</v>
      </c>
      <c r="D244" s="15" t="s">
        <v>3</v>
      </c>
      <c r="E244" s="80" t="s">
        <v>600</v>
      </c>
      <c r="F244" s="93" t="s">
        <v>660</v>
      </c>
      <c r="G244" s="80">
        <v>1487960</v>
      </c>
      <c r="H244" s="52" t="s">
        <v>61</v>
      </c>
      <c r="I244" s="80" t="s">
        <v>159</v>
      </c>
      <c r="J244" s="52" t="s">
        <v>61</v>
      </c>
      <c r="K244" s="15" t="s">
        <v>146</v>
      </c>
      <c r="L244" s="15" t="s">
        <v>150</v>
      </c>
      <c r="M244" s="80" t="s">
        <v>615</v>
      </c>
      <c r="N244" s="80" t="s">
        <v>231</v>
      </c>
      <c r="O244" s="17" t="s">
        <v>61</v>
      </c>
      <c r="P244" s="77" t="s">
        <v>618</v>
      </c>
      <c r="Q244" s="18"/>
      <c r="R244" s="52" t="s">
        <v>61</v>
      </c>
      <c r="S244" s="15" t="s">
        <v>70</v>
      </c>
      <c r="T244" s="15"/>
      <c r="U244" s="15"/>
      <c r="V244" s="80">
        <v>88</v>
      </c>
      <c r="W244" s="84">
        <v>229</v>
      </c>
      <c r="X244" s="15">
        <f t="shared" si="54"/>
        <v>229</v>
      </c>
      <c r="Y244" s="15">
        <f>ROUNDDOWN(W244/HLOOKUP(D244,Table!$C$3:$D$4,2,0)*8,2)</f>
        <v>4.07</v>
      </c>
      <c r="Z244" s="15">
        <v>3</v>
      </c>
      <c r="AA244" s="15" t="s">
        <v>74</v>
      </c>
      <c r="AB244" s="19">
        <v>43978</v>
      </c>
      <c r="AC244" s="19">
        <v>43978</v>
      </c>
      <c r="AD244" s="19">
        <v>43980</v>
      </c>
      <c r="AE244" s="19">
        <v>43979</v>
      </c>
      <c r="AF244" s="19">
        <v>43979</v>
      </c>
      <c r="AG244" s="19" t="s">
        <v>177</v>
      </c>
      <c r="AH244" s="31">
        <v>1</v>
      </c>
      <c r="AI244" s="31">
        <v>1</v>
      </c>
      <c r="AJ244" s="31">
        <v>1</v>
      </c>
      <c r="AK244" s="19" t="s">
        <v>139</v>
      </c>
      <c r="AL244" s="17" t="s">
        <v>716</v>
      </c>
      <c r="AM244" s="15" t="s">
        <v>61</v>
      </c>
      <c r="AN244" s="17" t="s">
        <v>842</v>
      </c>
    </row>
    <row r="245" spans="2:40" x14ac:dyDescent="0.25">
      <c r="B245" s="142">
        <f t="shared" si="53"/>
        <v>186</v>
      </c>
      <c r="C245" s="16">
        <v>20200526</v>
      </c>
      <c r="D245" s="15" t="s">
        <v>3</v>
      </c>
      <c r="E245" s="80" t="s">
        <v>600</v>
      </c>
      <c r="F245" s="93" t="s">
        <v>660</v>
      </c>
      <c r="G245" s="80">
        <v>1487960</v>
      </c>
      <c r="H245" s="52" t="s">
        <v>61</v>
      </c>
      <c r="I245" s="80" t="s">
        <v>153</v>
      </c>
      <c r="J245" s="52" t="s">
        <v>61</v>
      </c>
      <c r="K245" s="15" t="s">
        <v>146</v>
      </c>
      <c r="L245" s="15" t="s">
        <v>150</v>
      </c>
      <c r="M245" s="15" t="s">
        <v>615</v>
      </c>
      <c r="N245" s="80" t="s">
        <v>231</v>
      </c>
      <c r="O245" s="17" t="s">
        <v>61</v>
      </c>
      <c r="P245" s="77" t="s">
        <v>618</v>
      </c>
      <c r="Q245" s="18"/>
      <c r="R245" s="52" t="s">
        <v>61</v>
      </c>
      <c r="S245" s="15" t="s">
        <v>70</v>
      </c>
      <c r="T245" s="15"/>
      <c r="U245" s="15"/>
      <c r="V245" s="80">
        <v>42</v>
      </c>
      <c r="W245" s="84">
        <v>118</v>
      </c>
      <c r="X245" s="15">
        <f t="shared" si="54"/>
        <v>118</v>
      </c>
      <c r="Y245" s="15">
        <f>ROUNDDOWN(W245/HLOOKUP(D245,Table!$C$3:$D$4,2,0)*8,2)</f>
        <v>2.09</v>
      </c>
      <c r="Z245" s="15">
        <v>1</v>
      </c>
      <c r="AA245" s="15" t="s">
        <v>74</v>
      </c>
      <c r="AB245" s="19">
        <v>43978</v>
      </c>
      <c r="AC245" s="19">
        <v>43978</v>
      </c>
      <c r="AD245" s="19">
        <v>43980</v>
      </c>
      <c r="AE245" s="19">
        <v>43979</v>
      </c>
      <c r="AF245" s="19">
        <v>43979</v>
      </c>
      <c r="AG245" s="19" t="s">
        <v>176</v>
      </c>
      <c r="AH245" s="31">
        <v>1</v>
      </c>
      <c r="AI245" s="31">
        <v>1</v>
      </c>
      <c r="AJ245" s="31">
        <v>1</v>
      </c>
      <c r="AK245" s="19" t="s">
        <v>150</v>
      </c>
      <c r="AL245" s="17" t="s">
        <v>61</v>
      </c>
      <c r="AM245" s="15" t="s">
        <v>61</v>
      </c>
      <c r="AN245" s="15" t="s">
        <v>61</v>
      </c>
    </row>
    <row r="246" spans="2:40" x14ac:dyDescent="0.25">
      <c r="B246" s="142">
        <f t="shared" si="53"/>
        <v>187</v>
      </c>
      <c r="C246" s="16">
        <v>20200526</v>
      </c>
      <c r="D246" s="15" t="s">
        <v>3</v>
      </c>
      <c r="E246" s="80" t="s">
        <v>600</v>
      </c>
      <c r="F246" s="93" t="s">
        <v>661</v>
      </c>
      <c r="G246" s="80">
        <v>1487866</v>
      </c>
      <c r="H246" s="52" t="s">
        <v>61</v>
      </c>
      <c r="I246" s="80" t="s">
        <v>159</v>
      </c>
      <c r="J246" s="52" t="s">
        <v>61</v>
      </c>
      <c r="K246" s="15" t="s">
        <v>146</v>
      </c>
      <c r="L246" s="15" t="s">
        <v>150</v>
      </c>
      <c r="M246" s="15" t="s">
        <v>615</v>
      </c>
      <c r="N246" s="80" t="s">
        <v>608</v>
      </c>
      <c r="O246" s="17" t="s">
        <v>61</v>
      </c>
      <c r="P246" s="77" t="s">
        <v>618</v>
      </c>
      <c r="Q246" s="18"/>
      <c r="R246" s="52" t="s">
        <v>61</v>
      </c>
      <c r="S246" s="15" t="s">
        <v>70</v>
      </c>
      <c r="T246" s="15"/>
      <c r="U246" s="15"/>
      <c r="V246" s="80">
        <v>88</v>
      </c>
      <c r="W246" s="84">
        <v>229</v>
      </c>
      <c r="X246" s="15">
        <f t="shared" si="54"/>
        <v>229</v>
      </c>
      <c r="Y246" s="15">
        <f>ROUNDDOWN(W246/HLOOKUP(D246,Table!$C$3:$D$4,2,0)*8,2)</f>
        <v>4.07</v>
      </c>
      <c r="Z246" s="15">
        <v>1</v>
      </c>
      <c r="AA246" s="15" t="s">
        <v>74</v>
      </c>
      <c r="AB246" s="19">
        <v>43978</v>
      </c>
      <c r="AC246" s="19">
        <v>43978</v>
      </c>
      <c r="AD246" s="19">
        <v>43980</v>
      </c>
      <c r="AE246" s="19">
        <v>43979</v>
      </c>
      <c r="AF246" s="19">
        <v>43979</v>
      </c>
      <c r="AG246" s="19" t="s">
        <v>177</v>
      </c>
      <c r="AH246" s="31">
        <v>1</v>
      </c>
      <c r="AI246" s="31">
        <v>1</v>
      </c>
      <c r="AJ246" s="31">
        <v>1</v>
      </c>
      <c r="AK246" s="19" t="s">
        <v>139</v>
      </c>
      <c r="AL246" s="17" t="s">
        <v>716</v>
      </c>
      <c r="AM246" s="15" t="s">
        <v>61</v>
      </c>
      <c r="AN246" s="17" t="s">
        <v>842</v>
      </c>
    </row>
    <row r="247" spans="2:40" x14ac:dyDescent="0.25">
      <c r="B247" s="142">
        <f t="shared" si="53"/>
        <v>188</v>
      </c>
      <c r="C247" s="16">
        <v>20200526</v>
      </c>
      <c r="D247" s="15" t="s">
        <v>3</v>
      </c>
      <c r="E247" s="80" t="s">
        <v>600</v>
      </c>
      <c r="F247" s="93" t="s">
        <v>661</v>
      </c>
      <c r="G247" s="80">
        <v>1487866</v>
      </c>
      <c r="H247" s="52" t="s">
        <v>61</v>
      </c>
      <c r="I247" s="80" t="s">
        <v>153</v>
      </c>
      <c r="J247" s="52" t="s">
        <v>61</v>
      </c>
      <c r="K247" s="15" t="s">
        <v>146</v>
      </c>
      <c r="L247" s="15" t="s">
        <v>150</v>
      </c>
      <c r="M247" s="15" t="s">
        <v>615</v>
      </c>
      <c r="N247" s="80" t="s">
        <v>608</v>
      </c>
      <c r="O247" s="17" t="s">
        <v>61</v>
      </c>
      <c r="P247" s="77" t="s">
        <v>618</v>
      </c>
      <c r="Q247" s="18"/>
      <c r="R247" s="52" t="s">
        <v>61</v>
      </c>
      <c r="S247" s="15" t="s">
        <v>70</v>
      </c>
      <c r="T247" s="15"/>
      <c r="U247" s="15"/>
      <c r="V247" s="80">
        <v>42</v>
      </c>
      <c r="W247" s="84">
        <v>118</v>
      </c>
      <c r="X247" s="15">
        <f t="shared" si="54"/>
        <v>118</v>
      </c>
      <c r="Y247" s="15">
        <f>ROUNDDOWN(W247/HLOOKUP(D247,Table!$C$3:$D$4,2,0)*8,2)</f>
        <v>2.09</v>
      </c>
      <c r="Z247" s="15">
        <v>1</v>
      </c>
      <c r="AA247" s="15" t="s">
        <v>74</v>
      </c>
      <c r="AB247" s="19">
        <v>43978</v>
      </c>
      <c r="AC247" s="19">
        <v>43978</v>
      </c>
      <c r="AD247" s="19">
        <v>43980</v>
      </c>
      <c r="AE247" s="19">
        <v>43979</v>
      </c>
      <c r="AF247" s="19">
        <v>43979</v>
      </c>
      <c r="AG247" s="19" t="s">
        <v>176</v>
      </c>
      <c r="AH247" s="31">
        <v>1</v>
      </c>
      <c r="AI247" s="31">
        <v>1</v>
      </c>
      <c r="AJ247" s="31">
        <v>1</v>
      </c>
      <c r="AK247" s="19" t="s">
        <v>150</v>
      </c>
      <c r="AL247" s="17" t="s">
        <v>61</v>
      </c>
      <c r="AM247" s="15" t="s">
        <v>61</v>
      </c>
      <c r="AN247" s="15" t="s">
        <v>61</v>
      </c>
    </row>
    <row r="248" spans="2:40" x14ac:dyDescent="0.25">
      <c r="B248" s="142">
        <f t="shared" si="53"/>
        <v>189</v>
      </c>
      <c r="C248" s="16">
        <v>20200526</v>
      </c>
      <c r="D248" s="15" t="s">
        <v>3</v>
      </c>
      <c r="E248" s="80" t="s">
        <v>442</v>
      </c>
      <c r="F248" s="93" t="s">
        <v>651</v>
      </c>
      <c r="G248" s="80">
        <v>1487804</v>
      </c>
      <c r="H248" s="52" t="s">
        <v>61</v>
      </c>
      <c r="I248" s="80" t="s">
        <v>228</v>
      </c>
      <c r="J248" s="52" t="s">
        <v>61</v>
      </c>
      <c r="K248" s="15" t="s">
        <v>146</v>
      </c>
      <c r="L248" s="80" t="s">
        <v>452</v>
      </c>
      <c r="M248" s="80" t="s">
        <v>434</v>
      </c>
      <c r="N248" s="80" t="s">
        <v>609</v>
      </c>
      <c r="O248" s="17" t="s">
        <v>61</v>
      </c>
      <c r="P248" s="77" t="s">
        <v>449</v>
      </c>
      <c r="Q248" s="18"/>
      <c r="R248" s="52" t="s">
        <v>61</v>
      </c>
      <c r="S248" s="15" t="s">
        <v>67</v>
      </c>
      <c r="T248" s="15"/>
      <c r="U248" s="15"/>
      <c r="V248" s="80">
        <v>128</v>
      </c>
      <c r="W248" s="15">
        <f t="shared" si="55"/>
        <v>128</v>
      </c>
      <c r="X248" s="15">
        <f t="shared" ref="X248:X255" si="56">W248</f>
        <v>128</v>
      </c>
      <c r="Y248" s="15">
        <f>ROUNDDOWN(W248/HLOOKUP(D248,Table!$C$3:$D$4,2,0)*8,2)</f>
        <v>2.27</v>
      </c>
      <c r="Z248" s="15">
        <v>1</v>
      </c>
      <c r="AA248" s="15" t="s">
        <v>74</v>
      </c>
      <c r="AB248" s="19">
        <v>43978</v>
      </c>
      <c r="AC248" s="19">
        <v>43978</v>
      </c>
      <c r="AD248" s="99">
        <v>43978</v>
      </c>
      <c r="AE248" s="19">
        <v>43978</v>
      </c>
      <c r="AF248" s="19">
        <v>43978</v>
      </c>
      <c r="AG248" s="19" t="s">
        <v>176</v>
      </c>
      <c r="AH248" s="31">
        <v>1</v>
      </c>
      <c r="AI248" s="31">
        <v>1</v>
      </c>
      <c r="AJ248" s="31">
        <v>1</v>
      </c>
      <c r="AK248" s="19" t="s">
        <v>150</v>
      </c>
      <c r="AL248" s="136" t="s">
        <v>61</v>
      </c>
      <c r="AM248" s="136" t="s">
        <v>61</v>
      </c>
      <c r="AN248" s="136" t="s">
        <v>61</v>
      </c>
    </row>
    <row r="249" spans="2:40" x14ac:dyDescent="0.25">
      <c r="B249" s="142">
        <f t="shared" si="53"/>
        <v>190</v>
      </c>
      <c r="C249" s="16">
        <v>20200526</v>
      </c>
      <c r="D249" s="15" t="s">
        <v>3</v>
      </c>
      <c r="E249" s="80" t="s">
        <v>442</v>
      </c>
      <c r="F249" s="93" t="s">
        <v>620</v>
      </c>
      <c r="G249" s="80">
        <v>1487804</v>
      </c>
      <c r="H249" s="52" t="s">
        <v>61</v>
      </c>
      <c r="I249" s="80" t="s">
        <v>201</v>
      </c>
      <c r="J249" s="52" t="s">
        <v>61</v>
      </c>
      <c r="K249" s="15" t="s">
        <v>146</v>
      </c>
      <c r="L249" s="80" t="s">
        <v>452</v>
      </c>
      <c r="M249" s="80" t="s">
        <v>434</v>
      </c>
      <c r="N249" s="80" t="s">
        <v>609</v>
      </c>
      <c r="O249" s="17" t="s">
        <v>61</v>
      </c>
      <c r="P249" s="77" t="s">
        <v>449</v>
      </c>
      <c r="Q249" s="18"/>
      <c r="R249" s="52" t="s">
        <v>61</v>
      </c>
      <c r="S249" s="15" t="s">
        <v>67</v>
      </c>
      <c r="T249" s="15"/>
      <c r="U249" s="15"/>
      <c r="V249" s="80">
        <v>261</v>
      </c>
      <c r="W249" s="15">
        <f t="shared" si="55"/>
        <v>261</v>
      </c>
      <c r="X249" s="15">
        <f t="shared" si="56"/>
        <v>261</v>
      </c>
      <c r="Y249" s="15">
        <f>ROUNDDOWN(W249/HLOOKUP(D249,Table!$C$3:$D$4,2,0)*8,2)</f>
        <v>4.6399999999999997</v>
      </c>
      <c r="Z249" s="15">
        <v>2</v>
      </c>
      <c r="AA249" s="15" t="s">
        <v>74</v>
      </c>
      <c r="AB249" s="19">
        <v>43978</v>
      </c>
      <c r="AC249" s="19">
        <v>43978</v>
      </c>
      <c r="AD249" s="99">
        <v>43978</v>
      </c>
      <c r="AE249" s="19">
        <v>43978</v>
      </c>
      <c r="AF249" s="19">
        <v>43978</v>
      </c>
      <c r="AG249" s="19" t="s">
        <v>176</v>
      </c>
      <c r="AH249" s="31">
        <v>1</v>
      </c>
      <c r="AI249" s="31">
        <v>1</v>
      </c>
      <c r="AJ249" s="31">
        <v>1</v>
      </c>
      <c r="AK249" s="19" t="s">
        <v>150</v>
      </c>
      <c r="AL249" s="136" t="s">
        <v>61</v>
      </c>
      <c r="AM249" s="136" t="s">
        <v>61</v>
      </c>
      <c r="AN249" s="136" t="s">
        <v>61</v>
      </c>
    </row>
    <row r="250" spans="2:40" x14ac:dyDescent="0.25">
      <c r="B250" s="142">
        <f t="shared" si="53"/>
        <v>191</v>
      </c>
      <c r="C250" s="16">
        <v>20200526</v>
      </c>
      <c r="D250" s="15" t="s">
        <v>3</v>
      </c>
      <c r="E250" s="80" t="s">
        <v>442</v>
      </c>
      <c r="F250" s="93" t="s">
        <v>653</v>
      </c>
      <c r="G250" s="80">
        <v>1487804</v>
      </c>
      <c r="H250" s="52" t="s">
        <v>61</v>
      </c>
      <c r="I250" s="80" t="s">
        <v>604</v>
      </c>
      <c r="J250" s="52" t="s">
        <v>61</v>
      </c>
      <c r="K250" s="15" t="s">
        <v>146</v>
      </c>
      <c r="L250" s="80" t="s">
        <v>452</v>
      </c>
      <c r="M250" s="80" t="s">
        <v>434</v>
      </c>
      <c r="N250" s="80" t="s">
        <v>609</v>
      </c>
      <c r="O250" s="17" t="s">
        <v>61</v>
      </c>
      <c r="P250" s="77" t="s">
        <v>449</v>
      </c>
      <c r="Q250" s="18"/>
      <c r="R250" s="52" t="s">
        <v>61</v>
      </c>
      <c r="S250" s="15" t="s">
        <v>67</v>
      </c>
      <c r="T250" s="15"/>
      <c r="U250" s="15"/>
      <c r="V250" s="80">
        <v>45</v>
      </c>
      <c r="W250" s="15">
        <f t="shared" si="55"/>
        <v>45</v>
      </c>
      <c r="X250" s="15">
        <f t="shared" si="56"/>
        <v>45</v>
      </c>
      <c r="Y250" s="15">
        <f>ROUNDDOWN(W250/HLOOKUP(D250,Table!$C$3:$D$4,2,0)*8,2)</f>
        <v>0.8</v>
      </c>
      <c r="Z250" s="15">
        <v>0.5</v>
      </c>
      <c r="AA250" s="15" t="s">
        <v>74</v>
      </c>
      <c r="AB250" s="19">
        <v>43978</v>
      </c>
      <c r="AC250" s="19">
        <v>43978</v>
      </c>
      <c r="AD250" s="99">
        <v>43978</v>
      </c>
      <c r="AE250" s="19">
        <v>43978</v>
      </c>
      <c r="AF250" s="19">
        <v>43978</v>
      </c>
      <c r="AG250" s="19" t="s">
        <v>176</v>
      </c>
      <c r="AH250" s="31">
        <v>1</v>
      </c>
      <c r="AI250" s="31">
        <v>1</v>
      </c>
      <c r="AJ250" s="31">
        <v>1</v>
      </c>
      <c r="AK250" s="19" t="s">
        <v>150</v>
      </c>
      <c r="AL250" s="136" t="s">
        <v>61</v>
      </c>
      <c r="AM250" s="136" t="s">
        <v>61</v>
      </c>
      <c r="AN250" s="136" t="s">
        <v>61</v>
      </c>
    </row>
    <row r="251" spans="2:40" x14ac:dyDescent="0.25">
      <c r="B251" s="142">
        <f t="shared" si="53"/>
        <v>192</v>
      </c>
      <c r="C251" s="16">
        <v>20200526</v>
      </c>
      <c r="D251" s="15" t="s">
        <v>3</v>
      </c>
      <c r="E251" s="80" t="s">
        <v>601</v>
      </c>
      <c r="F251" s="93" t="s">
        <v>662</v>
      </c>
      <c r="G251" s="80">
        <v>1475660</v>
      </c>
      <c r="H251" s="52" t="s">
        <v>61</v>
      </c>
      <c r="I251" s="80" t="s">
        <v>605</v>
      </c>
      <c r="J251" s="52" t="s">
        <v>61</v>
      </c>
      <c r="K251" s="15" t="s">
        <v>146</v>
      </c>
      <c r="L251" s="80" t="s">
        <v>613</v>
      </c>
      <c r="M251" s="80" t="s">
        <v>615</v>
      </c>
      <c r="N251" s="80" t="s">
        <v>610</v>
      </c>
      <c r="O251" s="17" t="s">
        <v>61</v>
      </c>
      <c r="P251" s="77" t="s">
        <v>619</v>
      </c>
      <c r="Q251" s="18"/>
      <c r="R251" s="52" t="s">
        <v>61</v>
      </c>
      <c r="S251" s="15" t="s">
        <v>68</v>
      </c>
      <c r="T251" s="15"/>
      <c r="U251" s="15"/>
      <c r="V251" s="80">
        <v>355</v>
      </c>
      <c r="W251" s="15">
        <f t="shared" si="55"/>
        <v>355</v>
      </c>
      <c r="X251" s="15">
        <f t="shared" si="56"/>
        <v>355</v>
      </c>
      <c r="Y251" s="15">
        <f>ROUNDDOWN(W251/HLOOKUP(D251,Table!$C$3:$D$4,2,0)*8,2)</f>
        <v>6.31</v>
      </c>
      <c r="Z251" s="15">
        <f>Y251</f>
        <v>6.31</v>
      </c>
      <c r="AA251" s="15" t="s">
        <v>74</v>
      </c>
      <c r="AB251" s="19">
        <v>43978</v>
      </c>
      <c r="AC251" s="19">
        <v>43978</v>
      </c>
      <c r="AD251" s="99">
        <v>43978</v>
      </c>
      <c r="AE251" s="19">
        <v>43978</v>
      </c>
      <c r="AF251" s="19">
        <v>43978</v>
      </c>
      <c r="AG251" s="19" t="s">
        <v>177</v>
      </c>
      <c r="AH251" s="31">
        <v>1</v>
      </c>
      <c r="AI251" s="31">
        <v>1</v>
      </c>
      <c r="AJ251" s="31">
        <v>0.75</v>
      </c>
      <c r="AK251" s="19" t="s">
        <v>139</v>
      </c>
      <c r="AL251" s="136" t="s">
        <v>664</v>
      </c>
      <c r="AM251" s="136" t="s">
        <v>61</v>
      </c>
      <c r="AN251" s="136" t="s">
        <v>704</v>
      </c>
    </row>
    <row r="252" spans="2:40" x14ac:dyDescent="0.25">
      <c r="B252" s="142">
        <f t="shared" si="53"/>
        <v>193</v>
      </c>
      <c r="C252" s="16">
        <v>20200526</v>
      </c>
      <c r="D252" s="15" t="s">
        <v>3</v>
      </c>
      <c r="E252" s="80" t="s">
        <v>601</v>
      </c>
      <c r="F252" s="93" t="s">
        <v>663</v>
      </c>
      <c r="G252" s="80">
        <v>1475660</v>
      </c>
      <c r="H252" s="52" t="s">
        <v>61</v>
      </c>
      <c r="I252" s="80" t="s">
        <v>606</v>
      </c>
      <c r="J252" s="52" t="s">
        <v>61</v>
      </c>
      <c r="K252" s="15" t="s">
        <v>146</v>
      </c>
      <c r="L252" s="80" t="s">
        <v>613</v>
      </c>
      <c r="M252" s="80" t="s">
        <v>615</v>
      </c>
      <c r="N252" s="80" t="s">
        <v>610</v>
      </c>
      <c r="O252" s="17" t="s">
        <v>61</v>
      </c>
      <c r="P252" s="77" t="s">
        <v>619</v>
      </c>
      <c r="Q252" s="18"/>
      <c r="R252" s="52" t="s">
        <v>61</v>
      </c>
      <c r="S252" s="15" t="s">
        <v>68</v>
      </c>
      <c r="T252" s="15"/>
      <c r="U252" s="15"/>
      <c r="V252" s="80">
        <v>221</v>
      </c>
      <c r="W252" s="15">
        <f t="shared" si="55"/>
        <v>221</v>
      </c>
      <c r="X252" s="15">
        <f t="shared" si="56"/>
        <v>221</v>
      </c>
      <c r="Y252" s="15">
        <f>ROUNDDOWN(W252/HLOOKUP(D252,Table!$C$3:$D$4,2,0)*8,2)</f>
        <v>3.92</v>
      </c>
      <c r="Z252" s="15">
        <f>Y252</f>
        <v>3.92</v>
      </c>
      <c r="AA252" s="15" t="s">
        <v>74</v>
      </c>
      <c r="AB252" s="19">
        <v>43978</v>
      </c>
      <c r="AC252" s="19">
        <v>43978</v>
      </c>
      <c r="AD252" s="99">
        <v>43978</v>
      </c>
      <c r="AE252" s="19">
        <v>43978</v>
      </c>
      <c r="AF252" s="19">
        <v>43978</v>
      </c>
      <c r="AG252" s="19" t="s">
        <v>176</v>
      </c>
      <c r="AH252" s="31">
        <v>1</v>
      </c>
      <c r="AI252" s="31">
        <v>1</v>
      </c>
      <c r="AJ252" s="31">
        <v>1</v>
      </c>
      <c r="AK252" s="19" t="s">
        <v>150</v>
      </c>
      <c r="AL252" s="136" t="s">
        <v>61</v>
      </c>
      <c r="AM252" s="136" t="s">
        <v>61</v>
      </c>
      <c r="AN252" s="136" t="s">
        <v>61</v>
      </c>
    </row>
    <row r="253" spans="2:40" x14ac:dyDescent="0.25">
      <c r="B253" s="142">
        <f t="shared" si="53"/>
        <v>194</v>
      </c>
      <c r="C253" s="16">
        <v>20200526</v>
      </c>
      <c r="D253" s="15" t="s">
        <v>3</v>
      </c>
      <c r="E253" s="80" t="s">
        <v>602</v>
      </c>
      <c r="F253" s="93" t="s">
        <v>655</v>
      </c>
      <c r="G253" s="80">
        <v>1474186</v>
      </c>
      <c r="H253" s="52" t="s">
        <v>61</v>
      </c>
      <c r="I253" s="80" t="s">
        <v>607</v>
      </c>
      <c r="J253" s="52" t="s">
        <v>61</v>
      </c>
      <c r="K253" s="15" t="s">
        <v>146</v>
      </c>
      <c r="L253" s="80" t="s">
        <v>614</v>
      </c>
      <c r="M253" s="80" t="s">
        <v>616</v>
      </c>
      <c r="N253" s="80" t="s">
        <v>429</v>
      </c>
      <c r="O253" s="17" t="s">
        <v>61</v>
      </c>
      <c r="P253" s="77" t="s">
        <v>209</v>
      </c>
      <c r="Q253" s="18"/>
      <c r="R253" s="52" t="s">
        <v>61</v>
      </c>
      <c r="S253" s="15" t="s">
        <v>67</v>
      </c>
      <c r="T253" s="15"/>
      <c r="U253" s="15"/>
      <c r="V253" s="80">
        <v>46</v>
      </c>
      <c r="W253" s="15">
        <f t="shared" si="55"/>
        <v>46</v>
      </c>
      <c r="X253" s="15">
        <f t="shared" si="56"/>
        <v>46</v>
      </c>
      <c r="Y253" s="15">
        <f>ROUNDDOWN(W253/HLOOKUP(D253,Table!$C$3:$D$4,2,0)*8,2)</f>
        <v>0.81</v>
      </c>
      <c r="Z253" s="15">
        <v>0.5</v>
      </c>
      <c r="AA253" s="15" t="s">
        <v>74</v>
      </c>
      <c r="AB253" s="19">
        <v>43978</v>
      </c>
      <c r="AC253" s="19">
        <v>43978</v>
      </c>
      <c r="AD253" s="99">
        <v>43978</v>
      </c>
      <c r="AE253" s="19">
        <v>43978</v>
      </c>
      <c r="AF253" s="19">
        <v>43978</v>
      </c>
      <c r="AG253" s="19" t="s">
        <v>176</v>
      </c>
      <c r="AH253" s="31">
        <v>1</v>
      </c>
      <c r="AI253" s="31">
        <v>1</v>
      </c>
      <c r="AJ253" s="31">
        <v>1</v>
      </c>
      <c r="AK253" s="19" t="s">
        <v>150</v>
      </c>
      <c r="AL253" s="136" t="s">
        <v>61</v>
      </c>
      <c r="AM253" s="136" t="s">
        <v>61</v>
      </c>
      <c r="AN253" s="136" t="s">
        <v>61</v>
      </c>
    </row>
    <row r="254" spans="2:40" x14ac:dyDescent="0.25">
      <c r="B254" s="142">
        <f t="shared" si="53"/>
        <v>195</v>
      </c>
      <c r="C254" s="16">
        <v>20200526</v>
      </c>
      <c r="D254" s="15" t="s">
        <v>3</v>
      </c>
      <c r="E254" s="80" t="s">
        <v>602</v>
      </c>
      <c r="F254" s="93" t="s">
        <v>656</v>
      </c>
      <c r="G254" s="80">
        <v>1474186</v>
      </c>
      <c r="H254" s="52" t="s">
        <v>61</v>
      </c>
      <c r="I254" s="80" t="s">
        <v>201</v>
      </c>
      <c r="J254" s="52" t="s">
        <v>61</v>
      </c>
      <c r="K254" s="15" t="s">
        <v>146</v>
      </c>
      <c r="L254" s="80" t="s">
        <v>614</v>
      </c>
      <c r="M254" s="80" t="s">
        <v>616</v>
      </c>
      <c r="N254" s="80" t="s">
        <v>429</v>
      </c>
      <c r="O254" s="17" t="s">
        <v>61</v>
      </c>
      <c r="P254" s="77" t="s">
        <v>209</v>
      </c>
      <c r="Q254" s="18"/>
      <c r="R254" s="52" t="s">
        <v>61</v>
      </c>
      <c r="S254" s="15" t="s">
        <v>67</v>
      </c>
      <c r="T254" s="15"/>
      <c r="U254" s="15"/>
      <c r="V254" s="80">
        <v>261</v>
      </c>
      <c r="W254" s="15">
        <f t="shared" si="55"/>
        <v>261</v>
      </c>
      <c r="X254" s="15">
        <f t="shared" si="56"/>
        <v>261</v>
      </c>
      <c r="Y254" s="15">
        <f>ROUNDDOWN(W254/HLOOKUP(D254,Table!$C$3:$D$4,2,0)*8,2)</f>
        <v>4.6399999999999997</v>
      </c>
      <c r="Z254" s="15">
        <v>3</v>
      </c>
      <c r="AA254" s="15" t="s">
        <v>74</v>
      </c>
      <c r="AB254" s="19">
        <v>43978</v>
      </c>
      <c r="AC254" s="19">
        <v>43978</v>
      </c>
      <c r="AD254" s="99">
        <v>43978</v>
      </c>
      <c r="AE254" s="19">
        <v>43978</v>
      </c>
      <c r="AF254" s="19">
        <v>43978</v>
      </c>
      <c r="AG254" s="19" t="s">
        <v>176</v>
      </c>
      <c r="AH254" s="31">
        <v>1</v>
      </c>
      <c r="AI254" s="31">
        <v>1</v>
      </c>
      <c r="AJ254" s="31">
        <v>1</v>
      </c>
      <c r="AK254" s="19" t="s">
        <v>150</v>
      </c>
      <c r="AL254" s="136" t="s">
        <v>61</v>
      </c>
      <c r="AM254" s="136" t="s">
        <v>61</v>
      </c>
      <c r="AN254" s="136" t="s">
        <v>61</v>
      </c>
    </row>
    <row r="255" spans="2:40" x14ac:dyDescent="0.25">
      <c r="B255" s="142">
        <f t="shared" si="53"/>
        <v>196</v>
      </c>
      <c r="C255" s="16">
        <v>20200526</v>
      </c>
      <c r="D255" s="15" t="s">
        <v>2</v>
      </c>
      <c r="E255" s="80" t="s">
        <v>414</v>
      </c>
      <c r="F255" s="93" t="s">
        <v>61</v>
      </c>
      <c r="G255" s="80">
        <v>1473950</v>
      </c>
      <c r="H255" s="52" t="s">
        <v>61</v>
      </c>
      <c r="I255" s="80" t="s">
        <v>846</v>
      </c>
      <c r="J255" s="52" t="s">
        <v>61</v>
      </c>
      <c r="K255" s="15" t="s">
        <v>146</v>
      </c>
      <c r="L255" s="15" t="s">
        <v>150</v>
      </c>
      <c r="M255" s="80" t="s">
        <v>435</v>
      </c>
      <c r="N255" s="80" t="s">
        <v>611</v>
      </c>
      <c r="O255" s="17">
        <v>1.2</v>
      </c>
      <c r="P255" s="77" t="s">
        <v>306</v>
      </c>
      <c r="Q255" s="18"/>
      <c r="R255" s="52" t="s">
        <v>61</v>
      </c>
      <c r="S255" s="15" t="s">
        <v>70</v>
      </c>
      <c r="T255" s="15"/>
      <c r="U255" s="15"/>
      <c r="V255" s="80">
        <v>28</v>
      </c>
      <c r="W255" s="15">
        <f t="shared" si="55"/>
        <v>28</v>
      </c>
      <c r="X255" s="15">
        <f t="shared" si="56"/>
        <v>28</v>
      </c>
      <c r="Y255" s="15">
        <f>ROUNDDOWN(W255/HLOOKUP(D255,Table!$C$3:$D$4,2,0)*8,2)</f>
        <v>1.72</v>
      </c>
      <c r="Z255" s="15">
        <v>1</v>
      </c>
      <c r="AA255" s="15" t="s">
        <v>74</v>
      </c>
      <c r="AB255" s="19">
        <v>43978</v>
      </c>
      <c r="AC255" s="19">
        <v>43978</v>
      </c>
      <c r="AD255" s="19">
        <v>43979</v>
      </c>
      <c r="AE255" s="19">
        <v>43978</v>
      </c>
      <c r="AF255" s="19">
        <v>43978</v>
      </c>
      <c r="AG255" s="19" t="s">
        <v>176</v>
      </c>
      <c r="AH255" s="31">
        <v>1</v>
      </c>
      <c r="AI255" s="31">
        <v>1</v>
      </c>
      <c r="AJ255" s="31">
        <v>1</v>
      </c>
      <c r="AK255" s="19" t="s">
        <v>150</v>
      </c>
      <c r="AL255" s="136" t="s">
        <v>61</v>
      </c>
      <c r="AM255" s="136" t="s">
        <v>61</v>
      </c>
      <c r="AN255" s="136" t="s">
        <v>61</v>
      </c>
    </row>
    <row r="256" spans="2:40" x14ac:dyDescent="0.25">
      <c r="B256" s="148">
        <f t="shared" si="53"/>
        <v>197</v>
      </c>
      <c r="C256" s="16">
        <v>20200526</v>
      </c>
      <c r="D256" s="15" t="s">
        <v>3</v>
      </c>
      <c r="E256" s="15" t="s">
        <v>480</v>
      </c>
      <c r="F256" s="93" t="s">
        <v>669</v>
      </c>
      <c r="G256" s="17">
        <v>1484917</v>
      </c>
      <c r="H256" s="52" t="s">
        <v>61</v>
      </c>
      <c r="I256" s="15" t="s">
        <v>623</v>
      </c>
      <c r="J256" s="52" t="s">
        <v>61</v>
      </c>
      <c r="K256" s="15" t="s">
        <v>146</v>
      </c>
      <c r="L256" s="15" t="s">
        <v>150</v>
      </c>
      <c r="M256" s="15" t="s">
        <v>528</v>
      </c>
      <c r="N256" s="15" t="s">
        <v>529</v>
      </c>
      <c r="O256" s="17" t="s">
        <v>61</v>
      </c>
      <c r="P256" s="17" t="s">
        <v>530</v>
      </c>
      <c r="Q256" s="18"/>
      <c r="R256" s="52" t="s">
        <v>61</v>
      </c>
      <c r="S256" s="15" t="s">
        <v>142</v>
      </c>
      <c r="T256" s="15"/>
      <c r="U256" s="15"/>
      <c r="V256" s="15">
        <v>51</v>
      </c>
      <c r="W256" s="15">
        <f t="shared" si="55"/>
        <v>51</v>
      </c>
      <c r="X256" s="15">
        <f t="shared" ref="X256:X266" si="57">W256</f>
        <v>51</v>
      </c>
      <c r="Y256" s="15">
        <f>ROUNDDOWN(W256/HLOOKUP(D256,Table!$C$3:$D$4,2,0)*8,2)</f>
        <v>0.9</v>
      </c>
      <c r="Z256" s="15">
        <v>0.1</v>
      </c>
      <c r="AA256" s="15" t="s">
        <v>74</v>
      </c>
      <c r="AB256" s="19">
        <v>43983</v>
      </c>
      <c r="AC256" s="19">
        <v>43978</v>
      </c>
      <c r="AD256" s="19">
        <v>43984</v>
      </c>
      <c r="AE256" s="19">
        <v>43978</v>
      </c>
      <c r="AF256" s="19">
        <v>43978</v>
      </c>
      <c r="AG256" s="19" t="s">
        <v>176</v>
      </c>
      <c r="AH256" s="31">
        <v>1</v>
      </c>
      <c r="AI256" s="31">
        <v>1</v>
      </c>
      <c r="AJ256" s="31">
        <v>1</v>
      </c>
      <c r="AK256" s="19" t="s">
        <v>150</v>
      </c>
      <c r="AL256" s="136" t="s">
        <v>61</v>
      </c>
      <c r="AM256" s="136" t="s">
        <v>61</v>
      </c>
      <c r="AN256" s="136" t="s">
        <v>61</v>
      </c>
    </row>
    <row r="257" spans="2:40" x14ac:dyDescent="0.25">
      <c r="B257" s="148">
        <f t="shared" si="53"/>
        <v>198</v>
      </c>
      <c r="C257" s="16">
        <v>20200526</v>
      </c>
      <c r="D257" s="15" t="s">
        <v>3</v>
      </c>
      <c r="E257" s="15" t="s">
        <v>480</v>
      </c>
      <c r="F257" s="93" t="s">
        <v>670</v>
      </c>
      <c r="G257" s="17">
        <v>1484917</v>
      </c>
      <c r="H257" s="52" t="s">
        <v>61</v>
      </c>
      <c r="I257" s="15" t="s">
        <v>624</v>
      </c>
      <c r="J257" s="52" t="s">
        <v>61</v>
      </c>
      <c r="K257" s="15" t="s">
        <v>146</v>
      </c>
      <c r="L257" s="15" t="s">
        <v>150</v>
      </c>
      <c r="M257" s="15" t="s">
        <v>528</v>
      </c>
      <c r="N257" s="15" t="s">
        <v>529</v>
      </c>
      <c r="O257" s="17" t="s">
        <v>61</v>
      </c>
      <c r="P257" s="17" t="s">
        <v>530</v>
      </c>
      <c r="Q257" s="18"/>
      <c r="R257" s="52" t="s">
        <v>61</v>
      </c>
      <c r="S257" s="15" t="s">
        <v>142</v>
      </c>
      <c r="T257" s="15"/>
      <c r="U257" s="15"/>
      <c r="V257" s="15">
        <v>71</v>
      </c>
      <c r="W257" s="15">
        <f t="shared" si="55"/>
        <v>71</v>
      </c>
      <c r="X257" s="15">
        <f t="shared" si="57"/>
        <v>71</v>
      </c>
      <c r="Y257" s="15">
        <f>ROUNDDOWN(W257/HLOOKUP(D257,Table!$C$3:$D$4,2,0)*8,2)</f>
        <v>1.26</v>
      </c>
      <c r="Z257" s="15">
        <v>0.2</v>
      </c>
      <c r="AA257" s="15" t="s">
        <v>74</v>
      </c>
      <c r="AB257" s="19">
        <v>43983</v>
      </c>
      <c r="AC257" s="19">
        <v>43978</v>
      </c>
      <c r="AD257" s="19">
        <v>43984</v>
      </c>
      <c r="AE257" s="19">
        <v>43978</v>
      </c>
      <c r="AF257" s="19">
        <v>43978</v>
      </c>
      <c r="AG257" s="19" t="s">
        <v>176</v>
      </c>
      <c r="AH257" s="31">
        <v>1</v>
      </c>
      <c r="AI257" s="31">
        <v>1</v>
      </c>
      <c r="AJ257" s="31">
        <v>1</v>
      </c>
      <c r="AK257" s="19" t="s">
        <v>150</v>
      </c>
      <c r="AL257" s="136" t="s">
        <v>61</v>
      </c>
      <c r="AM257" s="136" t="s">
        <v>61</v>
      </c>
      <c r="AN257" s="136" t="s">
        <v>61</v>
      </c>
    </row>
    <row r="258" spans="2:40" x14ac:dyDescent="0.25">
      <c r="B258" s="148">
        <f t="shared" si="53"/>
        <v>199</v>
      </c>
      <c r="C258" s="16">
        <v>20200526</v>
      </c>
      <c r="D258" s="15" t="s">
        <v>3</v>
      </c>
      <c r="E258" s="15" t="s">
        <v>480</v>
      </c>
      <c r="F258" s="93" t="s">
        <v>671</v>
      </c>
      <c r="G258" s="17">
        <v>1484917</v>
      </c>
      <c r="H258" s="52" t="s">
        <v>61</v>
      </c>
      <c r="I258" s="15" t="s">
        <v>625</v>
      </c>
      <c r="J258" s="52" t="s">
        <v>61</v>
      </c>
      <c r="K258" s="15" t="s">
        <v>146</v>
      </c>
      <c r="L258" s="15" t="s">
        <v>150</v>
      </c>
      <c r="M258" s="15" t="s">
        <v>528</v>
      </c>
      <c r="N258" s="15" t="s">
        <v>529</v>
      </c>
      <c r="O258" s="17" t="s">
        <v>61</v>
      </c>
      <c r="P258" s="17" t="s">
        <v>530</v>
      </c>
      <c r="Q258" s="18"/>
      <c r="R258" s="52" t="s">
        <v>61</v>
      </c>
      <c r="S258" s="15" t="s">
        <v>142</v>
      </c>
      <c r="T258" s="15"/>
      <c r="U258" s="15"/>
      <c r="V258" s="15">
        <v>100</v>
      </c>
      <c r="W258" s="15">
        <f t="shared" si="55"/>
        <v>100</v>
      </c>
      <c r="X258" s="15">
        <f t="shared" si="57"/>
        <v>100</v>
      </c>
      <c r="Y258" s="15">
        <f>ROUNDDOWN(W258/HLOOKUP(D258,Table!$C$3:$D$4,2,0)*8,2)</f>
        <v>1.77</v>
      </c>
      <c r="Z258" s="15">
        <v>0.5</v>
      </c>
      <c r="AA258" s="15" t="s">
        <v>74</v>
      </c>
      <c r="AB258" s="19">
        <v>43983</v>
      </c>
      <c r="AC258" s="19">
        <v>43978</v>
      </c>
      <c r="AD258" s="19">
        <v>43984</v>
      </c>
      <c r="AE258" s="19">
        <v>43978</v>
      </c>
      <c r="AF258" s="19">
        <v>43978</v>
      </c>
      <c r="AG258" s="19" t="s">
        <v>176</v>
      </c>
      <c r="AH258" s="31">
        <v>1</v>
      </c>
      <c r="AI258" s="31">
        <v>1</v>
      </c>
      <c r="AJ258" s="31">
        <v>1</v>
      </c>
      <c r="AK258" s="19" t="s">
        <v>150</v>
      </c>
      <c r="AL258" s="17" t="s">
        <v>61</v>
      </c>
      <c r="AM258" s="17" t="s">
        <v>61</v>
      </c>
      <c r="AN258" s="136" t="s">
        <v>61</v>
      </c>
    </row>
    <row r="259" spans="2:40" x14ac:dyDescent="0.25">
      <c r="B259" s="148">
        <f t="shared" si="53"/>
        <v>200</v>
      </c>
      <c r="C259" s="16">
        <v>20200526</v>
      </c>
      <c r="D259" s="15" t="s">
        <v>3</v>
      </c>
      <c r="E259" s="15" t="s">
        <v>480</v>
      </c>
      <c r="F259" s="93" t="s">
        <v>672</v>
      </c>
      <c r="G259" s="17">
        <v>1484917</v>
      </c>
      <c r="H259" s="52"/>
      <c r="I259" s="15" t="s">
        <v>199</v>
      </c>
      <c r="J259" s="52"/>
      <c r="K259" s="15" t="s">
        <v>146</v>
      </c>
      <c r="L259" s="15" t="s">
        <v>150</v>
      </c>
      <c r="M259" s="15" t="s">
        <v>528</v>
      </c>
      <c r="N259" s="15" t="s">
        <v>529</v>
      </c>
      <c r="O259" s="17" t="s">
        <v>61</v>
      </c>
      <c r="P259" s="17" t="s">
        <v>530</v>
      </c>
      <c r="Q259" s="18"/>
      <c r="R259" s="52" t="s">
        <v>61</v>
      </c>
      <c r="S259" s="15" t="s">
        <v>142</v>
      </c>
      <c r="T259" s="15"/>
      <c r="U259" s="15"/>
      <c r="V259" s="15">
        <v>87</v>
      </c>
      <c r="W259" s="15">
        <f t="shared" si="55"/>
        <v>87</v>
      </c>
      <c r="X259" s="15">
        <f t="shared" si="57"/>
        <v>87</v>
      </c>
      <c r="Y259" s="15">
        <f>ROUNDDOWN(W259/HLOOKUP(D259,Table!$C$3:$D$4,2,0)*8,2)</f>
        <v>1.54</v>
      </c>
      <c r="Z259" s="15">
        <v>0.5</v>
      </c>
      <c r="AA259" s="15" t="s">
        <v>74</v>
      </c>
      <c r="AB259" s="19">
        <v>43983</v>
      </c>
      <c r="AC259" s="19">
        <v>43978</v>
      </c>
      <c r="AD259" s="19">
        <v>43984</v>
      </c>
      <c r="AE259" s="19">
        <v>43978</v>
      </c>
      <c r="AF259" s="19">
        <v>43978</v>
      </c>
      <c r="AG259" s="19" t="s">
        <v>176</v>
      </c>
      <c r="AH259" s="31">
        <v>1</v>
      </c>
      <c r="AI259" s="31">
        <v>1</v>
      </c>
      <c r="AJ259" s="31">
        <v>1</v>
      </c>
      <c r="AK259" s="19" t="s">
        <v>150</v>
      </c>
      <c r="AL259" s="17" t="s">
        <v>61</v>
      </c>
      <c r="AM259" s="17" t="s">
        <v>61</v>
      </c>
      <c r="AN259" s="136" t="s">
        <v>61</v>
      </c>
    </row>
    <row r="260" spans="2:40" x14ac:dyDescent="0.25">
      <c r="B260" s="148">
        <f t="shared" si="53"/>
        <v>201</v>
      </c>
      <c r="C260" s="16">
        <v>20200526</v>
      </c>
      <c r="D260" s="15" t="s">
        <v>3</v>
      </c>
      <c r="E260" s="15" t="s">
        <v>480</v>
      </c>
      <c r="F260" s="93" t="s">
        <v>673</v>
      </c>
      <c r="G260" s="17">
        <v>1484917</v>
      </c>
      <c r="H260" s="52"/>
      <c r="I260" s="15" t="s">
        <v>626</v>
      </c>
      <c r="J260" s="52"/>
      <c r="K260" s="15" t="s">
        <v>146</v>
      </c>
      <c r="L260" s="15" t="s">
        <v>150</v>
      </c>
      <c r="M260" s="15" t="s">
        <v>528</v>
      </c>
      <c r="N260" s="15" t="s">
        <v>529</v>
      </c>
      <c r="O260" s="17" t="s">
        <v>61</v>
      </c>
      <c r="P260" s="17" t="s">
        <v>530</v>
      </c>
      <c r="Q260" s="18"/>
      <c r="R260" s="52" t="s">
        <v>61</v>
      </c>
      <c r="S260" s="15" t="s">
        <v>142</v>
      </c>
      <c r="T260" s="15"/>
      <c r="U260" s="15"/>
      <c r="V260" s="15">
        <v>101</v>
      </c>
      <c r="W260" s="15">
        <f t="shared" si="55"/>
        <v>101</v>
      </c>
      <c r="X260" s="15">
        <f t="shared" si="57"/>
        <v>101</v>
      </c>
      <c r="Y260" s="15">
        <f>ROUNDDOWN(W260/HLOOKUP(D260,Table!$C$3:$D$4,2,0)*8,2)</f>
        <v>1.79</v>
      </c>
      <c r="Z260" s="15">
        <v>0.5</v>
      </c>
      <c r="AA260" s="15" t="s">
        <v>74</v>
      </c>
      <c r="AB260" s="19">
        <v>43983</v>
      </c>
      <c r="AC260" s="19">
        <v>43978</v>
      </c>
      <c r="AD260" s="19">
        <v>43984</v>
      </c>
      <c r="AE260" s="19">
        <v>43978</v>
      </c>
      <c r="AF260" s="19">
        <v>43978</v>
      </c>
      <c r="AG260" s="19" t="s">
        <v>176</v>
      </c>
      <c r="AH260" s="31">
        <v>1</v>
      </c>
      <c r="AI260" s="31">
        <v>1</v>
      </c>
      <c r="AJ260" s="31">
        <v>1</v>
      </c>
      <c r="AK260" s="19" t="s">
        <v>150</v>
      </c>
      <c r="AL260" s="17" t="s">
        <v>61</v>
      </c>
      <c r="AM260" s="17" t="s">
        <v>61</v>
      </c>
      <c r="AN260" s="136" t="s">
        <v>61</v>
      </c>
    </row>
    <row r="261" spans="2:40" x14ac:dyDescent="0.25">
      <c r="B261" s="148">
        <f t="shared" si="53"/>
        <v>202</v>
      </c>
      <c r="C261" s="16">
        <v>20200526</v>
      </c>
      <c r="D261" s="15" t="s">
        <v>3</v>
      </c>
      <c r="E261" s="15" t="s">
        <v>480</v>
      </c>
      <c r="F261" s="93" t="s">
        <v>674</v>
      </c>
      <c r="G261" s="17">
        <v>1484917</v>
      </c>
      <c r="H261" s="52"/>
      <c r="I261" s="15" t="s">
        <v>627</v>
      </c>
      <c r="J261" s="52"/>
      <c r="K261" s="15" t="s">
        <v>146</v>
      </c>
      <c r="L261" s="15" t="s">
        <v>150</v>
      </c>
      <c r="M261" s="15" t="s">
        <v>528</v>
      </c>
      <c r="N261" s="15" t="s">
        <v>529</v>
      </c>
      <c r="O261" s="17" t="s">
        <v>61</v>
      </c>
      <c r="P261" s="17" t="s">
        <v>530</v>
      </c>
      <c r="Q261" s="18"/>
      <c r="R261" s="52" t="s">
        <v>61</v>
      </c>
      <c r="S261" s="15" t="s">
        <v>142</v>
      </c>
      <c r="T261" s="15"/>
      <c r="U261" s="15"/>
      <c r="V261" s="15">
        <v>4</v>
      </c>
      <c r="W261" s="15">
        <f t="shared" si="55"/>
        <v>4</v>
      </c>
      <c r="X261" s="15">
        <f t="shared" si="57"/>
        <v>4</v>
      </c>
      <c r="Y261" s="15">
        <f>ROUNDDOWN(W261/HLOOKUP(D261,Table!$C$3:$D$4,2,0)*8,2)</f>
        <v>7.0000000000000007E-2</v>
      </c>
      <c r="Z261" s="15">
        <v>0.01</v>
      </c>
      <c r="AA261" s="15" t="s">
        <v>74</v>
      </c>
      <c r="AB261" s="19">
        <v>43983</v>
      </c>
      <c r="AC261" s="19">
        <v>43978</v>
      </c>
      <c r="AD261" s="19">
        <v>43984</v>
      </c>
      <c r="AE261" s="19">
        <v>43978</v>
      </c>
      <c r="AF261" s="19">
        <v>43978</v>
      </c>
      <c r="AG261" s="19" t="s">
        <v>176</v>
      </c>
      <c r="AH261" s="79" t="s">
        <v>61</v>
      </c>
      <c r="AI261" s="79" t="s">
        <v>61</v>
      </c>
      <c r="AJ261" s="79" t="s">
        <v>61</v>
      </c>
      <c r="AK261" s="19" t="s">
        <v>150</v>
      </c>
      <c r="AL261" s="17" t="s">
        <v>61</v>
      </c>
      <c r="AM261" s="17" t="s">
        <v>61</v>
      </c>
      <c r="AN261" s="159" t="s">
        <v>194</v>
      </c>
    </row>
    <row r="262" spans="2:40" x14ac:dyDescent="0.25">
      <c r="B262" s="148">
        <f t="shared" si="53"/>
        <v>203</v>
      </c>
      <c r="C262" s="16">
        <v>20200526</v>
      </c>
      <c r="D262" s="15" t="s">
        <v>3</v>
      </c>
      <c r="E262" s="15" t="s">
        <v>480</v>
      </c>
      <c r="F262" s="93" t="s">
        <v>675</v>
      </c>
      <c r="G262" s="17">
        <v>1484917</v>
      </c>
      <c r="H262" s="52"/>
      <c r="I262" s="15" t="s">
        <v>1026</v>
      </c>
      <c r="J262" s="52"/>
      <c r="K262" s="15" t="s">
        <v>146</v>
      </c>
      <c r="L262" s="15" t="s">
        <v>150</v>
      </c>
      <c r="M262" s="15" t="s">
        <v>528</v>
      </c>
      <c r="N262" s="15" t="s">
        <v>529</v>
      </c>
      <c r="O262" s="17" t="s">
        <v>61</v>
      </c>
      <c r="P262" s="17" t="s">
        <v>530</v>
      </c>
      <c r="Q262" s="18"/>
      <c r="R262" s="52" t="s">
        <v>61</v>
      </c>
      <c r="S262" s="15" t="s">
        <v>142</v>
      </c>
      <c r="T262" s="15"/>
      <c r="U262" s="15"/>
      <c r="V262" s="15">
        <v>131</v>
      </c>
      <c r="W262" s="15">
        <f t="shared" si="55"/>
        <v>131</v>
      </c>
      <c r="X262" s="15">
        <f t="shared" si="57"/>
        <v>131</v>
      </c>
      <c r="Y262" s="15">
        <f>ROUNDDOWN(W262/HLOOKUP(D262,Table!$C$3:$D$4,2,0)*8,2)</f>
        <v>2.3199999999999998</v>
      </c>
      <c r="Z262" s="15">
        <v>0.5</v>
      </c>
      <c r="AA262" s="15" t="s">
        <v>74</v>
      </c>
      <c r="AB262" s="19">
        <v>43983</v>
      </c>
      <c r="AC262" s="19">
        <v>43978</v>
      </c>
      <c r="AD262" s="19">
        <v>43984</v>
      </c>
      <c r="AE262" s="19">
        <v>43978</v>
      </c>
      <c r="AF262" s="19">
        <v>43978</v>
      </c>
      <c r="AG262" s="19" t="s">
        <v>176</v>
      </c>
      <c r="AH262" s="31">
        <v>1</v>
      </c>
      <c r="AI262" s="31">
        <v>1</v>
      </c>
      <c r="AJ262" s="31">
        <v>1</v>
      </c>
      <c r="AK262" s="19" t="s">
        <v>150</v>
      </c>
      <c r="AL262" s="17" t="s">
        <v>61</v>
      </c>
      <c r="AM262" s="17" t="s">
        <v>61</v>
      </c>
      <c r="AN262" s="136" t="s">
        <v>61</v>
      </c>
    </row>
    <row r="263" spans="2:40" x14ac:dyDescent="0.25">
      <c r="B263" s="148">
        <f t="shared" si="53"/>
        <v>204</v>
      </c>
      <c r="C263" s="16">
        <v>20200526</v>
      </c>
      <c r="D263" s="15" t="s">
        <v>3</v>
      </c>
      <c r="E263" s="15" t="s">
        <v>480</v>
      </c>
      <c r="F263" s="93" t="s">
        <v>676</v>
      </c>
      <c r="G263" s="17">
        <v>1484917</v>
      </c>
      <c r="H263" s="52"/>
      <c r="I263" s="15" t="s">
        <v>1027</v>
      </c>
      <c r="J263" s="52"/>
      <c r="K263" s="15" t="s">
        <v>146</v>
      </c>
      <c r="L263" s="15" t="s">
        <v>150</v>
      </c>
      <c r="M263" s="15" t="s">
        <v>528</v>
      </c>
      <c r="N263" s="15" t="s">
        <v>529</v>
      </c>
      <c r="O263" s="17" t="s">
        <v>61</v>
      </c>
      <c r="P263" s="17" t="s">
        <v>530</v>
      </c>
      <c r="Q263" s="18"/>
      <c r="R263" s="52" t="s">
        <v>61</v>
      </c>
      <c r="S263" s="15" t="s">
        <v>142</v>
      </c>
      <c r="T263" s="15"/>
      <c r="U263" s="15"/>
      <c r="V263" s="15">
        <v>178</v>
      </c>
      <c r="W263" s="15">
        <f t="shared" si="55"/>
        <v>178</v>
      </c>
      <c r="X263" s="15">
        <f t="shared" si="57"/>
        <v>178</v>
      </c>
      <c r="Y263" s="15">
        <f>ROUNDDOWN(W263/HLOOKUP(D263,Table!$C$3:$D$4,2,0)*8,2)</f>
        <v>3.16</v>
      </c>
      <c r="Z263" s="15">
        <v>0.5</v>
      </c>
      <c r="AA263" s="15" t="s">
        <v>74</v>
      </c>
      <c r="AB263" s="19">
        <v>43983</v>
      </c>
      <c r="AC263" s="19">
        <v>43978</v>
      </c>
      <c r="AD263" s="19">
        <v>43984</v>
      </c>
      <c r="AE263" s="19">
        <v>43978</v>
      </c>
      <c r="AF263" s="19">
        <v>43978</v>
      </c>
      <c r="AG263" s="19" t="s">
        <v>176</v>
      </c>
      <c r="AH263" s="31">
        <v>1</v>
      </c>
      <c r="AI263" s="31">
        <v>1</v>
      </c>
      <c r="AJ263" s="31">
        <v>1</v>
      </c>
      <c r="AK263" s="19" t="s">
        <v>150</v>
      </c>
      <c r="AL263" s="17" t="s">
        <v>61</v>
      </c>
      <c r="AM263" s="17" t="s">
        <v>61</v>
      </c>
      <c r="AN263" s="136" t="s">
        <v>61</v>
      </c>
    </row>
    <row r="264" spans="2:40" x14ac:dyDescent="0.25">
      <c r="B264" s="148">
        <f t="shared" si="53"/>
        <v>205</v>
      </c>
      <c r="C264" s="16">
        <v>20200526</v>
      </c>
      <c r="D264" s="15" t="s">
        <v>3</v>
      </c>
      <c r="E264" s="15" t="s">
        <v>480</v>
      </c>
      <c r="F264" s="93" t="s">
        <v>677</v>
      </c>
      <c r="G264" s="17">
        <v>1484917</v>
      </c>
      <c r="H264" s="52"/>
      <c r="I264" s="15" t="s">
        <v>1028</v>
      </c>
      <c r="J264" s="52"/>
      <c r="K264" s="15" t="s">
        <v>146</v>
      </c>
      <c r="L264" s="15" t="s">
        <v>150</v>
      </c>
      <c r="M264" s="15" t="s">
        <v>528</v>
      </c>
      <c r="N264" s="15" t="s">
        <v>529</v>
      </c>
      <c r="O264" s="17" t="s">
        <v>61</v>
      </c>
      <c r="P264" s="17" t="s">
        <v>530</v>
      </c>
      <c r="Q264" s="18"/>
      <c r="R264" s="52" t="s">
        <v>61</v>
      </c>
      <c r="S264" s="15" t="s">
        <v>142</v>
      </c>
      <c r="T264" s="15"/>
      <c r="U264" s="15"/>
      <c r="V264" s="15">
        <v>393</v>
      </c>
      <c r="W264" s="15">
        <f t="shared" si="55"/>
        <v>393</v>
      </c>
      <c r="X264" s="15">
        <f t="shared" si="57"/>
        <v>393</v>
      </c>
      <c r="Y264" s="15">
        <f>ROUNDDOWN(W264/HLOOKUP(D264,Table!$C$3:$D$4,2,0)*8,2)</f>
        <v>6.98</v>
      </c>
      <c r="Z264" s="15">
        <v>0.2</v>
      </c>
      <c r="AA264" s="15" t="s">
        <v>74</v>
      </c>
      <c r="AB264" s="19">
        <v>43983</v>
      </c>
      <c r="AC264" s="19">
        <v>43978</v>
      </c>
      <c r="AD264" s="19">
        <v>43984</v>
      </c>
      <c r="AE264" s="19">
        <v>43978</v>
      </c>
      <c r="AF264" s="19">
        <v>43978</v>
      </c>
      <c r="AG264" s="19" t="s">
        <v>176</v>
      </c>
      <c r="AH264" s="79" t="s">
        <v>61</v>
      </c>
      <c r="AI264" s="79" t="s">
        <v>61</v>
      </c>
      <c r="AJ264" s="79" t="s">
        <v>61</v>
      </c>
      <c r="AK264" s="19" t="s">
        <v>150</v>
      </c>
      <c r="AL264" s="17" t="s">
        <v>61</v>
      </c>
      <c r="AM264" s="17" t="s">
        <v>61</v>
      </c>
      <c r="AN264" s="159" t="s">
        <v>194</v>
      </c>
    </row>
    <row r="265" spans="2:40" x14ac:dyDescent="0.25">
      <c r="B265" s="148">
        <f t="shared" si="53"/>
        <v>206</v>
      </c>
      <c r="C265" s="16">
        <v>20200526</v>
      </c>
      <c r="D265" s="15" t="s">
        <v>3</v>
      </c>
      <c r="E265" s="15" t="s">
        <v>480</v>
      </c>
      <c r="F265" s="93" t="s">
        <v>678</v>
      </c>
      <c r="G265" s="17">
        <v>1484917</v>
      </c>
      <c r="H265" s="52"/>
      <c r="I265" s="15" t="s">
        <v>1029</v>
      </c>
      <c r="J265" s="52"/>
      <c r="K265" s="15" t="s">
        <v>146</v>
      </c>
      <c r="L265" s="15" t="s">
        <v>150</v>
      </c>
      <c r="M265" s="15" t="s">
        <v>528</v>
      </c>
      <c r="N265" s="15" t="s">
        <v>529</v>
      </c>
      <c r="O265" s="17" t="s">
        <v>61</v>
      </c>
      <c r="P265" s="17" t="s">
        <v>530</v>
      </c>
      <c r="Q265" s="18"/>
      <c r="R265" s="52" t="s">
        <v>61</v>
      </c>
      <c r="S265" s="15" t="s">
        <v>142</v>
      </c>
      <c r="T265" s="15"/>
      <c r="U265" s="15"/>
      <c r="V265" s="15">
        <v>52</v>
      </c>
      <c r="W265" s="15">
        <f t="shared" si="55"/>
        <v>52</v>
      </c>
      <c r="X265" s="15">
        <f t="shared" si="57"/>
        <v>52</v>
      </c>
      <c r="Y265" s="15">
        <f>ROUNDDOWN(W265/HLOOKUP(D265,Table!$C$3:$D$4,2,0)*8,2)</f>
        <v>0.92</v>
      </c>
      <c r="Z265" s="15">
        <v>0.2</v>
      </c>
      <c r="AA265" s="15" t="s">
        <v>74</v>
      </c>
      <c r="AB265" s="19">
        <v>43983</v>
      </c>
      <c r="AC265" s="19">
        <v>43978</v>
      </c>
      <c r="AD265" s="19">
        <v>43984</v>
      </c>
      <c r="AE265" s="19">
        <v>43978</v>
      </c>
      <c r="AF265" s="19">
        <v>43978</v>
      </c>
      <c r="AG265" s="19" t="s">
        <v>176</v>
      </c>
      <c r="AH265" s="31">
        <v>1</v>
      </c>
      <c r="AI265" s="31">
        <v>1</v>
      </c>
      <c r="AJ265" s="31">
        <v>1</v>
      </c>
      <c r="AK265" s="19" t="s">
        <v>150</v>
      </c>
      <c r="AL265" s="17" t="s">
        <v>61</v>
      </c>
      <c r="AM265" s="17" t="s">
        <v>61</v>
      </c>
      <c r="AN265" s="136" t="s">
        <v>61</v>
      </c>
    </row>
    <row r="266" spans="2:40" x14ac:dyDescent="0.25">
      <c r="B266" s="148">
        <f t="shared" si="53"/>
        <v>207</v>
      </c>
      <c r="C266" s="16">
        <v>20200526</v>
      </c>
      <c r="D266" s="15" t="s">
        <v>3</v>
      </c>
      <c r="E266" s="15" t="s">
        <v>480</v>
      </c>
      <c r="F266" s="93" t="s">
        <v>679</v>
      </c>
      <c r="G266" s="17">
        <v>1484917</v>
      </c>
      <c r="H266" s="52"/>
      <c r="I266" s="15" t="s">
        <v>628</v>
      </c>
      <c r="J266" s="52"/>
      <c r="K266" s="15" t="s">
        <v>146</v>
      </c>
      <c r="L266" s="15" t="s">
        <v>150</v>
      </c>
      <c r="M266" s="15" t="s">
        <v>528</v>
      </c>
      <c r="N266" s="15" t="s">
        <v>529</v>
      </c>
      <c r="O266" s="17" t="s">
        <v>61</v>
      </c>
      <c r="P266" s="17" t="s">
        <v>530</v>
      </c>
      <c r="Q266" s="18"/>
      <c r="R266" s="52" t="s">
        <v>61</v>
      </c>
      <c r="S266" s="15" t="s">
        <v>142</v>
      </c>
      <c r="T266" s="15"/>
      <c r="U266" s="15"/>
      <c r="V266" s="15">
        <v>975</v>
      </c>
      <c r="W266" s="16">
        <f>V266</f>
        <v>975</v>
      </c>
      <c r="X266" s="15">
        <f t="shared" si="57"/>
        <v>975</v>
      </c>
      <c r="Y266" s="15">
        <f>ROUNDDOWN(W266/HLOOKUP(D266,Table!$C$3:$D$4,2,0)*8,2)</f>
        <v>17.329999999999998</v>
      </c>
      <c r="Z266" s="15">
        <v>0.1</v>
      </c>
      <c r="AA266" s="15" t="s">
        <v>74</v>
      </c>
      <c r="AB266" s="19">
        <v>43983</v>
      </c>
      <c r="AC266" s="19">
        <v>43978</v>
      </c>
      <c r="AD266" s="19">
        <v>43984</v>
      </c>
      <c r="AE266" s="85">
        <v>43978</v>
      </c>
      <c r="AF266" s="85">
        <v>43978</v>
      </c>
      <c r="AG266" s="149" t="s">
        <v>176</v>
      </c>
      <c r="AH266" s="156" t="s">
        <v>61</v>
      </c>
      <c r="AI266" s="156" t="s">
        <v>61</v>
      </c>
      <c r="AJ266" s="156" t="s">
        <v>61</v>
      </c>
      <c r="AK266" s="85" t="s">
        <v>150</v>
      </c>
      <c r="AL266" s="77" t="s">
        <v>61</v>
      </c>
      <c r="AM266" s="77" t="s">
        <v>61</v>
      </c>
      <c r="AN266" s="159" t="s">
        <v>194</v>
      </c>
    </row>
    <row r="267" spans="2:40" x14ac:dyDescent="0.25">
      <c r="B267" s="148">
        <f t="shared" si="53"/>
        <v>208</v>
      </c>
      <c r="C267" s="16">
        <v>20200526</v>
      </c>
      <c r="D267" s="15" t="s">
        <v>3</v>
      </c>
      <c r="E267" s="15" t="s">
        <v>480</v>
      </c>
      <c r="F267" s="93" t="s">
        <v>680</v>
      </c>
      <c r="G267" s="17">
        <v>1484917</v>
      </c>
      <c r="H267" s="52"/>
      <c r="I267" s="15" t="s">
        <v>254</v>
      </c>
      <c r="J267" s="52"/>
      <c r="K267" s="15" t="s">
        <v>146</v>
      </c>
      <c r="L267" s="15" t="s">
        <v>150</v>
      </c>
      <c r="M267" s="15" t="s">
        <v>528</v>
      </c>
      <c r="N267" s="15" t="s">
        <v>529</v>
      </c>
      <c r="O267" s="17" t="s">
        <v>61</v>
      </c>
      <c r="P267" s="17" t="s">
        <v>530</v>
      </c>
      <c r="Q267" s="18"/>
      <c r="R267" s="52" t="s">
        <v>61</v>
      </c>
      <c r="S267" s="15" t="s">
        <v>65</v>
      </c>
      <c r="T267" s="15"/>
      <c r="U267" s="15"/>
      <c r="V267" s="15">
        <v>165</v>
      </c>
      <c r="W267" s="15">
        <f t="shared" si="55"/>
        <v>165</v>
      </c>
      <c r="X267" s="15">
        <f t="shared" ref="X267:X281" si="58">W267</f>
        <v>165</v>
      </c>
      <c r="Y267" s="15">
        <f>ROUNDDOWN(W267/HLOOKUP(D267,Table!$C$3:$D$4,2,0)*8,2)</f>
        <v>2.93</v>
      </c>
      <c r="Z267" s="15">
        <v>1</v>
      </c>
      <c r="AA267" s="15" t="s">
        <v>74</v>
      </c>
      <c r="AB267" s="19">
        <v>43983</v>
      </c>
      <c r="AC267" s="19">
        <v>43978</v>
      </c>
      <c r="AD267" s="19">
        <v>43984</v>
      </c>
      <c r="AE267" s="19">
        <v>43978</v>
      </c>
      <c r="AF267" s="19">
        <v>43978</v>
      </c>
      <c r="AG267" s="19" t="s">
        <v>176</v>
      </c>
      <c r="AH267" s="31">
        <v>1</v>
      </c>
      <c r="AI267" s="31">
        <v>1</v>
      </c>
      <c r="AJ267" s="31">
        <v>1</v>
      </c>
      <c r="AK267" s="19" t="s">
        <v>150</v>
      </c>
      <c r="AL267" s="15"/>
      <c r="AM267" s="15"/>
      <c r="AN267" s="15"/>
    </row>
    <row r="268" spans="2:40" x14ac:dyDescent="0.25">
      <c r="B268" s="148">
        <f t="shared" si="53"/>
        <v>209</v>
      </c>
      <c r="C268" s="16">
        <v>20200526</v>
      </c>
      <c r="D268" s="15" t="s">
        <v>3</v>
      </c>
      <c r="E268" s="15" t="s">
        <v>480</v>
      </c>
      <c r="F268" s="93" t="s">
        <v>681</v>
      </c>
      <c r="G268" s="17">
        <v>1484917</v>
      </c>
      <c r="H268" s="52"/>
      <c r="I268" s="15" t="s">
        <v>629</v>
      </c>
      <c r="J268" s="52"/>
      <c r="K268" s="15" t="s">
        <v>146</v>
      </c>
      <c r="L268" s="15" t="s">
        <v>150</v>
      </c>
      <c r="M268" s="15" t="s">
        <v>528</v>
      </c>
      <c r="N268" s="15" t="s">
        <v>529</v>
      </c>
      <c r="O268" s="17" t="s">
        <v>61</v>
      </c>
      <c r="P268" s="17" t="s">
        <v>530</v>
      </c>
      <c r="Q268" s="18"/>
      <c r="R268" s="52" t="s">
        <v>61</v>
      </c>
      <c r="S268" s="15" t="s">
        <v>65</v>
      </c>
      <c r="T268" s="15"/>
      <c r="U268" s="15"/>
      <c r="V268" s="15">
        <v>12</v>
      </c>
      <c r="W268" s="15">
        <f t="shared" si="55"/>
        <v>12</v>
      </c>
      <c r="X268" s="15">
        <f t="shared" si="58"/>
        <v>12</v>
      </c>
      <c r="Y268" s="15">
        <f>ROUNDDOWN(W268/HLOOKUP(D268,Table!$C$3:$D$4,2,0)*8,2)</f>
        <v>0.21</v>
      </c>
      <c r="Z268" s="15">
        <v>0</v>
      </c>
      <c r="AA268" s="15" t="s">
        <v>74</v>
      </c>
      <c r="AB268" s="19">
        <v>43983</v>
      </c>
      <c r="AC268" s="19">
        <v>43978</v>
      </c>
      <c r="AD268" s="19">
        <v>43984</v>
      </c>
      <c r="AE268" s="19">
        <v>43978</v>
      </c>
      <c r="AF268" s="19">
        <v>43978</v>
      </c>
      <c r="AG268" s="19" t="s">
        <v>176</v>
      </c>
      <c r="AH268" s="31">
        <v>1</v>
      </c>
      <c r="AI268" s="31">
        <v>1</v>
      </c>
      <c r="AJ268" s="31">
        <v>1</v>
      </c>
      <c r="AK268" s="19" t="s">
        <v>150</v>
      </c>
      <c r="AL268" s="15"/>
      <c r="AM268" s="15"/>
      <c r="AN268" s="15"/>
    </row>
    <row r="269" spans="2:40" x14ac:dyDescent="0.25">
      <c r="B269" s="148">
        <f t="shared" si="53"/>
        <v>210</v>
      </c>
      <c r="C269" s="16">
        <v>20200526</v>
      </c>
      <c r="D269" s="15" t="s">
        <v>3</v>
      </c>
      <c r="E269" s="15" t="s">
        <v>480</v>
      </c>
      <c r="F269" s="93" t="s">
        <v>682</v>
      </c>
      <c r="G269" s="17">
        <v>1484917</v>
      </c>
      <c r="H269" s="52"/>
      <c r="I269" s="15" t="s">
        <v>630</v>
      </c>
      <c r="J269" s="52"/>
      <c r="K269" s="15" t="s">
        <v>146</v>
      </c>
      <c r="L269" s="15" t="s">
        <v>150</v>
      </c>
      <c r="M269" s="15" t="s">
        <v>528</v>
      </c>
      <c r="N269" s="15" t="s">
        <v>529</v>
      </c>
      <c r="O269" s="17" t="s">
        <v>61</v>
      </c>
      <c r="P269" s="17" t="s">
        <v>530</v>
      </c>
      <c r="Q269" s="18"/>
      <c r="R269" s="52" t="s">
        <v>61</v>
      </c>
      <c r="S269" s="15" t="s">
        <v>65</v>
      </c>
      <c r="T269" s="15"/>
      <c r="U269" s="15"/>
      <c r="V269" s="15">
        <v>144</v>
      </c>
      <c r="W269" s="15">
        <f t="shared" si="55"/>
        <v>144</v>
      </c>
      <c r="X269" s="15">
        <f t="shared" si="58"/>
        <v>144</v>
      </c>
      <c r="Y269" s="15">
        <f>ROUNDDOWN(W269/HLOOKUP(D269,Table!$C$3:$D$4,2,0)*8,2)</f>
        <v>2.56</v>
      </c>
      <c r="Z269" s="15">
        <v>1</v>
      </c>
      <c r="AA269" s="15" t="s">
        <v>74</v>
      </c>
      <c r="AB269" s="19">
        <v>43983</v>
      </c>
      <c r="AC269" s="19">
        <v>43978</v>
      </c>
      <c r="AD269" s="19">
        <v>43984</v>
      </c>
      <c r="AE269" s="19">
        <v>43978</v>
      </c>
      <c r="AF269" s="19">
        <v>43978</v>
      </c>
      <c r="AG269" s="19" t="s">
        <v>176</v>
      </c>
      <c r="AH269" s="31">
        <v>1</v>
      </c>
      <c r="AI269" s="31">
        <v>1</v>
      </c>
      <c r="AJ269" s="31">
        <v>1</v>
      </c>
      <c r="AK269" s="19" t="s">
        <v>150</v>
      </c>
      <c r="AL269" s="15"/>
      <c r="AM269" s="15"/>
      <c r="AN269" s="15"/>
    </row>
    <row r="270" spans="2:40" x14ac:dyDescent="0.25">
      <c r="B270" s="148">
        <f t="shared" si="53"/>
        <v>211</v>
      </c>
      <c r="C270" s="16">
        <v>20200526</v>
      </c>
      <c r="D270" s="15" t="s">
        <v>3</v>
      </c>
      <c r="E270" s="15" t="s">
        <v>480</v>
      </c>
      <c r="F270" s="93" t="s">
        <v>683</v>
      </c>
      <c r="G270" s="17">
        <v>1484917</v>
      </c>
      <c r="H270" s="52"/>
      <c r="I270" s="15" t="s">
        <v>159</v>
      </c>
      <c r="J270" s="52"/>
      <c r="K270" s="15" t="s">
        <v>146</v>
      </c>
      <c r="L270" s="15" t="s">
        <v>150</v>
      </c>
      <c r="M270" s="15" t="s">
        <v>528</v>
      </c>
      <c r="N270" s="15" t="s">
        <v>529</v>
      </c>
      <c r="O270" s="17" t="s">
        <v>61</v>
      </c>
      <c r="P270" s="17" t="s">
        <v>530</v>
      </c>
      <c r="Q270" s="18"/>
      <c r="R270" s="52" t="s">
        <v>61</v>
      </c>
      <c r="S270" s="15" t="s">
        <v>65</v>
      </c>
      <c r="T270" s="15"/>
      <c r="U270" s="15"/>
      <c r="V270" s="15">
        <v>65</v>
      </c>
      <c r="W270" s="15">
        <f t="shared" si="55"/>
        <v>65</v>
      </c>
      <c r="X270" s="15">
        <f t="shared" si="58"/>
        <v>65</v>
      </c>
      <c r="Y270" s="15">
        <f>ROUNDDOWN(W270/HLOOKUP(D270,Table!$C$3:$D$4,2,0)*8,2)</f>
        <v>1.1499999999999999</v>
      </c>
      <c r="Z270" s="15">
        <v>1</v>
      </c>
      <c r="AA270" s="15" t="s">
        <v>74</v>
      </c>
      <c r="AB270" s="19">
        <v>43983</v>
      </c>
      <c r="AC270" s="19">
        <v>43978</v>
      </c>
      <c r="AD270" s="19">
        <v>43984</v>
      </c>
      <c r="AE270" s="19">
        <v>43978</v>
      </c>
      <c r="AF270" s="19">
        <v>43978</v>
      </c>
      <c r="AG270" s="19" t="s">
        <v>176</v>
      </c>
      <c r="AH270" s="31">
        <v>1</v>
      </c>
      <c r="AI270" s="31">
        <v>1</v>
      </c>
      <c r="AJ270" s="31">
        <v>1</v>
      </c>
      <c r="AK270" s="19" t="s">
        <v>150</v>
      </c>
      <c r="AL270" s="15"/>
      <c r="AM270" s="15"/>
      <c r="AN270" s="15"/>
    </row>
    <row r="271" spans="2:40" x14ac:dyDescent="0.25">
      <c r="B271" s="148">
        <f t="shared" si="53"/>
        <v>212</v>
      </c>
      <c r="C271" s="16">
        <v>20200526</v>
      </c>
      <c r="D271" s="15" t="s">
        <v>3</v>
      </c>
      <c r="E271" s="15" t="s">
        <v>480</v>
      </c>
      <c r="F271" s="93" t="s">
        <v>684</v>
      </c>
      <c r="G271" s="17">
        <v>1484917</v>
      </c>
      <c r="H271" s="52"/>
      <c r="I271" s="15" t="s">
        <v>153</v>
      </c>
      <c r="J271" s="52"/>
      <c r="K271" s="15" t="s">
        <v>146</v>
      </c>
      <c r="L271" s="15" t="s">
        <v>150</v>
      </c>
      <c r="M271" s="15" t="s">
        <v>528</v>
      </c>
      <c r="N271" s="15" t="s">
        <v>529</v>
      </c>
      <c r="O271" s="17" t="s">
        <v>61</v>
      </c>
      <c r="P271" s="17" t="s">
        <v>530</v>
      </c>
      <c r="Q271" s="18"/>
      <c r="R271" s="52" t="s">
        <v>61</v>
      </c>
      <c r="S271" s="15" t="s">
        <v>65</v>
      </c>
      <c r="T271" s="15"/>
      <c r="U271" s="15"/>
      <c r="V271" s="15">
        <v>175</v>
      </c>
      <c r="W271" s="15">
        <f t="shared" si="55"/>
        <v>175</v>
      </c>
      <c r="X271" s="15">
        <f t="shared" si="58"/>
        <v>175</v>
      </c>
      <c r="Y271" s="15">
        <f>ROUNDDOWN(W271/HLOOKUP(D271,Table!$C$3:$D$4,2,0)*8,2)</f>
        <v>3.11</v>
      </c>
      <c r="Z271" s="15">
        <v>1</v>
      </c>
      <c r="AA271" s="15" t="s">
        <v>74</v>
      </c>
      <c r="AB271" s="19">
        <v>43983</v>
      </c>
      <c r="AC271" s="19">
        <v>43978</v>
      </c>
      <c r="AD271" s="19">
        <v>43984</v>
      </c>
      <c r="AE271" s="19">
        <v>43978</v>
      </c>
      <c r="AF271" s="19">
        <v>43978</v>
      </c>
      <c r="AG271" s="19" t="s">
        <v>176</v>
      </c>
      <c r="AH271" s="31">
        <v>1</v>
      </c>
      <c r="AI271" s="31">
        <v>1</v>
      </c>
      <c r="AJ271" s="31">
        <v>1</v>
      </c>
      <c r="AK271" s="19" t="s">
        <v>150</v>
      </c>
      <c r="AL271" s="15"/>
      <c r="AM271" s="15"/>
      <c r="AN271" s="15"/>
    </row>
    <row r="272" spans="2:40" x14ac:dyDescent="0.25">
      <c r="B272" s="148">
        <f t="shared" si="53"/>
        <v>213</v>
      </c>
      <c r="C272" s="16">
        <v>20200526</v>
      </c>
      <c r="D272" s="15" t="s">
        <v>3</v>
      </c>
      <c r="E272" s="15" t="s">
        <v>480</v>
      </c>
      <c r="F272" s="93" t="s">
        <v>685</v>
      </c>
      <c r="G272" s="17">
        <v>1484917</v>
      </c>
      <c r="H272" s="52"/>
      <c r="I272" s="15" t="s">
        <v>631</v>
      </c>
      <c r="J272" s="52"/>
      <c r="K272" s="15" t="s">
        <v>146</v>
      </c>
      <c r="L272" s="15" t="s">
        <v>150</v>
      </c>
      <c r="M272" s="15" t="s">
        <v>528</v>
      </c>
      <c r="N272" s="15" t="s">
        <v>529</v>
      </c>
      <c r="O272" s="17" t="s">
        <v>61</v>
      </c>
      <c r="P272" s="17" t="s">
        <v>530</v>
      </c>
      <c r="Q272" s="18"/>
      <c r="R272" s="52" t="s">
        <v>61</v>
      </c>
      <c r="S272" s="15" t="s">
        <v>65</v>
      </c>
      <c r="T272" s="15"/>
      <c r="U272" s="15"/>
      <c r="V272" s="15">
        <v>6</v>
      </c>
      <c r="W272" s="15">
        <f t="shared" si="55"/>
        <v>6</v>
      </c>
      <c r="X272" s="15">
        <f t="shared" si="58"/>
        <v>6</v>
      </c>
      <c r="Y272" s="15">
        <f>ROUNDDOWN(W272/HLOOKUP(D272,Table!$C$3:$D$4,2,0)*8,2)</f>
        <v>0.1</v>
      </c>
      <c r="Z272" s="15">
        <v>0</v>
      </c>
      <c r="AA272" s="15" t="s">
        <v>74</v>
      </c>
      <c r="AB272" s="19">
        <v>43983</v>
      </c>
      <c r="AC272" s="19">
        <v>43978</v>
      </c>
      <c r="AD272" s="19">
        <v>43984</v>
      </c>
      <c r="AE272" s="19">
        <v>43978</v>
      </c>
      <c r="AF272" s="19">
        <v>43978</v>
      </c>
      <c r="AG272" s="19" t="s">
        <v>176</v>
      </c>
      <c r="AH272" s="31" t="s">
        <v>61</v>
      </c>
      <c r="AI272" s="31" t="s">
        <v>61</v>
      </c>
      <c r="AJ272" s="31" t="s">
        <v>61</v>
      </c>
      <c r="AK272" s="31" t="s">
        <v>61</v>
      </c>
      <c r="AL272" s="15"/>
      <c r="AM272" s="15"/>
      <c r="AN272" s="160" t="s">
        <v>194</v>
      </c>
    </row>
    <row r="273" spans="2:40" x14ac:dyDescent="0.25">
      <c r="B273" s="148">
        <f t="shared" ref="B273:B299" si="59">B272+1</f>
        <v>214</v>
      </c>
      <c r="C273" s="16">
        <v>20200526</v>
      </c>
      <c r="D273" s="15" t="s">
        <v>3</v>
      </c>
      <c r="E273" s="15" t="s">
        <v>480</v>
      </c>
      <c r="F273" s="93" t="s">
        <v>686</v>
      </c>
      <c r="G273" s="17">
        <v>1484917</v>
      </c>
      <c r="H273" s="52"/>
      <c r="I273" s="15" t="s">
        <v>607</v>
      </c>
      <c r="J273" s="52"/>
      <c r="K273" s="15" t="s">
        <v>146</v>
      </c>
      <c r="L273" s="15" t="s">
        <v>150</v>
      </c>
      <c r="M273" s="15" t="s">
        <v>528</v>
      </c>
      <c r="N273" s="15" t="s">
        <v>529</v>
      </c>
      <c r="O273" s="17" t="s">
        <v>61</v>
      </c>
      <c r="P273" s="17" t="s">
        <v>530</v>
      </c>
      <c r="Q273" s="18"/>
      <c r="R273" s="52" t="s">
        <v>61</v>
      </c>
      <c r="S273" s="15" t="s">
        <v>65</v>
      </c>
      <c r="T273" s="15"/>
      <c r="U273" s="15"/>
      <c r="V273" s="15">
        <v>37</v>
      </c>
      <c r="W273" s="15">
        <f t="shared" si="55"/>
        <v>37</v>
      </c>
      <c r="X273" s="15">
        <f t="shared" si="58"/>
        <v>37</v>
      </c>
      <c r="Y273" s="15">
        <f>ROUNDDOWN(W273/HLOOKUP(D273,Table!$C$3:$D$4,2,0)*8,2)</f>
        <v>0.65</v>
      </c>
      <c r="Z273" s="15">
        <v>0.2</v>
      </c>
      <c r="AA273" s="15" t="s">
        <v>74</v>
      </c>
      <c r="AB273" s="19">
        <v>43983</v>
      </c>
      <c r="AC273" s="19">
        <v>43978</v>
      </c>
      <c r="AD273" s="19">
        <v>43984</v>
      </c>
      <c r="AE273" s="19">
        <v>43978</v>
      </c>
      <c r="AF273" s="19">
        <v>43978</v>
      </c>
      <c r="AG273" s="19" t="s">
        <v>176</v>
      </c>
      <c r="AH273" s="31">
        <v>1</v>
      </c>
      <c r="AI273" s="31">
        <v>1</v>
      </c>
      <c r="AJ273" s="31">
        <v>1</v>
      </c>
      <c r="AK273" s="19" t="s">
        <v>150</v>
      </c>
      <c r="AL273" s="15"/>
      <c r="AM273" s="15"/>
      <c r="AN273" s="15"/>
    </row>
    <row r="274" spans="2:40" x14ac:dyDescent="0.25">
      <c r="B274" s="148">
        <f t="shared" si="59"/>
        <v>215</v>
      </c>
      <c r="C274" s="16">
        <v>20200526</v>
      </c>
      <c r="D274" s="15" t="s">
        <v>3</v>
      </c>
      <c r="E274" s="15" t="s">
        <v>480</v>
      </c>
      <c r="F274" s="93" t="s">
        <v>687</v>
      </c>
      <c r="G274" s="17">
        <v>1484917</v>
      </c>
      <c r="H274" s="52"/>
      <c r="I274" s="15" t="s">
        <v>632</v>
      </c>
      <c r="J274" s="52"/>
      <c r="K274" s="15" t="s">
        <v>146</v>
      </c>
      <c r="L274" s="15" t="s">
        <v>150</v>
      </c>
      <c r="M274" s="15" t="s">
        <v>528</v>
      </c>
      <c r="N274" s="15" t="s">
        <v>529</v>
      </c>
      <c r="O274" s="17" t="s">
        <v>61</v>
      </c>
      <c r="P274" s="17" t="s">
        <v>530</v>
      </c>
      <c r="Q274" s="18"/>
      <c r="R274" s="52" t="s">
        <v>61</v>
      </c>
      <c r="S274" s="15" t="s">
        <v>65</v>
      </c>
      <c r="T274" s="15"/>
      <c r="U274" s="15"/>
      <c r="V274" s="15">
        <v>160</v>
      </c>
      <c r="W274" s="15">
        <f t="shared" si="55"/>
        <v>160</v>
      </c>
      <c r="X274" s="15">
        <f t="shared" si="58"/>
        <v>160</v>
      </c>
      <c r="Y274" s="15">
        <f>ROUNDDOWN(W274/HLOOKUP(D274,Table!$C$3:$D$4,2,0)*8,2)</f>
        <v>2.84</v>
      </c>
      <c r="Z274" s="15">
        <v>1</v>
      </c>
      <c r="AA274" s="15" t="s">
        <v>74</v>
      </c>
      <c r="AB274" s="19">
        <v>43983</v>
      </c>
      <c r="AC274" s="19">
        <v>43978</v>
      </c>
      <c r="AD274" s="19">
        <v>43984</v>
      </c>
      <c r="AE274" s="19">
        <v>43978</v>
      </c>
      <c r="AF274" s="19">
        <v>43978</v>
      </c>
      <c r="AG274" s="19" t="s">
        <v>176</v>
      </c>
      <c r="AH274" s="31">
        <v>1</v>
      </c>
      <c r="AI274" s="31">
        <v>1</v>
      </c>
      <c r="AJ274" s="31">
        <v>1</v>
      </c>
      <c r="AK274" s="19" t="s">
        <v>150</v>
      </c>
      <c r="AL274" s="15"/>
      <c r="AM274" s="15"/>
      <c r="AN274" s="15"/>
    </row>
    <row r="275" spans="2:40" x14ac:dyDescent="0.25">
      <c r="B275" s="148">
        <f t="shared" si="59"/>
        <v>216</v>
      </c>
      <c r="C275" s="16">
        <v>20200526</v>
      </c>
      <c r="D275" s="15" t="s">
        <v>3</v>
      </c>
      <c r="E275" s="15" t="s">
        <v>480</v>
      </c>
      <c r="F275" s="93" t="s">
        <v>688</v>
      </c>
      <c r="G275" s="17">
        <v>1484917</v>
      </c>
      <c r="H275" s="52"/>
      <c r="I275" s="15" t="s">
        <v>633</v>
      </c>
      <c r="J275" s="52"/>
      <c r="K275" s="15" t="s">
        <v>146</v>
      </c>
      <c r="L275" s="15" t="s">
        <v>150</v>
      </c>
      <c r="M275" s="15" t="s">
        <v>528</v>
      </c>
      <c r="N275" s="15" t="s">
        <v>529</v>
      </c>
      <c r="O275" s="17" t="s">
        <v>61</v>
      </c>
      <c r="P275" s="17" t="s">
        <v>530</v>
      </c>
      <c r="Q275" s="18"/>
      <c r="R275" s="52" t="s">
        <v>61</v>
      </c>
      <c r="S275" s="15" t="s">
        <v>65</v>
      </c>
      <c r="T275" s="15"/>
      <c r="U275" s="15"/>
      <c r="V275" s="15">
        <v>654</v>
      </c>
      <c r="W275" s="15">
        <f t="shared" si="55"/>
        <v>654</v>
      </c>
      <c r="X275" s="15">
        <f t="shared" si="58"/>
        <v>654</v>
      </c>
      <c r="Y275" s="15">
        <f>ROUNDDOWN(W275/HLOOKUP(D275,Table!$C$3:$D$4,2,0)*8,2)</f>
        <v>11.62</v>
      </c>
      <c r="Z275" s="15">
        <v>1</v>
      </c>
      <c r="AA275" s="15" t="s">
        <v>74</v>
      </c>
      <c r="AB275" s="19">
        <v>43983</v>
      </c>
      <c r="AC275" s="19">
        <v>43978</v>
      </c>
      <c r="AD275" s="19">
        <v>43984</v>
      </c>
      <c r="AE275" s="19">
        <v>43978</v>
      </c>
      <c r="AF275" s="19">
        <v>43978</v>
      </c>
      <c r="AG275" s="19" t="s">
        <v>176</v>
      </c>
      <c r="AH275" s="31">
        <v>1</v>
      </c>
      <c r="AI275" s="31">
        <v>1</v>
      </c>
      <c r="AJ275" s="31">
        <v>1</v>
      </c>
      <c r="AK275" s="19" t="s">
        <v>150</v>
      </c>
      <c r="AL275" s="15"/>
      <c r="AM275" s="15"/>
      <c r="AN275" s="15"/>
    </row>
    <row r="276" spans="2:40" x14ac:dyDescent="0.25">
      <c r="B276" s="148">
        <f t="shared" si="59"/>
        <v>217</v>
      </c>
      <c r="C276" s="16">
        <v>20200526</v>
      </c>
      <c r="D276" s="15" t="s">
        <v>3</v>
      </c>
      <c r="E276" s="15" t="s">
        <v>480</v>
      </c>
      <c r="F276" s="93" t="s">
        <v>689</v>
      </c>
      <c r="G276" s="17">
        <v>1484917</v>
      </c>
      <c r="H276" s="52"/>
      <c r="I276" s="15" t="s">
        <v>634</v>
      </c>
      <c r="J276" s="52"/>
      <c r="K276" s="15" t="s">
        <v>146</v>
      </c>
      <c r="L276" s="15" t="s">
        <v>150</v>
      </c>
      <c r="M276" s="15" t="s">
        <v>528</v>
      </c>
      <c r="N276" s="15" t="s">
        <v>529</v>
      </c>
      <c r="O276" s="17" t="s">
        <v>61</v>
      </c>
      <c r="P276" s="17" t="s">
        <v>530</v>
      </c>
      <c r="Q276" s="18"/>
      <c r="R276" s="52" t="s">
        <v>61</v>
      </c>
      <c r="S276" s="15" t="s">
        <v>65</v>
      </c>
      <c r="T276" s="15"/>
      <c r="U276" s="15"/>
      <c r="V276" s="15">
        <v>44</v>
      </c>
      <c r="W276" s="15">
        <f t="shared" si="55"/>
        <v>44</v>
      </c>
      <c r="X276" s="15">
        <f t="shared" si="58"/>
        <v>44</v>
      </c>
      <c r="Y276" s="15">
        <f>ROUNDDOWN(W276/HLOOKUP(D276,Table!$C$3:$D$4,2,0)*8,2)</f>
        <v>0.78</v>
      </c>
      <c r="Z276" s="15">
        <v>0</v>
      </c>
      <c r="AA276" s="15" t="s">
        <v>74</v>
      </c>
      <c r="AB276" s="19">
        <v>43983</v>
      </c>
      <c r="AC276" s="19">
        <v>43978</v>
      </c>
      <c r="AD276" s="19">
        <v>43984</v>
      </c>
      <c r="AE276" s="19">
        <v>43978</v>
      </c>
      <c r="AF276" s="19">
        <v>43978</v>
      </c>
      <c r="AG276" s="19" t="s">
        <v>176</v>
      </c>
      <c r="AH276" s="31" t="s">
        <v>61</v>
      </c>
      <c r="AI276" s="31" t="s">
        <v>61</v>
      </c>
      <c r="AJ276" s="31" t="s">
        <v>61</v>
      </c>
      <c r="AK276" s="31" t="s">
        <v>61</v>
      </c>
      <c r="AL276" s="15"/>
      <c r="AM276" s="15"/>
      <c r="AN276" s="174" t="s">
        <v>194</v>
      </c>
    </row>
    <row r="277" spans="2:40" x14ac:dyDescent="0.25">
      <c r="B277" s="148">
        <f t="shared" si="59"/>
        <v>218</v>
      </c>
      <c r="C277" s="16">
        <v>20200526</v>
      </c>
      <c r="D277" s="15" t="s">
        <v>3</v>
      </c>
      <c r="E277" s="15" t="s">
        <v>480</v>
      </c>
      <c r="F277" s="93" t="s">
        <v>690</v>
      </c>
      <c r="G277" s="17">
        <v>1484917</v>
      </c>
      <c r="H277" s="52"/>
      <c r="I277" s="15" t="s">
        <v>635</v>
      </c>
      <c r="J277" s="52"/>
      <c r="K277" s="15" t="s">
        <v>146</v>
      </c>
      <c r="L277" s="15" t="s">
        <v>150</v>
      </c>
      <c r="M277" s="15" t="s">
        <v>528</v>
      </c>
      <c r="N277" s="15" t="s">
        <v>529</v>
      </c>
      <c r="O277" s="17" t="s">
        <v>61</v>
      </c>
      <c r="P277" s="17" t="s">
        <v>530</v>
      </c>
      <c r="Q277" s="18"/>
      <c r="R277" s="52" t="s">
        <v>61</v>
      </c>
      <c r="S277" s="15" t="s">
        <v>65</v>
      </c>
      <c r="T277" s="15"/>
      <c r="U277" s="15"/>
      <c r="V277" s="15">
        <v>84</v>
      </c>
      <c r="W277" s="15">
        <f t="shared" si="55"/>
        <v>84</v>
      </c>
      <c r="X277" s="15">
        <f t="shared" si="58"/>
        <v>84</v>
      </c>
      <c r="Y277" s="15">
        <f>ROUNDDOWN(W277/HLOOKUP(D277,Table!$C$3:$D$4,2,0)*8,2)</f>
        <v>1.49</v>
      </c>
      <c r="Z277" s="15">
        <v>1</v>
      </c>
      <c r="AA277" s="15" t="s">
        <v>74</v>
      </c>
      <c r="AB277" s="19">
        <v>43983</v>
      </c>
      <c r="AC277" s="19">
        <v>43978</v>
      </c>
      <c r="AD277" s="19">
        <v>43984</v>
      </c>
      <c r="AE277" s="19">
        <v>43978</v>
      </c>
      <c r="AF277" s="19">
        <v>43978</v>
      </c>
      <c r="AG277" s="19" t="s">
        <v>176</v>
      </c>
      <c r="AH277" s="31">
        <v>1</v>
      </c>
      <c r="AI277" s="31">
        <v>1</v>
      </c>
      <c r="AJ277" s="31">
        <v>1</v>
      </c>
      <c r="AK277" s="19" t="s">
        <v>150</v>
      </c>
      <c r="AL277" s="15"/>
      <c r="AM277" s="15"/>
      <c r="AN277" s="15"/>
    </row>
    <row r="278" spans="2:40" x14ac:dyDescent="0.25">
      <c r="B278" s="148">
        <f t="shared" si="59"/>
        <v>219</v>
      </c>
      <c r="C278" s="16">
        <v>20200526</v>
      </c>
      <c r="D278" s="15" t="s">
        <v>3</v>
      </c>
      <c r="E278" s="15" t="s">
        <v>480</v>
      </c>
      <c r="F278" s="93" t="s">
        <v>691</v>
      </c>
      <c r="G278" s="17">
        <v>1484917</v>
      </c>
      <c r="H278" s="52"/>
      <c r="I278" s="15" t="s">
        <v>636</v>
      </c>
      <c r="J278" s="52"/>
      <c r="K278" s="15" t="s">
        <v>146</v>
      </c>
      <c r="L278" s="15" t="s">
        <v>150</v>
      </c>
      <c r="M278" s="15" t="s">
        <v>528</v>
      </c>
      <c r="N278" s="15" t="s">
        <v>529</v>
      </c>
      <c r="O278" s="17" t="s">
        <v>61</v>
      </c>
      <c r="P278" s="17" t="s">
        <v>530</v>
      </c>
      <c r="Q278" s="18"/>
      <c r="R278" s="52" t="s">
        <v>61</v>
      </c>
      <c r="S278" s="15" t="s">
        <v>65</v>
      </c>
      <c r="T278" s="15"/>
      <c r="U278" s="15"/>
      <c r="V278" s="15">
        <v>4</v>
      </c>
      <c r="W278" s="15">
        <f t="shared" si="55"/>
        <v>4</v>
      </c>
      <c r="X278" s="15">
        <f t="shared" si="58"/>
        <v>4</v>
      </c>
      <c r="Y278" s="15">
        <f>ROUNDDOWN(W278/HLOOKUP(D278,Table!$C$3:$D$4,2,0)*8,2)</f>
        <v>7.0000000000000007E-2</v>
      </c>
      <c r="Z278" s="15">
        <v>0</v>
      </c>
      <c r="AA278" s="15" t="s">
        <v>74</v>
      </c>
      <c r="AB278" s="19">
        <v>43983</v>
      </c>
      <c r="AC278" s="19">
        <v>43978</v>
      </c>
      <c r="AD278" s="19">
        <v>43984</v>
      </c>
      <c r="AE278" s="19">
        <v>43978</v>
      </c>
      <c r="AF278" s="19">
        <v>43978</v>
      </c>
      <c r="AG278" s="19" t="s">
        <v>176</v>
      </c>
      <c r="AH278" s="31" t="s">
        <v>61</v>
      </c>
      <c r="AI278" s="31" t="s">
        <v>61</v>
      </c>
      <c r="AJ278" s="31" t="s">
        <v>61</v>
      </c>
      <c r="AK278" s="31" t="s">
        <v>61</v>
      </c>
      <c r="AL278" s="15"/>
      <c r="AM278" s="15"/>
      <c r="AN278" s="160" t="s">
        <v>194</v>
      </c>
    </row>
    <row r="279" spans="2:40" x14ac:dyDescent="0.25">
      <c r="B279" s="148">
        <f t="shared" si="59"/>
        <v>220</v>
      </c>
      <c r="C279" s="16">
        <v>20200526</v>
      </c>
      <c r="D279" s="15" t="s">
        <v>3</v>
      </c>
      <c r="E279" s="15" t="s">
        <v>480</v>
      </c>
      <c r="F279" s="93" t="s">
        <v>692</v>
      </c>
      <c r="G279" s="17">
        <v>1484917</v>
      </c>
      <c r="H279" s="52"/>
      <c r="I279" s="15" t="s">
        <v>637</v>
      </c>
      <c r="J279" s="52"/>
      <c r="K279" s="15" t="s">
        <v>146</v>
      </c>
      <c r="L279" s="15" t="s">
        <v>150</v>
      </c>
      <c r="M279" s="15" t="s">
        <v>528</v>
      </c>
      <c r="N279" s="15" t="s">
        <v>529</v>
      </c>
      <c r="O279" s="17" t="s">
        <v>61</v>
      </c>
      <c r="P279" s="17" t="s">
        <v>530</v>
      </c>
      <c r="Q279" s="18"/>
      <c r="R279" s="52" t="s">
        <v>61</v>
      </c>
      <c r="S279" s="15" t="s">
        <v>65</v>
      </c>
      <c r="T279" s="15"/>
      <c r="U279" s="15"/>
      <c r="V279" s="15">
        <v>15</v>
      </c>
      <c r="W279" s="15">
        <f t="shared" si="55"/>
        <v>15</v>
      </c>
      <c r="X279" s="15">
        <f t="shared" si="58"/>
        <v>15</v>
      </c>
      <c r="Y279" s="15">
        <f>ROUNDDOWN(W279/HLOOKUP(D279,Table!$C$3:$D$4,2,0)*8,2)</f>
        <v>0.26</v>
      </c>
      <c r="Z279" s="15">
        <v>0.2</v>
      </c>
      <c r="AA279" s="15" t="s">
        <v>74</v>
      </c>
      <c r="AB279" s="19">
        <v>43983</v>
      </c>
      <c r="AC279" s="19">
        <v>43978</v>
      </c>
      <c r="AD279" s="19">
        <v>43984</v>
      </c>
      <c r="AE279" s="19">
        <v>43978</v>
      </c>
      <c r="AF279" s="19">
        <v>43978</v>
      </c>
      <c r="AG279" s="19" t="s">
        <v>176</v>
      </c>
      <c r="AH279" s="31">
        <v>1</v>
      </c>
      <c r="AI279" s="31">
        <v>1</v>
      </c>
      <c r="AJ279" s="31">
        <v>1</v>
      </c>
      <c r="AK279" s="19" t="s">
        <v>150</v>
      </c>
      <c r="AL279" s="15"/>
      <c r="AM279" s="15"/>
      <c r="AN279" s="15"/>
    </row>
    <row r="280" spans="2:40" x14ac:dyDescent="0.25">
      <c r="B280" s="148">
        <f t="shared" si="59"/>
        <v>221</v>
      </c>
      <c r="C280" s="16">
        <v>20200526</v>
      </c>
      <c r="D280" s="15" t="s">
        <v>3</v>
      </c>
      <c r="E280" s="15" t="s">
        <v>480</v>
      </c>
      <c r="F280" s="93" t="s">
        <v>693</v>
      </c>
      <c r="G280" s="17">
        <v>1484917</v>
      </c>
      <c r="H280" s="52"/>
      <c r="I280" s="15" t="s">
        <v>638</v>
      </c>
      <c r="J280" s="52"/>
      <c r="K280" s="15" t="s">
        <v>146</v>
      </c>
      <c r="L280" s="15" t="s">
        <v>150</v>
      </c>
      <c r="M280" s="15" t="s">
        <v>528</v>
      </c>
      <c r="N280" s="15" t="s">
        <v>529</v>
      </c>
      <c r="O280" s="17" t="s">
        <v>61</v>
      </c>
      <c r="P280" s="17" t="s">
        <v>530</v>
      </c>
      <c r="Q280" s="18"/>
      <c r="R280" s="52" t="s">
        <v>61</v>
      </c>
      <c r="S280" s="15" t="s">
        <v>65</v>
      </c>
      <c r="T280" s="15"/>
      <c r="U280" s="15"/>
      <c r="V280" s="15">
        <v>16</v>
      </c>
      <c r="W280" s="15">
        <f t="shared" si="55"/>
        <v>16</v>
      </c>
      <c r="X280" s="15">
        <f t="shared" si="58"/>
        <v>16</v>
      </c>
      <c r="Y280" s="15">
        <f>ROUNDDOWN(W280/HLOOKUP(D280,Table!$C$3:$D$4,2,0)*8,2)</f>
        <v>0.28000000000000003</v>
      </c>
      <c r="Z280" s="15">
        <v>0.2</v>
      </c>
      <c r="AA280" s="15" t="s">
        <v>74</v>
      </c>
      <c r="AB280" s="19">
        <v>43983</v>
      </c>
      <c r="AC280" s="19">
        <v>43978</v>
      </c>
      <c r="AD280" s="19">
        <v>43984</v>
      </c>
      <c r="AE280" s="19">
        <v>43979</v>
      </c>
      <c r="AF280" s="19">
        <v>43979</v>
      </c>
      <c r="AG280" s="19" t="s">
        <v>176</v>
      </c>
      <c r="AH280" s="31">
        <v>1</v>
      </c>
      <c r="AI280" s="31">
        <v>1</v>
      </c>
      <c r="AJ280" s="31">
        <v>1</v>
      </c>
      <c r="AK280" s="19" t="s">
        <v>150</v>
      </c>
      <c r="AL280" s="15"/>
      <c r="AM280" s="15"/>
      <c r="AN280" s="15"/>
    </row>
    <row r="281" spans="2:40" x14ac:dyDescent="0.25">
      <c r="B281" s="148">
        <f t="shared" si="59"/>
        <v>222</v>
      </c>
      <c r="C281" s="16">
        <v>20200526</v>
      </c>
      <c r="D281" s="15" t="s">
        <v>3</v>
      </c>
      <c r="E281" s="15" t="s">
        <v>480</v>
      </c>
      <c r="F281" s="93" t="s">
        <v>694</v>
      </c>
      <c r="G281" s="17">
        <v>1484917</v>
      </c>
      <c r="H281" s="52"/>
      <c r="I281" s="15" t="s">
        <v>639</v>
      </c>
      <c r="J281" s="52"/>
      <c r="K281" s="15" t="s">
        <v>146</v>
      </c>
      <c r="L281" s="15" t="s">
        <v>150</v>
      </c>
      <c r="M281" s="15" t="s">
        <v>528</v>
      </c>
      <c r="N281" s="15" t="s">
        <v>529</v>
      </c>
      <c r="O281" s="17" t="s">
        <v>61</v>
      </c>
      <c r="P281" s="17" t="s">
        <v>530</v>
      </c>
      <c r="Q281" s="18"/>
      <c r="R281" s="52" t="s">
        <v>61</v>
      </c>
      <c r="S281" s="15" t="s">
        <v>65</v>
      </c>
      <c r="T281" s="15"/>
      <c r="U281" s="15"/>
      <c r="V281" s="15">
        <v>84</v>
      </c>
      <c r="W281" s="15">
        <f t="shared" si="55"/>
        <v>84</v>
      </c>
      <c r="X281" s="15">
        <f t="shared" si="58"/>
        <v>84</v>
      </c>
      <c r="Y281" s="15">
        <f>ROUNDDOWN(W281/HLOOKUP(D281,Table!$C$3:$D$4,2,0)*8,2)</f>
        <v>1.49</v>
      </c>
      <c r="Z281" s="15">
        <v>1</v>
      </c>
      <c r="AA281" s="15" t="s">
        <v>74</v>
      </c>
      <c r="AB281" s="19">
        <v>43983</v>
      </c>
      <c r="AC281" s="19">
        <v>43978</v>
      </c>
      <c r="AD281" s="19">
        <v>43984</v>
      </c>
      <c r="AE281" s="19">
        <v>43978</v>
      </c>
      <c r="AF281" s="19">
        <v>43978</v>
      </c>
      <c r="AG281" s="19" t="s">
        <v>176</v>
      </c>
      <c r="AH281" s="31">
        <v>1</v>
      </c>
      <c r="AI281" s="31">
        <v>1</v>
      </c>
      <c r="AJ281" s="31">
        <v>1</v>
      </c>
      <c r="AK281" s="19" t="s">
        <v>150</v>
      </c>
      <c r="AL281" s="15"/>
      <c r="AM281" s="15"/>
      <c r="AN281" s="15"/>
    </row>
    <row r="282" spans="2:40" x14ac:dyDescent="0.25">
      <c r="B282" s="148">
        <f t="shared" si="59"/>
        <v>223</v>
      </c>
      <c r="C282" s="16">
        <v>20200526</v>
      </c>
      <c r="D282" s="15" t="s">
        <v>3</v>
      </c>
      <c r="E282" s="15" t="s">
        <v>480</v>
      </c>
      <c r="F282" s="93" t="s">
        <v>695</v>
      </c>
      <c r="G282" s="17">
        <v>1484917</v>
      </c>
      <c r="H282" s="52"/>
      <c r="I282" s="15" t="s">
        <v>640</v>
      </c>
      <c r="J282" s="52"/>
      <c r="K282" s="15" t="s">
        <v>146</v>
      </c>
      <c r="L282" s="15" t="s">
        <v>150</v>
      </c>
      <c r="M282" s="15" t="s">
        <v>528</v>
      </c>
      <c r="N282" s="15" t="s">
        <v>529</v>
      </c>
      <c r="O282" s="17" t="s">
        <v>61</v>
      </c>
      <c r="P282" s="17" t="s">
        <v>530</v>
      </c>
      <c r="Q282" s="18"/>
      <c r="R282" s="52" t="s">
        <v>61</v>
      </c>
      <c r="S282" s="15" t="s">
        <v>6</v>
      </c>
      <c r="T282" s="15"/>
      <c r="U282" s="15"/>
      <c r="V282" s="15">
        <v>2713</v>
      </c>
      <c r="W282" s="15">
        <f t="shared" si="55"/>
        <v>2713</v>
      </c>
      <c r="X282" s="15">
        <f t="shared" si="55"/>
        <v>2713</v>
      </c>
      <c r="Y282" s="15">
        <f>ROUNDDOWN(W282/HLOOKUP(D282,Table!$C$3:$D$4,2,0)*8,2)</f>
        <v>48.23</v>
      </c>
      <c r="Z282" s="15">
        <v>2</v>
      </c>
      <c r="AA282" s="15" t="s">
        <v>74</v>
      </c>
      <c r="AB282" s="19">
        <v>43983</v>
      </c>
      <c r="AC282" s="19">
        <v>43978</v>
      </c>
      <c r="AD282" s="19">
        <v>43984</v>
      </c>
      <c r="AE282" s="19">
        <v>43979</v>
      </c>
      <c r="AF282" s="19">
        <v>43979</v>
      </c>
      <c r="AG282" s="19" t="s">
        <v>176</v>
      </c>
      <c r="AH282" s="31">
        <v>1</v>
      </c>
      <c r="AI282" s="31">
        <v>1</v>
      </c>
      <c r="AJ282" s="31">
        <v>1</v>
      </c>
      <c r="AK282" s="19" t="s">
        <v>150</v>
      </c>
      <c r="AL282" s="17" t="s">
        <v>61</v>
      </c>
      <c r="AM282" s="17" t="s">
        <v>61</v>
      </c>
      <c r="AN282" s="17" t="s">
        <v>61</v>
      </c>
    </row>
    <row r="283" spans="2:40" x14ac:dyDescent="0.25">
      <c r="B283" s="148">
        <f t="shared" si="59"/>
        <v>224</v>
      </c>
      <c r="C283" s="16">
        <v>20200526</v>
      </c>
      <c r="D283" s="15" t="s">
        <v>3</v>
      </c>
      <c r="E283" s="15" t="s">
        <v>480</v>
      </c>
      <c r="F283" s="93" t="s">
        <v>696</v>
      </c>
      <c r="G283" s="17">
        <v>1484917</v>
      </c>
      <c r="H283" s="52"/>
      <c r="I283" s="15" t="s">
        <v>641</v>
      </c>
      <c r="J283" s="52"/>
      <c r="K283" s="15" t="s">
        <v>146</v>
      </c>
      <c r="L283" s="15" t="s">
        <v>150</v>
      </c>
      <c r="M283" s="15" t="s">
        <v>528</v>
      </c>
      <c r="N283" s="15" t="s">
        <v>529</v>
      </c>
      <c r="O283" s="17" t="s">
        <v>61</v>
      </c>
      <c r="P283" s="17" t="s">
        <v>530</v>
      </c>
      <c r="Q283" s="18"/>
      <c r="R283" s="52" t="s">
        <v>61</v>
      </c>
      <c r="S283" s="15" t="s">
        <v>64</v>
      </c>
      <c r="T283" s="15"/>
      <c r="U283" s="15"/>
      <c r="V283" s="15">
        <v>891</v>
      </c>
      <c r="W283" s="15">
        <f t="shared" si="55"/>
        <v>891</v>
      </c>
      <c r="X283" s="15">
        <f t="shared" ref="X283:X290" si="60">W283</f>
        <v>891</v>
      </c>
      <c r="Y283" s="15">
        <f>ROUNDDOWN(W283/HLOOKUP(D283,Table!$C$3:$D$4,2,0)*8,2)</f>
        <v>15.84</v>
      </c>
      <c r="Z283" s="15">
        <v>2</v>
      </c>
      <c r="AA283" s="15" t="s">
        <v>74</v>
      </c>
      <c r="AB283" s="19">
        <v>43983</v>
      </c>
      <c r="AC283" s="19">
        <v>43978</v>
      </c>
      <c r="AD283" s="19">
        <v>43984</v>
      </c>
      <c r="AE283" s="19">
        <v>43978</v>
      </c>
      <c r="AF283" s="19">
        <v>43978</v>
      </c>
      <c r="AG283" s="19" t="s">
        <v>176</v>
      </c>
      <c r="AH283" s="31">
        <v>1</v>
      </c>
      <c r="AI283" s="31">
        <v>1</v>
      </c>
      <c r="AJ283" s="31">
        <v>1</v>
      </c>
      <c r="AK283" s="19" t="s">
        <v>150</v>
      </c>
      <c r="AL283" s="15"/>
      <c r="AM283" s="15"/>
      <c r="AN283" s="15"/>
    </row>
    <row r="284" spans="2:40" x14ac:dyDescent="0.25">
      <c r="B284" s="148">
        <f t="shared" si="59"/>
        <v>225</v>
      </c>
      <c r="C284" s="16">
        <v>20200526</v>
      </c>
      <c r="D284" s="15" t="s">
        <v>3</v>
      </c>
      <c r="E284" s="15" t="s">
        <v>480</v>
      </c>
      <c r="F284" s="93" t="s">
        <v>697</v>
      </c>
      <c r="G284" s="17">
        <v>1484917</v>
      </c>
      <c r="H284" s="52"/>
      <c r="I284" s="15" t="s">
        <v>642</v>
      </c>
      <c r="J284" s="52"/>
      <c r="K284" s="15" t="s">
        <v>146</v>
      </c>
      <c r="L284" s="15" t="s">
        <v>150</v>
      </c>
      <c r="M284" s="15" t="s">
        <v>528</v>
      </c>
      <c r="N284" s="15" t="s">
        <v>529</v>
      </c>
      <c r="O284" s="17" t="s">
        <v>61</v>
      </c>
      <c r="P284" s="17" t="s">
        <v>530</v>
      </c>
      <c r="Q284" s="18"/>
      <c r="R284" s="52" t="s">
        <v>61</v>
      </c>
      <c r="S284" s="15" t="s">
        <v>64</v>
      </c>
      <c r="T284" s="15"/>
      <c r="U284" s="15"/>
      <c r="V284" s="15">
        <v>6</v>
      </c>
      <c r="W284" s="15">
        <f t="shared" si="55"/>
        <v>6</v>
      </c>
      <c r="X284" s="15">
        <f t="shared" si="60"/>
        <v>6</v>
      </c>
      <c r="Y284" s="15">
        <f>ROUNDDOWN(W284/HLOOKUP(D284,Table!$C$3:$D$4,2,0)*8,2)</f>
        <v>0.1</v>
      </c>
      <c r="Z284" s="15">
        <v>0.5</v>
      </c>
      <c r="AA284" s="15" t="s">
        <v>74</v>
      </c>
      <c r="AB284" s="19">
        <v>43983</v>
      </c>
      <c r="AC284" s="19">
        <v>43978</v>
      </c>
      <c r="AD284" s="19">
        <v>43984</v>
      </c>
      <c r="AE284" s="19">
        <v>43978</v>
      </c>
      <c r="AF284" s="19">
        <v>43978</v>
      </c>
      <c r="AG284" s="19" t="s">
        <v>176</v>
      </c>
      <c r="AH284" s="31">
        <v>1</v>
      </c>
      <c r="AI284" s="31">
        <v>1</v>
      </c>
      <c r="AJ284" s="31">
        <v>1</v>
      </c>
      <c r="AK284" s="19" t="s">
        <v>150</v>
      </c>
      <c r="AL284" s="15"/>
      <c r="AM284" s="15"/>
      <c r="AN284" s="15"/>
    </row>
    <row r="285" spans="2:40" x14ac:dyDescent="0.25">
      <c r="B285" s="148">
        <f t="shared" si="59"/>
        <v>226</v>
      </c>
      <c r="C285" s="16">
        <v>20200526</v>
      </c>
      <c r="D285" s="15" t="s">
        <v>3</v>
      </c>
      <c r="E285" s="15" t="s">
        <v>480</v>
      </c>
      <c r="F285" s="93" t="s">
        <v>698</v>
      </c>
      <c r="G285" s="17">
        <v>1484917</v>
      </c>
      <c r="H285" s="52"/>
      <c r="I285" s="15" t="s">
        <v>643</v>
      </c>
      <c r="J285" s="52"/>
      <c r="K285" s="15" t="s">
        <v>146</v>
      </c>
      <c r="L285" s="15" t="s">
        <v>150</v>
      </c>
      <c r="M285" s="15" t="s">
        <v>528</v>
      </c>
      <c r="N285" s="15" t="s">
        <v>529</v>
      </c>
      <c r="O285" s="17" t="s">
        <v>61</v>
      </c>
      <c r="P285" s="17" t="s">
        <v>530</v>
      </c>
      <c r="Q285" s="18"/>
      <c r="R285" s="52" t="s">
        <v>61</v>
      </c>
      <c r="S285" s="15" t="s">
        <v>64</v>
      </c>
      <c r="T285" s="15"/>
      <c r="U285" s="15"/>
      <c r="V285" s="15">
        <v>7</v>
      </c>
      <c r="W285" s="15">
        <f t="shared" si="55"/>
        <v>7</v>
      </c>
      <c r="X285" s="15">
        <f t="shared" si="60"/>
        <v>7</v>
      </c>
      <c r="Y285" s="15">
        <f>ROUNDDOWN(W285/HLOOKUP(D285,Table!$C$3:$D$4,2,0)*8,2)</f>
        <v>0.12</v>
      </c>
      <c r="Z285" s="15">
        <v>0.5</v>
      </c>
      <c r="AA285" s="15" t="s">
        <v>74</v>
      </c>
      <c r="AB285" s="19">
        <v>43983</v>
      </c>
      <c r="AC285" s="19">
        <v>43978</v>
      </c>
      <c r="AD285" s="19">
        <v>43984</v>
      </c>
      <c r="AE285" s="19">
        <v>43978</v>
      </c>
      <c r="AF285" s="19">
        <v>43978</v>
      </c>
      <c r="AG285" s="19" t="s">
        <v>176</v>
      </c>
      <c r="AH285" s="31">
        <v>1</v>
      </c>
      <c r="AI285" s="31">
        <v>1</v>
      </c>
      <c r="AJ285" s="31">
        <v>1</v>
      </c>
      <c r="AK285" s="19" t="s">
        <v>150</v>
      </c>
      <c r="AL285" s="15"/>
      <c r="AM285" s="15"/>
      <c r="AN285" s="15"/>
    </row>
    <row r="286" spans="2:40" x14ac:dyDescent="0.25">
      <c r="B286" s="148">
        <f t="shared" si="59"/>
        <v>227</v>
      </c>
      <c r="C286" s="16">
        <v>20200526</v>
      </c>
      <c r="D286" s="15" t="s">
        <v>3</v>
      </c>
      <c r="E286" s="15" t="s">
        <v>480</v>
      </c>
      <c r="F286" s="93" t="s">
        <v>699</v>
      </c>
      <c r="G286" s="17">
        <v>1484917</v>
      </c>
      <c r="H286" s="52"/>
      <c r="I286" s="15" t="s">
        <v>644</v>
      </c>
      <c r="J286" s="52"/>
      <c r="K286" s="15" t="s">
        <v>146</v>
      </c>
      <c r="L286" s="15" t="s">
        <v>150</v>
      </c>
      <c r="M286" s="15" t="s">
        <v>528</v>
      </c>
      <c r="N286" s="15" t="s">
        <v>529</v>
      </c>
      <c r="O286" s="17" t="s">
        <v>61</v>
      </c>
      <c r="P286" s="17" t="s">
        <v>530</v>
      </c>
      <c r="Q286" s="18"/>
      <c r="R286" s="52" t="s">
        <v>61</v>
      </c>
      <c r="S286" s="15" t="s">
        <v>64</v>
      </c>
      <c r="T286" s="15"/>
      <c r="U286" s="15"/>
      <c r="V286" s="15">
        <v>13</v>
      </c>
      <c r="W286" s="15">
        <f t="shared" si="55"/>
        <v>13</v>
      </c>
      <c r="X286" s="15">
        <f t="shared" si="60"/>
        <v>13</v>
      </c>
      <c r="Y286" s="15">
        <f>ROUNDDOWN(W286/HLOOKUP(D286,Table!$C$3:$D$4,2,0)*8,2)</f>
        <v>0.23</v>
      </c>
      <c r="Z286" s="15">
        <v>0.5</v>
      </c>
      <c r="AA286" s="15" t="s">
        <v>74</v>
      </c>
      <c r="AB286" s="19">
        <v>43983</v>
      </c>
      <c r="AC286" s="19">
        <v>43978</v>
      </c>
      <c r="AD286" s="19">
        <v>43984</v>
      </c>
      <c r="AE286" s="19">
        <v>43978</v>
      </c>
      <c r="AF286" s="19">
        <v>43978</v>
      </c>
      <c r="AG286" s="19" t="s">
        <v>176</v>
      </c>
      <c r="AH286" s="31">
        <v>1</v>
      </c>
      <c r="AI286" s="31">
        <v>1</v>
      </c>
      <c r="AJ286" s="31">
        <v>1</v>
      </c>
      <c r="AK286" s="19" t="s">
        <v>150</v>
      </c>
      <c r="AL286" s="15"/>
      <c r="AM286" s="15"/>
      <c r="AN286" s="15"/>
    </row>
    <row r="287" spans="2:40" x14ac:dyDescent="0.25">
      <c r="B287" s="148">
        <f t="shared" si="59"/>
        <v>228</v>
      </c>
      <c r="C287" s="16">
        <v>20200526</v>
      </c>
      <c r="D287" s="15" t="s">
        <v>3</v>
      </c>
      <c r="E287" s="15" t="s">
        <v>621</v>
      </c>
      <c r="F287" s="93" t="s">
        <v>700</v>
      </c>
      <c r="G287" s="17">
        <v>1487171</v>
      </c>
      <c r="H287" s="52"/>
      <c r="I287" s="15" t="s">
        <v>645</v>
      </c>
      <c r="J287" s="52"/>
      <c r="K287" s="15" t="s">
        <v>146</v>
      </c>
      <c r="L287" s="15" t="s">
        <v>150</v>
      </c>
      <c r="M287" s="15" t="s">
        <v>401</v>
      </c>
      <c r="N287" s="15" t="s">
        <v>407</v>
      </c>
      <c r="O287" s="17" t="s">
        <v>61</v>
      </c>
      <c r="P287" s="17" t="s">
        <v>230</v>
      </c>
      <c r="Q287" s="18"/>
      <c r="R287" s="52" t="s">
        <v>61</v>
      </c>
      <c r="S287" s="15" t="s">
        <v>64</v>
      </c>
      <c r="T287" s="15"/>
      <c r="U287" s="15"/>
      <c r="V287" s="15">
        <v>59</v>
      </c>
      <c r="W287" s="15">
        <f t="shared" si="55"/>
        <v>59</v>
      </c>
      <c r="X287" s="15">
        <f t="shared" si="60"/>
        <v>59</v>
      </c>
      <c r="Y287" s="15">
        <f>ROUNDDOWN(W287/HLOOKUP(D287,Table!$C$3:$D$4,2,0)*8,2)</f>
        <v>1.04</v>
      </c>
      <c r="Z287" s="15">
        <v>1</v>
      </c>
      <c r="AA287" s="15" t="s">
        <v>74</v>
      </c>
      <c r="AB287" s="19">
        <v>43978</v>
      </c>
      <c r="AC287" s="19">
        <v>43978</v>
      </c>
      <c r="AD287" s="99">
        <v>43979</v>
      </c>
      <c r="AE287" s="19">
        <v>43978</v>
      </c>
      <c r="AF287" s="19">
        <v>43978</v>
      </c>
      <c r="AG287" s="19" t="s">
        <v>176</v>
      </c>
      <c r="AH287" s="31">
        <v>1</v>
      </c>
      <c r="AI287" s="31">
        <v>1</v>
      </c>
      <c r="AJ287" s="31">
        <v>1</v>
      </c>
      <c r="AK287" s="19" t="s">
        <v>150</v>
      </c>
      <c r="AL287" s="15"/>
      <c r="AM287" s="15"/>
      <c r="AN287" s="15"/>
    </row>
    <row r="288" spans="2:40" x14ac:dyDescent="0.25">
      <c r="B288" s="148">
        <f t="shared" si="59"/>
        <v>229</v>
      </c>
      <c r="C288" s="16">
        <v>20200526</v>
      </c>
      <c r="D288" s="15" t="s">
        <v>3</v>
      </c>
      <c r="E288" s="15" t="s">
        <v>621</v>
      </c>
      <c r="F288" s="93" t="s">
        <v>701</v>
      </c>
      <c r="G288" s="17">
        <v>1487171</v>
      </c>
      <c r="H288" s="52"/>
      <c r="I288" s="15" t="s">
        <v>646</v>
      </c>
      <c r="J288" s="52"/>
      <c r="K288" s="15" t="s">
        <v>146</v>
      </c>
      <c r="L288" s="15" t="s">
        <v>150</v>
      </c>
      <c r="M288" s="15" t="s">
        <v>401</v>
      </c>
      <c r="N288" s="15" t="s">
        <v>407</v>
      </c>
      <c r="O288" s="17" t="s">
        <v>61</v>
      </c>
      <c r="P288" s="17" t="s">
        <v>230</v>
      </c>
      <c r="Q288" s="18"/>
      <c r="R288" s="52" t="s">
        <v>61</v>
      </c>
      <c r="S288" s="15" t="s">
        <v>64</v>
      </c>
      <c r="T288" s="15"/>
      <c r="U288" s="15"/>
      <c r="V288" s="15">
        <v>295</v>
      </c>
      <c r="W288" s="15">
        <f t="shared" si="55"/>
        <v>295</v>
      </c>
      <c r="X288" s="15">
        <f t="shared" si="60"/>
        <v>295</v>
      </c>
      <c r="Y288" s="15">
        <f>ROUNDDOWN(W288/HLOOKUP(D288,Table!$C$3:$D$4,2,0)*8,2)</f>
        <v>5.24</v>
      </c>
      <c r="Z288" s="15">
        <v>1</v>
      </c>
      <c r="AA288" s="15" t="s">
        <v>74</v>
      </c>
      <c r="AB288" s="19">
        <v>43978</v>
      </c>
      <c r="AC288" s="19">
        <v>43978</v>
      </c>
      <c r="AD288" s="99">
        <v>43979</v>
      </c>
      <c r="AE288" s="19">
        <v>43978</v>
      </c>
      <c r="AF288" s="19">
        <v>43978</v>
      </c>
      <c r="AG288" s="19" t="s">
        <v>176</v>
      </c>
      <c r="AH288" s="31">
        <v>1</v>
      </c>
      <c r="AI288" s="31">
        <v>1</v>
      </c>
      <c r="AJ288" s="31">
        <v>1</v>
      </c>
      <c r="AK288" s="19" t="s">
        <v>150</v>
      </c>
      <c r="AL288" s="15"/>
      <c r="AM288" s="15"/>
      <c r="AN288" s="15"/>
    </row>
    <row r="289" spans="1:40" x14ac:dyDescent="0.25">
      <c r="B289" s="148">
        <f t="shared" si="59"/>
        <v>230</v>
      </c>
      <c r="C289" s="16">
        <v>20200526</v>
      </c>
      <c r="D289" s="15" t="s">
        <v>3</v>
      </c>
      <c r="E289" s="15" t="s">
        <v>441</v>
      </c>
      <c r="F289" s="93" t="s">
        <v>702</v>
      </c>
      <c r="G289" s="17">
        <v>1487218</v>
      </c>
      <c r="H289" s="52"/>
      <c r="I289" s="15" t="s">
        <v>647</v>
      </c>
      <c r="J289" s="52"/>
      <c r="K289" s="15" t="s">
        <v>146</v>
      </c>
      <c r="L289" s="15" t="s">
        <v>150</v>
      </c>
      <c r="M289" s="15" t="s">
        <v>622</v>
      </c>
      <c r="N289" s="15" t="s">
        <v>229</v>
      </c>
      <c r="O289" s="17" t="s">
        <v>61</v>
      </c>
      <c r="P289" s="17" t="s">
        <v>448</v>
      </c>
      <c r="Q289" s="18"/>
      <c r="R289" s="52" t="s">
        <v>61</v>
      </c>
      <c r="S289" s="15" t="s">
        <v>64</v>
      </c>
      <c r="T289" s="15"/>
      <c r="U289" s="15"/>
      <c r="V289" s="15">
        <v>23</v>
      </c>
      <c r="W289" s="15">
        <f t="shared" si="55"/>
        <v>23</v>
      </c>
      <c r="X289" s="15">
        <f t="shared" si="60"/>
        <v>23</v>
      </c>
      <c r="Y289" s="15">
        <f>ROUNDDOWN(W289/HLOOKUP(D289,Table!$C$3:$D$4,2,0)*8,2)</f>
        <v>0.4</v>
      </c>
      <c r="Z289" s="15">
        <v>1</v>
      </c>
      <c r="AA289" s="15" t="s">
        <v>74</v>
      </c>
      <c r="AB289" s="19">
        <v>43978</v>
      </c>
      <c r="AC289" s="19">
        <v>43978</v>
      </c>
      <c r="AD289" s="99">
        <v>43979</v>
      </c>
      <c r="AE289" s="19">
        <v>43978</v>
      </c>
      <c r="AF289" s="19">
        <v>43978</v>
      </c>
      <c r="AG289" s="19" t="s">
        <v>176</v>
      </c>
      <c r="AH289" s="31">
        <v>1</v>
      </c>
      <c r="AI289" s="31">
        <v>1</v>
      </c>
      <c r="AJ289" s="31">
        <v>1</v>
      </c>
      <c r="AK289" s="19" t="s">
        <v>150</v>
      </c>
      <c r="AL289" s="15"/>
      <c r="AM289" s="15"/>
      <c r="AN289" s="15"/>
    </row>
    <row r="290" spans="1:40" x14ac:dyDescent="0.25">
      <c r="B290" s="148">
        <f t="shared" si="59"/>
        <v>231</v>
      </c>
      <c r="C290" s="16">
        <v>20200526</v>
      </c>
      <c r="D290" s="15" t="s">
        <v>3</v>
      </c>
      <c r="E290" s="15" t="s">
        <v>441</v>
      </c>
      <c r="F290" s="93" t="s">
        <v>532</v>
      </c>
      <c r="G290" s="17">
        <v>1488033</v>
      </c>
      <c r="H290" s="52"/>
      <c r="I290" s="15" t="s">
        <v>227</v>
      </c>
      <c r="J290" s="52"/>
      <c r="K290" s="15" t="s">
        <v>146</v>
      </c>
      <c r="L290" s="15" t="s">
        <v>150</v>
      </c>
      <c r="M290" s="15" t="s">
        <v>622</v>
      </c>
      <c r="N290" s="15" t="s">
        <v>229</v>
      </c>
      <c r="O290" s="17" t="s">
        <v>61</v>
      </c>
      <c r="P290" s="17" t="s">
        <v>230</v>
      </c>
      <c r="Q290" s="18"/>
      <c r="R290" s="52" t="s">
        <v>61</v>
      </c>
      <c r="S290" s="15" t="s">
        <v>64</v>
      </c>
      <c r="T290" s="15"/>
      <c r="U290" s="15"/>
      <c r="V290" s="15">
        <v>109</v>
      </c>
      <c r="W290" s="15">
        <f t="shared" si="55"/>
        <v>109</v>
      </c>
      <c r="X290" s="15">
        <f t="shared" si="60"/>
        <v>109</v>
      </c>
      <c r="Y290" s="15">
        <f>ROUNDDOWN(W290/HLOOKUP(D290,Table!$C$3:$D$4,2,0)*8,2)</f>
        <v>1.93</v>
      </c>
      <c r="Z290" s="15">
        <v>1</v>
      </c>
      <c r="AA290" s="15" t="s">
        <v>74</v>
      </c>
      <c r="AB290" s="19">
        <v>43978</v>
      </c>
      <c r="AC290" s="19">
        <v>43978</v>
      </c>
      <c r="AD290" s="99">
        <v>43979</v>
      </c>
      <c r="AE290" s="19">
        <v>43978</v>
      </c>
      <c r="AF290" s="19">
        <v>43978</v>
      </c>
      <c r="AG290" s="19" t="s">
        <v>176</v>
      </c>
      <c r="AH290" s="31">
        <v>1</v>
      </c>
      <c r="AI290" s="31">
        <v>1</v>
      </c>
      <c r="AJ290" s="31">
        <v>1</v>
      </c>
      <c r="AK290" s="19" t="s">
        <v>150</v>
      </c>
      <c r="AL290" s="15"/>
      <c r="AM290" s="15"/>
      <c r="AN290" s="15"/>
    </row>
    <row r="291" spans="1:40" x14ac:dyDescent="0.25">
      <c r="B291" s="92">
        <f t="shared" si="59"/>
        <v>232</v>
      </c>
      <c r="C291" s="16">
        <v>20200528</v>
      </c>
      <c r="D291" s="15" t="s">
        <v>2</v>
      </c>
      <c r="E291" s="15" t="s">
        <v>710</v>
      </c>
      <c r="F291" s="17" t="s">
        <v>61</v>
      </c>
      <c r="G291" s="17">
        <v>1491355</v>
      </c>
      <c r="H291" s="52" t="s">
        <v>61</v>
      </c>
      <c r="I291" s="15" t="s">
        <v>711</v>
      </c>
      <c r="J291" s="52" t="s">
        <v>61</v>
      </c>
      <c r="K291" s="15" t="s">
        <v>184</v>
      </c>
      <c r="L291" s="15" t="s">
        <v>150</v>
      </c>
      <c r="M291" s="15" t="s">
        <v>615</v>
      </c>
      <c r="N291" s="15" t="s">
        <v>711</v>
      </c>
      <c r="O291" s="17" t="s">
        <v>713</v>
      </c>
      <c r="P291" s="17" t="s">
        <v>715</v>
      </c>
      <c r="Q291" s="18"/>
      <c r="R291" s="52" t="s">
        <v>61</v>
      </c>
      <c r="S291" s="15" t="s">
        <v>64</v>
      </c>
      <c r="T291" s="15"/>
      <c r="U291" s="15"/>
      <c r="V291" s="15">
        <v>16</v>
      </c>
      <c r="W291" s="15">
        <f t="shared" si="55"/>
        <v>16</v>
      </c>
      <c r="X291" s="15">
        <f t="shared" ref="X291:X301" si="61">W291</f>
        <v>16</v>
      </c>
      <c r="Y291" s="15">
        <f>ROUNDDOWN(W291/HLOOKUP(D291,Table!$C$3:$D$4,2,0)*8,2)</f>
        <v>0.98</v>
      </c>
      <c r="Z291" s="15">
        <v>1</v>
      </c>
      <c r="AA291" s="15" t="s">
        <v>74</v>
      </c>
      <c r="AB291" s="19">
        <v>43983</v>
      </c>
      <c r="AC291" s="19">
        <v>43979</v>
      </c>
      <c r="AD291" s="99">
        <v>43983</v>
      </c>
      <c r="AE291" s="19">
        <v>43983</v>
      </c>
      <c r="AF291" s="19">
        <v>43983</v>
      </c>
      <c r="AG291" s="19" t="s">
        <v>176</v>
      </c>
      <c r="AH291" s="31">
        <v>1</v>
      </c>
      <c r="AI291" s="31">
        <v>1</v>
      </c>
      <c r="AJ291" s="31">
        <v>1</v>
      </c>
      <c r="AK291" s="19" t="s">
        <v>139</v>
      </c>
      <c r="AL291" s="15"/>
      <c r="AM291" s="15" t="s">
        <v>849</v>
      </c>
      <c r="AN291" s="15" t="s">
        <v>952</v>
      </c>
    </row>
    <row r="292" spans="1:40" x14ac:dyDescent="0.25">
      <c r="B292" s="92">
        <f t="shared" si="59"/>
        <v>233</v>
      </c>
      <c r="C292" s="16">
        <v>20200528</v>
      </c>
      <c r="D292" s="15" t="s">
        <v>2</v>
      </c>
      <c r="E292" s="15" t="s">
        <v>710</v>
      </c>
      <c r="F292" s="17" t="s">
        <v>61</v>
      </c>
      <c r="G292" s="17">
        <v>1491355</v>
      </c>
      <c r="H292" s="52" t="s">
        <v>61</v>
      </c>
      <c r="I292" s="15" t="s">
        <v>712</v>
      </c>
      <c r="J292" s="52" t="s">
        <v>61</v>
      </c>
      <c r="K292" s="15" t="s">
        <v>184</v>
      </c>
      <c r="L292" s="15" t="s">
        <v>150</v>
      </c>
      <c r="M292" s="15" t="s">
        <v>615</v>
      </c>
      <c r="N292" s="15" t="s">
        <v>712</v>
      </c>
      <c r="O292" s="17" t="s">
        <v>714</v>
      </c>
      <c r="P292" s="17" t="s">
        <v>715</v>
      </c>
      <c r="Q292" s="18"/>
      <c r="R292" s="52" t="s">
        <v>61</v>
      </c>
      <c r="S292" s="15" t="s">
        <v>64</v>
      </c>
      <c r="T292" s="15"/>
      <c r="U292" s="15"/>
      <c r="V292" s="15">
        <v>49</v>
      </c>
      <c r="W292" s="15">
        <f t="shared" si="55"/>
        <v>49</v>
      </c>
      <c r="X292" s="15">
        <f t="shared" si="61"/>
        <v>49</v>
      </c>
      <c r="Y292" s="15">
        <f>ROUNDDOWN(W292/HLOOKUP(D292,Table!$C$3:$D$4,2,0)*8,2)</f>
        <v>3.01</v>
      </c>
      <c r="Z292" s="15">
        <v>3</v>
      </c>
      <c r="AA292" s="15" t="s">
        <v>74</v>
      </c>
      <c r="AB292" s="19">
        <v>43983</v>
      </c>
      <c r="AC292" s="19">
        <v>43979</v>
      </c>
      <c r="AD292" s="99">
        <v>43983</v>
      </c>
      <c r="AE292" s="19">
        <v>43979</v>
      </c>
      <c r="AF292" s="19">
        <v>43979</v>
      </c>
      <c r="AG292" s="19" t="s">
        <v>176</v>
      </c>
      <c r="AH292" s="31">
        <v>1</v>
      </c>
      <c r="AI292" s="31">
        <v>1</v>
      </c>
      <c r="AJ292" s="31">
        <v>1</v>
      </c>
      <c r="AK292" s="19" t="s">
        <v>150</v>
      </c>
      <c r="AL292" s="15"/>
      <c r="AM292" s="15"/>
      <c r="AN292" s="15"/>
    </row>
    <row r="293" spans="1:40" x14ac:dyDescent="0.25">
      <c r="B293" s="92">
        <f t="shared" si="59"/>
        <v>234</v>
      </c>
      <c r="C293" s="16">
        <v>20200528</v>
      </c>
      <c r="D293" s="15" t="s">
        <v>3</v>
      </c>
      <c r="E293" s="15" t="s">
        <v>602</v>
      </c>
      <c r="F293" s="170" t="s">
        <v>858</v>
      </c>
      <c r="G293" s="17">
        <v>1492051</v>
      </c>
      <c r="H293" s="52" t="s">
        <v>61</v>
      </c>
      <c r="I293" s="15" t="s">
        <v>201</v>
      </c>
      <c r="J293" s="52" t="s">
        <v>61</v>
      </c>
      <c r="K293" s="15" t="s">
        <v>146</v>
      </c>
      <c r="L293" s="15" t="s">
        <v>614</v>
      </c>
      <c r="M293" s="15" t="s">
        <v>616</v>
      </c>
      <c r="N293" s="15" t="s">
        <v>429</v>
      </c>
      <c r="O293" s="17" t="s">
        <v>61</v>
      </c>
      <c r="P293" s="17" t="s">
        <v>209</v>
      </c>
      <c r="Q293" s="18"/>
      <c r="R293" s="52" t="s">
        <v>61</v>
      </c>
      <c r="S293" s="15" t="s">
        <v>64</v>
      </c>
      <c r="T293" s="15"/>
      <c r="U293" s="15"/>
      <c r="V293" s="15">
        <v>261</v>
      </c>
      <c r="W293" s="15">
        <f t="shared" si="55"/>
        <v>261</v>
      </c>
      <c r="X293" s="15">
        <f t="shared" si="61"/>
        <v>261</v>
      </c>
      <c r="Y293" s="15">
        <f>ROUNDDOWN(W293/HLOOKUP(D293,Table!$C$3:$D$4,2,0)*8,2)</f>
        <v>4.6399999999999997</v>
      </c>
      <c r="Z293" s="15">
        <v>3</v>
      </c>
      <c r="AA293" s="15" t="s">
        <v>74</v>
      </c>
      <c r="AB293" s="19">
        <v>43980</v>
      </c>
      <c r="AC293" s="19">
        <v>43979</v>
      </c>
      <c r="AD293" s="19">
        <v>43980</v>
      </c>
      <c r="AE293" s="19">
        <v>43979</v>
      </c>
      <c r="AF293" s="19">
        <v>43979</v>
      </c>
      <c r="AG293" s="19" t="s">
        <v>176</v>
      </c>
      <c r="AH293" s="31">
        <v>1</v>
      </c>
      <c r="AI293" s="31">
        <v>1</v>
      </c>
      <c r="AJ293" s="31">
        <v>1</v>
      </c>
      <c r="AK293" s="19" t="s">
        <v>150</v>
      </c>
      <c r="AL293" s="15"/>
      <c r="AM293" s="15"/>
      <c r="AN293" s="15"/>
    </row>
    <row r="294" spans="1:40" x14ac:dyDescent="0.25">
      <c r="B294" s="41">
        <f t="shared" si="59"/>
        <v>235</v>
      </c>
      <c r="C294" s="16">
        <v>20200528</v>
      </c>
      <c r="D294" s="15" t="s">
        <v>3</v>
      </c>
      <c r="E294" s="15" t="s">
        <v>265</v>
      </c>
      <c r="F294" s="170" t="s">
        <v>853</v>
      </c>
      <c r="G294" s="17">
        <v>1490028</v>
      </c>
      <c r="H294" s="52" t="s">
        <v>61</v>
      </c>
      <c r="I294" s="15" t="s">
        <v>386</v>
      </c>
      <c r="J294" s="52" t="s">
        <v>61</v>
      </c>
      <c r="K294" s="15" t="s">
        <v>146</v>
      </c>
      <c r="L294" s="15" t="s">
        <v>852</v>
      </c>
      <c r="M294" s="15" t="s">
        <v>298</v>
      </c>
      <c r="N294" s="15" t="s">
        <v>273</v>
      </c>
      <c r="O294" s="17" t="s">
        <v>61</v>
      </c>
      <c r="P294" s="17" t="s">
        <v>388</v>
      </c>
      <c r="Q294" s="18"/>
      <c r="R294" s="52" t="s">
        <v>61</v>
      </c>
      <c r="S294" s="15" t="s">
        <v>142</v>
      </c>
      <c r="T294" s="15"/>
      <c r="U294" s="15"/>
      <c r="V294" s="15">
        <v>81</v>
      </c>
      <c r="W294" s="15">
        <f>V294</f>
        <v>81</v>
      </c>
      <c r="X294" s="15">
        <f t="shared" si="61"/>
        <v>81</v>
      </c>
      <c r="Y294" s="15">
        <f>ROUNDDOWN(W294/HLOOKUP(D294,Table!$C$3:$D$4,2,0)*8,2)</f>
        <v>1.44</v>
      </c>
      <c r="Z294" s="15">
        <v>0.2</v>
      </c>
      <c r="AA294" s="15" t="s">
        <v>74</v>
      </c>
      <c r="AB294" s="19">
        <v>43984</v>
      </c>
      <c r="AC294" s="19">
        <v>43979</v>
      </c>
      <c r="AD294" s="19">
        <v>43984</v>
      </c>
      <c r="AE294" s="19">
        <v>43980</v>
      </c>
      <c r="AF294" s="19">
        <v>43980</v>
      </c>
      <c r="AG294" s="19" t="s">
        <v>176</v>
      </c>
      <c r="AH294" s="31">
        <v>1</v>
      </c>
      <c r="AI294" s="31">
        <v>1</v>
      </c>
      <c r="AJ294" s="31">
        <v>1</v>
      </c>
      <c r="AK294" s="19" t="s">
        <v>150</v>
      </c>
      <c r="AL294" s="17" t="s">
        <v>61</v>
      </c>
      <c r="AM294" s="17" t="s">
        <v>61</v>
      </c>
      <c r="AN294" s="169" t="s">
        <v>61</v>
      </c>
    </row>
    <row r="295" spans="1:40" x14ac:dyDescent="0.25">
      <c r="B295" s="41">
        <f t="shared" si="59"/>
        <v>236</v>
      </c>
      <c r="C295" s="16">
        <v>20200528</v>
      </c>
      <c r="D295" s="15" t="s">
        <v>3</v>
      </c>
      <c r="E295" s="15" t="s">
        <v>265</v>
      </c>
      <c r="F295" s="170" t="s">
        <v>854</v>
      </c>
      <c r="G295" s="17">
        <v>1490028</v>
      </c>
      <c r="H295" s="52" t="s">
        <v>61</v>
      </c>
      <c r="I295" s="15" t="s">
        <v>851</v>
      </c>
      <c r="J295" s="52" t="s">
        <v>61</v>
      </c>
      <c r="K295" s="15" t="s">
        <v>146</v>
      </c>
      <c r="L295" s="15" t="s">
        <v>852</v>
      </c>
      <c r="M295" s="15" t="s">
        <v>298</v>
      </c>
      <c r="N295" s="15" t="s">
        <v>273</v>
      </c>
      <c r="O295" s="17" t="s">
        <v>61</v>
      </c>
      <c r="P295" s="17" t="s">
        <v>388</v>
      </c>
      <c r="Q295" s="18"/>
      <c r="R295" s="52" t="s">
        <v>61</v>
      </c>
      <c r="S295" s="15" t="s">
        <v>142</v>
      </c>
      <c r="T295" s="15"/>
      <c r="U295" s="15"/>
      <c r="V295" s="15">
        <v>50</v>
      </c>
      <c r="W295" s="15">
        <f>V295</f>
        <v>50</v>
      </c>
      <c r="X295" s="15">
        <f t="shared" si="61"/>
        <v>50</v>
      </c>
      <c r="Y295" s="15">
        <f>ROUNDDOWN(W295/HLOOKUP(D295,Table!$C$3:$D$4,2,0)*8,2)</f>
        <v>0.88</v>
      </c>
      <c r="Z295" s="15">
        <v>0.2</v>
      </c>
      <c r="AA295" s="15" t="s">
        <v>74</v>
      </c>
      <c r="AB295" s="19">
        <v>43984</v>
      </c>
      <c r="AC295" s="19">
        <v>43979</v>
      </c>
      <c r="AD295" s="19">
        <v>43984</v>
      </c>
      <c r="AE295" s="19">
        <v>43980</v>
      </c>
      <c r="AF295" s="19">
        <v>43980</v>
      </c>
      <c r="AG295" s="19" t="s">
        <v>176</v>
      </c>
      <c r="AH295" s="31">
        <v>1</v>
      </c>
      <c r="AI295" s="31">
        <v>1</v>
      </c>
      <c r="AJ295" s="31">
        <v>1</v>
      </c>
      <c r="AK295" s="19" t="s">
        <v>150</v>
      </c>
      <c r="AL295" s="17" t="s">
        <v>61</v>
      </c>
      <c r="AM295" s="17" t="s">
        <v>61</v>
      </c>
      <c r="AN295" s="169" t="s">
        <v>61</v>
      </c>
    </row>
    <row r="296" spans="1:40" x14ac:dyDescent="0.25">
      <c r="B296" s="172">
        <f t="shared" si="59"/>
        <v>237</v>
      </c>
      <c r="C296" s="16">
        <v>20200529</v>
      </c>
      <c r="D296" s="15" t="s">
        <v>3</v>
      </c>
      <c r="E296" s="15" t="s">
        <v>360</v>
      </c>
      <c r="F296" s="56" t="s">
        <v>475</v>
      </c>
      <c r="G296" s="17">
        <v>1495464</v>
      </c>
      <c r="H296" s="52" t="s">
        <v>61</v>
      </c>
      <c r="I296" s="15" t="s">
        <v>446</v>
      </c>
      <c r="J296" s="52" t="s">
        <v>61</v>
      </c>
      <c r="K296" s="15" t="s">
        <v>146</v>
      </c>
      <c r="L296" s="15" t="s">
        <v>150</v>
      </c>
      <c r="M296" s="15" t="s">
        <v>150</v>
      </c>
      <c r="N296" s="15" t="s">
        <v>181</v>
      </c>
      <c r="O296" s="17" t="s">
        <v>61</v>
      </c>
      <c r="P296" s="17" t="s">
        <v>179</v>
      </c>
      <c r="Q296" s="18"/>
      <c r="R296" s="52" t="s">
        <v>61</v>
      </c>
      <c r="S296" s="15" t="s">
        <v>67</v>
      </c>
      <c r="T296" s="15"/>
      <c r="U296" s="15"/>
      <c r="V296" s="15">
        <v>108</v>
      </c>
      <c r="W296" s="84">
        <v>260</v>
      </c>
      <c r="X296" s="15">
        <f t="shared" si="61"/>
        <v>260</v>
      </c>
      <c r="Y296" s="15">
        <f>ROUNDDOWN(W296/HLOOKUP(D296,Table!$C$3:$D$4,2,0)*8,2)</f>
        <v>4.62</v>
      </c>
      <c r="Z296" s="15">
        <v>2</v>
      </c>
      <c r="AA296" s="15" t="s">
        <v>21</v>
      </c>
      <c r="AB296" s="19">
        <v>43991</v>
      </c>
      <c r="AC296" s="19">
        <v>43980</v>
      </c>
      <c r="AD296" s="99">
        <v>43991</v>
      </c>
      <c r="AE296" s="19">
        <v>43990</v>
      </c>
      <c r="AF296" s="19">
        <v>43990</v>
      </c>
      <c r="AG296" s="19" t="s">
        <v>176</v>
      </c>
      <c r="AH296" s="31">
        <v>1</v>
      </c>
      <c r="AI296" s="31">
        <v>1</v>
      </c>
      <c r="AJ296" s="31">
        <v>1</v>
      </c>
      <c r="AK296" s="19" t="s">
        <v>150</v>
      </c>
      <c r="AL296" s="15"/>
      <c r="AM296" s="15"/>
      <c r="AN296" s="15" t="s">
        <v>1459</v>
      </c>
    </row>
    <row r="297" spans="1:40" x14ac:dyDescent="0.25">
      <c r="B297" s="172">
        <f t="shared" si="59"/>
        <v>238</v>
      </c>
      <c r="C297" s="16">
        <v>20200529</v>
      </c>
      <c r="D297" s="15" t="s">
        <v>2</v>
      </c>
      <c r="E297" s="15" t="s">
        <v>938</v>
      </c>
      <c r="F297" s="17" t="s">
        <v>61</v>
      </c>
      <c r="G297" s="17">
        <v>1493209</v>
      </c>
      <c r="H297" s="52" t="s">
        <v>61</v>
      </c>
      <c r="I297" s="15" t="s">
        <v>940</v>
      </c>
      <c r="J297" s="52" t="s">
        <v>61</v>
      </c>
      <c r="K297" s="15" t="s">
        <v>146</v>
      </c>
      <c r="L297" s="15" t="s">
        <v>150</v>
      </c>
      <c r="M297" s="15" t="s">
        <v>150</v>
      </c>
      <c r="N297" s="15" t="s">
        <v>945</v>
      </c>
      <c r="O297" s="17" t="s">
        <v>944</v>
      </c>
      <c r="P297" s="17" t="s">
        <v>946</v>
      </c>
      <c r="Q297" s="18"/>
      <c r="R297" s="52" t="s">
        <v>61</v>
      </c>
      <c r="S297" s="15" t="s">
        <v>68</v>
      </c>
      <c r="T297" s="15"/>
      <c r="U297" s="15"/>
      <c r="V297" s="15">
        <v>52</v>
      </c>
      <c r="W297" s="15">
        <f t="shared" ref="W297:W299" si="62">V297</f>
        <v>52</v>
      </c>
      <c r="X297" s="15">
        <f t="shared" si="61"/>
        <v>52</v>
      </c>
      <c r="Y297" s="15">
        <f>ROUNDDOWN(W297/HLOOKUP(D297,Table!$C$3:$D$4,2,0)*8,2)</f>
        <v>3.2</v>
      </c>
      <c r="Z297" s="15">
        <f>Y297</f>
        <v>3.2</v>
      </c>
      <c r="AA297" s="15" t="s">
        <v>21</v>
      </c>
      <c r="AB297" s="19">
        <v>43991</v>
      </c>
      <c r="AC297" s="19">
        <v>43980</v>
      </c>
      <c r="AD297" s="99">
        <v>43991</v>
      </c>
      <c r="AE297" s="19">
        <v>43983</v>
      </c>
      <c r="AF297" s="19">
        <v>43983</v>
      </c>
      <c r="AG297" s="19" t="s">
        <v>176</v>
      </c>
      <c r="AH297" s="31">
        <v>1</v>
      </c>
      <c r="AI297" s="31">
        <v>1</v>
      </c>
      <c r="AJ297" s="31">
        <v>1</v>
      </c>
      <c r="AK297" s="19" t="s">
        <v>150</v>
      </c>
      <c r="AL297" s="169" t="s">
        <v>61</v>
      </c>
      <c r="AM297" s="15"/>
      <c r="AN297" s="15"/>
    </row>
    <row r="298" spans="1:40" x14ac:dyDescent="0.25">
      <c r="B298" s="172">
        <f t="shared" si="59"/>
        <v>239</v>
      </c>
      <c r="C298" s="16">
        <v>20200529</v>
      </c>
      <c r="D298" s="15" t="s">
        <v>2</v>
      </c>
      <c r="E298" s="15" t="s">
        <v>938</v>
      </c>
      <c r="F298" s="17" t="s">
        <v>61</v>
      </c>
      <c r="G298" s="17">
        <v>1493209</v>
      </c>
      <c r="H298" s="52" t="s">
        <v>61</v>
      </c>
      <c r="I298" s="15" t="s">
        <v>939</v>
      </c>
      <c r="J298" s="52" t="s">
        <v>61</v>
      </c>
      <c r="K298" s="15" t="s">
        <v>146</v>
      </c>
      <c r="L298" s="15" t="s">
        <v>150</v>
      </c>
      <c r="M298" s="15" t="s">
        <v>150</v>
      </c>
      <c r="N298" s="15" t="s">
        <v>945</v>
      </c>
      <c r="O298" s="17" t="s">
        <v>942</v>
      </c>
      <c r="P298" s="17" t="s">
        <v>946</v>
      </c>
      <c r="Q298" s="18"/>
      <c r="R298" s="52" t="s">
        <v>61</v>
      </c>
      <c r="S298" s="15" t="s">
        <v>69</v>
      </c>
      <c r="T298" s="15"/>
      <c r="U298" s="15"/>
      <c r="V298" s="15">
        <v>15</v>
      </c>
      <c r="W298" s="15">
        <f t="shared" si="62"/>
        <v>15</v>
      </c>
      <c r="X298" s="15">
        <f t="shared" si="61"/>
        <v>15</v>
      </c>
      <c r="Y298" s="15">
        <f>ROUNDDOWN(W298/HLOOKUP(D298,Table!$C$3:$D$4,2,0)*8,2)</f>
        <v>0.92</v>
      </c>
      <c r="Z298" s="15">
        <v>1</v>
      </c>
      <c r="AA298" s="15" t="s">
        <v>21</v>
      </c>
      <c r="AB298" s="19">
        <v>43991</v>
      </c>
      <c r="AC298" s="19">
        <v>43980</v>
      </c>
      <c r="AD298" s="99">
        <v>43991</v>
      </c>
      <c r="AE298" s="19">
        <v>43983</v>
      </c>
      <c r="AF298" s="19">
        <v>43983</v>
      </c>
      <c r="AG298" s="19" t="s">
        <v>176</v>
      </c>
      <c r="AH298" s="31">
        <v>1</v>
      </c>
      <c r="AI298" s="31">
        <v>1</v>
      </c>
      <c r="AJ298" s="31">
        <v>1</v>
      </c>
      <c r="AK298" s="19" t="s">
        <v>150</v>
      </c>
      <c r="AL298" s="17" t="s">
        <v>61</v>
      </c>
      <c r="AM298" s="17" t="s">
        <v>61</v>
      </c>
      <c r="AN298" s="17" t="s">
        <v>61</v>
      </c>
    </row>
    <row r="299" spans="1:40" x14ac:dyDescent="0.25">
      <c r="B299" s="172">
        <f t="shared" si="59"/>
        <v>240</v>
      </c>
      <c r="C299" s="16">
        <v>20200529</v>
      </c>
      <c r="D299" s="15" t="s">
        <v>2</v>
      </c>
      <c r="E299" s="15" t="s">
        <v>938</v>
      </c>
      <c r="F299" s="17" t="s">
        <v>61</v>
      </c>
      <c r="G299" s="17">
        <v>1493209</v>
      </c>
      <c r="H299" s="52" t="s">
        <v>61</v>
      </c>
      <c r="I299" s="15" t="s">
        <v>941</v>
      </c>
      <c r="J299" s="52" t="s">
        <v>61</v>
      </c>
      <c r="K299" s="15" t="s">
        <v>146</v>
      </c>
      <c r="L299" s="15" t="s">
        <v>150</v>
      </c>
      <c r="M299" s="15" t="s">
        <v>150</v>
      </c>
      <c r="N299" s="15" t="s">
        <v>945</v>
      </c>
      <c r="O299" s="17" t="s">
        <v>943</v>
      </c>
      <c r="P299" s="17" t="s">
        <v>946</v>
      </c>
      <c r="Q299" s="18"/>
      <c r="R299" s="52" t="s">
        <v>61</v>
      </c>
      <c r="S299" s="15" t="s">
        <v>70</v>
      </c>
      <c r="T299" s="15"/>
      <c r="U299" s="15"/>
      <c r="V299" s="15">
        <v>149</v>
      </c>
      <c r="W299" s="15">
        <f t="shared" si="62"/>
        <v>149</v>
      </c>
      <c r="X299" s="15">
        <f t="shared" si="61"/>
        <v>149</v>
      </c>
      <c r="Y299" s="15">
        <f>ROUNDDOWN(W299/HLOOKUP(D299,Table!$C$3:$D$4,2,0)*8,2)</f>
        <v>9.16</v>
      </c>
      <c r="Z299" s="15">
        <v>9</v>
      </c>
      <c r="AA299" s="15" t="s">
        <v>21</v>
      </c>
      <c r="AB299" s="19">
        <v>43991</v>
      </c>
      <c r="AC299" s="19">
        <v>43980</v>
      </c>
      <c r="AD299" s="99">
        <v>43991</v>
      </c>
      <c r="AE299" s="19">
        <v>43987</v>
      </c>
      <c r="AF299" s="19">
        <v>43987</v>
      </c>
      <c r="AG299" s="19" t="s">
        <v>177</v>
      </c>
      <c r="AH299" s="31">
        <v>0.89</v>
      </c>
      <c r="AI299" s="31">
        <v>0.89</v>
      </c>
      <c r="AJ299" s="31">
        <v>0.95</v>
      </c>
      <c r="AK299" s="19" t="s">
        <v>139</v>
      </c>
      <c r="AL299" s="17" t="s">
        <v>1457</v>
      </c>
      <c r="AM299" s="136" t="s">
        <v>61</v>
      </c>
      <c r="AN299" s="17" t="s">
        <v>1458</v>
      </c>
    </row>
    <row r="300" spans="1:40" x14ac:dyDescent="0.25">
      <c r="B300" s="175">
        <f t="shared" ref="B300:B331" si="63">B299+1</f>
        <v>241</v>
      </c>
      <c r="C300" s="16">
        <v>20200601</v>
      </c>
      <c r="D300" s="15" t="s">
        <v>3</v>
      </c>
      <c r="E300" s="80" t="s">
        <v>953</v>
      </c>
      <c r="F300" s="170" t="s">
        <v>1039</v>
      </c>
      <c r="G300" s="80">
        <v>1462660</v>
      </c>
      <c r="H300" s="52" t="s">
        <v>61</v>
      </c>
      <c r="I300" s="80" t="s">
        <v>985</v>
      </c>
      <c r="J300" s="52" t="s">
        <v>61</v>
      </c>
      <c r="K300" s="15" t="s">
        <v>146</v>
      </c>
      <c r="L300" s="80" t="s">
        <v>1004</v>
      </c>
      <c r="M300" s="80" t="s">
        <v>1005</v>
      </c>
      <c r="N300" s="80" t="s">
        <v>1006</v>
      </c>
      <c r="O300" s="17" t="s">
        <v>61</v>
      </c>
      <c r="P300" s="77" t="s">
        <v>428</v>
      </c>
      <c r="Q300" s="18"/>
      <c r="R300" s="52" t="s">
        <v>61</v>
      </c>
      <c r="S300" s="15" t="s">
        <v>142</v>
      </c>
      <c r="T300" s="15"/>
      <c r="U300" s="15"/>
      <c r="V300" s="80">
        <v>125</v>
      </c>
      <c r="W300" s="15">
        <f t="shared" ref="W300:W331" si="64">V300</f>
        <v>125</v>
      </c>
      <c r="X300" s="15">
        <f t="shared" si="61"/>
        <v>125</v>
      </c>
      <c r="Y300" s="15">
        <f>ROUNDDOWN(W300/HLOOKUP(D300,Table!$C$3:$D$4,2,0)*8,2)</f>
        <v>2.2200000000000002</v>
      </c>
      <c r="Z300" s="15">
        <v>0.2</v>
      </c>
      <c r="AA300" s="15" t="s">
        <v>21</v>
      </c>
      <c r="AB300" s="19">
        <v>43990</v>
      </c>
      <c r="AC300" s="19">
        <v>43983</v>
      </c>
      <c r="AD300" s="173">
        <v>43994</v>
      </c>
      <c r="AE300" s="19">
        <v>43986</v>
      </c>
      <c r="AF300" s="19">
        <v>43986</v>
      </c>
      <c r="AG300" s="19" t="s">
        <v>176</v>
      </c>
      <c r="AH300" s="31">
        <v>1</v>
      </c>
      <c r="AI300" s="31">
        <v>1</v>
      </c>
      <c r="AJ300" s="31">
        <v>1</v>
      </c>
      <c r="AK300" s="19" t="s">
        <v>150</v>
      </c>
      <c r="AL300" s="17" t="s">
        <v>61</v>
      </c>
      <c r="AM300" s="17" t="s">
        <v>61</v>
      </c>
      <c r="AN300" s="199" t="s">
        <v>61</v>
      </c>
    </row>
    <row r="301" spans="1:40" x14ac:dyDescent="0.25">
      <c r="B301" s="175">
        <f t="shared" si="63"/>
        <v>242</v>
      </c>
      <c r="C301" s="16">
        <v>20200601</v>
      </c>
      <c r="D301" s="15" t="s">
        <v>3</v>
      </c>
      <c r="E301" s="80" t="s">
        <v>953</v>
      </c>
      <c r="F301" s="170" t="s">
        <v>1040</v>
      </c>
      <c r="G301" s="80">
        <v>1462660</v>
      </c>
      <c r="H301" s="52" t="s">
        <v>61</v>
      </c>
      <c r="I301" s="80" t="s">
        <v>199</v>
      </c>
      <c r="J301" s="52" t="s">
        <v>61</v>
      </c>
      <c r="K301" s="15" t="s">
        <v>146</v>
      </c>
      <c r="L301" s="80" t="s">
        <v>1004</v>
      </c>
      <c r="M301" s="80" t="s">
        <v>1005</v>
      </c>
      <c r="N301" s="80" t="s">
        <v>1006</v>
      </c>
      <c r="O301" s="17" t="s">
        <v>61</v>
      </c>
      <c r="P301" s="77" t="s">
        <v>428</v>
      </c>
      <c r="Q301" s="18"/>
      <c r="R301" s="52" t="s">
        <v>61</v>
      </c>
      <c r="S301" s="15" t="s">
        <v>142</v>
      </c>
      <c r="T301" s="15"/>
      <c r="U301" s="15"/>
      <c r="V301" s="80">
        <v>108</v>
      </c>
      <c r="W301" s="15">
        <f t="shared" si="64"/>
        <v>108</v>
      </c>
      <c r="X301" s="15">
        <f t="shared" si="61"/>
        <v>108</v>
      </c>
      <c r="Y301" s="15">
        <f>ROUNDDOWN(W301/HLOOKUP(D301,Table!$C$3:$D$4,2,0)*8,2)</f>
        <v>1.92</v>
      </c>
      <c r="Z301" s="15">
        <v>0.1</v>
      </c>
      <c r="AA301" s="15" t="s">
        <v>21</v>
      </c>
      <c r="AB301" s="19">
        <v>43990</v>
      </c>
      <c r="AC301" s="19">
        <v>43983</v>
      </c>
      <c r="AD301" s="173">
        <v>43994</v>
      </c>
      <c r="AE301" s="19">
        <v>43986</v>
      </c>
      <c r="AF301" s="19">
        <v>43986</v>
      </c>
      <c r="AG301" s="19" t="s">
        <v>176</v>
      </c>
      <c r="AH301" s="31">
        <v>1</v>
      </c>
      <c r="AI301" s="31">
        <v>1</v>
      </c>
      <c r="AJ301" s="31">
        <v>1</v>
      </c>
      <c r="AK301" s="19" t="s">
        <v>150</v>
      </c>
      <c r="AL301" s="17" t="s">
        <v>61</v>
      </c>
      <c r="AM301" s="17" t="s">
        <v>61</v>
      </c>
      <c r="AN301" s="199" t="s">
        <v>61</v>
      </c>
    </row>
    <row r="302" spans="1:40" x14ac:dyDescent="0.25">
      <c r="B302" s="175">
        <f t="shared" si="63"/>
        <v>243</v>
      </c>
      <c r="C302" s="16">
        <v>20200601</v>
      </c>
      <c r="D302" s="15" t="s">
        <v>3</v>
      </c>
      <c r="E302" s="80" t="s">
        <v>954</v>
      </c>
      <c r="F302" s="170" t="s">
        <v>1041</v>
      </c>
      <c r="G302" s="80">
        <v>1405309</v>
      </c>
      <c r="H302" s="52" t="s">
        <v>61</v>
      </c>
      <c r="I302" s="80" t="s">
        <v>986</v>
      </c>
      <c r="J302" s="52" t="s">
        <v>61</v>
      </c>
      <c r="K302" s="15" t="s">
        <v>146</v>
      </c>
      <c r="L302" s="179" t="s">
        <v>1010</v>
      </c>
      <c r="M302" s="80" t="s">
        <v>1009</v>
      </c>
      <c r="N302" t="s">
        <v>1008</v>
      </c>
      <c r="O302" s="17" t="s">
        <v>61</v>
      </c>
      <c r="P302" s="80" t="s">
        <v>1007</v>
      </c>
      <c r="Q302" s="18"/>
      <c r="R302" s="52" t="s">
        <v>61</v>
      </c>
      <c r="S302" s="15" t="s">
        <v>142</v>
      </c>
      <c r="T302" s="15"/>
      <c r="U302" s="15"/>
      <c r="V302" s="80">
        <v>60</v>
      </c>
      <c r="W302" s="15">
        <v>60</v>
      </c>
      <c r="X302" s="15">
        <v>60</v>
      </c>
      <c r="Y302" s="15">
        <f>ROUNDDOWN(W302/HLOOKUP(D302,Table!$C$3:$D$4,2,0)*8,2)</f>
        <v>1.06</v>
      </c>
      <c r="Z302" s="15">
        <v>0.5</v>
      </c>
      <c r="AA302" s="15" t="s">
        <v>74</v>
      </c>
      <c r="AB302" s="19">
        <v>43987</v>
      </c>
      <c r="AC302" s="19">
        <v>43983</v>
      </c>
      <c r="AD302" s="99">
        <v>43987</v>
      </c>
      <c r="AE302" s="19">
        <v>43983</v>
      </c>
      <c r="AF302" s="19">
        <v>43983</v>
      </c>
      <c r="AG302" s="19" t="s">
        <v>176</v>
      </c>
      <c r="AH302" s="31">
        <v>1</v>
      </c>
      <c r="AI302" s="31">
        <v>1</v>
      </c>
      <c r="AJ302" s="31">
        <v>1</v>
      </c>
      <c r="AK302" s="19" t="s">
        <v>150</v>
      </c>
      <c r="AL302" s="17" t="s">
        <v>61</v>
      </c>
      <c r="AM302" s="17" t="s">
        <v>61</v>
      </c>
      <c r="AN302" s="169" t="s">
        <v>61</v>
      </c>
    </row>
    <row r="303" spans="1:40" x14ac:dyDescent="0.25">
      <c r="B303" s="175">
        <f t="shared" si="63"/>
        <v>244</v>
      </c>
      <c r="C303" s="16">
        <v>20200601</v>
      </c>
      <c r="D303" s="15" t="s">
        <v>3</v>
      </c>
      <c r="E303" s="80" t="s">
        <v>954</v>
      </c>
      <c r="F303" s="170" t="s">
        <v>1042</v>
      </c>
      <c r="G303" s="80">
        <v>1405309</v>
      </c>
      <c r="H303" s="52" t="s">
        <v>61</v>
      </c>
      <c r="I303" s="80" t="s">
        <v>208</v>
      </c>
      <c r="J303" s="52" t="s">
        <v>61</v>
      </c>
      <c r="K303" s="15" t="s">
        <v>146</v>
      </c>
      <c r="L303" s="3" t="s">
        <v>1010</v>
      </c>
      <c r="M303" s="80" t="s">
        <v>1009</v>
      </c>
      <c r="N303" s="80" t="s">
        <v>1008</v>
      </c>
      <c r="O303" s="17" t="s">
        <v>61</v>
      </c>
      <c r="P303" s="17" t="s">
        <v>1007</v>
      </c>
      <c r="Q303" s="18"/>
      <c r="R303" s="52" t="s">
        <v>61</v>
      </c>
      <c r="S303" s="15" t="s">
        <v>142</v>
      </c>
      <c r="T303" s="15"/>
      <c r="U303" s="15"/>
      <c r="V303" s="80">
        <v>177</v>
      </c>
      <c r="W303" s="15">
        <f t="shared" si="64"/>
        <v>177</v>
      </c>
      <c r="X303" s="15">
        <f>W303</f>
        <v>177</v>
      </c>
      <c r="Y303" s="15">
        <f>ROUNDDOWN(W303/HLOOKUP(D303,Table!$C$3:$D$4,2,0)*8,2)</f>
        <v>3.14</v>
      </c>
      <c r="Z303" s="15">
        <v>0.4</v>
      </c>
      <c r="AA303" s="15" t="s">
        <v>74</v>
      </c>
      <c r="AB303" s="19">
        <v>43987</v>
      </c>
      <c r="AC303" s="19">
        <v>43983</v>
      </c>
      <c r="AD303" s="99">
        <v>43987</v>
      </c>
      <c r="AE303" s="19">
        <v>43983</v>
      </c>
      <c r="AF303" s="19">
        <v>43983</v>
      </c>
      <c r="AG303" s="19" t="s">
        <v>176</v>
      </c>
      <c r="AH303" s="31">
        <v>1</v>
      </c>
      <c r="AI303" s="31">
        <v>1</v>
      </c>
      <c r="AJ303" s="31">
        <v>1</v>
      </c>
      <c r="AK303" s="19" t="s">
        <v>150</v>
      </c>
      <c r="AL303" s="17" t="s">
        <v>61</v>
      </c>
      <c r="AM303" s="17" t="s">
        <v>61</v>
      </c>
      <c r="AN303" s="169" t="s">
        <v>61</v>
      </c>
    </row>
    <row r="304" spans="1:40" x14ac:dyDescent="0.25">
      <c r="B304" s="175">
        <f t="shared" si="63"/>
        <v>245</v>
      </c>
      <c r="C304" s="16">
        <v>20200601</v>
      </c>
      <c r="D304" s="15" t="s">
        <v>3</v>
      </c>
      <c r="E304" s="80" t="s">
        <v>955</v>
      </c>
      <c r="F304" s="170" t="s">
        <v>1043</v>
      </c>
      <c r="G304" s="80">
        <v>1491873</v>
      </c>
      <c r="H304" s="52" t="s">
        <v>61</v>
      </c>
      <c r="I304" s="80" t="s">
        <v>159</v>
      </c>
      <c r="J304" s="52" t="s">
        <v>61</v>
      </c>
      <c r="K304" s="15" t="s">
        <v>146</v>
      </c>
      <c r="L304" s="80" t="s">
        <v>1034</v>
      </c>
      <c r="M304" s="15" t="s">
        <v>1012</v>
      </c>
      <c r="N304" t="s">
        <v>610</v>
      </c>
      <c r="O304" s="17" t="s">
        <v>61</v>
      </c>
      <c r="P304" s="80" t="s">
        <v>1011</v>
      </c>
      <c r="Q304" s="18"/>
      <c r="R304" s="52" t="s">
        <v>61</v>
      </c>
      <c r="S304" s="15" t="s">
        <v>67</v>
      </c>
      <c r="T304" s="15"/>
      <c r="U304" s="15"/>
      <c r="V304" s="80">
        <v>88</v>
      </c>
      <c r="W304" s="15">
        <f t="shared" si="64"/>
        <v>88</v>
      </c>
      <c r="X304" s="15">
        <f>W304</f>
        <v>88</v>
      </c>
      <c r="Y304" s="15">
        <f>ROUNDDOWN(W304/HLOOKUP(D304,Table!$C$3:$D$4,2,0)*8,2)</f>
        <v>1.56</v>
      </c>
      <c r="Z304" s="15">
        <v>1</v>
      </c>
      <c r="AA304" s="15" t="s">
        <v>21</v>
      </c>
      <c r="AB304" s="19">
        <v>43987</v>
      </c>
      <c r="AC304" s="19">
        <v>43983</v>
      </c>
      <c r="AD304" s="99">
        <v>43986</v>
      </c>
      <c r="AE304" s="19">
        <v>43986</v>
      </c>
      <c r="AF304" s="19">
        <v>43986</v>
      </c>
      <c r="AG304" s="19" t="s">
        <v>176</v>
      </c>
      <c r="AH304" s="31">
        <v>1</v>
      </c>
      <c r="AI304" s="31">
        <v>1</v>
      </c>
      <c r="AJ304" s="31">
        <v>1</v>
      </c>
      <c r="AK304" s="19" t="s">
        <v>150</v>
      </c>
      <c r="AL304" s="17" t="s">
        <v>61</v>
      </c>
      <c r="AM304" s="17" t="s">
        <v>61</v>
      </c>
      <c r="AN304" s="17" t="s">
        <v>61</v>
      </c>
    </row>
    <row r="305" spans="2:40" x14ac:dyDescent="0.25">
      <c r="B305" s="175">
        <f t="shared" si="63"/>
        <v>246</v>
      </c>
      <c r="C305" s="16">
        <v>20200601</v>
      </c>
      <c r="D305" s="15" t="s">
        <v>3</v>
      </c>
      <c r="E305" s="80" t="s">
        <v>955</v>
      </c>
      <c r="F305" s="170" t="s">
        <v>1044</v>
      </c>
      <c r="G305" s="80">
        <v>1491873</v>
      </c>
      <c r="H305" s="52" t="s">
        <v>61</v>
      </c>
      <c r="I305" s="80" t="s">
        <v>159</v>
      </c>
      <c r="J305" s="52" t="s">
        <v>61</v>
      </c>
      <c r="K305" s="15" t="s">
        <v>146</v>
      </c>
      <c r="L305" s="80" t="s">
        <v>1034</v>
      </c>
      <c r="M305" s="15" t="s">
        <v>1012</v>
      </c>
      <c r="N305" s="80" t="s">
        <v>610</v>
      </c>
      <c r="O305" s="17" t="s">
        <v>61</v>
      </c>
      <c r="P305" s="17" t="s">
        <v>1011</v>
      </c>
      <c r="Q305" s="18"/>
      <c r="R305" s="52" t="s">
        <v>61</v>
      </c>
      <c r="S305" s="15" t="s">
        <v>67</v>
      </c>
      <c r="T305" s="15"/>
      <c r="U305" s="15"/>
      <c r="V305" s="80">
        <v>88</v>
      </c>
      <c r="W305" s="15">
        <f t="shared" si="64"/>
        <v>88</v>
      </c>
      <c r="X305" s="15">
        <f>W305</f>
        <v>88</v>
      </c>
      <c r="Y305" s="15">
        <f>ROUNDDOWN(W305/HLOOKUP(D305,Table!$C$3:$D$4,2,0)*8,2)</f>
        <v>1.56</v>
      </c>
      <c r="Z305" s="15">
        <v>1</v>
      </c>
      <c r="AA305" s="15" t="s">
        <v>21</v>
      </c>
      <c r="AB305" s="19">
        <v>43987</v>
      </c>
      <c r="AC305" s="19">
        <v>43983</v>
      </c>
      <c r="AD305" s="99">
        <v>43986</v>
      </c>
      <c r="AE305" s="19">
        <v>43986</v>
      </c>
      <c r="AF305" s="19">
        <v>43986</v>
      </c>
      <c r="AG305" s="19" t="s">
        <v>176</v>
      </c>
      <c r="AH305" s="31">
        <v>1</v>
      </c>
      <c r="AI305" s="31">
        <v>1</v>
      </c>
      <c r="AJ305" s="31">
        <v>1</v>
      </c>
      <c r="AK305" s="19" t="s">
        <v>150</v>
      </c>
      <c r="AL305" s="17" t="s">
        <v>61</v>
      </c>
      <c r="AM305" s="17" t="s">
        <v>61</v>
      </c>
      <c r="AN305" s="17" t="s">
        <v>61</v>
      </c>
    </row>
    <row r="306" spans="2:40" x14ac:dyDescent="0.25">
      <c r="B306" s="175">
        <f t="shared" si="63"/>
        <v>247</v>
      </c>
      <c r="C306" s="16">
        <v>20200601</v>
      </c>
      <c r="D306" s="15" t="s">
        <v>3</v>
      </c>
      <c r="E306" s="80" t="s">
        <v>955</v>
      </c>
      <c r="F306" s="170" t="s">
        <v>1043</v>
      </c>
      <c r="G306" s="80">
        <v>1475836</v>
      </c>
      <c r="H306" s="52" t="s">
        <v>61</v>
      </c>
      <c r="I306" s="80" t="s">
        <v>159</v>
      </c>
      <c r="J306" s="52" t="s">
        <v>61</v>
      </c>
      <c r="K306" s="15" t="s">
        <v>146</v>
      </c>
      <c r="L306" s="80" t="s">
        <v>613</v>
      </c>
      <c r="M306" s="15" t="s">
        <v>1012</v>
      </c>
      <c r="N306" s="80" t="s">
        <v>610</v>
      </c>
      <c r="O306" s="17" t="s">
        <v>61</v>
      </c>
      <c r="P306" s="77" t="s">
        <v>1011</v>
      </c>
      <c r="Q306" s="18"/>
      <c r="R306" s="52" t="s">
        <v>61</v>
      </c>
      <c r="S306" s="15" t="s">
        <v>67</v>
      </c>
      <c r="T306" s="15"/>
      <c r="U306" s="15"/>
      <c r="V306" s="80">
        <v>88</v>
      </c>
      <c r="W306" s="15">
        <f t="shared" si="64"/>
        <v>88</v>
      </c>
      <c r="X306" s="15">
        <f>W306</f>
        <v>88</v>
      </c>
      <c r="Y306" s="15">
        <f>ROUNDDOWN(W306/HLOOKUP(D306,Table!$C$3:$D$4,2,0)*8,2)</f>
        <v>1.56</v>
      </c>
      <c r="Z306" s="15">
        <v>1</v>
      </c>
      <c r="AA306" s="15" t="s">
        <v>21</v>
      </c>
      <c r="AB306" s="19">
        <v>43990</v>
      </c>
      <c r="AC306" s="19">
        <v>43983</v>
      </c>
      <c r="AD306" s="173">
        <v>43994</v>
      </c>
      <c r="AE306" s="19">
        <v>43990</v>
      </c>
      <c r="AF306" s="19">
        <v>43990</v>
      </c>
      <c r="AG306" s="19" t="s">
        <v>176</v>
      </c>
      <c r="AH306" s="31">
        <v>1</v>
      </c>
      <c r="AI306" s="31">
        <v>1</v>
      </c>
      <c r="AJ306" s="31">
        <v>1</v>
      </c>
      <c r="AK306" s="19" t="s">
        <v>150</v>
      </c>
      <c r="AL306" s="17" t="s">
        <v>61</v>
      </c>
      <c r="AM306" s="17" t="s">
        <v>61</v>
      </c>
      <c r="AN306" s="17" t="s">
        <v>61</v>
      </c>
    </row>
    <row r="307" spans="2:40" x14ac:dyDescent="0.25">
      <c r="B307" s="175">
        <f t="shared" si="63"/>
        <v>248</v>
      </c>
      <c r="C307" s="16">
        <v>20200601</v>
      </c>
      <c r="D307" s="15" t="s">
        <v>3</v>
      </c>
      <c r="E307" s="80" t="s">
        <v>956</v>
      </c>
      <c r="F307" s="170" t="s">
        <v>1045</v>
      </c>
      <c r="G307" s="80">
        <v>1460517</v>
      </c>
      <c r="H307" s="52" t="s">
        <v>61</v>
      </c>
      <c r="I307" s="80" t="s">
        <v>210</v>
      </c>
      <c r="J307" s="52" t="s">
        <v>61</v>
      </c>
      <c r="K307" s="15" t="s">
        <v>146</v>
      </c>
      <c r="L307" s="80" t="s">
        <v>1015</v>
      </c>
      <c r="M307" s="80" t="s">
        <v>1013</v>
      </c>
      <c r="N307" s="80" t="s">
        <v>174</v>
      </c>
      <c r="O307" s="17" t="s">
        <v>61</v>
      </c>
      <c r="P307" s="77" t="s">
        <v>1014</v>
      </c>
      <c r="Q307" s="18"/>
      <c r="R307" s="52" t="s">
        <v>61</v>
      </c>
      <c r="S307" s="15" t="s">
        <v>142</v>
      </c>
      <c r="T307" s="15"/>
      <c r="U307" s="15"/>
      <c r="V307" s="80">
        <v>1209</v>
      </c>
      <c r="W307" s="15">
        <f t="shared" si="64"/>
        <v>1209</v>
      </c>
      <c r="X307" s="15">
        <f t="shared" ref="X307:X314" si="65">W307</f>
        <v>1209</v>
      </c>
      <c r="Y307" s="15">
        <f>ROUNDDOWN(W307/HLOOKUP(D307,Table!$C$3:$D$4,2,0)*8,2)</f>
        <v>21.49</v>
      </c>
      <c r="Z307" s="15">
        <v>0.5</v>
      </c>
      <c r="AA307" s="15" t="s">
        <v>21</v>
      </c>
      <c r="AB307" s="99">
        <v>43985</v>
      </c>
      <c r="AC307" s="19">
        <v>43983</v>
      </c>
      <c r="AD307" s="99">
        <v>43985</v>
      </c>
      <c r="AE307" s="19">
        <v>43983</v>
      </c>
      <c r="AF307" s="19">
        <v>43983</v>
      </c>
      <c r="AG307" s="19" t="s">
        <v>176</v>
      </c>
      <c r="AH307" s="31">
        <v>1</v>
      </c>
      <c r="AI307" s="31">
        <v>1</v>
      </c>
      <c r="AJ307" s="31">
        <v>1</v>
      </c>
      <c r="AK307" s="19" t="s">
        <v>150</v>
      </c>
      <c r="AL307" s="17" t="s">
        <v>61</v>
      </c>
      <c r="AM307" s="17" t="s">
        <v>61</v>
      </c>
      <c r="AN307" s="169" t="s">
        <v>61</v>
      </c>
    </row>
    <row r="308" spans="2:40" x14ac:dyDescent="0.25">
      <c r="B308" s="175">
        <f t="shared" si="63"/>
        <v>249</v>
      </c>
      <c r="C308" s="16">
        <v>20200601</v>
      </c>
      <c r="D308" s="15" t="s">
        <v>3</v>
      </c>
      <c r="E308" s="80" t="s">
        <v>956</v>
      </c>
      <c r="F308" s="170" t="s">
        <v>1046</v>
      </c>
      <c r="G308" s="80">
        <v>1460517</v>
      </c>
      <c r="H308" s="52" t="s">
        <v>61</v>
      </c>
      <c r="I308" s="80" t="s">
        <v>987</v>
      </c>
      <c r="J308" s="52" t="s">
        <v>61</v>
      </c>
      <c r="K308" s="15" t="s">
        <v>146</v>
      </c>
      <c r="L308" s="80" t="s">
        <v>1015</v>
      </c>
      <c r="M308" s="80" t="s">
        <v>1013</v>
      </c>
      <c r="N308" s="80" t="s">
        <v>174</v>
      </c>
      <c r="O308" s="17" t="s">
        <v>61</v>
      </c>
      <c r="P308" s="77" t="s">
        <v>1014</v>
      </c>
      <c r="Q308" s="18"/>
      <c r="R308" s="52" t="s">
        <v>61</v>
      </c>
      <c r="S308" s="15" t="s">
        <v>142</v>
      </c>
      <c r="T308" s="15"/>
      <c r="U308" s="15"/>
      <c r="V308" s="80">
        <v>48</v>
      </c>
      <c r="W308" s="15">
        <f t="shared" si="64"/>
        <v>48</v>
      </c>
      <c r="X308" s="15">
        <f t="shared" si="65"/>
        <v>48</v>
      </c>
      <c r="Y308" s="15">
        <f>ROUNDDOWN(W308/HLOOKUP(D308,Table!$C$3:$D$4,2,0)*8,2)</f>
        <v>0.85</v>
      </c>
      <c r="Z308" s="15">
        <v>0.2</v>
      </c>
      <c r="AA308" s="15" t="s">
        <v>21</v>
      </c>
      <c r="AB308" s="99">
        <v>43985</v>
      </c>
      <c r="AC308" s="19">
        <v>43983</v>
      </c>
      <c r="AD308" s="99">
        <v>43985</v>
      </c>
      <c r="AE308" s="19">
        <v>43983</v>
      </c>
      <c r="AF308" s="19">
        <v>43983</v>
      </c>
      <c r="AG308" s="19" t="s">
        <v>176</v>
      </c>
      <c r="AH308" s="31">
        <v>1</v>
      </c>
      <c r="AI308" s="31">
        <v>1</v>
      </c>
      <c r="AJ308" s="31">
        <v>1</v>
      </c>
      <c r="AK308" s="19" t="s">
        <v>150</v>
      </c>
      <c r="AL308" s="17" t="s">
        <v>61</v>
      </c>
      <c r="AM308" s="17" t="s">
        <v>61</v>
      </c>
      <c r="AN308" s="169" t="s">
        <v>61</v>
      </c>
    </row>
    <row r="309" spans="2:40" x14ac:dyDescent="0.25">
      <c r="B309" s="175">
        <f t="shared" si="63"/>
        <v>250</v>
      </c>
      <c r="C309" s="16">
        <v>20200601</v>
      </c>
      <c r="D309" s="15" t="s">
        <v>3</v>
      </c>
      <c r="E309" s="80" t="s">
        <v>601</v>
      </c>
      <c r="F309" s="170" t="s">
        <v>1047</v>
      </c>
      <c r="G309" s="80">
        <v>1465424</v>
      </c>
      <c r="H309" s="52" t="s">
        <v>61</v>
      </c>
      <c r="I309" s="80" t="s">
        <v>342</v>
      </c>
      <c r="J309" s="52" t="s">
        <v>61</v>
      </c>
      <c r="K309" s="15" t="s">
        <v>146</v>
      </c>
      <c r="L309" s="15" t="s">
        <v>150</v>
      </c>
      <c r="M309" s="80" t="s">
        <v>615</v>
      </c>
      <c r="N309" s="80" t="s">
        <v>610</v>
      </c>
      <c r="O309" s="17" t="s">
        <v>61</v>
      </c>
      <c r="P309" s="77" t="s">
        <v>1016</v>
      </c>
      <c r="Q309" s="18"/>
      <c r="R309" s="52" t="s">
        <v>61</v>
      </c>
      <c r="S309" s="15" t="s">
        <v>68</v>
      </c>
      <c r="T309" s="15"/>
      <c r="U309" s="15"/>
      <c r="V309" s="80">
        <v>200</v>
      </c>
      <c r="W309" s="15">
        <f t="shared" si="64"/>
        <v>200</v>
      </c>
      <c r="X309" s="15">
        <f t="shared" si="65"/>
        <v>200</v>
      </c>
      <c r="Y309" s="15">
        <f>ROUNDDOWN(W309/HLOOKUP(D309,Table!$C$3:$D$4,2,0)*8,2)</f>
        <v>3.55</v>
      </c>
      <c r="Z309" s="15">
        <f>Y309</f>
        <v>3.55</v>
      </c>
      <c r="AA309" s="15" t="s">
        <v>21</v>
      </c>
      <c r="AB309" s="19">
        <v>43987</v>
      </c>
      <c r="AC309" s="19">
        <v>43983</v>
      </c>
      <c r="AD309" s="99">
        <v>43986</v>
      </c>
      <c r="AE309" s="19">
        <v>43984</v>
      </c>
      <c r="AF309" s="19">
        <v>43984</v>
      </c>
      <c r="AG309" s="19" t="s">
        <v>176</v>
      </c>
      <c r="AH309" s="31">
        <v>1</v>
      </c>
      <c r="AI309" s="31">
        <v>1</v>
      </c>
      <c r="AJ309" s="31">
        <v>1</v>
      </c>
      <c r="AK309" s="19" t="s">
        <v>150</v>
      </c>
      <c r="AL309" s="15"/>
      <c r="AM309" s="15"/>
      <c r="AN309" s="15"/>
    </row>
    <row r="310" spans="2:40" x14ac:dyDescent="0.25">
      <c r="B310" s="175">
        <f t="shared" si="63"/>
        <v>251</v>
      </c>
      <c r="C310" s="16">
        <v>20200601</v>
      </c>
      <c r="D310" s="15" t="s">
        <v>3</v>
      </c>
      <c r="E310" s="80" t="s">
        <v>601</v>
      </c>
      <c r="F310" s="170" t="s">
        <v>1048</v>
      </c>
      <c r="G310" s="80">
        <v>1465424</v>
      </c>
      <c r="H310" s="52" t="s">
        <v>61</v>
      </c>
      <c r="I310" s="80" t="s">
        <v>988</v>
      </c>
      <c r="J310" s="52" t="s">
        <v>61</v>
      </c>
      <c r="K310" s="15" t="s">
        <v>146</v>
      </c>
      <c r="L310" s="15" t="s">
        <v>150</v>
      </c>
      <c r="M310" s="15" t="s">
        <v>615</v>
      </c>
      <c r="N310" s="15" t="s">
        <v>610</v>
      </c>
      <c r="O310" s="17" t="s">
        <v>61</v>
      </c>
      <c r="P310" s="17" t="s">
        <v>1016</v>
      </c>
      <c r="Q310" s="18"/>
      <c r="R310" s="52" t="s">
        <v>61</v>
      </c>
      <c r="S310" s="15" t="s">
        <v>68</v>
      </c>
      <c r="T310" s="15"/>
      <c r="U310" s="15"/>
      <c r="V310" s="80">
        <v>61</v>
      </c>
      <c r="W310" s="15">
        <f t="shared" si="64"/>
        <v>61</v>
      </c>
      <c r="X310" s="15">
        <f t="shared" si="65"/>
        <v>61</v>
      </c>
      <c r="Y310" s="15">
        <f>ROUNDDOWN(W310/HLOOKUP(D310,Table!$C$3:$D$4,2,0)*8,2)</f>
        <v>1.08</v>
      </c>
      <c r="Z310" s="15">
        <f>Y310</f>
        <v>1.08</v>
      </c>
      <c r="AA310" s="15" t="s">
        <v>21</v>
      </c>
      <c r="AB310" s="19">
        <v>43987</v>
      </c>
      <c r="AC310" s="19">
        <v>43983</v>
      </c>
      <c r="AD310" s="99">
        <v>43986</v>
      </c>
      <c r="AE310" s="19">
        <v>43984</v>
      </c>
      <c r="AF310" s="19">
        <v>43984</v>
      </c>
      <c r="AG310" s="19" t="s">
        <v>176</v>
      </c>
      <c r="AH310" s="31">
        <v>1</v>
      </c>
      <c r="AI310" s="31">
        <v>1</v>
      </c>
      <c r="AJ310" s="31">
        <v>1</v>
      </c>
      <c r="AK310" s="19" t="s">
        <v>150</v>
      </c>
      <c r="AL310" s="15"/>
      <c r="AM310" s="15"/>
      <c r="AN310" s="15"/>
    </row>
    <row r="311" spans="2:40" x14ac:dyDescent="0.25">
      <c r="B311" s="175">
        <f t="shared" si="63"/>
        <v>252</v>
      </c>
      <c r="C311" s="16">
        <v>20200601</v>
      </c>
      <c r="D311" s="15" t="s">
        <v>3</v>
      </c>
      <c r="E311" s="80" t="s">
        <v>601</v>
      </c>
      <c r="F311" s="170" t="s">
        <v>1049</v>
      </c>
      <c r="G311" s="80">
        <v>1465424</v>
      </c>
      <c r="H311" s="52" t="s">
        <v>61</v>
      </c>
      <c r="I311" s="80" t="s">
        <v>989</v>
      </c>
      <c r="J311" s="52" t="s">
        <v>61</v>
      </c>
      <c r="K311" s="15" t="s">
        <v>146</v>
      </c>
      <c r="L311" s="15" t="s">
        <v>150</v>
      </c>
      <c r="M311" s="15" t="s">
        <v>615</v>
      </c>
      <c r="N311" s="15" t="s">
        <v>610</v>
      </c>
      <c r="O311" s="17" t="s">
        <v>61</v>
      </c>
      <c r="P311" s="17" t="s">
        <v>1016</v>
      </c>
      <c r="Q311" s="18"/>
      <c r="R311" s="52" t="s">
        <v>61</v>
      </c>
      <c r="S311" s="15" t="s">
        <v>70</v>
      </c>
      <c r="T311" s="15"/>
      <c r="U311" s="15"/>
      <c r="V311" s="80">
        <v>238</v>
      </c>
      <c r="W311" s="15">
        <f t="shared" si="64"/>
        <v>238</v>
      </c>
      <c r="X311" s="15">
        <f t="shared" si="65"/>
        <v>238</v>
      </c>
      <c r="Y311" s="15">
        <f>ROUNDDOWN(W311/HLOOKUP(D311,Table!$C$3:$D$4,2,0)*8,2)</f>
        <v>4.2300000000000004</v>
      </c>
      <c r="Z311" s="15">
        <v>2</v>
      </c>
      <c r="AA311" s="15" t="s">
        <v>21</v>
      </c>
      <c r="AB311" s="19">
        <v>43987</v>
      </c>
      <c r="AC311" s="19">
        <v>43983</v>
      </c>
      <c r="AD311" s="99">
        <v>43986</v>
      </c>
      <c r="AE311" s="19">
        <v>43986</v>
      </c>
      <c r="AF311" s="19">
        <v>43986</v>
      </c>
      <c r="AG311" s="19" t="s">
        <v>176</v>
      </c>
      <c r="AH311" s="31">
        <v>1</v>
      </c>
      <c r="AI311" s="31">
        <v>1</v>
      </c>
      <c r="AJ311" s="31">
        <v>1</v>
      </c>
      <c r="AK311" s="19" t="s">
        <v>150</v>
      </c>
      <c r="AL311" s="15"/>
      <c r="AM311" s="15"/>
      <c r="AN311" s="15"/>
    </row>
    <row r="312" spans="2:40" x14ac:dyDescent="0.25">
      <c r="B312" s="175">
        <f t="shared" si="63"/>
        <v>253</v>
      </c>
      <c r="C312" s="16">
        <v>20200601</v>
      </c>
      <c r="D312" s="15" t="s">
        <v>3</v>
      </c>
      <c r="E312" s="80" t="s">
        <v>601</v>
      </c>
      <c r="F312" s="170" t="s">
        <v>1050</v>
      </c>
      <c r="G312" s="80">
        <v>1465424</v>
      </c>
      <c r="H312" s="52" t="s">
        <v>61</v>
      </c>
      <c r="I312" s="80" t="s">
        <v>990</v>
      </c>
      <c r="J312" s="52" t="s">
        <v>61</v>
      </c>
      <c r="K312" s="15" t="s">
        <v>146</v>
      </c>
      <c r="L312" s="15" t="s">
        <v>150</v>
      </c>
      <c r="M312" s="15" t="s">
        <v>615</v>
      </c>
      <c r="N312" s="15" t="s">
        <v>610</v>
      </c>
      <c r="O312" s="17" t="s">
        <v>61</v>
      </c>
      <c r="P312" s="17" t="s">
        <v>1016</v>
      </c>
      <c r="Q312" s="18"/>
      <c r="R312" s="52" t="s">
        <v>61</v>
      </c>
      <c r="S312" s="15" t="s">
        <v>68</v>
      </c>
      <c r="T312" s="15"/>
      <c r="U312" s="15"/>
      <c r="V312" s="80">
        <v>163</v>
      </c>
      <c r="W312" s="15">
        <f t="shared" si="64"/>
        <v>163</v>
      </c>
      <c r="X312" s="15">
        <f t="shared" si="65"/>
        <v>163</v>
      </c>
      <c r="Y312" s="15">
        <f>ROUNDDOWN(W312/HLOOKUP(D312,Table!$C$3:$D$4,2,0)*8,2)</f>
        <v>2.89</v>
      </c>
      <c r="Z312" s="15">
        <f t="shared" ref="Z312:Z317" si="66">Y312</f>
        <v>2.89</v>
      </c>
      <c r="AA312" s="15" t="s">
        <v>21</v>
      </c>
      <c r="AB312" s="19">
        <v>43987</v>
      </c>
      <c r="AC312" s="19">
        <v>43983</v>
      </c>
      <c r="AD312" s="99">
        <v>43986</v>
      </c>
      <c r="AE312" s="19">
        <v>43985</v>
      </c>
      <c r="AF312" s="19">
        <v>43985</v>
      </c>
      <c r="AG312" s="19" t="s">
        <v>176</v>
      </c>
      <c r="AH312" s="31">
        <v>1</v>
      </c>
      <c r="AI312" s="31">
        <v>1</v>
      </c>
      <c r="AJ312" s="31">
        <v>1</v>
      </c>
      <c r="AK312" s="19" t="s">
        <v>150</v>
      </c>
      <c r="AL312" s="15"/>
      <c r="AM312" s="15"/>
      <c r="AN312" s="15"/>
    </row>
    <row r="313" spans="2:40" ht="16.5" customHeight="1" x14ac:dyDescent="0.25">
      <c r="B313" s="175">
        <f t="shared" si="63"/>
        <v>254</v>
      </c>
      <c r="C313" s="16">
        <v>20200601</v>
      </c>
      <c r="D313" s="15" t="s">
        <v>3</v>
      </c>
      <c r="E313" s="80" t="s">
        <v>601</v>
      </c>
      <c r="F313" s="170" t="s">
        <v>1051</v>
      </c>
      <c r="G313" s="80">
        <v>1465424</v>
      </c>
      <c r="H313" s="52" t="s">
        <v>61</v>
      </c>
      <c r="I313" s="80" t="s">
        <v>991</v>
      </c>
      <c r="J313" s="52" t="s">
        <v>61</v>
      </c>
      <c r="K313" s="15" t="s">
        <v>146</v>
      </c>
      <c r="L313" s="15" t="s">
        <v>150</v>
      </c>
      <c r="M313" s="15" t="s">
        <v>615</v>
      </c>
      <c r="N313" s="15" t="s">
        <v>610</v>
      </c>
      <c r="O313" s="17" t="s">
        <v>61</v>
      </c>
      <c r="P313" s="17" t="s">
        <v>1016</v>
      </c>
      <c r="Q313" s="18"/>
      <c r="R313" s="52" t="s">
        <v>61</v>
      </c>
      <c r="S313" s="15" t="s">
        <v>68</v>
      </c>
      <c r="T313" s="15"/>
      <c r="U313" s="15"/>
      <c r="V313" s="80">
        <v>88</v>
      </c>
      <c r="W313" s="15">
        <f t="shared" si="64"/>
        <v>88</v>
      </c>
      <c r="X313" s="15">
        <f t="shared" si="65"/>
        <v>88</v>
      </c>
      <c r="Y313" s="15">
        <f>ROUNDDOWN(W313/HLOOKUP(D313,Table!$C$3:$D$4,2,0)*8,2)</f>
        <v>1.56</v>
      </c>
      <c r="Z313" s="15">
        <f t="shared" si="66"/>
        <v>1.56</v>
      </c>
      <c r="AA313" s="15" t="s">
        <v>21</v>
      </c>
      <c r="AB313" s="19">
        <v>43987</v>
      </c>
      <c r="AC313" s="19">
        <v>43983</v>
      </c>
      <c r="AD313" s="99">
        <v>43986</v>
      </c>
      <c r="AE313" s="19">
        <v>43985</v>
      </c>
      <c r="AF313" s="19">
        <v>43985</v>
      </c>
      <c r="AG313" s="19" t="s">
        <v>176</v>
      </c>
      <c r="AH313" s="31">
        <v>1</v>
      </c>
      <c r="AI313" s="31">
        <v>1</v>
      </c>
      <c r="AJ313" s="31">
        <v>1</v>
      </c>
      <c r="AK313" s="19" t="s">
        <v>150</v>
      </c>
      <c r="AL313" s="15"/>
      <c r="AM313" s="15"/>
      <c r="AN313" s="15"/>
    </row>
    <row r="314" spans="2:40" x14ac:dyDescent="0.25">
      <c r="B314" s="175">
        <f t="shared" si="63"/>
        <v>255</v>
      </c>
      <c r="C314" s="16">
        <v>20200601</v>
      </c>
      <c r="D314" s="15" t="s">
        <v>3</v>
      </c>
      <c r="E314" s="80" t="s">
        <v>601</v>
      </c>
      <c r="F314" s="170" t="s">
        <v>1052</v>
      </c>
      <c r="G314" s="80">
        <v>1465424</v>
      </c>
      <c r="H314" s="52" t="s">
        <v>61</v>
      </c>
      <c r="I314" s="80" t="s">
        <v>992</v>
      </c>
      <c r="J314" s="52" t="s">
        <v>61</v>
      </c>
      <c r="K314" s="15" t="s">
        <v>146</v>
      </c>
      <c r="L314" s="15" t="s">
        <v>150</v>
      </c>
      <c r="M314" s="15" t="s">
        <v>615</v>
      </c>
      <c r="N314" s="15" t="s">
        <v>610</v>
      </c>
      <c r="O314" s="17" t="s">
        <v>61</v>
      </c>
      <c r="P314" s="17" t="s">
        <v>1016</v>
      </c>
      <c r="Q314" s="18"/>
      <c r="R314" s="52" t="s">
        <v>61</v>
      </c>
      <c r="S314" s="15" t="s">
        <v>68</v>
      </c>
      <c r="T314" s="15"/>
      <c r="U314" s="15"/>
      <c r="V314" s="80">
        <v>197</v>
      </c>
      <c r="W314" s="15">
        <f t="shared" si="64"/>
        <v>197</v>
      </c>
      <c r="X314" s="15">
        <f t="shared" si="65"/>
        <v>197</v>
      </c>
      <c r="Y314" s="15">
        <f>ROUNDDOWN(W314/HLOOKUP(D314,Table!$C$3:$D$4,2,0)*8,2)</f>
        <v>3.5</v>
      </c>
      <c r="Z314" s="15">
        <f t="shared" si="66"/>
        <v>3.5</v>
      </c>
      <c r="AA314" s="15" t="s">
        <v>21</v>
      </c>
      <c r="AB314" s="19">
        <v>43987</v>
      </c>
      <c r="AC314" s="19">
        <v>43983</v>
      </c>
      <c r="AD314" s="99">
        <v>43986</v>
      </c>
      <c r="AE314" s="19">
        <v>43985</v>
      </c>
      <c r="AF314" s="19">
        <v>43985</v>
      </c>
      <c r="AG314" s="19" t="s">
        <v>176</v>
      </c>
      <c r="AH314" s="31">
        <v>1</v>
      </c>
      <c r="AI314" s="31">
        <v>1</v>
      </c>
      <c r="AJ314" s="31">
        <v>1</v>
      </c>
      <c r="AK314" s="19" t="s">
        <v>150</v>
      </c>
      <c r="AL314" s="15"/>
      <c r="AM314" s="15"/>
      <c r="AN314" s="15"/>
    </row>
    <row r="315" spans="2:40" x14ac:dyDescent="0.25">
      <c r="B315" s="175">
        <f t="shared" si="63"/>
        <v>256</v>
      </c>
      <c r="C315" s="16">
        <v>20200601</v>
      </c>
      <c r="D315" s="15" t="s">
        <v>3</v>
      </c>
      <c r="E315" s="80" t="s">
        <v>601</v>
      </c>
      <c r="F315" s="170" t="s">
        <v>1053</v>
      </c>
      <c r="G315" s="80">
        <v>1465424</v>
      </c>
      <c r="H315" s="52" t="s">
        <v>61</v>
      </c>
      <c r="I315" s="80" t="s">
        <v>993</v>
      </c>
      <c r="J315" s="52" t="s">
        <v>61</v>
      </c>
      <c r="K315" s="15" t="s">
        <v>146</v>
      </c>
      <c r="L315" s="15" t="s">
        <v>150</v>
      </c>
      <c r="M315" s="15" t="s">
        <v>615</v>
      </c>
      <c r="N315" s="15" t="s">
        <v>610</v>
      </c>
      <c r="O315" s="17" t="s">
        <v>61</v>
      </c>
      <c r="P315" s="17" t="s">
        <v>1016</v>
      </c>
      <c r="Q315" s="18"/>
      <c r="R315" s="52" t="s">
        <v>61</v>
      </c>
      <c r="S315" s="15" t="s">
        <v>68</v>
      </c>
      <c r="T315" s="15"/>
      <c r="U315" s="15"/>
      <c r="V315" s="80">
        <v>26</v>
      </c>
      <c r="W315" s="15">
        <f t="shared" si="64"/>
        <v>26</v>
      </c>
      <c r="X315" s="15">
        <f t="shared" ref="X315:X321" si="67">W315</f>
        <v>26</v>
      </c>
      <c r="Y315" s="15">
        <f>ROUNDDOWN(W315/HLOOKUP(D315,Table!$C$3:$D$4,2,0)*8,2)</f>
        <v>0.46</v>
      </c>
      <c r="Z315" s="15">
        <f t="shared" si="66"/>
        <v>0.46</v>
      </c>
      <c r="AA315" s="15" t="s">
        <v>21</v>
      </c>
      <c r="AB315" s="19">
        <v>43987</v>
      </c>
      <c r="AC315" s="19">
        <v>43983</v>
      </c>
      <c r="AD315" s="99">
        <v>43986</v>
      </c>
      <c r="AE315" s="19">
        <v>43985</v>
      </c>
      <c r="AF315" s="19">
        <v>43985</v>
      </c>
      <c r="AG315" s="19" t="s">
        <v>176</v>
      </c>
      <c r="AH315" s="31">
        <v>1</v>
      </c>
      <c r="AI315" s="31">
        <v>1</v>
      </c>
      <c r="AJ315" s="31">
        <v>1</v>
      </c>
      <c r="AK315" s="19" t="s">
        <v>150</v>
      </c>
      <c r="AL315" s="15"/>
      <c r="AM315" s="15"/>
      <c r="AN315" s="15"/>
    </row>
    <row r="316" spans="2:40" x14ac:dyDescent="0.25">
      <c r="B316" s="175">
        <f t="shared" si="63"/>
        <v>257</v>
      </c>
      <c r="C316" s="16">
        <v>20200601</v>
      </c>
      <c r="D316" s="15" t="s">
        <v>3</v>
      </c>
      <c r="E316" s="80" t="s">
        <v>601</v>
      </c>
      <c r="F316" s="170" t="s">
        <v>1054</v>
      </c>
      <c r="G316" s="80">
        <v>1465424</v>
      </c>
      <c r="H316" s="52" t="s">
        <v>61</v>
      </c>
      <c r="I316" s="80" t="s">
        <v>228</v>
      </c>
      <c r="J316" s="52" t="s">
        <v>61</v>
      </c>
      <c r="K316" s="15" t="s">
        <v>146</v>
      </c>
      <c r="L316" s="15" t="s">
        <v>150</v>
      </c>
      <c r="M316" s="15" t="s">
        <v>615</v>
      </c>
      <c r="N316" s="15" t="s">
        <v>610</v>
      </c>
      <c r="O316" s="17" t="s">
        <v>61</v>
      </c>
      <c r="P316" s="17" t="s">
        <v>1016</v>
      </c>
      <c r="Q316" s="18"/>
      <c r="R316" s="52" t="s">
        <v>61</v>
      </c>
      <c r="S316" s="15" t="s">
        <v>68</v>
      </c>
      <c r="T316" s="15"/>
      <c r="U316" s="15"/>
      <c r="V316" s="80">
        <v>128</v>
      </c>
      <c r="W316" s="15">
        <f t="shared" si="64"/>
        <v>128</v>
      </c>
      <c r="X316" s="15">
        <f t="shared" si="67"/>
        <v>128</v>
      </c>
      <c r="Y316" s="15">
        <f>ROUNDDOWN(W316/HLOOKUP(D316,Table!$C$3:$D$4,2,0)*8,2)</f>
        <v>2.27</v>
      </c>
      <c r="Z316" s="15">
        <f t="shared" si="66"/>
        <v>2.27</v>
      </c>
      <c r="AA316" s="15" t="s">
        <v>21</v>
      </c>
      <c r="AB316" s="19">
        <v>43987</v>
      </c>
      <c r="AC316" s="19">
        <v>43983</v>
      </c>
      <c r="AD316" s="99">
        <v>43986</v>
      </c>
      <c r="AE316" s="19">
        <v>43985</v>
      </c>
      <c r="AF316" s="19">
        <v>43985</v>
      </c>
      <c r="AG316" s="19" t="s">
        <v>176</v>
      </c>
      <c r="AH316" s="31">
        <v>1</v>
      </c>
      <c r="AI316" s="31">
        <v>1</v>
      </c>
      <c r="AJ316" s="31">
        <v>1</v>
      </c>
      <c r="AK316" s="19" t="s">
        <v>150</v>
      </c>
      <c r="AL316" s="15"/>
      <c r="AM316" s="15"/>
      <c r="AN316" s="15"/>
    </row>
    <row r="317" spans="2:40" ht="18.75" customHeight="1" x14ac:dyDescent="0.25">
      <c r="B317" s="175">
        <f t="shared" si="63"/>
        <v>258</v>
      </c>
      <c r="C317" s="16">
        <v>20200601</v>
      </c>
      <c r="D317" s="15" t="s">
        <v>3</v>
      </c>
      <c r="E317" s="80" t="s">
        <v>601</v>
      </c>
      <c r="F317" s="170" t="s">
        <v>1055</v>
      </c>
      <c r="G317" s="80">
        <v>1465424</v>
      </c>
      <c r="H317" s="52" t="s">
        <v>61</v>
      </c>
      <c r="I317" s="80" t="s">
        <v>994</v>
      </c>
      <c r="J317" s="52" t="s">
        <v>61</v>
      </c>
      <c r="K317" s="15" t="s">
        <v>146</v>
      </c>
      <c r="L317" s="15" t="s">
        <v>150</v>
      </c>
      <c r="M317" s="15" t="s">
        <v>615</v>
      </c>
      <c r="N317" s="15" t="s">
        <v>610</v>
      </c>
      <c r="O317" s="17" t="s">
        <v>61</v>
      </c>
      <c r="P317" s="17" t="s">
        <v>1016</v>
      </c>
      <c r="Q317" s="18"/>
      <c r="R317" s="52" t="s">
        <v>61</v>
      </c>
      <c r="S317" s="15" t="s">
        <v>68</v>
      </c>
      <c r="T317" s="15"/>
      <c r="U317" s="15"/>
      <c r="V317" s="80">
        <v>726</v>
      </c>
      <c r="W317" s="15">
        <f t="shared" si="64"/>
        <v>726</v>
      </c>
      <c r="X317" s="15">
        <f t="shared" si="67"/>
        <v>726</v>
      </c>
      <c r="Y317" s="15">
        <f>ROUNDDOWN(W317/HLOOKUP(D317,Table!$C$3:$D$4,2,0)*8,2)</f>
        <v>12.9</v>
      </c>
      <c r="Z317" s="15">
        <f t="shared" si="66"/>
        <v>12.9</v>
      </c>
      <c r="AA317" s="15" t="s">
        <v>21</v>
      </c>
      <c r="AB317" s="19">
        <v>43987</v>
      </c>
      <c r="AC317" s="19">
        <v>43983</v>
      </c>
      <c r="AD317" s="99">
        <v>43986</v>
      </c>
      <c r="AE317" s="19">
        <v>43984</v>
      </c>
      <c r="AF317" s="19">
        <v>43984</v>
      </c>
      <c r="AG317" s="19" t="s">
        <v>177</v>
      </c>
      <c r="AH317" s="31">
        <v>1</v>
      </c>
      <c r="AI317" s="31">
        <v>1</v>
      </c>
      <c r="AJ317" s="31">
        <v>0.8</v>
      </c>
      <c r="AK317" s="19" t="s">
        <v>139</v>
      </c>
      <c r="AL317" s="193" t="s">
        <v>1109</v>
      </c>
      <c r="AM317" s="15"/>
      <c r="AN317" s="15" t="s">
        <v>1114</v>
      </c>
    </row>
    <row r="318" spans="2:40" x14ac:dyDescent="0.25">
      <c r="B318" s="175">
        <f t="shared" si="63"/>
        <v>259</v>
      </c>
      <c r="C318" s="16">
        <v>20200601</v>
      </c>
      <c r="D318" s="15" t="s">
        <v>3</v>
      </c>
      <c r="E318" s="80" t="s">
        <v>601</v>
      </c>
      <c r="F318" s="170" t="s">
        <v>1056</v>
      </c>
      <c r="G318" s="80">
        <v>1465424</v>
      </c>
      <c r="H318" s="52" t="s">
        <v>61</v>
      </c>
      <c r="I318" s="80" t="s">
        <v>995</v>
      </c>
      <c r="J318" s="52" t="s">
        <v>61</v>
      </c>
      <c r="K318" s="15" t="s">
        <v>146</v>
      </c>
      <c r="L318" s="15" t="s">
        <v>150</v>
      </c>
      <c r="M318" s="15" t="s">
        <v>615</v>
      </c>
      <c r="N318" s="15" t="s">
        <v>610</v>
      </c>
      <c r="O318" s="17" t="s">
        <v>61</v>
      </c>
      <c r="P318" s="17" t="s">
        <v>1016</v>
      </c>
      <c r="Q318" s="18"/>
      <c r="R318" s="52" t="s">
        <v>61</v>
      </c>
      <c r="S318" s="15" t="s">
        <v>70</v>
      </c>
      <c r="T318" s="15"/>
      <c r="U318" s="15"/>
      <c r="V318" s="80">
        <v>367</v>
      </c>
      <c r="W318" s="15">
        <f t="shared" si="64"/>
        <v>367</v>
      </c>
      <c r="X318" s="15">
        <f t="shared" si="67"/>
        <v>367</v>
      </c>
      <c r="Y318" s="15">
        <f>ROUNDDOWN(W318/HLOOKUP(D318,Table!$C$3:$D$4,2,0)*8,2)</f>
        <v>6.52</v>
      </c>
      <c r="Z318" s="15">
        <v>1</v>
      </c>
      <c r="AA318" s="15" t="s">
        <v>21</v>
      </c>
      <c r="AB318" s="19">
        <v>43987</v>
      </c>
      <c r="AC318" s="19">
        <v>43983</v>
      </c>
      <c r="AD318" s="99">
        <v>43986</v>
      </c>
      <c r="AE318" s="19">
        <v>43983</v>
      </c>
      <c r="AF318" s="19">
        <v>43983</v>
      </c>
      <c r="AG318" s="19" t="s">
        <v>176</v>
      </c>
      <c r="AH318" s="31">
        <v>1</v>
      </c>
      <c r="AI318" s="31">
        <v>1</v>
      </c>
      <c r="AJ318" s="31">
        <v>1</v>
      </c>
      <c r="AK318" s="19" t="s">
        <v>150</v>
      </c>
      <c r="AL318" s="169" t="s">
        <v>61</v>
      </c>
      <c r="AM318" s="169" t="s">
        <v>61</v>
      </c>
      <c r="AN318" s="169" t="s">
        <v>61</v>
      </c>
    </row>
    <row r="319" spans="2:40" x14ac:dyDescent="0.25">
      <c r="B319" s="175">
        <f t="shared" si="63"/>
        <v>260</v>
      </c>
      <c r="C319" s="16">
        <v>20200601</v>
      </c>
      <c r="D319" s="15" t="s">
        <v>3</v>
      </c>
      <c r="E319" s="80" t="s">
        <v>601</v>
      </c>
      <c r="F319" s="170" t="s">
        <v>1057</v>
      </c>
      <c r="G319" s="80">
        <v>1465424</v>
      </c>
      <c r="H319" s="52" t="s">
        <v>61</v>
      </c>
      <c r="I319" s="80" t="s">
        <v>996</v>
      </c>
      <c r="J319" s="52" t="s">
        <v>61</v>
      </c>
      <c r="K319" s="15" t="s">
        <v>146</v>
      </c>
      <c r="L319" s="15" t="s">
        <v>150</v>
      </c>
      <c r="M319" s="15" t="s">
        <v>615</v>
      </c>
      <c r="N319" s="15" t="s">
        <v>610</v>
      </c>
      <c r="O319" s="17" t="s">
        <v>61</v>
      </c>
      <c r="P319" s="17" t="s">
        <v>1016</v>
      </c>
      <c r="Q319" s="18"/>
      <c r="R319" s="52" t="s">
        <v>61</v>
      </c>
      <c r="S319" s="15" t="s">
        <v>70</v>
      </c>
      <c r="T319" s="15"/>
      <c r="U319" s="15"/>
      <c r="V319" s="80">
        <v>744</v>
      </c>
      <c r="W319" s="15">
        <f t="shared" si="64"/>
        <v>744</v>
      </c>
      <c r="X319" s="15">
        <f t="shared" si="67"/>
        <v>744</v>
      </c>
      <c r="Y319" s="15">
        <f>ROUNDDOWN(W319/HLOOKUP(D319,Table!$C$3:$D$4,2,0)*8,2)</f>
        <v>13.22</v>
      </c>
      <c r="Z319" s="15">
        <v>2</v>
      </c>
      <c r="AA319" s="15" t="s">
        <v>21</v>
      </c>
      <c r="AB319" s="19">
        <v>43987</v>
      </c>
      <c r="AC319" s="19">
        <v>43983</v>
      </c>
      <c r="AD319" s="99">
        <v>43986</v>
      </c>
      <c r="AE319" s="19">
        <v>43984</v>
      </c>
      <c r="AF319" s="19">
        <v>43984</v>
      </c>
      <c r="AG319" s="19" t="s">
        <v>176</v>
      </c>
      <c r="AH319" s="31">
        <v>1</v>
      </c>
      <c r="AI319" s="31">
        <v>1</v>
      </c>
      <c r="AJ319" s="31">
        <v>1</v>
      </c>
      <c r="AK319" s="19" t="s">
        <v>150</v>
      </c>
      <c r="AL319" s="192" t="s">
        <v>61</v>
      </c>
      <c r="AM319" s="192" t="s">
        <v>61</v>
      </c>
      <c r="AN319" s="192" t="s">
        <v>61</v>
      </c>
    </row>
    <row r="320" spans="2:40" x14ac:dyDescent="0.25">
      <c r="B320" s="175">
        <f t="shared" si="63"/>
        <v>261</v>
      </c>
      <c r="C320" s="16">
        <v>20200601</v>
      </c>
      <c r="D320" s="15" t="s">
        <v>3</v>
      </c>
      <c r="E320" s="80" t="s">
        <v>601</v>
      </c>
      <c r="F320" s="170" t="s">
        <v>1058</v>
      </c>
      <c r="G320" s="80">
        <v>1465424</v>
      </c>
      <c r="H320" s="52" t="s">
        <v>61</v>
      </c>
      <c r="I320" s="80" t="s">
        <v>997</v>
      </c>
      <c r="J320" s="52" t="s">
        <v>61</v>
      </c>
      <c r="K320" s="15" t="s">
        <v>146</v>
      </c>
      <c r="L320" s="15" t="s">
        <v>150</v>
      </c>
      <c r="M320" s="15" t="s">
        <v>615</v>
      </c>
      <c r="N320" s="15" t="s">
        <v>610</v>
      </c>
      <c r="O320" s="17" t="s">
        <v>61</v>
      </c>
      <c r="P320" s="17" t="s">
        <v>1016</v>
      </c>
      <c r="Q320" s="18"/>
      <c r="R320" s="52" t="s">
        <v>61</v>
      </c>
      <c r="S320" s="15" t="s">
        <v>70</v>
      </c>
      <c r="T320" s="15"/>
      <c r="U320" s="15"/>
      <c r="V320" s="80">
        <v>90</v>
      </c>
      <c r="W320" s="15">
        <f t="shared" si="64"/>
        <v>90</v>
      </c>
      <c r="X320" s="15">
        <f t="shared" si="67"/>
        <v>90</v>
      </c>
      <c r="Y320" s="15">
        <f>ROUNDDOWN(W320/HLOOKUP(D320,Table!$C$3:$D$4,2,0)*8,2)</f>
        <v>1.6</v>
      </c>
      <c r="Z320" s="15">
        <v>1</v>
      </c>
      <c r="AA320" s="15" t="s">
        <v>21</v>
      </c>
      <c r="AB320" s="19">
        <v>43987</v>
      </c>
      <c r="AC320" s="19">
        <v>43983</v>
      </c>
      <c r="AD320" s="99">
        <v>43986</v>
      </c>
      <c r="AE320" s="19">
        <v>43984</v>
      </c>
      <c r="AF320" s="19">
        <v>43984</v>
      </c>
      <c r="AG320" s="19" t="s">
        <v>176</v>
      </c>
      <c r="AH320" s="31">
        <v>1</v>
      </c>
      <c r="AI320" s="31">
        <v>1</v>
      </c>
      <c r="AJ320" s="31">
        <v>1</v>
      </c>
      <c r="AK320" s="19" t="s">
        <v>150</v>
      </c>
      <c r="AL320" s="192" t="s">
        <v>61</v>
      </c>
      <c r="AM320" s="192" t="s">
        <v>61</v>
      </c>
      <c r="AN320" s="192" t="s">
        <v>61</v>
      </c>
    </row>
    <row r="321" spans="1:40" x14ac:dyDescent="0.25">
      <c r="B321" s="175">
        <f t="shared" si="63"/>
        <v>262</v>
      </c>
      <c r="C321" s="16">
        <v>20200601</v>
      </c>
      <c r="D321" s="15" t="s">
        <v>3</v>
      </c>
      <c r="E321" s="80" t="s">
        <v>601</v>
      </c>
      <c r="F321" s="170" t="s">
        <v>1059</v>
      </c>
      <c r="G321" s="80">
        <v>1465424</v>
      </c>
      <c r="H321" s="52" t="s">
        <v>61</v>
      </c>
      <c r="I321" s="80" t="s">
        <v>998</v>
      </c>
      <c r="J321" s="52" t="s">
        <v>61</v>
      </c>
      <c r="K321" s="15" t="s">
        <v>146</v>
      </c>
      <c r="L321" s="15" t="s">
        <v>150</v>
      </c>
      <c r="M321" s="15" t="s">
        <v>615</v>
      </c>
      <c r="N321" s="15" t="s">
        <v>610</v>
      </c>
      <c r="O321" s="17" t="s">
        <v>61</v>
      </c>
      <c r="P321" s="17" t="s">
        <v>1016</v>
      </c>
      <c r="Q321" s="18"/>
      <c r="R321" s="52" t="s">
        <v>61</v>
      </c>
      <c r="S321" s="15" t="s">
        <v>70</v>
      </c>
      <c r="T321" s="15"/>
      <c r="U321" s="15"/>
      <c r="V321" s="80">
        <v>575</v>
      </c>
      <c r="W321" s="15">
        <f t="shared" si="64"/>
        <v>575</v>
      </c>
      <c r="X321" s="15">
        <f t="shared" si="67"/>
        <v>575</v>
      </c>
      <c r="Y321" s="15">
        <f>ROUNDDOWN(W321/HLOOKUP(D321,Table!$C$3:$D$4,2,0)*8,2)</f>
        <v>10.220000000000001</v>
      </c>
      <c r="Z321" s="15">
        <v>2</v>
      </c>
      <c r="AA321" s="15" t="s">
        <v>21</v>
      </c>
      <c r="AB321" s="19">
        <v>43987</v>
      </c>
      <c r="AC321" s="19">
        <v>43983</v>
      </c>
      <c r="AD321" s="99">
        <v>43986</v>
      </c>
      <c r="AE321" s="19">
        <v>43984</v>
      </c>
      <c r="AF321" s="19">
        <v>43984</v>
      </c>
      <c r="AG321" s="19" t="s">
        <v>176</v>
      </c>
      <c r="AH321" s="31">
        <v>1</v>
      </c>
      <c r="AI321" s="31">
        <v>1</v>
      </c>
      <c r="AJ321" s="31">
        <v>1</v>
      </c>
      <c r="AK321" s="19" t="s">
        <v>150</v>
      </c>
      <c r="AL321" s="192" t="s">
        <v>61</v>
      </c>
      <c r="AM321" s="192" t="s">
        <v>61</v>
      </c>
      <c r="AN321" s="192" t="s">
        <v>61</v>
      </c>
    </row>
    <row r="322" spans="1:40" x14ac:dyDescent="0.25">
      <c r="B322" s="175">
        <f t="shared" si="63"/>
        <v>263</v>
      </c>
      <c r="C322" s="16">
        <v>20200601</v>
      </c>
      <c r="D322" s="15" t="s">
        <v>3</v>
      </c>
      <c r="E322" s="80" t="s">
        <v>601</v>
      </c>
      <c r="F322" s="170" t="s">
        <v>1060</v>
      </c>
      <c r="G322" s="80">
        <v>1465424</v>
      </c>
      <c r="H322" s="52" t="s">
        <v>61</v>
      </c>
      <c r="I322" s="80" t="s">
        <v>201</v>
      </c>
      <c r="J322" s="52" t="s">
        <v>61</v>
      </c>
      <c r="K322" s="15" t="s">
        <v>146</v>
      </c>
      <c r="L322" s="15" t="s">
        <v>150</v>
      </c>
      <c r="M322" s="15" t="s">
        <v>615</v>
      </c>
      <c r="N322" s="15" t="s">
        <v>610</v>
      </c>
      <c r="O322" s="17" t="s">
        <v>61</v>
      </c>
      <c r="P322" s="17" t="s">
        <v>1016</v>
      </c>
      <c r="Q322" s="18"/>
      <c r="R322" s="52" t="s">
        <v>61</v>
      </c>
      <c r="S322" s="15" t="s">
        <v>67</v>
      </c>
      <c r="T322" s="15"/>
      <c r="U322" s="15"/>
      <c r="V322" s="80">
        <v>261</v>
      </c>
      <c r="W322" s="15">
        <f t="shared" si="64"/>
        <v>261</v>
      </c>
      <c r="X322" s="15">
        <f>W322</f>
        <v>261</v>
      </c>
      <c r="Y322" s="15">
        <f>ROUNDDOWN(W322/HLOOKUP(D322,Table!$C$3:$D$4,2,0)*8,2)</f>
        <v>4.6399999999999997</v>
      </c>
      <c r="Z322" s="15">
        <v>2</v>
      </c>
      <c r="AA322" s="15" t="s">
        <v>21</v>
      </c>
      <c r="AB322" s="19">
        <v>43987</v>
      </c>
      <c r="AC322" s="19">
        <v>43983</v>
      </c>
      <c r="AD322" s="99">
        <v>43986</v>
      </c>
      <c r="AE322" s="19">
        <v>43986</v>
      </c>
      <c r="AF322" s="19">
        <v>43986</v>
      </c>
      <c r="AG322" s="19" t="s">
        <v>176</v>
      </c>
      <c r="AH322" s="31">
        <v>1</v>
      </c>
      <c r="AI322" s="31">
        <v>1</v>
      </c>
      <c r="AJ322" s="31">
        <v>1</v>
      </c>
      <c r="AK322" s="19" t="s">
        <v>150</v>
      </c>
      <c r="AL322" s="17" t="s">
        <v>61</v>
      </c>
      <c r="AM322" s="17" t="s">
        <v>61</v>
      </c>
      <c r="AN322" s="17" t="s">
        <v>61</v>
      </c>
    </row>
    <row r="323" spans="1:40" x14ac:dyDescent="0.25">
      <c r="B323" s="175">
        <f t="shared" si="63"/>
        <v>264</v>
      </c>
      <c r="C323" s="16">
        <v>20200601</v>
      </c>
      <c r="D323" s="15" t="s">
        <v>3</v>
      </c>
      <c r="E323" s="80" t="s">
        <v>601</v>
      </c>
      <c r="F323" s="170" t="s">
        <v>1061</v>
      </c>
      <c r="G323" s="80">
        <v>1465424</v>
      </c>
      <c r="H323" s="52" t="s">
        <v>61</v>
      </c>
      <c r="I323" s="141" t="s">
        <v>604</v>
      </c>
      <c r="J323" s="52" t="s">
        <v>61</v>
      </c>
      <c r="K323" s="15" t="s">
        <v>146</v>
      </c>
      <c r="L323" s="15" t="s">
        <v>150</v>
      </c>
      <c r="M323" s="15" t="s">
        <v>615</v>
      </c>
      <c r="N323" s="15" t="s">
        <v>610</v>
      </c>
      <c r="O323" s="17" t="s">
        <v>61</v>
      </c>
      <c r="P323" s="17" t="s">
        <v>1016</v>
      </c>
      <c r="Q323" s="18"/>
      <c r="R323" s="52" t="s">
        <v>61</v>
      </c>
      <c r="S323" s="15" t="s">
        <v>6</v>
      </c>
      <c r="T323" s="15"/>
      <c r="U323" s="15"/>
      <c r="V323" s="80">
        <v>45</v>
      </c>
      <c r="W323" s="15">
        <f t="shared" si="64"/>
        <v>45</v>
      </c>
      <c r="X323" s="15">
        <f t="shared" ref="X323:X329" si="68">W323</f>
        <v>45</v>
      </c>
      <c r="Y323" s="15">
        <f>ROUNDDOWN(W323/HLOOKUP(D323,Table!$C$3:$D$4,2,0)*8,2)</f>
        <v>0.8</v>
      </c>
      <c r="Z323" s="15">
        <v>1</v>
      </c>
      <c r="AA323" s="15" t="s">
        <v>21</v>
      </c>
      <c r="AB323" s="19">
        <v>43987</v>
      </c>
      <c r="AC323" s="19">
        <v>43983</v>
      </c>
      <c r="AD323" s="99">
        <v>43986</v>
      </c>
      <c r="AE323" s="19">
        <v>43984</v>
      </c>
      <c r="AF323" s="19">
        <v>43984</v>
      </c>
      <c r="AG323" s="19" t="s">
        <v>176</v>
      </c>
      <c r="AH323" s="31">
        <v>1</v>
      </c>
      <c r="AI323" s="31">
        <v>1</v>
      </c>
      <c r="AJ323" s="31">
        <v>1</v>
      </c>
      <c r="AK323" s="19" t="s">
        <v>150</v>
      </c>
      <c r="AL323" s="15"/>
      <c r="AM323" s="15"/>
      <c r="AN323" s="15"/>
    </row>
    <row r="324" spans="1:40" x14ac:dyDescent="0.25">
      <c r="B324" s="175">
        <f t="shared" si="63"/>
        <v>265</v>
      </c>
      <c r="C324" s="16">
        <v>20200601</v>
      </c>
      <c r="D324" s="15" t="s">
        <v>3</v>
      </c>
      <c r="E324" s="80" t="s">
        <v>601</v>
      </c>
      <c r="F324" s="170" t="s">
        <v>1055</v>
      </c>
      <c r="G324" s="80">
        <v>1476796</v>
      </c>
      <c r="H324" s="52" t="s">
        <v>61</v>
      </c>
      <c r="I324" s="141" t="s">
        <v>994</v>
      </c>
      <c r="J324" s="52" t="s">
        <v>61</v>
      </c>
      <c r="K324" s="15" t="s">
        <v>146</v>
      </c>
      <c r="L324" s="80" t="s">
        <v>613</v>
      </c>
      <c r="M324" s="15" t="s">
        <v>615</v>
      </c>
      <c r="N324" s="15" t="s">
        <v>610</v>
      </c>
      <c r="O324" s="17" t="s">
        <v>61</v>
      </c>
      <c r="P324" s="17" t="s">
        <v>1016</v>
      </c>
      <c r="Q324" s="18"/>
      <c r="R324" s="52" t="s">
        <v>61</v>
      </c>
      <c r="S324" s="15" t="s">
        <v>6</v>
      </c>
      <c r="T324" s="15"/>
      <c r="U324" s="15"/>
      <c r="V324" s="80">
        <v>726</v>
      </c>
      <c r="W324" s="15">
        <f t="shared" si="64"/>
        <v>726</v>
      </c>
      <c r="X324" s="15">
        <f t="shared" si="68"/>
        <v>726</v>
      </c>
      <c r="Y324" s="15">
        <f>ROUNDDOWN(W324/HLOOKUP(D324,Table!$C$3:$D$4,2,0)*8,2)</f>
        <v>12.9</v>
      </c>
      <c r="Z324" s="15">
        <v>2</v>
      </c>
      <c r="AA324" s="15" t="s">
        <v>21</v>
      </c>
      <c r="AB324" s="19">
        <v>43987</v>
      </c>
      <c r="AC324" s="19">
        <v>43983</v>
      </c>
      <c r="AD324" s="99">
        <v>43986</v>
      </c>
      <c r="AE324" s="19">
        <v>43984</v>
      </c>
      <c r="AF324" s="19">
        <v>43984</v>
      </c>
      <c r="AG324" s="19" t="s">
        <v>177</v>
      </c>
      <c r="AH324" s="31">
        <v>1</v>
      </c>
      <c r="AI324" s="31">
        <v>1</v>
      </c>
      <c r="AJ324" s="31">
        <v>0.8</v>
      </c>
      <c r="AK324" s="19" t="s">
        <v>139</v>
      </c>
      <c r="AL324" s="15" t="s">
        <v>1110</v>
      </c>
      <c r="AM324" s="15"/>
      <c r="AN324" s="15" t="s">
        <v>1114</v>
      </c>
    </row>
    <row r="325" spans="1:40" x14ac:dyDescent="0.25">
      <c r="B325" s="175">
        <f t="shared" si="63"/>
        <v>266</v>
      </c>
      <c r="C325" s="16">
        <v>20200601</v>
      </c>
      <c r="D325" s="15" t="s">
        <v>3</v>
      </c>
      <c r="E325" s="80" t="s">
        <v>957</v>
      </c>
      <c r="F325" s="170" t="s">
        <v>1062</v>
      </c>
      <c r="G325" s="80">
        <v>1495558</v>
      </c>
      <c r="H325" s="52" t="s">
        <v>61</v>
      </c>
      <c r="I325" s="141" t="s">
        <v>159</v>
      </c>
      <c r="J325" s="52" t="s">
        <v>61</v>
      </c>
      <c r="K325" s="15" t="s">
        <v>146</v>
      </c>
      <c r="L325" s="80" t="s">
        <v>1111</v>
      </c>
      <c r="M325" s="80" t="s">
        <v>1018</v>
      </c>
      <c r="N325" s="15" t="s">
        <v>610</v>
      </c>
      <c r="O325" s="17" t="s">
        <v>61</v>
      </c>
      <c r="P325" s="77" t="s">
        <v>1017</v>
      </c>
      <c r="Q325" s="18"/>
      <c r="R325" s="52" t="s">
        <v>61</v>
      </c>
      <c r="S325" s="15" t="s">
        <v>6</v>
      </c>
      <c r="T325" s="15"/>
      <c r="U325" s="15"/>
      <c r="V325" s="80">
        <v>88</v>
      </c>
      <c r="W325" s="15">
        <f t="shared" si="64"/>
        <v>88</v>
      </c>
      <c r="X325" s="15">
        <f t="shared" si="68"/>
        <v>88</v>
      </c>
      <c r="Y325" s="15">
        <f>ROUNDDOWN(W325/HLOOKUP(D325,Table!$C$3:$D$4,2,0)*8,2)</f>
        <v>1.56</v>
      </c>
      <c r="Z325" s="15">
        <v>0.5</v>
      </c>
      <c r="AA325" s="15" t="s">
        <v>21</v>
      </c>
      <c r="AB325" s="19">
        <v>43990</v>
      </c>
      <c r="AC325" s="19">
        <v>43983</v>
      </c>
      <c r="AD325" s="173">
        <v>43994</v>
      </c>
      <c r="AE325" s="19">
        <v>43984</v>
      </c>
      <c r="AF325" s="19">
        <v>43984</v>
      </c>
      <c r="AG325" s="19" t="s">
        <v>176</v>
      </c>
      <c r="AH325" s="31">
        <v>1</v>
      </c>
      <c r="AI325" s="31">
        <v>1</v>
      </c>
      <c r="AJ325" s="31">
        <v>1</v>
      </c>
      <c r="AK325" s="19" t="s">
        <v>150</v>
      </c>
      <c r="AL325" s="15"/>
      <c r="AM325" s="15"/>
      <c r="AN325" s="15"/>
    </row>
    <row r="326" spans="1:40" x14ac:dyDescent="0.25">
      <c r="B326" s="175">
        <f t="shared" si="63"/>
        <v>267</v>
      </c>
      <c r="C326" s="16">
        <v>20200601</v>
      </c>
      <c r="D326" s="15" t="s">
        <v>3</v>
      </c>
      <c r="E326" s="80" t="s">
        <v>957</v>
      </c>
      <c r="F326" s="170" t="s">
        <v>1063</v>
      </c>
      <c r="G326" s="80">
        <v>1495558</v>
      </c>
      <c r="H326" s="52" t="s">
        <v>61</v>
      </c>
      <c r="I326" s="141" t="s">
        <v>153</v>
      </c>
      <c r="J326" s="52" t="s">
        <v>61</v>
      </c>
      <c r="K326" s="15" t="s">
        <v>146</v>
      </c>
      <c r="L326" s="15" t="s">
        <v>1111</v>
      </c>
      <c r="M326" s="15" t="s">
        <v>1018</v>
      </c>
      <c r="N326" s="15" t="s">
        <v>610</v>
      </c>
      <c r="O326" s="17" t="s">
        <v>61</v>
      </c>
      <c r="P326" s="17" t="s">
        <v>1017</v>
      </c>
      <c r="Q326" s="18"/>
      <c r="R326" s="52" t="s">
        <v>61</v>
      </c>
      <c r="S326" s="15" t="s">
        <v>6</v>
      </c>
      <c r="T326" s="15"/>
      <c r="U326" s="15"/>
      <c r="V326" s="80">
        <v>42</v>
      </c>
      <c r="W326" s="15">
        <f t="shared" si="64"/>
        <v>42</v>
      </c>
      <c r="X326" s="15">
        <f t="shared" si="68"/>
        <v>42</v>
      </c>
      <c r="Y326" s="15">
        <f>ROUNDDOWN(W326/HLOOKUP(D326,Table!$C$3:$D$4,2,0)*8,2)</f>
        <v>0.74</v>
      </c>
      <c r="Z326" s="15">
        <v>0.5</v>
      </c>
      <c r="AA326" s="15" t="s">
        <v>21</v>
      </c>
      <c r="AB326" s="19">
        <v>43990</v>
      </c>
      <c r="AC326" s="19">
        <v>43983</v>
      </c>
      <c r="AD326" s="173">
        <v>43994</v>
      </c>
      <c r="AE326" s="19">
        <v>43984</v>
      </c>
      <c r="AF326" s="19">
        <v>43984</v>
      </c>
      <c r="AG326" s="19" t="s">
        <v>176</v>
      </c>
      <c r="AH326" s="31">
        <v>1</v>
      </c>
      <c r="AI326" s="31">
        <v>1</v>
      </c>
      <c r="AJ326" s="31">
        <v>1</v>
      </c>
      <c r="AK326" s="19" t="s">
        <v>150</v>
      </c>
      <c r="AL326" s="15"/>
      <c r="AM326" s="15"/>
      <c r="AN326" s="15"/>
    </row>
    <row r="327" spans="1:40" x14ac:dyDescent="0.25">
      <c r="B327" s="175">
        <f t="shared" si="63"/>
        <v>268</v>
      </c>
      <c r="C327" s="16">
        <v>20200601</v>
      </c>
      <c r="D327" s="15" t="s">
        <v>3</v>
      </c>
      <c r="E327" s="80" t="s">
        <v>957</v>
      </c>
      <c r="F327" s="170" t="s">
        <v>1064</v>
      </c>
      <c r="G327" s="80">
        <v>1495558</v>
      </c>
      <c r="H327" s="52" t="s">
        <v>61</v>
      </c>
      <c r="I327" s="141" t="s">
        <v>159</v>
      </c>
      <c r="J327" s="52" t="s">
        <v>61</v>
      </c>
      <c r="K327" s="15" t="s">
        <v>146</v>
      </c>
      <c r="L327" s="15" t="s">
        <v>1112</v>
      </c>
      <c r="M327" s="15" t="s">
        <v>1018</v>
      </c>
      <c r="N327" s="15" t="s">
        <v>610</v>
      </c>
      <c r="O327" s="17" t="s">
        <v>61</v>
      </c>
      <c r="P327" s="17" t="s">
        <v>1017</v>
      </c>
      <c r="Q327" s="18"/>
      <c r="R327" s="52" t="s">
        <v>61</v>
      </c>
      <c r="S327" s="15" t="s">
        <v>6</v>
      </c>
      <c r="T327" s="15"/>
      <c r="U327" s="15"/>
      <c r="V327" s="80">
        <v>88</v>
      </c>
      <c r="W327" s="15">
        <f t="shared" si="64"/>
        <v>88</v>
      </c>
      <c r="X327" s="15">
        <f t="shared" si="68"/>
        <v>88</v>
      </c>
      <c r="Y327" s="15">
        <f>ROUNDDOWN(W327/HLOOKUP(D327,Table!$C$3:$D$4,2,0)*8,2)</f>
        <v>1.56</v>
      </c>
      <c r="Z327" s="15">
        <v>0.5</v>
      </c>
      <c r="AA327" s="15" t="s">
        <v>21</v>
      </c>
      <c r="AB327" s="19">
        <v>43990</v>
      </c>
      <c r="AC327" s="19">
        <v>43983</v>
      </c>
      <c r="AD327" s="173">
        <v>43994</v>
      </c>
      <c r="AE327" s="19">
        <v>43984</v>
      </c>
      <c r="AF327" s="19">
        <v>43984</v>
      </c>
      <c r="AG327" s="19" t="s">
        <v>176</v>
      </c>
      <c r="AH327" s="31">
        <v>1</v>
      </c>
      <c r="AI327" s="31">
        <v>1</v>
      </c>
      <c r="AJ327" s="31">
        <v>1</v>
      </c>
      <c r="AK327" s="19" t="s">
        <v>150</v>
      </c>
      <c r="AL327" s="15"/>
      <c r="AM327" s="15"/>
      <c r="AN327" s="15"/>
    </row>
    <row r="328" spans="1:40" x14ac:dyDescent="0.25">
      <c r="B328" s="175">
        <f t="shared" si="63"/>
        <v>269</v>
      </c>
      <c r="C328" s="16">
        <v>20200601</v>
      </c>
      <c r="D328" s="15" t="s">
        <v>3</v>
      </c>
      <c r="E328" s="80" t="s">
        <v>957</v>
      </c>
      <c r="F328" s="170" t="s">
        <v>1065</v>
      </c>
      <c r="G328" s="80">
        <v>1495558</v>
      </c>
      <c r="H328" s="52" t="s">
        <v>61</v>
      </c>
      <c r="I328" s="141" t="s">
        <v>153</v>
      </c>
      <c r="J328" s="52" t="s">
        <v>61</v>
      </c>
      <c r="K328" s="15" t="s">
        <v>146</v>
      </c>
      <c r="L328" s="15" t="s">
        <v>1112</v>
      </c>
      <c r="M328" s="15" t="s">
        <v>1018</v>
      </c>
      <c r="N328" s="15" t="s">
        <v>610</v>
      </c>
      <c r="O328" s="17" t="s">
        <v>61</v>
      </c>
      <c r="P328" s="77" t="s">
        <v>1017</v>
      </c>
      <c r="Q328" s="18"/>
      <c r="R328" s="52" t="s">
        <v>61</v>
      </c>
      <c r="S328" s="15" t="s">
        <v>6</v>
      </c>
      <c r="T328" s="15"/>
      <c r="U328" s="15"/>
      <c r="V328" s="80">
        <v>42</v>
      </c>
      <c r="W328" s="15">
        <f t="shared" si="64"/>
        <v>42</v>
      </c>
      <c r="X328" s="15">
        <f t="shared" si="68"/>
        <v>42</v>
      </c>
      <c r="Y328" s="15">
        <f>ROUNDDOWN(W328/HLOOKUP(D328,Table!$C$3:$D$4,2,0)*8,2)</f>
        <v>0.74</v>
      </c>
      <c r="Z328" s="15">
        <v>0.5</v>
      </c>
      <c r="AA328" s="15" t="s">
        <v>21</v>
      </c>
      <c r="AB328" s="19">
        <v>43990</v>
      </c>
      <c r="AC328" s="19">
        <v>43983</v>
      </c>
      <c r="AD328" s="173">
        <v>43994</v>
      </c>
      <c r="AE328" s="19">
        <v>43984</v>
      </c>
      <c r="AF328" s="19">
        <v>43984</v>
      </c>
      <c r="AG328" s="19" t="s">
        <v>176</v>
      </c>
      <c r="AH328" s="31">
        <v>1</v>
      </c>
      <c r="AI328" s="31">
        <v>1</v>
      </c>
      <c r="AJ328" s="31">
        <v>1</v>
      </c>
      <c r="AK328" s="19" t="s">
        <v>150</v>
      </c>
      <c r="AL328" s="15"/>
      <c r="AM328" s="15"/>
      <c r="AN328" s="15"/>
    </row>
    <row r="329" spans="1:40" x14ac:dyDescent="0.25">
      <c r="B329" s="175">
        <f t="shared" si="63"/>
        <v>270</v>
      </c>
      <c r="C329" s="16">
        <v>20200601</v>
      </c>
      <c r="D329" s="15" t="s">
        <v>3</v>
      </c>
      <c r="E329" s="80" t="s">
        <v>958</v>
      </c>
      <c r="F329" s="170" t="s">
        <v>1055</v>
      </c>
      <c r="G329" s="80">
        <v>1495747</v>
      </c>
      <c r="H329" s="52" t="s">
        <v>61</v>
      </c>
      <c r="I329" s="141" t="s">
        <v>994</v>
      </c>
      <c r="J329" s="52" t="s">
        <v>61</v>
      </c>
      <c r="K329" s="15" t="s">
        <v>146</v>
      </c>
      <c r="L329" s="80" t="s">
        <v>1020</v>
      </c>
      <c r="M329" s="80" t="s">
        <v>1019</v>
      </c>
      <c r="N329" s="15" t="s">
        <v>610</v>
      </c>
      <c r="O329" s="17" t="s">
        <v>61</v>
      </c>
      <c r="P329" s="77" t="s">
        <v>1016</v>
      </c>
      <c r="Q329" s="18"/>
      <c r="R329" s="52" t="s">
        <v>61</v>
      </c>
      <c r="S329" s="15" t="s">
        <v>6</v>
      </c>
      <c r="T329" s="15"/>
      <c r="U329" s="15"/>
      <c r="V329" s="80">
        <v>726</v>
      </c>
      <c r="W329" s="15">
        <f t="shared" si="64"/>
        <v>726</v>
      </c>
      <c r="X329" s="15">
        <f t="shared" si="68"/>
        <v>726</v>
      </c>
      <c r="Y329" s="15">
        <f>ROUNDDOWN(W329/HLOOKUP(D329,Table!$C$3:$D$4,2,0)*8,2)</f>
        <v>12.9</v>
      </c>
      <c r="Z329" s="15">
        <v>0.5</v>
      </c>
      <c r="AA329" s="15" t="s">
        <v>21</v>
      </c>
      <c r="AB329" s="19">
        <v>43990</v>
      </c>
      <c r="AC329" s="19">
        <v>43983</v>
      </c>
      <c r="AD329" s="173">
        <v>43994</v>
      </c>
      <c r="AE329" s="19">
        <v>43984</v>
      </c>
      <c r="AF329" s="19">
        <v>43984</v>
      </c>
      <c r="AG329" s="19" t="s">
        <v>177</v>
      </c>
      <c r="AH329" s="31">
        <v>1</v>
      </c>
      <c r="AI329" s="31">
        <v>1</v>
      </c>
      <c r="AJ329" s="31">
        <v>0.8</v>
      </c>
      <c r="AK329" s="19" t="s">
        <v>139</v>
      </c>
      <c r="AL329" s="15" t="s">
        <v>1110</v>
      </c>
      <c r="AM329" s="15"/>
      <c r="AN329" s="15" t="s">
        <v>1114</v>
      </c>
    </row>
    <row r="330" spans="1:40" x14ac:dyDescent="0.25">
      <c r="B330" s="175">
        <f t="shared" si="63"/>
        <v>271</v>
      </c>
      <c r="C330" s="16">
        <v>20200601</v>
      </c>
      <c r="D330" s="15" t="s">
        <v>3</v>
      </c>
      <c r="E330" s="80" t="s">
        <v>442</v>
      </c>
      <c r="F330" s="185" t="s">
        <v>1066</v>
      </c>
      <c r="G330" s="80">
        <v>1493621</v>
      </c>
      <c r="H330" s="52" t="s">
        <v>61</v>
      </c>
      <c r="I330" s="80" t="s">
        <v>201</v>
      </c>
      <c r="J330" s="52" t="s">
        <v>61</v>
      </c>
      <c r="K330" s="15" t="s">
        <v>146</v>
      </c>
      <c r="L330" s="80" t="s">
        <v>452</v>
      </c>
      <c r="M330" s="80" t="s">
        <v>434</v>
      </c>
      <c r="N330" s="186" t="s">
        <v>609</v>
      </c>
      <c r="O330" s="17" t="s">
        <v>61</v>
      </c>
      <c r="P330" s="77" t="s">
        <v>449</v>
      </c>
      <c r="Q330" s="18"/>
      <c r="R330" s="52" t="s">
        <v>61</v>
      </c>
      <c r="S330" s="15" t="s">
        <v>67</v>
      </c>
      <c r="T330" s="15"/>
      <c r="U330" s="15"/>
      <c r="V330" s="80">
        <v>261</v>
      </c>
      <c r="W330" s="84">
        <v>291</v>
      </c>
      <c r="X330" s="15">
        <v>291</v>
      </c>
      <c r="Y330" s="15">
        <f>ROUNDDOWN(W330/HLOOKUP(D330,Table!$C$3:$D$4,2,0)*8,2)</f>
        <v>5.17</v>
      </c>
      <c r="Z330" s="15">
        <v>1</v>
      </c>
      <c r="AA330" s="15" t="s">
        <v>21</v>
      </c>
      <c r="AB330" s="99">
        <v>43985</v>
      </c>
      <c r="AC330" s="19">
        <v>43983</v>
      </c>
      <c r="AD330" s="99">
        <v>43985</v>
      </c>
      <c r="AE330" s="19">
        <v>43985</v>
      </c>
      <c r="AF330" s="19">
        <v>43985</v>
      </c>
      <c r="AG330" s="19" t="s">
        <v>176</v>
      </c>
      <c r="AH330" s="31">
        <v>1</v>
      </c>
      <c r="AI330" s="31">
        <v>1</v>
      </c>
      <c r="AJ330" s="31">
        <v>1</v>
      </c>
      <c r="AK330" s="19" t="s">
        <v>150</v>
      </c>
      <c r="AL330" s="198" t="s">
        <v>61</v>
      </c>
      <c r="AM330" s="198" t="s">
        <v>61</v>
      </c>
      <c r="AN330" s="15" t="s">
        <v>1025</v>
      </c>
    </row>
    <row r="331" spans="1:40" x14ac:dyDescent="0.25">
      <c r="B331" s="175">
        <f t="shared" si="63"/>
        <v>272</v>
      </c>
      <c r="C331" s="16">
        <v>20200601</v>
      </c>
      <c r="D331" s="15" t="s">
        <v>2</v>
      </c>
      <c r="E331" s="80" t="s">
        <v>413</v>
      </c>
      <c r="F331" s="77" t="s">
        <v>61</v>
      </c>
      <c r="G331" s="80">
        <v>1496047</v>
      </c>
      <c r="H331" s="52" t="s">
        <v>61</v>
      </c>
      <c r="I331" s="80" t="s">
        <v>999</v>
      </c>
      <c r="J331" s="52" t="s">
        <v>61</v>
      </c>
      <c r="K331" s="15" t="s">
        <v>146</v>
      </c>
      <c r="L331" s="15" t="s">
        <v>150</v>
      </c>
      <c r="M331" s="80" t="s">
        <v>434</v>
      </c>
      <c r="N331" s="80">
        <v>1496047</v>
      </c>
      <c r="O331" s="77" t="s">
        <v>944</v>
      </c>
      <c r="P331" s="77" t="s">
        <v>1021</v>
      </c>
      <c r="Q331" s="18"/>
      <c r="R331" s="52" t="s">
        <v>61</v>
      </c>
      <c r="S331" s="15" t="s">
        <v>69</v>
      </c>
      <c r="T331" s="15"/>
      <c r="U331" s="15"/>
      <c r="V331" s="80">
        <v>16</v>
      </c>
      <c r="W331" s="15">
        <f t="shared" si="64"/>
        <v>16</v>
      </c>
      <c r="X331" s="15">
        <f t="shared" ref="X331:X338" si="69">W331</f>
        <v>16</v>
      </c>
      <c r="Y331" s="15">
        <f>ROUNDDOWN(W331/HLOOKUP(D331,Table!$C$3:$D$4,2,0)*8,2)</f>
        <v>0.98</v>
      </c>
      <c r="Z331" s="15">
        <v>0.9</v>
      </c>
      <c r="AA331" s="15" t="s">
        <v>21</v>
      </c>
      <c r="AB331" s="99">
        <v>43985</v>
      </c>
      <c r="AC331" s="19">
        <v>43983</v>
      </c>
      <c r="AD331" s="99">
        <v>43985</v>
      </c>
      <c r="AE331" s="19">
        <v>43985</v>
      </c>
      <c r="AF331" s="19">
        <v>43985</v>
      </c>
      <c r="AG331" s="19" t="s">
        <v>177</v>
      </c>
      <c r="AH331" s="31">
        <v>0.88900000000000001</v>
      </c>
      <c r="AI331" s="31">
        <v>0.88900000000000001</v>
      </c>
      <c r="AJ331" s="31">
        <v>0.83299999999999996</v>
      </c>
      <c r="AK331" s="19" t="s">
        <v>139</v>
      </c>
      <c r="AL331" s="15" t="s">
        <v>1192</v>
      </c>
      <c r="AM331" s="15"/>
      <c r="AN331" s="15" t="s">
        <v>1114</v>
      </c>
    </row>
    <row r="332" spans="1:40" x14ac:dyDescent="0.25">
      <c r="B332" s="175">
        <f t="shared" ref="B332:B362" si="70">B331+1</f>
        <v>273</v>
      </c>
      <c r="C332" s="16">
        <v>20200601</v>
      </c>
      <c r="D332" s="15" t="s">
        <v>2</v>
      </c>
      <c r="E332" s="80" t="s">
        <v>956</v>
      </c>
      <c r="F332" s="77" t="s">
        <v>61</v>
      </c>
      <c r="G332" s="80">
        <v>1495862</v>
      </c>
      <c r="H332" s="52" t="s">
        <v>61</v>
      </c>
      <c r="I332" s="80" t="s">
        <v>1000</v>
      </c>
      <c r="J332" s="52" t="s">
        <v>61</v>
      </c>
      <c r="K332" s="15" t="s">
        <v>146</v>
      </c>
      <c r="L332" s="15" t="s">
        <v>150</v>
      </c>
      <c r="M332" s="80" t="s">
        <v>1013</v>
      </c>
      <c r="N332" s="80">
        <v>1495862</v>
      </c>
      <c r="O332" s="77" t="s">
        <v>1024</v>
      </c>
      <c r="P332" s="77" t="s">
        <v>1022</v>
      </c>
      <c r="Q332" s="18"/>
      <c r="R332" s="52" t="s">
        <v>61</v>
      </c>
      <c r="S332" s="15" t="s">
        <v>6</v>
      </c>
      <c r="T332" s="15"/>
      <c r="U332" s="15"/>
      <c r="V332" s="80">
        <v>31</v>
      </c>
      <c r="W332" s="15">
        <f t="shared" ref="W332:W362" si="71">V332</f>
        <v>31</v>
      </c>
      <c r="X332" s="15">
        <f t="shared" si="69"/>
        <v>31</v>
      </c>
      <c r="Y332" s="15">
        <f>ROUNDDOWN(W332/HLOOKUP(D332,Table!$C$3:$D$4,2,0)*8,2)</f>
        <v>1.9</v>
      </c>
      <c r="Z332" s="15">
        <v>1</v>
      </c>
      <c r="AA332" s="15" t="s">
        <v>21</v>
      </c>
      <c r="AB332" s="19">
        <v>43985</v>
      </c>
      <c r="AC332" s="19">
        <v>43983</v>
      </c>
      <c r="AD332" s="99">
        <v>43985</v>
      </c>
      <c r="AE332" s="19">
        <v>43985</v>
      </c>
      <c r="AF332" s="19">
        <v>43985</v>
      </c>
      <c r="AG332" s="19" t="s">
        <v>176</v>
      </c>
      <c r="AH332" s="31">
        <v>1</v>
      </c>
      <c r="AI332" s="31">
        <v>1</v>
      </c>
      <c r="AJ332" s="31">
        <v>1</v>
      </c>
      <c r="AK332" s="19" t="s">
        <v>150</v>
      </c>
      <c r="AL332" s="15"/>
      <c r="AM332" s="15"/>
      <c r="AN332" s="15"/>
    </row>
    <row r="333" spans="1:40" x14ac:dyDescent="0.25">
      <c r="B333" s="175">
        <f t="shared" si="70"/>
        <v>274</v>
      </c>
      <c r="C333" s="16">
        <v>20200601</v>
      </c>
      <c r="D333" s="15" t="s">
        <v>3</v>
      </c>
      <c r="E333" s="80" t="s">
        <v>954</v>
      </c>
      <c r="F333" s="185" t="s">
        <v>1067</v>
      </c>
      <c r="G333" s="80">
        <v>1493558</v>
      </c>
      <c r="H333" s="52" t="s">
        <v>61</v>
      </c>
      <c r="I333" s="80" t="s">
        <v>1001</v>
      </c>
      <c r="J333" s="52" t="s">
        <v>61</v>
      </c>
      <c r="K333" s="15" t="s">
        <v>146</v>
      </c>
      <c r="L333" s="80" t="s">
        <v>1010</v>
      </c>
      <c r="M333" s="80" t="s">
        <v>1009</v>
      </c>
      <c r="N333" s="80" t="s">
        <v>1008</v>
      </c>
      <c r="O333" s="17" t="s">
        <v>61</v>
      </c>
      <c r="P333" s="77" t="s">
        <v>1023</v>
      </c>
      <c r="Q333" s="18"/>
      <c r="R333" s="52" t="s">
        <v>61</v>
      </c>
      <c r="S333" s="15" t="s">
        <v>69</v>
      </c>
      <c r="T333" s="15"/>
      <c r="U333" s="15"/>
      <c r="V333" s="80">
        <v>8</v>
      </c>
      <c r="W333" s="15">
        <f t="shared" si="71"/>
        <v>8</v>
      </c>
      <c r="X333" s="15">
        <f t="shared" si="69"/>
        <v>8</v>
      </c>
      <c r="Y333" s="15">
        <f>ROUNDDOWN(W333/HLOOKUP(D333,Table!$C$3:$D$4,2,0)*8,2)</f>
        <v>0.14000000000000001</v>
      </c>
      <c r="Z333" s="15">
        <v>0.1</v>
      </c>
      <c r="AA333" s="15" t="s">
        <v>21</v>
      </c>
      <c r="AB333" s="19">
        <v>43987</v>
      </c>
      <c r="AC333" s="19">
        <v>43983</v>
      </c>
      <c r="AD333" s="99">
        <v>43986</v>
      </c>
      <c r="AE333" s="19">
        <v>43984</v>
      </c>
      <c r="AF333" s="19">
        <v>43984</v>
      </c>
      <c r="AG333" s="19" t="s">
        <v>176</v>
      </c>
      <c r="AH333" s="31">
        <v>1</v>
      </c>
      <c r="AI333" s="31">
        <v>1</v>
      </c>
      <c r="AJ333" s="31">
        <v>1</v>
      </c>
      <c r="AK333" s="19" t="s">
        <v>150</v>
      </c>
      <c r="AL333" s="15"/>
      <c r="AM333" s="15"/>
      <c r="AN333" s="15" t="s">
        <v>1035</v>
      </c>
    </row>
    <row r="334" spans="1:40" x14ac:dyDescent="0.25">
      <c r="B334" s="175">
        <f t="shared" si="70"/>
        <v>275</v>
      </c>
      <c r="C334" s="16">
        <v>20200601</v>
      </c>
      <c r="D334" s="15" t="s">
        <v>3</v>
      </c>
      <c r="E334" s="80" t="s">
        <v>954</v>
      </c>
      <c r="F334" s="185" t="s">
        <v>1068</v>
      </c>
      <c r="G334" s="80">
        <v>1493558</v>
      </c>
      <c r="H334" s="52" t="s">
        <v>61</v>
      </c>
      <c r="I334" s="80" t="s">
        <v>1002</v>
      </c>
      <c r="J334" s="52" t="s">
        <v>61</v>
      </c>
      <c r="K334" s="15" t="s">
        <v>146</v>
      </c>
      <c r="L334" s="15" t="s">
        <v>1010</v>
      </c>
      <c r="M334" s="15" t="s">
        <v>1009</v>
      </c>
      <c r="N334" s="15" t="s">
        <v>1008</v>
      </c>
      <c r="O334" s="17" t="s">
        <v>61</v>
      </c>
      <c r="P334" s="17" t="s">
        <v>1023</v>
      </c>
      <c r="Q334" s="18"/>
      <c r="R334" s="52" t="s">
        <v>61</v>
      </c>
      <c r="S334" s="15" t="s">
        <v>69</v>
      </c>
      <c r="T334" s="15"/>
      <c r="U334" s="15"/>
      <c r="V334" s="80">
        <v>80</v>
      </c>
      <c r="W334" s="15">
        <f t="shared" si="71"/>
        <v>80</v>
      </c>
      <c r="X334" s="15">
        <f t="shared" si="69"/>
        <v>80</v>
      </c>
      <c r="Y334" s="15">
        <f>ROUNDDOWN(W334/HLOOKUP(D334,Table!$C$3:$D$4,2,0)*8,2)</f>
        <v>1.42</v>
      </c>
      <c r="Z334" s="15">
        <v>1</v>
      </c>
      <c r="AA334" s="15" t="s">
        <v>21</v>
      </c>
      <c r="AB334" s="19">
        <v>43987</v>
      </c>
      <c r="AC334" s="19">
        <v>43983</v>
      </c>
      <c r="AD334" s="99">
        <v>43986</v>
      </c>
      <c r="AE334" s="19">
        <v>43984</v>
      </c>
      <c r="AF334" s="19">
        <v>43984</v>
      </c>
      <c r="AG334" s="19" t="s">
        <v>176</v>
      </c>
      <c r="AH334" s="31">
        <v>1</v>
      </c>
      <c r="AI334" s="31">
        <v>1</v>
      </c>
      <c r="AJ334" s="31">
        <v>1</v>
      </c>
      <c r="AK334" s="19" t="s">
        <v>150</v>
      </c>
      <c r="AL334" s="15"/>
      <c r="AM334" s="15"/>
      <c r="AN334" s="15" t="s">
        <v>1035</v>
      </c>
    </row>
    <row r="335" spans="1:40" x14ac:dyDescent="0.25">
      <c r="B335" s="175">
        <f t="shared" si="70"/>
        <v>276</v>
      </c>
      <c r="C335" s="16">
        <v>20200601</v>
      </c>
      <c r="D335" s="15" t="s">
        <v>3</v>
      </c>
      <c r="E335" s="80" t="s">
        <v>954</v>
      </c>
      <c r="F335" s="185" t="s">
        <v>1069</v>
      </c>
      <c r="G335" s="80">
        <v>1493558</v>
      </c>
      <c r="H335" s="52" t="s">
        <v>61</v>
      </c>
      <c r="I335" s="80" t="s">
        <v>1003</v>
      </c>
      <c r="J335" s="52" t="s">
        <v>61</v>
      </c>
      <c r="K335" s="15" t="s">
        <v>146</v>
      </c>
      <c r="L335" s="15" t="s">
        <v>1010</v>
      </c>
      <c r="M335" s="15" t="s">
        <v>1009</v>
      </c>
      <c r="N335" s="15" t="s">
        <v>1008</v>
      </c>
      <c r="O335" s="17" t="s">
        <v>61</v>
      </c>
      <c r="P335" s="77" t="s">
        <v>1023</v>
      </c>
      <c r="Q335" s="18"/>
      <c r="R335" s="52" t="s">
        <v>61</v>
      </c>
      <c r="S335" s="15" t="s">
        <v>69</v>
      </c>
      <c r="T335" s="15"/>
      <c r="U335" s="15"/>
      <c r="V335" s="80">
        <v>22</v>
      </c>
      <c r="W335" s="15">
        <f t="shared" si="71"/>
        <v>22</v>
      </c>
      <c r="X335" s="15">
        <f t="shared" si="69"/>
        <v>22</v>
      </c>
      <c r="Y335" s="15">
        <f>ROUNDDOWN(W335/HLOOKUP(D335,Table!$C$3:$D$4,2,0)*8,2)</f>
        <v>0.39</v>
      </c>
      <c r="Z335" s="15">
        <v>0.3</v>
      </c>
      <c r="AA335" s="15" t="s">
        <v>21</v>
      </c>
      <c r="AB335" s="19">
        <v>43987</v>
      </c>
      <c r="AC335" s="19">
        <v>43983</v>
      </c>
      <c r="AD335" s="99">
        <v>43986</v>
      </c>
      <c r="AE335" s="19">
        <v>43984</v>
      </c>
      <c r="AF335" s="19">
        <v>43984</v>
      </c>
      <c r="AG335" s="19" t="s">
        <v>176</v>
      </c>
      <c r="AH335" s="31">
        <v>1</v>
      </c>
      <c r="AI335" s="31">
        <v>1</v>
      </c>
      <c r="AJ335" s="31">
        <v>1</v>
      </c>
      <c r="AK335" s="19" t="s">
        <v>150</v>
      </c>
      <c r="AL335" s="15"/>
      <c r="AM335" s="15"/>
      <c r="AN335" s="15" t="s">
        <v>1035</v>
      </c>
    </row>
    <row r="336" spans="1:40" x14ac:dyDescent="0.25">
      <c r="B336" s="176">
        <f t="shared" si="70"/>
        <v>277</v>
      </c>
      <c r="C336" s="16">
        <v>20200601</v>
      </c>
      <c r="D336" s="15" t="s">
        <v>3</v>
      </c>
      <c r="E336" s="80" t="s">
        <v>480</v>
      </c>
      <c r="F336" s="170" t="s">
        <v>1070</v>
      </c>
      <c r="G336" s="80">
        <v>1484917</v>
      </c>
      <c r="H336" s="52" t="s">
        <v>61</v>
      </c>
      <c r="I336" s="80" t="s">
        <v>959</v>
      </c>
      <c r="J336" s="52" t="s">
        <v>61</v>
      </c>
      <c r="K336" s="15" t="s">
        <v>184</v>
      </c>
      <c r="L336" s="80" t="s">
        <v>527</v>
      </c>
      <c r="M336" s="80" t="s">
        <v>528</v>
      </c>
      <c r="N336" s="80" t="s">
        <v>529</v>
      </c>
      <c r="O336" s="17" t="s">
        <v>61</v>
      </c>
      <c r="P336" s="77" t="s">
        <v>530</v>
      </c>
      <c r="Q336" s="18"/>
      <c r="R336" s="52" t="s">
        <v>61</v>
      </c>
      <c r="S336" s="15" t="s">
        <v>69</v>
      </c>
      <c r="T336" s="15"/>
      <c r="U336" s="15"/>
      <c r="V336" s="80">
        <v>80</v>
      </c>
      <c r="W336" s="15">
        <f t="shared" si="71"/>
        <v>80</v>
      </c>
      <c r="X336" s="15">
        <f t="shared" si="69"/>
        <v>80</v>
      </c>
      <c r="Y336" s="15">
        <f>ROUNDDOWN(W336/HLOOKUP(D336,Table!$C$3:$D$4,2,0)*8,2)</f>
        <v>1.42</v>
      </c>
      <c r="Z336" s="15">
        <v>1</v>
      </c>
      <c r="AA336" s="15" t="s">
        <v>18</v>
      </c>
      <c r="AB336" s="19"/>
      <c r="AC336" s="19">
        <v>43983</v>
      </c>
      <c r="AD336" s="19">
        <v>44001</v>
      </c>
      <c r="AE336" s="19">
        <v>43984</v>
      </c>
      <c r="AF336" s="19">
        <v>43984</v>
      </c>
      <c r="AG336" s="19" t="s">
        <v>176</v>
      </c>
      <c r="AH336" s="31">
        <v>1</v>
      </c>
      <c r="AI336" s="31">
        <v>1</v>
      </c>
      <c r="AJ336" s="31">
        <v>1</v>
      </c>
      <c r="AK336" s="19" t="s">
        <v>150</v>
      </c>
      <c r="AL336" s="15"/>
      <c r="AM336" s="15"/>
      <c r="AN336" s="177" t="s">
        <v>531</v>
      </c>
    </row>
    <row r="337" spans="2:40" x14ac:dyDescent="0.25">
      <c r="B337" s="176">
        <f t="shared" si="70"/>
        <v>278</v>
      </c>
      <c r="C337" s="16">
        <v>20200601</v>
      </c>
      <c r="D337" s="15" t="s">
        <v>3</v>
      </c>
      <c r="E337" s="80" t="s">
        <v>480</v>
      </c>
      <c r="F337" s="170" t="s">
        <v>1071</v>
      </c>
      <c r="G337" s="80">
        <v>1484917</v>
      </c>
      <c r="H337" s="52" t="s">
        <v>61</v>
      </c>
      <c r="I337" s="80" t="s">
        <v>960</v>
      </c>
      <c r="J337" s="52" t="s">
        <v>61</v>
      </c>
      <c r="K337" s="15" t="s">
        <v>184</v>
      </c>
      <c r="L337" s="15" t="s">
        <v>527</v>
      </c>
      <c r="M337" s="15" t="s">
        <v>528</v>
      </c>
      <c r="N337" s="15" t="s">
        <v>529</v>
      </c>
      <c r="O337" s="17" t="s">
        <v>61</v>
      </c>
      <c r="P337" s="17" t="s">
        <v>530</v>
      </c>
      <c r="Q337" s="18"/>
      <c r="R337" s="52" t="s">
        <v>61</v>
      </c>
      <c r="S337" s="15" t="s">
        <v>69</v>
      </c>
      <c r="T337" s="15"/>
      <c r="U337" s="15"/>
      <c r="V337" s="80">
        <v>144</v>
      </c>
      <c r="W337" s="15">
        <f t="shared" si="71"/>
        <v>144</v>
      </c>
      <c r="X337" s="15">
        <f t="shared" si="69"/>
        <v>144</v>
      </c>
      <c r="Y337" s="15">
        <f>ROUNDDOWN(W337/HLOOKUP(D337,Table!$C$3:$D$4,2,0)*8,2)</f>
        <v>2.56</v>
      </c>
      <c r="Z337" s="15">
        <v>2</v>
      </c>
      <c r="AA337" s="15" t="s">
        <v>18</v>
      </c>
      <c r="AB337" s="19"/>
      <c r="AC337" s="19">
        <v>43983</v>
      </c>
      <c r="AD337" s="19">
        <v>44001</v>
      </c>
      <c r="AE337" s="19">
        <v>43985</v>
      </c>
      <c r="AF337" s="19">
        <v>43985</v>
      </c>
      <c r="AG337" s="19" t="s">
        <v>176</v>
      </c>
      <c r="AH337" s="31">
        <v>1</v>
      </c>
      <c r="AI337" s="31">
        <v>1</v>
      </c>
      <c r="AJ337" s="31">
        <v>1</v>
      </c>
      <c r="AK337" s="19" t="s">
        <v>150</v>
      </c>
      <c r="AL337" s="15"/>
      <c r="AM337" s="15"/>
      <c r="AN337" s="178" t="s">
        <v>531</v>
      </c>
    </row>
    <row r="338" spans="2:40" x14ac:dyDescent="0.25">
      <c r="B338" s="176">
        <f t="shared" si="70"/>
        <v>279</v>
      </c>
      <c r="C338" s="16">
        <v>20200601</v>
      </c>
      <c r="D338" s="15" t="s">
        <v>3</v>
      </c>
      <c r="E338" s="80" t="s">
        <v>480</v>
      </c>
      <c r="F338" s="170" t="s">
        <v>1072</v>
      </c>
      <c r="G338" s="80">
        <v>1484917</v>
      </c>
      <c r="H338" s="52" t="s">
        <v>61</v>
      </c>
      <c r="I338" s="80" t="s">
        <v>961</v>
      </c>
      <c r="J338" s="52" t="s">
        <v>61</v>
      </c>
      <c r="K338" s="15" t="s">
        <v>184</v>
      </c>
      <c r="L338" s="15" t="s">
        <v>527</v>
      </c>
      <c r="M338" s="15" t="s">
        <v>528</v>
      </c>
      <c r="N338" s="15" t="s">
        <v>529</v>
      </c>
      <c r="O338" s="17" t="s">
        <v>61</v>
      </c>
      <c r="P338" s="17" t="s">
        <v>530</v>
      </c>
      <c r="Q338" s="18"/>
      <c r="R338" s="52" t="s">
        <v>61</v>
      </c>
      <c r="S338" s="15" t="s">
        <v>69</v>
      </c>
      <c r="T338" s="15"/>
      <c r="U338" s="15"/>
      <c r="V338" s="80">
        <v>22</v>
      </c>
      <c r="W338" s="15">
        <f t="shared" si="71"/>
        <v>22</v>
      </c>
      <c r="X338" s="15">
        <f t="shared" si="69"/>
        <v>22</v>
      </c>
      <c r="Y338" s="15">
        <f>ROUNDDOWN(W338/HLOOKUP(D338,Table!$C$3:$D$4,2,0)*8,2)</f>
        <v>0.39</v>
      </c>
      <c r="Z338" s="15">
        <v>0.3</v>
      </c>
      <c r="AA338" s="15" t="s">
        <v>18</v>
      </c>
      <c r="AB338" s="19"/>
      <c r="AC338" s="19">
        <v>43983</v>
      </c>
      <c r="AD338" s="19">
        <v>44001</v>
      </c>
      <c r="AE338" s="19">
        <v>43985</v>
      </c>
      <c r="AF338" s="19">
        <v>43985</v>
      </c>
      <c r="AG338" s="19" t="s">
        <v>176</v>
      </c>
      <c r="AH338" s="31">
        <v>1</v>
      </c>
      <c r="AI338" s="31">
        <v>1</v>
      </c>
      <c r="AJ338" s="31">
        <v>1</v>
      </c>
      <c r="AK338" s="19" t="s">
        <v>150</v>
      </c>
      <c r="AL338" s="15"/>
      <c r="AM338" s="15"/>
      <c r="AN338" s="178" t="s">
        <v>531</v>
      </c>
    </row>
    <row r="339" spans="2:40" x14ac:dyDescent="0.25">
      <c r="B339" s="176">
        <f t="shared" si="70"/>
        <v>280</v>
      </c>
      <c r="C339" s="16">
        <v>20200601</v>
      </c>
      <c r="D339" s="15" t="s">
        <v>3</v>
      </c>
      <c r="E339" s="80" t="s">
        <v>480</v>
      </c>
      <c r="F339" s="170" t="s">
        <v>1073</v>
      </c>
      <c r="G339" s="80">
        <v>1484917</v>
      </c>
      <c r="H339" s="52" t="s">
        <v>61</v>
      </c>
      <c r="I339" s="80" t="s">
        <v>962</v>
      </c>
      <c r="J339" s="52" t="s">
        <v>61</v>
      </c>
      <c r="K339" s="15" t="s">
        <v>184</v>
      </c>
      <c r="L339" s="15" t="s">
        <v>527</v>
      </c>
      <c r="M339" s="15" t="s">
        <v>528</v>
      </c>
      <c r="N339" s="15" t="s">
        <v>529</v>
      </c>
      <c r="O339" s="17" t="s">
        <v>61</v>
      </c>
      <c r="P339" s="17" t="s">
        <v>530</v>
      </c>
      <c r="Q339" s="18"/>
      <c r="R339" s="52" t="s">
        <v>61</v>
      </c>
      <c r="S339" s="15" t="s">
        <v>68</v>
      </c>
      <c r="T339" s="15"/>
      <c r="U339" s="15"/>
      <c r="V339" s="80">
        <v>1083</v>
      </c>
      <c r="W339" s="15">
        <f t="shared" si="71"/>
        <v>1083</v>
      </c>
      <c r="X339" s="15">
        <f>W339</f>
        <v>1083</v>
      </c>
      <c r="Y339" s="15">
        <f>ROUNDDOWN(W339/HLOOKUP(D339,Table!$C$3:$D$4,2,0)*8,2)</f>
        <v>19.25</v>
      </c>
      <c r="Z339" s="15">
        <f>Y339</f>
        <v>19.25</v>
      </c>
      <c r="AA339" s="15" t="s">
        <v>18</v>
      </c>
      <c r="AB339" s="19"/>
      <c r="AC339" s="19">
        <v>43983</v>
      </c>
      <c r="AD339" s="19">
        <v>44001</v>
      </c>
      <c r="AE339" s="19">
        <v>43986</v>
      </c>
      <c r="AF339" s="19">
        <v>43986</v>
      </c>
      <c r="AG339" s="19" t="s">
        <v>176</v>
      </c>
      <c r="AH339" s="31">
        <v>1</v>
      </c>
      <c r="AI339" s="31">
        <v>1</v>
      </c>
      <c r="AJ339" s="31">
        <v>1</v>
      </c>
      <c r="AK339" s="19" t="s">
        <v>150</v>
      </c>
      <c r="AL339" s="15"/>
      <c r="AM339" s="15"/>
      <c r="AN339" s="178" t="s">
        <v>1258</v>
      </c>
    </row>
    <row r="340" spans="2:40" x14ac:dyDescent="0.25">
      <c r="B340" s="176">
        <f t="shared" si="70"/>
        <v>281</v>
      </c>
      <c r="C340" s="16">
        <v>20200601</v>
      </c>
      <c r="D340" s="15" t="s">
        <v>3</v>
      </c>
      <c r="E340" s="80" t="s">
        <v>480</v>
      </c>
      <c r="F340" s="170" t="s">
        <v>1074</v>
      </c>
      <c r="G340" s="80">
        <v>1484917</v>
      </c>
      <c r="H340" s="52" t="s">
        <v>61</v>
      </c>
      <c r="I340" s="80" t="s">
        <v>963</v>
      </c>
      <c r="J340" s="52" t="s">
        <v>61</v>
      </c>
      <c r="K340" s="15" t="s">
        <v>184</v>
      </c>
      <c r="L340" s="15" t="s">
        <v>527</v>
      </c>
      <c r="M340" s="15" t="s">
        <v>528</v>
      </c>
      <c r="N340" s="15" t="s">
        <v>529</v>
      </c>
      <c r="O340" s="17" t="s">
        <v>61</v>
      </c>
      <c r="P340" s="17" t="s">
        <v>530</v>
      </c>
      <c r="Q340" s="18"/>
      <c r="R340" s="52" t="s">
        <v>61</v>
      </c>
      <c r="S340" s="15" t="s">
        <v>68</v>
      </c>
      <c r="T340" s="15"/>
      <c r="U340" s="15"/>
      <c r="V340" s="80">
        <v>9</v>
      </c>
      <c r="W340" s="15">
        <f t="shared" si="71"/>
        <v>9</v>
      </c>
      <c r="X340" s="15">
        <f>W340</f>
        <v>9</v>
      </c>
      <c r="Y340" s="15">
        <f>ROUNDDOWN(W340/HLOOKUP(D340,Table!$C$3:$D$4,2,0)*8,2)</f>
        <v>0.16</v>
      </c>
      <c r="Z340" s="15">
        <f>Y340</f>
        <v>0.16</v>
      </c>
      <c r="AA340" s="15" t="s">
        <v>18</v>
      </c>
      <c r="AB340" s="19"/>
      <c r="AC340" s="19">
        <v>43983</v>
      </c>
      <c r="AD340" s="19">
        <v>44001</v>
      </c>
      <c r="AE340" s="19">
        <v>43986</v>
      </c>
      <c r="AF340" s="19">
        <v>43986</v>
      </c>
      <c r="AG340" s="19" t="s">
        <v>176</v>
      </c>
      <c r="AH340" s="31">
        <v>1</v>
      </c>
      <c r="AI340" s="31">
        <v>1</v>
      </c>
      <c r="AJ340" s="31">
        <v>1</v>
      </c>
      <c r="AK340" s="19" t="s">
        <v>150</v>
      </c>
      <c r="AL340" s="15"/>
      <c r="AM340" s="15"/>
      <c r="AN340" s="178" t="s">
        <v>531</v>
      </c>
    </row>
    <row r="341" spans="2:40" x14ac:dyDescent="0.25">
      <c r="B341" s="176">
        <f t="shared" si="70"/>
        <v>282</v>
      </c>
      <c r="C341" s="16">
        <v>20200601</v>
      </c>
      <c r="D341" s="15" t="s">
        <v>3</v>
      </c>
      <c r="E341" s="80" t="s">
        <v>480</v>
      </c>
      <c r="F341" s="170" t="s">
        <v>1075</v>
      </c>
      <c r="G341" s="80">
        <v>1484917</v>
      </c>
      <c r="H341" s="52" t="s">
        <v>61</v>
      </c>
      <c r="I341" s="80" t="s">
        <v>964</v>
      </c>
      <c r="J341" s="52" t="s">
        <v>61</v>
      </c>
      <c r="K341" s="15" t="s">
        <v>184</v>
      </c>
      <c r="L341" s="15" t="s">
        <v>527</v>
      </c>
      <c r="M341" s="15" t="s">
        <v>528</v>
      </c>
      <c r="N341" s="15" t="s">
        <v>529</v>
      </c>
      <c r="O341" s="17" t="s">
        <v>61</v>
      </c>
      <c r="P341" s="17" t="s">
        <v>530</v>
      </c>
      <c r="Q341" s="18"/>
      <c r="R341" s="52" t="s">
        <v>61</v>
      </c>
      <c r="S341" s="15" t="s">
        <v>68</v>
      </c>
      <c r="T341" s="15"/>
      <c r="U341" s="15"/>
      <c r="V341" s="80">
        <v>20</v>
      </c>
      <c r="W341" s="15">
        <f t="shared" si="71"/>
        <v>20</v>
      </c>
      <c r="X341" s="15">
        <f>W341</f>
        <v>20</v>
      </c>
      <c r="Y341" s="15">
        <f>ROUNDDOWN(W341/HLOOKUP(D341,Table!$C$3:$D$4,2,0)*8,2)</f>
        <v>0.35</v>
      </c>
      <c r="Z341" s="15">
        <f>Y341</f>
        <v>0.35</v>
      </c>
      <c r="AA341" s="15" t="s">
        <v>18</v>
      </c>
      <c r="AB341" s="19"/>
      <c r="AC341" s="19">
        <v>43983</v>
      </c>
      <c r="AD341" s="19">
        <v>44001</v>
      </c>
      <c r="AE341" s="19">
        <v>43986</v>
      </c>
      <c r="AF341" s="19">
        <v>43986</v>
      </c>
      <c r="AG341" s="19" t="s">
        <v>176</v>
      </c>
      <c r="AH341" s="31">
        <v>1</v>
      </c>
      <c r="AI341" s="31">
        <v>1</v>
      </c>
      <c r="AJ341" s="31">
        <v>1</v>
      </c>
      <c r="AK341" s="19" t="s">
        <v>150</v>
      </c>
      <c r="AL341" s="15"/>
      <c r="AM341" s="15"/>
      <c r="AN341" s="178" t="s">
        <v>531</v>
      </c>
    </row>
    <row r="342" spans="2:40" x14ac:dyDescent="0.25">
      <c r="B342" s="176">
        <f t="shared" si="70"/>
        <v>283</v>
      </c>
      <c r="C342" s="16">
        <v>20200601</v>
      </c>
      <c r="D342" s="15" t="s">
        <v>3</v>
      </c>
      <c r="E342" s="80" t="s">
        <v>480</v>
      </c>
      <c r="F342" s="170" t="s">
        <v>1076</v>
      </c>
      <c r="G342" s="80">
        <v>1484917</v>
      </c>
      <c r="H342" s="52" t="s">
        <v>61</v>
      </c>
      <c r="I342" s="80" t="s">
        <v>965</v>
      </c>
      <c r="J342" s="52" t="s">
        <v>61</v>
      </c>
      <c r="K342" s="15" t="s">
        <v>184</v>
      </c>
      <c r="L342" s="15" t="s">
        <v>527</v>
      </c>
      <c r="M342" s="15" t="s">
        <v>528</v>
      </c>
      <c r="N342" s="15" t="s">
        <v>529</v>
      </c>
      <c r="O342" s="17" t="s">
        <v>61</v>
      </c>
      <c r="P342" s="17" t="s">
        <v>530</v>
      </c>
      <c r="Q342" s="18"/>
      <c r="R342" s="52" t="s">
        <v>61</v>
      </c>
      <c r="S342" s="15" t="s">
        <v>68</v>
      </c>
      <c r="T342" s="15"/>
      <c r="U342" s="15"/>
      <c r="V342" s="80">
        <v>80</v>
      </c>
      <c r="W342" s="15">
        <f t="shared" si="71"/>
        <v>80</v>
      </c>
      <c r="X342" s="15">
        <f>W342</f>
        <v>80</v>
      </c>
      <c r="Y342" s="15">
        <f>ROUNDDOWN(W342/HLOOKUP(D342,Table!$C$3:$D$4,2,0)*8,2)</f>
        <v>1.42</v>
      </c>
      <c r="Z342" s="15">
        <f>Y342</f>
        <v>1.42</v>
      </c>
      <c r="AA342" s="15" t="s">
        <v>18</v>
      </c>
      <c r="AB342" s="19"/>
      <c r="AC342" s="19">
        <v>43983</v>
      </c>
      <c r="AD342" s="19">
        <v>44001</v>
      </c>
      <c r="AE342" s="19">
        <v>43986</v>
      </c>
      <c r="AF342" s="19">
        <v>43986</v>
      </c>
      <c r="AG342" s="19" t="s">
        <v>176</v>
      </c>
      <c r="AH342" s="31">
        <v>1</v>
      </c>
      <c r="AI342" s="31">
        <v>1</v>
      </c>
      <c r="AJ342" s="31">
        <v>1</v>
      </c>
      <c r="AK342" s="19" t="s">
        <v>150</v>
      </c>
      <c r="AL342" s="15"/>
      <c r="AM342" s="15"/>
      <c r="AN342" s="178" t="s">
        <v>194</v>
      </c>
    </row>
    <row r="343" spans="2:40" x14ac:dyDescent="0.25">
      <c r="B343" s="176">
        <f t="shared" si="70"/>
        <v>284</v>
      </c>
      <c r="C343" s="16">
        <v>20200601</v>
      </c>
      <c r="D343" s="15" t="s">
        <v>3</v>
      </c>
      <c r="E343" s="80" t="s">
        <v>480</v>
      </c>
      <c r="F343" s="170" t="s">
        <v>1077</v>
      </c>
      <c r="G343" s="80">
        <v>1484917</v>
      </c>
      <c r="H343" s="52" t="s">
        <v>61</v>
      </c>
      <c r="I343" s="80" t="s">
        <v>966</v>
      </c>
      <c r="J343" s="52" t="s">
        <v>61</v>
      </c>
      <c r="K343" s="15" t="s">
        <v>184</v>
      </c>
      <c r="L343" s="15" t="s">
        <v>527</v>
      </c>
      <c r="M343" s="15" t="s">
        <v>528</v>
      </c>
      <c r="N343" s="15" t="s">
        <v>529</v>
      </c>
      <c r="O343" s="17" t="s">
        <v>61</v>
      </c>
      <c r="P343" s="17" t="s">
        <v>530</v>
      </c>
      <c r="Q343" s="18"/>
      <c r="R343" s="52" t="s">
        <v>61</v>
      </c>
      <c r="S343" s="15" t="s">
        <v>69</v>
      </c>
      <c r="T343" s="15"/>
      <c r="U343" s="15"/>
      <c r="V343" s="80">
        <v>11</v>
      </c>
      <c r="W343" s="15">
        <f t="shared" si="71"/>
        <v>11</v>
      </c>
      <c r="X343" s="15">
        <f t="shared" ref="X343:X350" si="72">W343</f>
        <v>11</v>
      </c>
      <c r="Y343" s="15">
        <f>ROUNDDOWN(W343/HLOOKUP(D343,Table!$C$3:$D$4,2,0)*8,2)</f>
        <v>0.19</v>
      </c>
      <c r="Z343" s="15">
        <v>0.1</v>
      </c>
      <c r="AA343" s="15" t="s">
        <v>18</v>
      </c>
      <c r="AB343" s="19"/>
      <c r="AC343" s="19">
        <v>43983</v>
      </c>
      <c r="AD343" s="19">
        <v>44001</v>
      </c>
      <c r="AE343" s="19">
        <v>43985</v>
      </c>
      <c r="AF343" s="19">
        <v>43985</v>
      </c>
      <c r="AG343" s="19" t="s">
        <v>176</v>
      </c>
      <c r="AH343" s="31">
        <v>1</v>
      </c>
      <c r="AI343" s="31">
        <v>1</v>
      </c>
      <c r="AJ343" s="31">
        <v>1</v>
      </c>
      <c r="AK343" s="19" t="s">
        <v>150</v>
      </c>
      <c r="AL343" s="15"/>
      <c r="AM343" s="15"/>
      <c r="AN343" s="178" t="s">
        <v>531</v>
      </c>
    </row>
    <row r="344" spans="2:40" x14ac:dyDescent="0.25">
      <c r="B344" s="176">
        <f t="shared" si="70"/>
        <v>285</v>
      </c>
      <c r="C344" s="16">
        <v>20200601</v>
      </c>
      <c r="D344" s="15" t="s">
        <v>3</v>
      </c>
      <c r="E344" s="80" t="s">
        <v>480</v>
      </c>
      <c r="F344" s="170" t="s">
        <v>1078</v>
      </c>
      <c r="G344" s="80">
        <v>1484917</v>
      </c>
      <c r="H344" s="52" t="s">
        <v>61</v>
      </c>
      <c r="I344" s="80" t="s">
        <v>967</v>
      </c>
      <c r="J344" s="52" t="s">
        <v>61</v>
      </c>
      <c r="K344" s="15" t="s">
        <v>184</v>
      </c>
      <c r="L344" s="15" t="s">
        <v>527</v>
      </c>
      <c r="M344" s="15" t="s">
        <v>528</v>
      </c>
      <c r="N344" s="15" t="s">
        <v>529</v>
      </c>
      <c r="O344" s="17" t="s">
        <v>61</v>
      </c>
      <c r="P344" s="17" t="s">
        <v>530</v>
      </c>
      <c r="Q344" s="18"/>
      <c r="R344" s="52" t="s">
        <v>61</v>
      </c>
      <c r="S344" s="15" t="s">
        <v>69</v>
      </c>
      <c r="T344" s="15"/>
      <c r="U344" s="15"/>
      <c r="V344" s="80">
        <v>24</v>
      </c>
      <c r="W344" s="15">
        <f t="shared" si="71"/>
        <v>24</v>
      </c>
      <c r="X344" s="15">
        <f t="shared" si="72"/>
        <v>24</v>
      </c>
      <c r="Y344" s="15">
        <f>ROUNDDOWN(W344/HLOOKUP(D344,Table!$C$3:$D$4,2,0)*8,2)</f>
        <v>0.42</v>
      </c>
      <c r="Z344" s="15">
        <v>0.4</v>
      </c>
      <c r="AA344" s="15" t="s">
        <v>18</v>
      </c>
      <c r="AB344" s="19"/>
      <c r="AC344" s="19">
        <v>43983</v>
      </c>
      <c r="AD344" s="19">
        <v>44001</v>
      </c>
      <c r="AE344" s="19">
        <v>43985</v>
      </c>
      <c r="AF344" s="19">
        <v>43985</v>
      </c>
      <c r="AG344" s="19" t="s">
        <v>176</v>
      </c>
      <c r="AH344" s="31">
        <v>1</v>
      </c>
      <c r="AI344" s="31">
        <v>1</v>
      </c>
      <c r="AJ344" s="31">
        <v>1</v>
      </c>
      <c r="AK344" s="19" t="s">
        <v>150</v>
      </c>
      <c r="AL344" s="15"/>
      <c r="AM344" s="15"/>
      <c r="AN344" s="178" t="s">
        <v>531</v>
      </c>
    </row>
    <row r="345" spans="2:40" x14ac:dyDescent="0.25">
      <c r="B345" s="176">
        <f t="shared" si="70"/>
        <v>286</v>
      </c>
      <c r="C345" s="16">
        <v>20200601</v>
      </c>
      <c r="D345" s="15" t="s">
        <v>3</v>
      </c>
      <c r="E345" s="80" t="s">
        <v>480</v>
      </c>
      <c r="F345" s="170" t="s">
        <v>1079</v>
      </c>
      <c r="G345" s="80">
        <v>1484917</v>
      </c>
      <c r="H345" s="52" t="s">
        <v>61</v>
      </c>
      <c r="I345" s="80" t="s">
        <v>968</v>
      </c>
      <c r="J345" s="52" t="s">
        <v>61</v>
      </c>
      <c r="K345" s="15" t="s">
        <v>184</v>
      </c>
      <c r="L345" s="15" t="s">
        <v>527</v>
      </c>
      <c r="M345" s="15" t="s">
        <v>528</v>
      </c>
      <c r="N345" s="15" t="s">
        <v>529</v>
      </c>
      <c r="O345" s="17" t="s">
        <v>61</v>
      </c>
      <c r="P345" s="17" t="s">
        <v>530</v>
      </c>
      <c r="Q345" s="18"/>
      <c r="R345" s="52" t="s">
        <v>61</v>
      </c>
      <c r="S345" s="15" t="s">
        <v>69</v>
      </c>
      <c r="T345" s="15"/>
      <c r="U345" s="15"/>
      <c r="V345" s="80">
        <v>432</v>
      </c>
      <c r="W345" s="15">
        <f t="shared" si="71"/>
        <v>432</v>
      </c>
      <c r="X345" s="15">
        <f t="shared" si="72"/>
        <v>432</v>
      </c>
      <c r="Y345" s="15">
        <f>ROUNDDOWN(W345/HLOOKUP(D345,Table!$C$3:$D$4,2,0)*8,2)</f>
        <v>7.68</v>
      </c>
      <c r="Z345" s="15">
        <v>7</v>
      </c>
      <c r="AA345" s="15" t="s">
        <v>18</v>
      </c>
      <c r="AB345" s="19"/>
      <c r="AC345" s="19">
        <v>43983</v>
      </c>
      <c r="AD345" s="19">
        <v>44001</v>
      </c>
      <c r="AE345" s="19">
        <v>43985</v>
      </c>
      <c r="AF345" s="19">
        <v>43985</v>
      </c>
      <c r="AG345" s="19" t="s">
        <v>176</v>
      </c>
      <c r="AH345" s="31">
        <v>1</v>
      </c>
      <c r="AI345" s="31">
        <v>1</v>
      </c>
      <c r="AJ345" s="31">
        <v>1</v>
      </c>
      <c r="AK345" s="19" t="s">
        <v>150</v>
      </c>
      <c r="AL345" s="15"/>
      <c r="AM345" s="15"/>
      <c r="AN345" s="178" t="s">
        <v>531</v>
      </c>
    </row>
    <row r="346" spans="2:40" x14ac:dyDescent="0.25">
      <c r="B346" s="176">
        <f t="shared" si="70"/>
        <v>287</v>
      </c>
      <c r="C346" s="16">
        <v>20200601</v>
      </c>
      <c r="D346" s="15" t="s">
        <v>3</v>
      </c>
      <c r="E346" s="80" t="s">
        <v>480</v>
      </c>
      <c r="F346" s="170" t="s">
        <v>1080</v>
      </c>
      <c r="G346" s="80">
        <v>1484917</v>
      </c>
      <c r="H346" s="52" t="s">
        <v>61</v>
      </c>
      <c r="I346" s="80" t="s">
        <v>969</v>
      </c>
      <c r="J346" s="52" t="s">
        <v>61</v>
      </c>
      <c r="K346" s="15" t="s">
        <v>184</v>
      </c>
      <c r="L346" s="15" t="s">
        <v>527</v>
      </c>
      <c r="M346" s="15" t="s">
        <v>528</v>
      </c>
      <c r="N346" s="15" t="s">
        <v>529</v>
      </c>
      <c r="O346" s="17" t="s">
        <v>61</v>
      </c>
      <c r="P346" s="17" t="s">
        <v>530</v>
      </c>
      <c r="Q346" s="18"/>
      <c r="R346" s="52" t="s">
        <v>61</v>
      </c>
      <c r="S346" s="15" t="s">
        <v>69</v>
      </c>
      <c r="T346" s="15"/>
      <c r="U346" s="15"/>
      <c r="V346" s="80">
        <v>227</v>
      </c>
      <c r="W346" s="15">
        <f t="shared" si="71"/>
        <v>227</v>
      </c>
      <c r="X346" s="15">
        <f t="shared" si="72"/>
        <v>227</v>
      </c>
      <c r="Y346" s="15">
        <f>ROUNDDOWN(W346/HLOOKUP(D346,Table!$C$3:$D$4,2,0)*8,2)</f>
        <v>4.03</v>
      </c>
      <c r="Z346" s="15">
        <v>1</v>
      </c>
      <c r="AA346" s="15" t="s">
        <v>18</v>
      </c>
      <c r="AB346" s="19"/>
      <c r="AC346" s="19">
        <v>43983</v>
      </c>
      <c r="AD346" s="19">
        <v>44001</v>
      </c>
      <c r="AE346" s="19">
        <v>43986</v>
      </c>
      <c r="AF346" s="19">
        <v>43986</v>
      </c>
      <c r="AG346" s="19" t="s">
        <v>176</v>
      </c>
      <c r="AH346" s="31" t="s">
        <v>61</v>
      </c>
      <c r="AI346" s="31" t="s">
        <v>61</v>
      </c>
      <c r="AJ346" s="31" t="s">
        <v>61</v>
      </c>
      <c r="AK346" s="19" t="s">
        <v>150</v>
      </c>
      <c r="AL346" s="17" t="s">
        <v>657</v>
      </c>
      <c r="AM346" s="15"/>
      <c r="AN346" s="178" t="s">
        <v>531</v>
      </c>
    </row>
    <row r="347" spans="2:40" x14ac:dyDescent="0.25">
      <c r="B347" s="176">
        <f t="shared" si="70"/>
        <v>288</v>
      </c>
      <c r="C347" s="16">
        <v>20200601</v>
      </c>
      <c r="D347" s="15" t="s">
        <v>3</v>
      </c>
      <c r="E347" s="80" t="s">
        <v>480</v>
      </c>
      <c r="F347" s="170" t="s">
        <v>1081</v>
      </c>
      <c r="G347" s="80">
        <v>1484917</v>
      </c>
      <c r="H347" s="52" t="s">
        <v>61</v>
      </c>
      <c r="I347" s="80" t="s">
        <v>970</v>
      </c>
      <c r="J347" s="52" t="s">
        <v>61</v>
      </c>
      <c r="K347" s="15" t="s">
        <v>184</v>
      </c>
      <c r="L347" s="15" t="s">
        <v>527</v>
      </c>
      <c r="M347" s="15" t="s">
        <v>528</v>
      </c>
      <c r="N347" s="15" t="s">
        <v>529</v>
      </c>
      <c r="O347" s="17" t="s">
        <v>61</v>
      </c>
      <c r="P347" s="17" t="s">
        <v>530</v>
      </c>
      <c r="Q347" s="18"/>
      <c r="R347" s="52" t="s">
        <v>61</v>
      </c>
      <c r="S347" s="15" t="s">
        <v>69</v>
      </c>
      <c r="T347" s="15"/>
      <c r="U347" s="15"/>
      <c r="V347" s="80">
        <v>47</v>
      </c>
      <c r="W347" s="15">
        <f t="shared" si="71"/>
        <v>47</v>
      </c>
      <c r="X347" s="15">
        <f t="shared" si="72"/>
        <v>47</v>
      </c>
      <c r="Y347" s="15">
        <f>ROUNDDOWN(W347/HLOOKUP(D347,Table!$C$3:$D$4,2,0)*8,2)</f>
        <v>0.83</v>
      </c>
      <c r="Z347" s="15">
        <v>0.8</v>
      </c>
      <c r="AA347" s="15" t="s">
        <v>18</v>
      </c>
      <c r="AB347" s="19"/>
      <c r="AC347" s="19">
        <v>43983</v>
      </c>
      <c r="AD347" s="19">
        <v>44001</v>
      </c>
      <c r="AE347" s="19">
        <v>43986</v>
      </c>
      <c r="AF347" s="19">
        <v>43986</v>
      </c>
      <c r="AG347" s="19" t="s">
        <v>176</v>
      </c>
      <c r="AH347" s="31">
        <v>1</v>
      </c>
      <c r="AI347" s="31">
        <v>1</v>
      </c>
      <c r="AJ347" s="31">
        <v>1</v>
      </c>
      <c r="AK347" s="19" t="s">
        <v>150</v>
      </c>
      <c r="AL347" s="15"/>
      <c r="AM347" s="15"/>
      <c r="AN347" s="178" t="s">
        <v>531</v>
      </c>
    </row>
    <row r="348" spans="2:40" x14ac:dyDescent="0.25">
      <c r="B348" s="176">
        <f t="shared" si="70"/>
        <v>289</v>
      </c>
      <c r="C348" s="16">
        <v>20200601</v>
      </c>
      <c r="D348" s="15" t="s">
        <v>3</v>
      </c>
      <c r="E348" s="80" t="s">
        <v>480</v>
      </c>
      <c r="F348" s="170" t="s">
        <v>1082</v>
      </c>
      <c r="G348" s="80">
        <v>1484917</v>
      </c>
      <c r="H348" s="52" t="s">
        <v>61</v>
      </c>
      <c r="I348" s="80" t="s">
        <v>971</v>
      </c>
      <c r="J348" s="52" t="s">
        <v>61</v>
      </c>
      <c r="K348" s="15" t="s">
        <v>184</v>
      </c>
      <c r="L348" s="15" t="s">
        <v>527</v>
      </c>
      <c r="M348" s="15" t="s">
        <v>528</v>
      </c>
      <c r="N348" s="15" t="s">
        <v>529</v>
      </c>
      <c r="O348" s="17" t="s">
        <v>61</v>
      </c>
      <c r="P348" s="17" t="s">
        <v>530</v>
      </c>
      <c r="Q348" s="18"/>
      <c r="R348" s="52" t="s">
        <v>61</v>
      </c>
      <c r="S348" s="15" t="s">
        <v>69</v>
      </c>
      <c r="T348" s="15"/>
      <c r="U348" s="15"/>
      <c r="V348" s="80">
        <v>13</v>
      </c>
      <c r="W348" s="15">
        <f t="shared" si="71"/>
        <v>13</v>
      </c>
      <c r="X348" s="15">
        <f t="shared" si="72"/>
        <v>13</v>
      </c>
      <c r="Y348" s="15">
        <f>ROUNDDOWN(W348/HLOOKUP(D348,Table!$C$3:$D$4,2,0)*8,2)</f>
        <v>0.23</v>
      </c>
      <c r="Z348" s="15">
        <v>0.2</v>
      </c>
      <c r="AA348" s="15" t="s">
        <v>18</v>
      </c>
      <c r="AB348" s="19"/>
      <c r="AC348" s="19">
        <v>43983</v>
      </c>
      <c r="AD348" s="19">
        <v>44001</v>
      </c>
      <c r="AE348" s="19">
        <v>43986</v>
      </c>
      <c r="AF348" s="19">
        <v>43986</v>
      </c>
      <c r="AG348" s="19" t="s">
        <v>176</v>
      </c>
      <c r="AH348" s="31">
        <v>1</v>
      </c>
      <c r="AI348" s="31">
        <v>1</v>
      </c>
      <c r="AJ348" s="31">
        <v>1</v>
      </c>
      <c r="AK348" s="19" t="s">
        <v>150</v>
      </c>
      <c r="AL348" s="15"/>
      <c r="AM348" s="15"/>
      <c r="AN348" s="178" t="s">
        <v>531</v>
      </c>
    </row>
    <row r="349" spans="2:40" x14ac:dyDescent="0.25">
      <c r="B349" s="176">
        <f t="shared" si="70"/>
        <v>290</v>
      </c>
      <c r="C349" s="16">
        <v>20200601</v>
      </c>
      <c r="D349" s="15" t="s">
        <v>3</v>
      </c>
      <c r="E349" s="80" t="s">
        <v>480</v>
      </c>
      <c r="F349" s="170" t="s">
        <v>1083</v>
      </c>
      <c r="G349" s="80">
        <v>1484917</v>
      </c>
      <c r="H349" s="52" t="s">
        <v>61</v>
      </c>
      <c r="I349" s="80" t="s">
        <v>972</v>
      </c>
      <c r="J349" s="52" t="s">
        <v>61</v>
      </c>
      <c r="K349" s="15" t="s">
        <v>184</v>
      </c>
      <c r="L349" s="15" t="s">
        <v>527</v>
      </c>
      <c r="M349" s="15" t="s">
        <v>528</v>
      </c>
      <c r="N349" s="15" t="s">
        <v>529</v>
      </c>
      <c r="O349" s="17" t="s">
        <v>61</v>
      </c>
      <c r="P349" s="17" t="s">
        <v>530</v>
      </c>
      <c r="Q349" s="18"/>
      <c r="R349" s="52" t="s">
        <v>61</v>
      </c>
      <c r="S349" s="15" t="s">
        <v>69</v>
      </c>
      <c r="T349" s="15"/>
      <c r="U349" s="15"/>
      <c r="V349" s="80">
        <v>6</v>
      </c>
      <c r="W349" s="15">
        <f t="shared" si="71"/>
        <v>6</v>
      </c>
      <c r="X349" s="15">
        <f t="shared" si="72"/>
        <v>6</v>
      </c>
      <c r="Y349" s="15">
        <f>ROUNDDOWN(W349/HLOOKUP(D349,Table!$C$3:$D$4,2,0)*8,2)</f>
        <v>0.1</v>
      </c>
      <c r="Z349" s="15">
        <v>0.1</v>
      </c>
      <c r="AA349" s="15" t="s">
        <v>18</v>
      </c>
      <c r="AB349" s="19"/>
      <c r="AC349" s="19">
        <v>43983</v>
      </c>
      <c r="AD349" s="19">
        <v>44001</v>
      </c>
      <c r="AE349" s="19">
        <v>43986</v>
      </c>
      <c r="AF349" s="19">
        <v>43986</v>
      </c>
      <c r="AG349" s="19" t="s">
        <v>176</v>
      </c>
      <c r="AH349" s="31">
        <v>1</v>
      </c>
      <c r="AI349" s="31">
        <v>1</v>
      </c>
      <c r="AJ349" s="31">
        <v>1</v>
      </c>
      <c r="AK349" s="19" t="s">
        <v>150</v>
      </c>
      <c r="AL349" s="15"/>
      <c r="AM349" s="15"/>
      <c r="AN349" s="178" t="s">
        <v>531</v>
      </c>
    </row>
    <row r="350" spans="2:40" x14ac:dyDescent="0.25">
      <c r="B350" s="176">
        <f t="shared" si="70"/>
        <v>291</v>
      </c>
      <c r="C350" s="16">
        <v>20200601</v>
      </c>
      <c r="D350" s="15" t="s">
        <v>3</v>
      </c>
      <c r="E350" s="80" t="s">
        <v>480</v>
      </c>
      <c r="F350" s="170" t="s">
        <v>1084</v>
      </c>
      <c r="G350" s="80">
        <v>1484917</v>
      </c>
      <c r="H350" s="52" t="s">
        <v>61</v>
      </c>
      <c r="I350" s="80" t="s">
        <v>973</v>
      </c>
      <c r="J350" s="52" t="s">
        <v>61</v>
      </c>
      <c r="K350" s="15" t="s">
        <v>184</v>
      </c>
      <c r="L350" s="15" t="s">
        <v>527</v>
      </c>
      <c r="M350" s="15" t="s">
        <v>528</v>
      </c>
      <c r="N350" s="15" t="s">
        <v>529</v>
      </c>
      <c r="O350" s="17" t="s">
        <v>61</v>
      </c>
      <c r="P350" s="17" t="s">
        <v>530</v>
      </c>
      <c r="Q350" s="18"/>
      <c r="R350" s="52" t="s">
        <v>61</v>
      </c>
      <c r="S350" s="15" t="s">
        <v>69</v>
      </c>
      <c r="T350" s="15"/>
      <c r="U350" s="15"/>
      <c r="V350" s="80">
        <v>105</v>
      </c>
      <c r="W350" s="15">
        <f t="shared" si="71"/>
        <v>105</v>
      </c>
      <c r="X350" s="15">
        <f t="shared" si="72"/>
        <v>105</v>
      </c>
      <c r="Y350" s="15">
        <f>ROUNDDOWN(W350/HLOOKUP(D350,Table!$C$3:$D$4,2,0)*8,2)</f>
        <v>1.86</v>
      </c>
      <c r="Z350" s="15">
        <v>1</v>
      </c>
      <c r="AA350" s="15" t="s">
        <v>18</v>
      </c>
      <c r="AB350" s="19"/>
      <c r="AC350" s="19">
        <v>43983</v>
      </c>
      <c r="AD350" s="19">
        <v>44001</v>
      </c>
      <c r="AE350" s="19">
        <v>43986</v>
      </c>
      <c r="AF350" s="19">
        <v>43986</v>
      </c>
      <c r="AG350" s="19" t="s">
        <v>176</v>
      </c>
      <c r="AH350" s="31">
        <v>1</v>
      </c>
      <c r="AI350" s="31">
        <v>1</v>
      </c>
      <c r="AJ350" s="31">
        <v>1</v>
      </c>
      <c r="AK350" s="19" t="s">
        <v>150</v>
      </c>
      <c r="AL350" s="15"/>
      <c r="AM350" s="15"/>
      <c r="AN350" s="178" t="s">
        <v>531</v>
      </c>
    </row>
    <row r="351" spans="2:40" x14ac:dyDescent="0.25">
      <c r="B351" s="176">
        <f t="shared" si="70"/>
        <v>292</v>
      </c>
      <c r="C351" s="16">
        <v>20200601</v>
      </c>
      <c r="D351" s="15" t="s">
        <v>3</v>
      </c>
      <c r="E351" s="80" t="s">
        <v>480</v>
      </c>
      <c r="F351" s="170" t="s">
        <v>1085</v>
      </c>
      <c r="G351" s="80">
        <v>1484917</v>
      </c>
      <c r="H351" s="52" t="s">
        <v>61</v>
      </c>
      <c r="I351" s="80" t="s">
        <v>974</v>
      </c>
      <c r="J351" s="52" t="s">
        <v>61</v>
      </c>
      <c r="K351" s="15" t="s">
        <v>184</v>
      </c>
      <c r="L351" s="15" t="s">
        <v>527</v>
      </c>
      <c r="M351" s="15" t="s">
        <v>528</v>
      </c>
      <c r="N351" s="15" t="s">
        <v>529</v>
      </c>
      <c r="O351" s="17" t="s">
        <v>61</v>
      </c>
      <c r="P351" s="17" t="s">
        <v>530</v>
      </c>
      <c r="Q351" s="18"/>
      <c r="R351" s="52" t="s">
        <v>61</v>
      </c>
      <c r="S351" s="15" t="s">
        <v>69</v>
      </c>
      <c r="T351" s="15"/>
      <c r="U351" s="15"/>
      <c r="V351" s="80">
        <v>780</v>
      </c>
      <c r="W351" s="15">
        <f t="shared" si="71"/>
        <v>780</v>
      </c>
      <c r="X351" s="15">
        <f t="shared" ref="X351:X357" si="73">W351</f>
        <v>780</v>
      </c>
      <c r="Y351" s="15">
        <f>ROUNDDOWN(W351/HLOOKUP(D351,Table!$C$3:$D$4,2,0)*8,2)</f>
        <v>13.86</v>
      </c>
      <c r="Z351" s="15">
        <v>1</v>
      </c>
      <c r="AA351" s="15" t="s">
        <v>18</v>
      </c>
      <c r="AB351" s="19"/>
      <c r="AC351" s="19">
        <v>43983</v>
      </c>
      <c r="AD351" s="19">
        <v>44001</v>
      </c>
      <c r="AE351" s="19">
        <v>43986</v>
      </c>
      <c r="AF351" s="19">
        <v>43986</v>
      </c>
      <c r="AG351" s="19" t="s">
        <v>176</v>
      </c>
      <c r="AH351" s="31" t="s">
        <v>61</v>
      </c>
      <c r="AI351" s="31" t="s">
        <v>61</v>
      </c>
      <c r="AJ351" s="31" t="s">
        <v>61</v>
      </c>
      <c r="AK351" s="19" t="s">
        <v>150</v>
      </c>
      <c r="AL351" s="17" t="s">
        <v>657</v>
      </c>
      <c r="AM351" s="15"/>
      <c r="AN351" s="178" t="s">
        <v>531</v>
      </c>
    </row>
    <row r="352" spans="2:40" x14ac:dyDescent="0.25">
      <c r="B352" s="176">
        <f t="shared" si="70"/>
        <v>293</v>
      </c>
      <c r="C352" s="16">
        <v>20200601</v>
      </c>
      <c r="D352" s="15" t="s">
        <v>3</v>
      </c>
      <c r="E352" s="80" t="s">
        <v>480</v>
      </c>
      <c r="F352" s="170" t="s">
        <v>1086</v>
      </c>
      <c r="G352" s="80">
        <v>1484917</v>
      </c>
      <c r="H352" s="52" t="s">
        <v>61</v>
      </c>
      <c r="I352" s="80" t="s">
        <v>975</v>
      </c>
      <c r="J352" s="52" t="s">
        <v>61</v>
      </c>
      <c r="K352" s="15" t="s">
        <v>184</v>
      </c>
      <c r="L352" s="15" t="s">
        <v>527</v>
      </c>
      <c r="M352" s="15" t="s">
        <v>528</v>
      </c>
      <c r="N352" s="15" t="s">
        <v>529</v>
      </c>
      <c r="O352" s="17" t="s">
        <v>61</v>
      </c>
      <c r="P352" s="17" t="s">
        <v>530</v>
      </c>
      <c r="Q352" s="18"/>
      <c r="R352" s="52" t="s">
        <v>61</v>
      </c>
      <c r="S352" s="15" t="s">
        <v>142</v>
      </c>
      <c r="T352" s="15"/>
      <c r="U352" s="15"/>
      <c r="V352" s="80">
        <v>36</v>
      </c>
      <c r="W352" s="15">
        <f t="shared" si="71"/>
        <v>36</v>
      </c>
      <c r="X352" s="15">
        <f t="shared" si="73"/>
        <v>36</v>
      </c>
      <c r="Y352" s="15">
        <f>ROUNDDOWN(W352/HLOOKUP(D352,Table!$C$3:$D$4,2,0)*8,2)</f>
        <v>0.64</v>
      </c>
      <c r="Z352" s="15">
        <v>0.2</v>
      </c>
      <c r="AA352" s="15" t="s">
        <v>18</v>
      </c>
      <c r="AB352" s="19"/>
      <c r="AC352" s="19">
        <v>43983</v>
      </c>
      <c r="AD352" s="19">
        <v>44001</v>
      </c>
      <c r="AE352" s="19">
        <v>43987</v>
      </c>
      <c r="AF352" s="19">
        <v>43987</v>
      </c>
      <c r="AG352" s="19" t="s">
        <v>176</v>
      </c>
      <c r="AH352" s="31">
        <v>1</v>
      </c>
      <c r="AI352" s="31">
        <v>1</v>
      </c>
      <c r="AJ352" s="31">
        <v>1</v>
      </c>
      <c r="AK352" s="19" t="s">
        <v>150</v>
      </c>
      <c r="AL352" s="17" t="s">
        <v>61</v>
      </c>
      <c r="AM352" s="17" t="s">
        <v>61</v>
      </c>
      <c r="AN352" s="178" t="s">
        <v>531</v>
      </c>
    </row>
    <row r="353" spans="1:40" x14ac:dyDescent="0.25">
      <c r="B353" s="176">
        <f t="shared" si="70"/>
        <v>294</v>
      </c>
      <c r="C353" s="16">
        <v>20200601</v>
      </c>
      <c r="D353" s="15" t="s">
        <v>3</v>
      </c>
      <c r="E353" s="80" t="s">
        <v>480</v>
      </c>
      <c r="F353" s="170" t="s">
        <v>1087</v>
      </c>
      <c r="G353" s="80">
        <v>1484917</v>
      </c>
      <c r="H353" s="52" t="s">
        <v>61</v>
      </c>
      <c r="I353" s="80" t="s">
        <v>976</v>
      </c>
      <c r="J353" s="52" t="s">
        <v>61</v>
      </c>
      <c r="K353" s="15" t="s">
        <v>184</v>
      </c>
      <c r="L353" s="15" t="s">
        <v>527</v>
      </c>
      <c r="M353" s="15" t="s">
        <v>528</v>
      </c>
      <c r="N353" s="15" t="s">
        <v>529</v>
      </c>
      <c r="O353" s="17" t="s">
        <v>61</v>
      </c>
      <c r="P353" s="17" t="s">
        <v>530</v>
      </c>
      <c r="Q353" s="18"/>
      <c r="R353" s="52" t="s">
        <v>61</v>
      </c>
      <c r="S353" s="15" t="s">
        <v>142</v>
      </c>
      <c r="T353" s="15"/>
      <c r="U353" s="15"/>
      <c r="V353" s="80">
        <v>3</v>
      </c>
      <c r="W353" s="15">
        <f t="shared" si="71"/>
        <v>3</v>
      </c>
      <c r="X353" s="15">
        <f t="shared" si="73"/>
        <v>3</v>
      </c>
      <c r="Y353" s="15">
        <f>ROUNDDOWN(W353/HLOOKUP(D353,Table!$C$3:$D$4,2,0)*8,2)</f>
        <v>0.05</v>
      </c>
      <c r="Z353" s="15">
        <v>0.01</v>
      </c>
      <c r="AA353" s="15" t="s">
        <v>18</v>
      </c>
      <c r="AB353" s="19"/>
      <c r="AC353" s="19">
        <v>43983</v>
      </c>
      <c r="AD353" s="19">
        <v>44001</v>
      </c>
      <c r="AE353" s="19">
        <v>43987</v>
      </c>
      <c r="AF353" s="19">
        <v>43987</v>
      </c>
      <c r="AG353" s="19" t="s">
        <v>176</v>
      </c>
      <c r="AH353" s="79" t="s">
        <v>61</v>
      </c>
      <c r="AI353" s="79" t="s">
        <v>61</v>
      </c>
      <c r="AJ353" s="79" t="s">
        <v>61</v>
      </c>
      <c r="AK353" s="19" t="s">
        <v>150</v>
      </c>
      <c r="AL353" s="17" t="s">
        <v>61</v>
      </c>
      <c r="AM353" s="17" t="s">
        <v>61</v>
      </c>
      <c r="AN353" s="171" t="s">
        <v>1327</v>
      </c>
    </row>
    <row r="354" spans="1:40" x14ac:dyDescent="0.25">
      <c r="B354" s="176">
        <f t="shared" si="70"/>
        <v>295</v>
      </c>
      <c r="C354" s="16">
        <v>20200601</v>
      </c>
      <c r="D354" s="15" t="s">
        <v>3</v>
      </c>
      <c r="E354" s="80" t="s">
        <v>480</v>
      </c>
      <c r="F354" s="170" t="s">
        <v>1088</v>
      </c>
      <c r="G354" s="80">
        <v>1484917</v>
      </c>
      <c r="H354" s="52" t="s">
        <v>61</v>
      </c>
      <c r="I354" s="80" t="s">
        <v>977</v>
      </c>
      <c r="J354" s="52" t="s">
        <v>61</v>
      </c>
      <c r="K354" s="15" t="s">
        <v>184</v>
      </c>
      <c r="L354" s="15" t="s">
        <v>527</v>
      </c>
      <c r="M354" s="15" t="s">
        <v>528</v>
      </c>
      <c r="N354" s="15" t="s">
        <v>529</v>
      </c>
      <c r="O354" s="17" t="s">
        <v>61</v>
      </c>
      <c r="P354" s="17" t="s">
        <v>530</v>
      </c>
      <c r="Q354" s="18"/>
      <c r="R354" s="52" t="s">
        <v>61</v>
      </c>
      <c r="S354" s="15" t="s">
        <v>142</v>
      </c>
      <c r="T354" s="15"/>
      <c r="U354" s="15"/>
      <c r="V354" s="80">
        <v>225</v>
      </c>
      <c r="W354" s="15">
        <f t="shared" si="71"/>
        <v>225</v>
      </c>
      <c r="X354" s="15">
        <f t="shared" si="73"/>
        <v>225</v>
      </c>
      <c r="Y354" s="15">
        <f>ROUNDDOWN(W354/HLOOKUP(D354,Table!$C$3:$D$4,2,0)*8,2)</f>
        <v>4</v>
      </c>
      <c r="Z354" s="15">
        <v>3</v>
      </c>
      <c r="AA354" s="15" t="s">
        <v>18</v>
      </c>
      <c r="AB354" s="19"/>
      <c r="AC354" s="19">
        <v>43983</v>
      </c>
      <c r="AD354" s="19">
        <v>44001</v>
      </c>
      <c r="AE354" s="19">
        <v>43992</v>
      </c>
      <c r="AF354" s="19">
        <v>43992</v>
      </c>
      <c r="AG354" s="19" t="s">
        <v>176</v>
      </c>
      <c r="AH354" s="31">
        <v>1</v>
      </c>
      <c r="AI354" s="31">
        <v>1</v>
      </c>
      <c r="AJ354" s="31">
        <v>1</v>
      </c>
      <c r="AK354" s="19" t="s">
        <v>150</v>
      </c>
      <c r="AL354" s="17" t="s">
        <v>61</v>
      </c>
      <c r="AM354" s="15"/>
      <c r="AN354" s="178" t="s">
        <v>531</v>
      </c>
    </row>
    <row r="355" spans="1:40" x14ac:dyDescent="0.25">
      <c r="B355" s="176">
        <f t="shared" si="70"/>
        <v>296</v>
      </c>
      <c r="C355" s="16">
        <v>20200601</v>
      </c>
      <c r="D355" s="15" t="s">
        <v>3</v>
      </c>
      <c r="E355" s="80" t="s">
        <v>480</v>
      </c>
      <c r="F355" s="170" t="s">
        <v>1089</v>
      </c>
      <c r="G355" s="80">
        <v>1484917</v>
      </c>
      <c r="H355" s="52" t="s">
        <v>61</v>
      </c>
      <c r="I355" s="80" t="s">
        <v>978</v>
      </c>
      <c r="J355" s="52" t="s">
        <v>61</v>
      </c>
      <c r="K355" s="15" t="s">
        <v>184</v>
      </c>
      <c r="L355" s="15" t="s">
        <v>527</v>
      </c>
      <c r="M355" s="15" t="s">
        <v>528</v>
      </c>
      <c r="N355" s="15" t="s">
        <v>529</v>
      </c>
      <c r="O355" s="17" t="s">
        <v>61</v>
      </c>
      <c r="P355" s="17" t="s">
        <v>530</v>
      </c>
      <c r="Q355" s="18"/>
      <c r="R355" s="52" t="s">
        <v>61</v>
      </c>
      <c r="S355" s="15" t="s">
        <v>142</v>
      </c>
      <c r="T355" s="15"/>
      <c r="U355" s="15"/>
      <c r="V355" s="80">
        <v>530</v>
      </c>
      <c r="W355" s="15">
        <f t="shared" si="71"/>
        <v>530</v>
      </c>
      <c r="X355" s="15">
        <f t="shared" si="73"/>
        <v>530</v>
      </c>
      <c r="Y355" s="15">
        <f>ROUNDDOWN(W355/HLOOKUP(D355,Table!$C$3:$D$4,2,0)*8,2)</f>
        <v>9.42</v>
      </c>
      <c r="Z355" s="15">
        <v>4</v>
      </c>
      <c r="AA355" s="15" t="s">
        <v>18</v>
      </c>
      <c r="AB355" s="19"/>
      <c r="AC355" s="19">
        <v>43983</v>
      </c>
      <c r="AD355" s="19">
        <v>44001</v>
      </c>
      <c r="AE355" s="19">
        <v>43992</v>
      </c>
      <c r="AF355" s="19">
        <v>43992</v>
      </c>
      <c r="AG355" s="19" t="s">
        <v>176</v>
      </c>
      <c r="AH355" s="31">
        <v>1</v>
      </c>
      <c r="AI355" s="31">
        <v>1</v>
      </c>
      <c r="AJ355" s="31">
        <v>1</v>
      </c>
      <c r="AK355" s="19" t="s">
        <v>150</v>
      </c>
      <c r="AL355" s="17" t="s">
        <v>61</v>
      </c>
      <c r="AM355" s="17"/>
      <c r="AN355" s="235" t="s">
        <v>531</v>
      </c>
    </row>
    <row r="356" spans="1:40" x14ac:dyDescent="0.25">
      <c r="B356" s="176">
        <f t="shared" si="70"/>
        <v>297</v>
      </c>
      <c r="C356" s="16">
        <v>20200601</v>
      </c>
      <c r="D356" s="15" t="s">
        <v>3</v>
      </c>
      <c r="E356" s="80" t="s">
        <v>480</v>
      </c>
      <c r="F356" s="170" t="s">
        <v>1090</v>
      </c>
      <c r="G356" s="80">
        <v>1484917</v>
      </c>
      <c r="H356" s="52" t="s">
        <v>61</v>
      </c>
      <c r="I356" s="80" t="s">
        <v>979</v>
      </c>
      <c r="J356" s="52" t="s">
        <v>61</v>
      </c>
      <c r="K356" s="15" t="s">
        <v>184</v>
      </c>
      <c r="L356" s="15" t="s">
        <v>527</v>
      </c>
      <c r="M356" s="15" t="s">
        <v>528</v>
      </c>
      <c r="N356" s="15" t="s">
        <v>529</v>
      </c>
      <c r="O356" s="17" t="s">
        <v>61</v>
      </c>
      <c r="P356" s="17" t="s">
        <v>530</v>
      </c>
      <c r="Q356" s="18"/>
      <c r="R356" s="52" t="s">
        <v>61</v>
      </c>
      <c r="S356" s="15" t="s">
        <v>142</v>
      </c>
      <c r="T356" s="15"/>
      <c r="U356" s="15"/>
      <c r="V356" s="80">
        <v>18</v>
      </c>
      <c r="W356" s="15">
        <f t="shared" si="71"/>
        <v>18</v>
      </c>
      <c r="X356" s="15">
        <f t="shared" si="73"/>
        <v>18</v>
      </c>
      <c r="Y356" s="15">
        <f>ROUNDDOWN(W356/HLOOKUP(D356,Table!$C$3:$D$4,2,0)*8,2)</f>
        <v>0.32</v>
      </c>
      <c r="Z356" s="15">
        <v>0.1</v>
      </c>
      <c r="AA356" s="15" t="s">
        <v>18</v>
      </c>
      <c r="AB356" s="19"/>
      <c r="AC356" s="19">
        <v>43983</v>
      </c>
      <c r="AD356" s="19">
        <v>44001</v>
      </c>
      <c r="AE356" s="19">
        <v>43987</v>
      </c>
      <c r="AF356" s="19">
        <v>43987</v>
      </c>
      <c r="AG356" s="19" t="s">
        <v>176</v>
      </c>
      <c r="AH356" s="31">
        <v>1</v>
      </c>
      <c r="AI356" s="31">
        <v>1</v>
      </c>
      <c r="AJ356" s="31">
        <v>1</v>
      </c>
      <c r="AK356" s="19" t="s">
        <v>150</v>
      </c>
      <c r="AL356" s="17" t="s">
        <v>61</v>
      </c>
      <c r="AM356" s="17" t="s">
        <v>61</v>
      </c>
      <c r="AN356" s="178" t="s">
        <v>531</v>
      </c>
    </row>
    <row r="357" spans="1:40" x14ac:dyDescent="0.25">
      <c r="B357" s="176">
        <f t="shared" si="70"/>
        <v>298</v>
      </c>
      <c r="C357" s="16">
        <v>20200601</v>
      </c>
      <c r="D357" s="15" t="s">
        <v>3</v>
      </c>
      <c r="E357" s="80" t="s">
        <v>480</v>
      </c>
      <c r="F357" s="170" t="s">
        <v>1091</v>
      </c>
      <c r="G357" s="80">
        <v>1484917</v>
      </c>
      <c r="H357" s="52" t="s">
        <v>61</v>
      </c>
      <c r="I357" s="80" t="s">
        <v>980</v>
      </c>
      <c r="J357" s="52" t="s">
        <v>61</v>
      </c>
      <c r="K357" s="15" t="s">
        <v>184</v>
      </c>
      <c r="L357" s="15" t="s">
        <v>527</v>
      </c>
      <c r="M357" s="15" t="s">
        <v>528</v>
      </c>
      <c r="N357" s="15" t="s">
        <v>529</v>
      </c>
      <c r="O357" s="17" t="s">
        <v>61</v>
      </c>
      <c r="P357" s="17" t="s">
        <v>530</v>
      </c>
      <c r="Q357" s="18"/>
      <c r="R357" s="52" t="s">
        <v>61</v>
      </c>
      <c r="S357" s="15" t="s">
        <v>142</v>
      </c>
      <c r="T357" s="15"/>
      <c r="U357" s="15"/>
      <c r="V357" s="80">
        <v>17</v>
      </c>
      <c r="W357" s="15">
        <f t="shared" si="71"/>
        <v>17</v>
      </c>
      <c r="X357" s="15">
        <f t="shared" si="73"/>
        <v>17</v>
      </c>
      <c r="Y357" s="15">
        <f>ROUNDDOWN(W357/HLOOKUP(D357,Table!$C$3:$D$4,2,0)*8,2)</f>
        <v>0.3</v>
      </c>
      <c r="Z357" s="15">
        <v>0.1</v>
      </c>
      <c r="AA357" s="15" t="s">
        <v>18</v>
      </c>
      <c r="AB357" s="19"/>
      <c r="AC357" s="19">
        <v>43983</v>
      </c>
      <c r="AD357" s="19">
        <v>44001</v>
      </c>
      <c r="AE357" s="19">
        <v>43987</v>
      </c>
      <c r="AF357" s="19">
        <v>43987</v>
      </c>
      <c r="AG357" s="19" t="s">
        <v>176</v>
      </c>
      <c r="AH357" s="31">
        <v>1</v>
      </c>
      <c r="AI357" s="31">
        <v>1</v>
      </c>
      <c r="AJ357" s="31">
        <v>1</v>
      </c>
      <c r="AK357" s="19" t="s">
        <v>150</v>
      </c>
      <c r="AL357" s="17" t="s">
        <v>61</v>
      </c>
      <c r="AM357" s="17" t="s">
        <v>61</v>
      </c>
      <c r="AN357" s="178" t="s">
        <v>531</v>
      </c>
    </row>
    <row r="358" spans="1:40" x14ac:dyDescent="0.25">
      <c r="B358" s="176">
        <f t="shared" si="70"/>
        <v>299</v>
      </c>
      <c r="C358" s="16">
        <v>20200601</v>
      </c>
      <c r="D358" s="15" t="s">
        <v>3</v>
      </c>
      <c r="E358" s="80" t="s">
        <v>480</v>
      </c>
      <c r="F358" s="170" t="s">
        <v>1092</v>
      </c>
      <c r="G358" s="80">
        <v>1484917</v>
      </c>
      <c r="H358" s="52" t="s">
        <v>61</v>
      </c>
      <c r="I358" s="80" t="s">
        <v>981</v>
      </c>
      <c r="J358" s="52" t="s">
        <v>61</v>
      </c>
      <c r="K358" s="15" t="s">
        <v>184</v>
      </c>
      <c r="L358" s="15" t="s">
        <v>527</v>
      </c>
      <c r="M358" s="15" t="s">
        <v>528</v>
      </c>
      <c r="N358" s="15" t="s">
        <v>529</v>
      </c>
      <c r="O358" s="17" t="s">
        <v>61</v>
      </c>
      <c r="P358" s="17" t="s">
        <v>530</v>
      </c>
      <c r="Q358" s="18"/>
      <c r="R358" s="52" t="s">
        <v>61</v>
      </c>
      <c r="S358" s="15" t="s">
        <v>70</v>
      </c>
      <c r="T358" s="15"/>
      <c r="U358" s="15"/>
      <c r="V358" s="80">
        <v>143</v>
      </c>
      <c r="W358" s="15">
        <f t="shared" si="71"/>
        <v>143</v>
      </c>
      <c r="X358" s="15">
        <f t="shared" ref="X358:X364" si="74">W358</f>
        <v>143</v>
      </c>
      <c r="Y358" s="15">
        <f>ROUNDDOWN(W358/HLOOKUP(D358,Table!$C$3:$D$4,2,0)*8,2)</f>
        <v>2.54</v>
      </c>
      <c r="Z358" s="15">
        <v>3</v>
      </c>
      <c r="AA358" s="15" t="s">
        <v>18</v>
      </c>
      <c r="AB358" s="19"/>
      <c r="AC358" s="19">
        <v>43983</v>
      </c>
      <c r="AD358" s="19">
        <v>44001</v>
      </c>
      <c r="AE358" s="19">
        <v>43984</v>
      </c>
      <c r="AF358" s="19">
        <v>43984</v>
      </c>
      <c r="AG358" s="19" t="s">
        <v>176</v>
      </c>
      <c r="AH358" s="31">
        <v>1</v>
      </c>
      <c r="AI358" s="31">
        <v>1</v>
      </c>
      <c r="AJ358" s="31">
        <v>1</v>
      </c>
      <c r="AK358" s="19" t="s">
        <v>150</v>
      </c>
      <c r="AL358" s="192" t="s">
        <v>61</v>
      </c>
      <c r="AM358" s="15" t="s">
        <v>61</v>
      </c>
      <c r="AN358" s="178" t="s">
        <v>531</v>
      </c>
    </row>
    <row r="359" spans="1:40" x14ac:dyDescent="0.25">
      <c r="B359" s="176">
        <f t="shared" si="70"/>
        <v>300</v>
      </c>
      <c r="C359" s="16">
        <v>20200601</v>
      </c>
      <c r="D359" s="15" t="s">
        <v>3</v>
      </c>
      <c r="E359" s="80" t="s">
        <v>480</v>
      </c>
      <c r="F359" s="170" t="s">
        <v>1093</v>
      </c>
      <c r="G359" s="80">
        <v>1484917</v>
      </c>
      <c r="H359" s="52" t="s">
        <v>61</v>
      </c>
      <c r="I359" s="80" t="s">
        <v>982</v>
      </c>
      <c r="J359" s="52" t="s">
        <v>61</v>
      </c>
      <c r="K359" s="15" t="s">
        <v>184</v>
      </c>
      <c r="L359" s="15" t="s">
        <v>527</v>
      </c>
      <c r="M359" s="15" t="s">
        <v>528</v>
      </c>
      <c r="N359" s="15" t="s">
        <v>529</v>
      </c>
      <c r="O359" s="17" t="s">
        <v>61</v>
      </c>
      <c r="P359" s="17" t="s">
        <v>530</v>
      </c>
      <c r="Q359" s="18"/>
      <c r="R359" s="52" t="s">
        <v>61</v>
      </c>
      <c r="S359" s="15" t="s">
        <v>70</v>
      </c>
      <c r="T359" s="15"/>
      <c r="U359" s="15"/>
      <c r="V359" s="80">
        <v>69</v>
      </c>
      <c r="W359" s="15">
        <f t="shared" si="71"/>
        <v>69</v>
      </c>
      <c r="X359" s="15">
        <f t="shared" si="74"/>
        <v>69</v>
      </c>
      <c r="Y359" s="15">
        <f>ROUNDDOWN(W359/HLOOKUP(D359,Table!$C$3:$D$4,2,0)*8,2)</f>
        <v>1.22</v>
      </c>
      <c r="Z359" s="15">
        <v>1</v>
      </c>
      <c r="AA359" s="15" t="s">
        <v>18</v>
      </c>
      <c r="AB359" s="19"/>
      <c r="AC359" s="19">
        <v>43983</v>
      </c>
      <c r="AD359" s="19">
        <v>44001</v>
      </c>
      <c r="AE359" s="19">
        <v>43984</v>
      </c>
      <c r="AF359" s="19">
        <v>43984</v>
      </c>
      <c r="AG359" s="19" t="s">
        <v>176</v>
      </c>
      <c r="AH359" s="31">
        <v>1</v>
      </c>
      <c r="AI359" s="31">
        <v>1</v>
      </c>
      <c r="AJ359" s="31">
        <v>1</v>
      </c>
      <c r="AK359" s="19" t="s">
        <v>150</v>
      </c>
      <c r="AL359" s="17" t="s">
        <v>61</v>
      </c>
      <c r="AM359" s="15" t="s">
        <v>61</v>
      </c>
      <c r="AN359" s="178" t="s">
        <v>531</v>
      </c>
    </row>
    <row r="360" spans="1:40" x14ac:dyDescent="0.25">
      <c r="B360" s="176">
        <f t="shared" si="70"/>
        <v>301</v>
      </c>
      <c r="C360" s="16">
        <v>20200601</v>
      </c>
      <c r="D360" s="15" t="s">
        <v>3</v>
      </c>
      <c r="E360" s="80" t="s">
        <v>480</v>
      </c>
      <c r="F360" s="170" t="s">
        <v>1094</v>
      </c>
      <c r="G360" s="80">
        <v>1484917</v>
      </c>
      <c r="H360" s="52" t="s">
        <v>61</v>
      </c>
      <c r="I360" s="80" t="s">
        <v>983</v>
      </c>
      <c r="J360" s="52" t="s">
        <v>61</v>
      </c>
      <c r="K360" s="15" t="s">
        <v>184</v>
      </c>
      <c r="L360" s="15" t="s">
        <v>527</v>
      </c>
      <c r="M360" s="15" t="s">
        <v>528</v>
      </c>
      <c r="N360" s="15" t="s">
        <v>529</v>
      </c>
      <c r="O360" s="17" t="s">
        <v>61</v>
      </c>
      <c r="P360" s="17" t="s">
        <v>530</v>
      </c>
      <c r="Q360" s="18"/>
      <c r="R360" s="52" t="s">
        <v>61</v>
      </c>
      <c r="S360" s="15" t="s">
        <v>70</v>
      </c>
      <c r="T360" s="15"/>
      <c r="U360" s="15"/>
      <c r="V360" s="80">
        <v>129</v>
      </c>
      <c r="W360" s="15">
        <f t="shared" si="71"/>
        <v>129</v>
      </c>
      <c r="X360" s="15">
        <f t="shared" si="74"/>
        <v>129</v>
      </c>
      <c r="Y360" s="15">
        <f>ROUNDDOWN(W360/HLOOKUP(D360,Table!$C$3:$D$4,2,0)*8,2)</f>
        <v>2.29</v>
      </c>
      <c r="Z360" s="15">
        <v>2</v>
      </c>
      <c r="AA360" s="15" t="s">
        <v>18</v>
      </c>
      <c r="AB360" s="19"/>
      <c r="AC360" s="19">
        <v>43983</v>
      </c>
      <c r="AD360" s="19">
        <v>44001</v>
      </c>
      <c r="AE360" s="19">
        <v>43984</v>
      </c>
      <c r="AF360" s="19">
        <v>43984</v>
      </c>
      <c r="AG360" s="19" t="s">
        <v>176</v>
      </c>
      <c r="AH360" s="31">
        <v>1</v>
      </c>
      <c r="AI360" s="31">
        <v>1</v>
      </c>
      <c r="AJ360" s="31">
        <v>1</v>
      </c>
      <c r="AK360" s="19" t="s">
        <v>150</v>
      </c>
      <c r="AL360" s="17" t="s">
        <v>61</v>
      </c>
      <c r="AM360" s="15" t="s">
        <v>61</v>
      </c>
      <c r="AN360" s="178" t="s">
        <v>531</v>
      </c>
    </row>
    <row r="361" spans="1:40" x14ac:dyDescent="0.25">
      <c r="B361" s="176">
        <f t="shared" si="70"/>
        <v>302</v>
      </c>
      <c r="C361" s="16">
        <v>20200601</v>
      </c>
      <c r="D361" s="15" t="s">
        <v>3</v>
      </c>
      <c r="E361" s="80" t="s">
        <v>480</v>
      </c>
      <c r="F361" s="185" t="s">
        <v>1095</v>
      </c>
      <c r="G361" s="80">
        <v>1489760</v>
      </c>
      <c r="H361" s="52" t="s">
        <v>61</v>
      </c>
      <c r="I361" s="80" t="s">
        <v>984</v>
      </c>
      <c r="J361" s="52" t="s">
        <v>61</v>
      </c>
      <c r="K361" s="15" t="s">
        <v>184</v>
      </c>
      <c r="L361" s="15" t="s">
        <v>527</v>
      </c>
      <c r="M361" s="15" t="s">
        <v>528</v>
      </c>
      <c r="N361" s="15" t="s">
        <v>529</v>
      </c>
      <c r="O361" s="77" t="s">
        <v>61</v>
      </c>
      <c r="P361" s="17" t="s">
        <v>455</v>
      </c>
      <c r="Q361" s="18"/>
      <c r="R361" s="52" t="s">
        <v>61</v>
      </c>
      <c r="S361" s="15" t="s">
        <v>70</v>
      </c>
      <c r="T361" s="15"/>
      <c r="U361" s="15"/>
      <c r="V361" s="80">
        <v>39</v>
      </c>
      <c r="W361" s="15">
        <f t="shared" si="71"/>
        <v>39</v>
      </c>
      <c r="X361" s="15">
        <f t="shared" si="74"/>
        <v>39</v>
      </c>
      <c r="Y361" s="15">
        <f>ROUNDDOWN(W361/HLOOKUP(D361,Table!$C$3:$D$4,2,0)*8,2)</f>
        <v>0.69</v>
      </c>
      <c r="Z361" s="15">
        <v>0.8</v>
      </c>
      <c r="AA361" s="15" t="s">
        <v>18</v>
      </c>
      <c r="AB361" s="19"/>
      <c r="AC361" s="19">
        <v>43983</v>
      </c>
      <c r="AD361" s="19">
        <v>44001</v>
      </c>
      <c r="AE361" s="19">
        <v>43984</v>
      </c>
      <c r="AF361" s="19">
        <v>43984</v>
      </c>
      <c r="AG361" s="19" t="s">
        <v>176</v>
      </c>
      <c r="AH361" s="31">
        <v>1</v>
      </c>
      <c r="AI361" s="31">
        <v>1</v>
      </c>
      <c r="AJ361" s="31">
        <v>1</v>
      </c>
      <c r="AK361" s="19" t="s">
        <v>150</v>
      </c>
      <c r="AL361" s="17" t="s">
        <v>61</v>
      </c>
      <c r="AM361" s="15" t="s">
        <v>61</v>
      </c>
      <c r="AN361" s="178" t="s">
        <v>1038</v>
      </c>
    </row>
    <row r="362" spans="1:40" x14ac:dyDescent="0.25">
      <c r="B362" s="176">
        <f t="shared" si="70"/>
        <v>303</v>
      </c>
      <c r="C362" s="16">
        <v>20200601</v>
      </c>
      <c r="D362" s="15" t="s">
        <v>3</v>
      </c>
      <c r="E362" s="80" t="s">
        <v>480</v>
      </c>
      <c r="F362" s="185" t="s">
        <v>1096</v>
      </c>
      <c r="G362" s="80">
        <v>1489760</v>
      </c>
      <c r="H362" s="52" t="s">
        <v>61</v>
      </c>
      <c r="I362" s="80" t="s">
        <v>605</v>
      </c>
      <c r="J362" s="52" t="s">
        <v>61</v>
      </c>
      <c r="K362" s="15" t="s">
        <v>184</v>
      </c>
      <c r="L362" s="15" t="s">
        <v>527</v>
      </c>
      <c r="M362" s="15" t="s">
        <v>528</v>
      </c>
      <c r="N362" s="15" t="s">
        <v>529</v>
      </c>
      <c r="O362" s="77" t="s">
        <v>61</v>
      </c>
      <c r="P362" s="17" t="s">
        <v>455</v>
      </c>
      <c r="Q362" s="18"/>
      <c r="R362" s="52" t="s">
        <v>61</v>
      </c>
      <c r="S362" s="15" t="s">
        <v>70</v>
      </c>
      <c r="T362" s="15"/>
      <c r="U362" s="15"/>
      <c r="V362" s="80">
        <v>276</v>
      </c>
      <c r="W362" s="15">
        <f t="shared" si="71"/>
        <v>276</v>
      </c>
      <c r="X362" s="15">
        <f t="shared" si="74"/>
        <v>276</v>
      </c>
      <c r="Y362" s="15">
        <f>ROUNDDOWN(W362/HLOOKUP(D362,Table!$C$3:$D$4,2,0)*8,2)</f>
        <v>4.9000000000000004</v>
      </c>
      <c r="Z362" s="15">
        <v>1</v>
      </c>
      <c r="AA362" s="15" t="s">
        <v>18</v>
      </c>
      <c r="AB362" s="19"/>
      <c r="AC362" s="19">
        <v>43983</v>
      </c>
      <c r="AD362" s="19">
        <v>44001</v>
      </c>
      <c r="AE362" s="19">
        <v>43985</v>
      </c>
      <c r="AF362" s="19">
        <v>43985</v>
      </c>
      <c r="AG362" s="19" t="s">
        <v>176</v>
      </c>
      <c r="AH362" s="31">
        <v>1</v>
      </c>
      <c r="AI362" s="31">
        <v>1</v>
      </c>
      <c r="AJ362" s="31">
        <v>1</v>
      </c>
      <c r="AK362" s="19" t="s">
        <v>150</v>
      </c>
      <c r="AL362" s="17" t="s">
        <v>61</v>
      </c>
      <c r="AM362" s="15" t="s">
        <v>61</v>
      </c>
      <c r="AN362" s="178" t="s">
        <v>1038</v>
      </c>
    </row>
    <row r="363" spans="1:40" x14ac:dyDescent="0.25">
      <c r="B363" s="41">
        <f>B362+1</f>
        <v>304</v>
      </c>
      <c r="C363" s="16">
        <v>20200602</v>
      </c>
      <c r="D363" s="15" t="s">
        <v>2</v>
      </c>
      <c r="E363" s="17" t="s">
        <v>1102</v>
      </c>
      <c r="F363" s="17" t="s">
        <v>61</v>
      </c>
      <c r="G363" s="80">
        <v>1458019</v>
      </c>
      <c r="H363" s="52" t="s">
        <v>61</v>
      </c>
      <c r="I363" s="80" t="s">
        <v>1099</v>
      </c>
      <c r="J363" s="52" t="s">
        <v>61</v>
      </c>
      <c r="K363" s="15" t="s">
        <v>184</v>
      </c>
      <c r="L363" s="15" t="s">
        <v>150</v>
      </c>
      <c r="M363" s="15" t="s">
        <v>150</v>
      </c>
      <c r="N363" s="80" t="s">
        <v>1104</v>
      </c>
      <c r="O363" s="77" t="s">
        <v>1105</v>
      </c>
      <c r="P363" s="77" t="s">
        <v>1107</v>
      </c>
      <c r="Q363" s="18"/>
      <c r="R363" s="52" t="s">
        <v>61</v>
      </c>
      <c r="S363" s="15" t="s">
        <v>142</v>
      </c>
      <c r="T363" s="15"/>
      <c r="U363" s="15"/>
      <c r="V363" s="15">
        <v>25</v>
      </c>
      <c r="W363" s="15">
        <f>V363</f>
        <v>25</v>
      </c>
      <c r="X363" s="15">
        <f t="shared" si="74"/>
        <v>25</v>
      </c>
      <c r="Y363" s="15">
        <f>ROUNDDOWN(W363/HLOOKUP(D363,Table!$C$3:$D$4,2,0)*8,2)</f>
        <v>1.53</v>
      </c>
      <c r="Z363" s="15">
        <v>2</v>
      </c>
      <c r="AA363" s="15" t="s">
        <v>21</v>
      </c>
      <c r="AB363" s="99">
        <v>43985</v>
      </c>
      <c r="AC363" s="19">
        <v>43984</v>
      </c>
      <c r="AD363" s="99">
        <v>43985</v>
      </c>
      <c r="AE363" s="19">
        <v>43984</v>
      </c>
      <c r="AF363" s="19">
        <v>43984</v>
      </c>
      <c r="AG363" s="19" t="s">
        <v>176</v>
      </c>
      <c r="AH363" s="31">
        <v>1</v>
      </c>
      <c r="AI363" s="31">
        <v>1</v>
      </c>
      <c r="AJ363" s="31">
        <v>1</v>
      </c>
      <c r="AK363" s="19" t="s">
        <v>150</v>
      </c>
      <c r="AL363" s="17" t="s">
        <v>61</v>
      </c>
      <c r="AM363" s="17" t="s">
        <v>61</v>
      </c>
      <c r="AN363" s="177" t="s">
        <v>1101</v>
      </c>
    </row>
    <row r="364" spans="1:40" x14ac:dyDescent="0.25">
      <c r="B364" s="41">
        <f>B363+1</f>
        <v>305</v>
      </c>
      <c r="C364" s="16">
        <v>20200602</v>
      </c>
      <c r="D364" s="15" t="s">
        <v>2</v>
      </c>
      <c r="E364" s="17" t="s">
        <v>1102</v>
      </c>
      <c r="F364" s="17" t="s">
        <v>61</v>
      </c>
      <c r="G364" s="17">
        <v>1458019</v>
      </c>
      <c r="H364" s="52" t="s">
        <v>61</v>
      </c>
      <c r="I364" s="80" t="s">
        <v>1100</v>
      </c>
      <c r="J364" s="52" t="s">
        <v>61</v>
      </c>
      <c r="K364" s="15" t="s">
        <v>184</v>
      </c>
      <c r="L364" s="15" t="s">
        <v>150</v>
      </c>
      <c r="M364" s="15" t="s">
        <v>150</v>
      </c>
      <c r="N364" s="15" t="s">
        <v>1104</v>
      </c>
      <c r="O364" s="80">
        <v>1.3</v>
      </c>
      <c r="P364" s="17" t="s">
        <v>1107</v>
      </c>
      <c r="Q364" s="18"/>
      <c r="R364" s="52" t="s">
        <v>61</v>
      </c>
      <c r="S364" s="15" t="s">
        <v>142</v>
      </c>
      <c r="T364" s="15"/>
      <c r="U364" s="15"/>
      <c r="V364" s="15">
        <v>25</v>
      </c>
      <c r="W364" s="15">
        <f>V364</f>
        <v>25</v>
      </c>
      <c r="X364" s="15">
        <f t="shared" si="74"/>
        <v>25</v>
      </c>
      <c r="Y364" s="15">
        <f>ROUNDDOWN(W364/HLOOKUP(D364,Table!$C$3:$D$4,2,0)*8,2)</f>
        <v>1.53</v>
      </c>
      <c r="Z364" s="15">
        <v>2</v>
      </c>
      <c r="AA364" s="15" t="s">
        <v>21</v>
      </c>
      <c r="AB364" s="99">
        <v>43985</v>
      </c>
      <c r="AC364" s="19">
        <v>43984</v>
      </c>
      <c r="AD364" s="99">
        <v>43985</v>
      </c>
      <c r="AE364" s="19">
        <v>43985</v>
      </c>
      <c r="AF364" s="19">
        <v>43985</v>
      </c>
      <c r="AG364" s="19" t="s">
        <v>176</v>
      </c>
      <c r="AH364" s="31">
        <v>1</v>
      </c>
      <c r="AI364" s="31">
        <v>1</v>
      </c>
      <c r="AJ364" s="31">
        <v>1</v>
      </c>
      <c r="AK364" s="19" t="s">
        <v>150</v>
      </c>
      <c r="AL364" s="17" t="s">
        <v>61</v>
      </c>
      <c r="AM364" s="15"/>
      <c r="AN364" s="177" t="s">
        <v>1101</v>
      </c>
    </row>
    <row r="365" spans="1:40" x14ac:dyDescent="0.25">
      <c r="B365" s="41">
        <f>B364+1</f>
        <v>306</v>
      </c>
      <c r="C365" s="16">
        <v>20200602</v>
      </c>
      <c r="D365" s="15" t="s">
        <v>2</v>
      </c>
      <c r="E365" s="77" t="s">
        <v>1103</v>
      </c>
      <c r="F365" s="17" t="s">
        <v>61</v>
      </c>
      <c r="G365" s="80">
        <v>1499718</v>
      </c>
      <c r="H365" s="52" t="s">
        <v>61</v>
      </c>
      <c r="I365" s="80" t="s">
        <v>418</v>
      </c>
      <c r="J365" s="52" t="s">
        <v>61</v>
      </c>
      <c r="K365" s="15" t="s">
        <v>146</v>
      </c>
      <c r="L365" s="15" t="s">
        <v>150</v>
      </c>
      <c r="M365" s="80" t="s">
        <v>304</v>
      </c>
      <c r="N365" s="15">
        <v>1499718</v>
      </c>
      <c r="O365" s="77" t="s">
        <v>1106</v>
      </c>
      <c r="P365" s="77" t="s">
        <v>427</v>
      </c>
      <c r="Q365" s="18"/>
      <c r="R365" s="52" t="s">
        <v>61</v>
      </c>
      <c r="S365" s="15" t="s">
        <v>67</v>
      </c>
      <c r="T365" s="15"/>
      <c r="U365" s="15"/>
      <c r="V365" s="15">
        <v>43</v>
      </c>
      <c r="W365" s="15">
        <f>V365</f>
        <v>43</v>
      </c>
      <c r="X365" s="15">
        <f t="shared" ref="X365:X370" si="75">W365</f>
        <v>43</v>
      </c>
      <c r="Y365" s="15">
        <f>ROUNDDOWN(W365/HLOOKUP(D365,Table!$C$3:$D$4,2,0)*8,2)</f>
        <v>2.64</v>
      </c>
      <c r="Z365" s="15">
        <v>1</v>
      </c>
      <c r="AA365" s="15" t="s">
        <v>21</v>
      </c>
      <c r="AB365" s="19">
        <v>43987</v>
      </c>
      <c r="AC365" s="19">
        <v>43984</v>
      </c>
      <c r="AD365" s="99">
        <v>43986</v>
      </c>
      <c r="AE365" s="19">
        <v>43987</v>
      </c>
      <c r="AF365" s="19">
        <v>43987</v>
      </c>
      <c r="AG365" s="19" t="s">
        <v>176</v>
      </c>
      <c r="AH365" s="31">
        <v>1</v>
      </c>
      <c r="AI365" s="31">
        <v>1</v>
      </c>
      <c r="AJ365" s="31">
        <v>1</v>
      </c>
      <c r="AK365" s="19" t="s">
        <v>150</v>
      </c>
      <c r="AL365" s="15" t="s">
        <v>61</v>
      </c>
      <c r="AM365" s="15" t="s">
        <v>61</v>
      </c>
      <c r="AN365" s="15" t="s">
        <v>61</v>
      </c>
    </row>
    <row r="366" spans="1:40" x14ac:dyDescent="0.25">
      <c r="B366" s="194">
        <f t="shared" ref="B366:B412" si="76">B365+1</f>
        <v>307</v>
      </c>
      <c r="C366" s="16">
        <v>20200603</v>
      </c>
      <c r="D366" s="15" t="s">
        <v>3</v>
      </c>
      <c r="E366" s="15" t="s">
        <v>217</v>
      </c>
      <c r="F366" s="170" t="s">
        <v>1122</v>
      </c>
      <c r="G366" s="17">
        <v>1495985</v>
      </c>
      <c r="H366" s="52" t="s">
        <v>61</v>
      </c>
      <c r="I366" s="15" t="s">
        <v>604</v>
      </c>
      <c r="J366" s="52" t="s">
        <v>61</v>
      </c>
      <c r="K366" s="15" t="s">
        <v>146</v>
      </c>
      <c r="L366" s="15" t="s">
        <v>150</v>
      </c>
      <c r="M366" s="15" t="s">
        <v>218</v>
      </c>
      <c r="N366" s="15" t="s">
        <v>1120</v>
      </c>
      <c r="O366" s="77" t="s">
        <v>61</v>
      </c>
      <c r="P366" s="17" t="s">
        <v>260</v>
      </c>
      <c r="Q366" s="18"/>
      <c r="R366" s="52" t="s">
        <v>61</v>
      </c>
      <c r="S366" s="15" t="s">
        <v>70</v>
      </c>
      <c r="T366" s="15"/>
      <c r="U366" s="15"/>
      <c r="V366" s="15">
        <v>42</v>
      </c>
      <c r="W366" s="15">
        <f>V366</f>
        <v>42</v>
      </c>
      <c r="X366" s="15">
        <f t="shared" si="75"/>
        <v>42</v>
      </c>
      <c r="Y366" s="15">
        <f>ROUNDDOWN(W366/HLOOKUP(D366,Table!$C$3:$D$4,2,0)*8,2)</f>
        <v>0.74</v>
      </c>
      <c r="Z366" s="15">
        <v>0.5</v>
      </c>
      <c r="AA366" s="15" t="s">
        <v>21</v>
      </c>
      <c r="AB366" s="19">
        <v>43985</v>
      </c>
      <c r="AC366" s="19">
        <v>43985</v>
      </c>
      <c r="AD366" s="99">
        <v>43985</v>
      </c>
      <c r="AE366" s="19">
        <v>43985</v>
      </c>
      <c r="AF366" s="19">
        <v>43985</v>
      </c>
      <c r="AG366" s="19" t="s">
        <v>176</v>
      </c>
      <c r="AH366" s="31">
        <v>1</v>
      </c>
      <c r="AI366" s="31">
        <v>1</v>
      </c>
      <c r="AJ366" s="31">
        <v>1</v>
      </c>
      <c r="AK366" s="19" t="s">
        <v>150</v>
      </c>
      <c r="AL366" s="17" t="s">
        <v>61</v>
      </c>
      <c r="AM366" s="15" t="s">
        <v>61</v>
      </c>
      <c r="AN366" s="15"/>
    </row>
    <row r="367" spans="1:40" x14ac:dyDescent="0.25">
      <c r="B367" s="194">
        <f t="shared" si="76"/>
        <v>308</v>
      </c>
      <c r="C367" s="16">
        <v>20200603</v>
      </c>
      <c r="D367" s="15" t="s">
        <v>3</v>
      </c>
      <c r="E367" s="15" t="s">
        <v>217</v>
      </c>
      <c r="F367" s="170" t="s">
        <v>1123</v>
      </c>
      <c r="G367" s="17">
        <v>1495985</v>
      </c>
      <c r="H367" s="52" t="s">
        <v>61</v>
      </c>
      <c r="I367" s="15" t="s">
        <v>234</v>
      </c>
      <c r="J367" s="52" t="s">
        <v>61</v>
      </c>
      <c r="K367" s="15" t="s">
        <v>146</v>
      </c>
      <c r="L367" s="15" t="s">
        <v>150</v>
      </c>
      <c r="M367" s="15" t="s">
        <v>218</v>
      </c>
      <c r="N367" s="15" t="s">
        <v>1120</v>
      </c>
      <c r="O367" s="77" t="s">
        <v>61</v>
      </c>
      <c r="P367" s="17" t="s">
        <v>260</v>
      </c>
      <c r="Q367" s="18"/>
      <c r="R367" s="52" t="s">
        <v>61</v>
      </c>
      <c r="S367" s="15" t="s">
        <v>70</v>
      </c>
      <c r="T367" s="15"/>
      <c r="U367" s="15"/>
      <c r="V367" s="15">
        <v>117</v>
      </c>
      <c r="W367" s="15">
        <f t="shared" ref="W367:W373" si="77">V367</f>
        <v>117</v>
      </c>
      <c r="X367" s="15">
        <f t="shared" si="75"/>
        <v>117</v>
      </c>
      <c r="Y367" s="15">
        <f>ROUNDDOWN(W367/HLOOKUP(D367,Table!$C$3:$D$4,2,0)*8,2)</f>
        <v>2.08</v>
      </c>
      <c r="Z367" s="15">
        <v>1</v>
      </c>
      <c r="AA367" s="15" t="s">
        <v>21</v>
      </c>
      <c r="AB367" s="19">
        <v>43985</v>
      </c>
      <c r="AC367" s="19">
        <v>43985</v>
      </c>
      <c r="AD367" s="99">
        <v>43985</v>
      </c>
      <c r="AE367" s="19">
        <v>43985</v>
      </c>
      <c r="AF367" s="19">
        <v>43985</v>
      </c>
      <c r="AG367" s="19" t="s">
        <v>176</v>
      </c>
      <c r="AH367" s="31">
        <v>1</v>
      </c>
      <c r="AI367" s="31">
        <v>1</v>
      </c>
      <c r="AJ367" s="31">
        <v>1</v>
      </c>
      <c r="AK367" s="19" t="s">
        <v>150</v>
      </c>
      <c r="AL367" s="17" t="s">
        <v>61</v>
      </c>
      <c r="AM367" s="15" t="s">
        <v>61</v>
      </c>
      <c r="AN367" s="15"/>
    </row>
    <row r="368" spans="1:40" x14ac:dyDescent="0.25">
      <c r="B368" s="194">
        <f t="shared" si="76"/>
        <v>309</v>
      </c>
      <c r="C368" s="16">
        <v>20200603</v>
      </c>
      <c r="D368" s="15" t="s">
        <v>3</v>
      </c>
      <c r="E368" s="15" t="s">
        <v>217</v>
      </c>
      <c r="F368" s="170" t="s">
        <v>1124</v>
      </c>
      <c r="G368" s="17">
        <v>1495985</v>
      </c>
      <c r="H368" s="52" t="s">
        <v>61</v>
      </c>
      <c r="I368" s="15" t="s">
        <v>1116</v>
      </c>
      <c r="J368" s="52" t="s">
        <v>61</v>
      </c>
      <c r="K368" s="15" t="s">
        <v>146</v>
      </c>
      <c r="L368" s="15" t="s">
        <v>150</v>
      </c>
      <c r="M368" s="15" t="s">
        <v>218</v>
      </c>
      <c r="N368" s="15" t="s">
        <v>1120</v>
      </c>
      <c r="O368" s="77" t="s">
        <v>61</v>
      </c>
      <c r="P368" s="17" t="s">
        <v>260</v>
      </c>
      <c r="Q368" s="18"/>
      <c r="R368" s="52" t="s">
        <v>61</v>
      </c>
      <c r="S368" s="15" t="s">
        <v>70</v>
      </c>
      <c r="T368" s="15"/>
      <c r="U368" s="15"/>
      <c r="V368" s="15">
        <v>90</v>
      </c>
      <c r="W368" s="15">
        <f t="shared" si="77"/>
        <v>90</v>
      </c>
      <c r="X368" s="15">
        <f t="shared" si="75"/>
        <v>90</v>
      </c>
      <c r="Y368" s="15">
        <f>ROUNDDOWN(W368/HLOOKUP(D368,Table!$C$3:$D$4,2,0)*8,2)</f>
        <v>1.6</v>
      </c>
      <c r="Z368" s="15">
        <v>0.5</v>
      </c>
      <c r="AA368" s="15" t="s">
        <v>21</v>
      </c>
      <c r="AB368" s="19">
        <v>43985</v>
      </c>
      <c r="AC368" s="19">
        <v>43985</v>
      </c>
      <c r="AD368" s="99">
        <v>43985</v>
      </c>
      <c r="AE368" s="19">
        <v>43985</v>
      </c>
      <c r="AF368" s="19">
        <v>43985</v>
      </c>
      <c r="AG368" s="19" t="s">
        <v>176</v>
      </c>
      <c r="AH368" s="31">
        <v>1</v>
      </c>
      <c r="AI368" s="31">
        <v>1</v>
      </c>
      <c r="AJ368" s="31">
        <v>1</v>
      </c>
      <c r="AK368" s="19" t="s">
        <v>150</v>
      </c>
      <c r="AL368" s="17" t="s">
        <v>61</v>
      </c>
      <c r="AM368" s="15" t="s">
        <v>61</v>
      </c>
      <c r="AN368" s="15"/>
    </row>
    <row r="369" spans="2:40" x14ac:dyDescent="0.25">
      <c r="B369" s="194">
        <f t="shared" si="76"/>
        <v>310</v>
      </c>
      <c r="C369" s="16">
        <v>20200603</v>
      </c>
      <c r="D369" s="15" t="s">
        <v>3</v>
      </c>
      <c r="E369" s="15" t="s">
        <v>217</v>
      </c>
      <c r="F369" s="170" t="s">
        <v>1125</v>
      </c>
      <c r="G369" s="17">
        <v>1495985</v>
      </c>
      <c r="H369" s="52" t="s">
        <v>61</v>
      </c>
      <c r="I369" s="15" t="s">
        <v>242</v>
      </c>
      <c r="J369" s="52" t="s">
        <v>61</v>
      </c>
      <c r="K369" s="15" t="s">
        <v>146</v>
      </c>
      <c r="L369" s="15" t="s">
        <v>150</v>
      </c>
      <c r="M369" s="15" t="s">
        <v>218</v>
      </c>
      <c r="N369" s="15" t="s">
        <v>1120</v>
      </c>
      <c r="O369" s="77" t="s">
        <v>61</v>
      </c>
      <c r="P369" s="17" t="s">
        <v>260</v>
      </c>
      <c r="Q369" s="18"/>
      <c r="R369" s="52" t="s">
        <v>61</v>
      </c>
      <c r="S369" s="15" t="s">
        <v>70</v>
      </c>
      <c r="T369" s="15"/>
      <c r="U369" s="15"/>
      <c r="V369" s="15">
        <v>27</v>
      </c>
      <c r="W369" s="15">
        <f t="shared" si="77"/>
        <v>27</v>
      </c>
      <c r="X369" s="15">
        <f t="shared" si="75"/>
        <v>27</v>
      </c>
      <c r="Y369" s="15">
        <f>ROUNDDOWN(W369/HLOOKUP(D369,Table!$C$3:$D$4,2,0)*8,2)</f>
        <v>0.48</v>
      </c>
      <c r="Z369" s="15">
        <v>0.5</v>
      </c>
      <c r="AA369" s="15" t="s">
        <v>21</v>
      </c>
      <c r="AB369" s="19">
        <v>43985</v>
      </c>
      <c r="AC369" s="19">
        <v>43985</v>
      </c>
      <c r="AD369" s="99">
        <v>43985</v>
      </c>
      <c r="AE369" s="19">
        <v>43985</v>
      </c>
      <c r="AF369" s="19">
        <v>43985</v>
      </c>
      <c r="AG369" s="19" t="s">
        <v>176</v>
      </c>
      <c r="AH369" s="31">
        <v>1</v>
      </c>
      <c r="AI369" s="31">
        <v>1</v>
      </c>
      <c r="AJ369" s="31">
        <v>1</v>
      </c>
      <c r="AK369" s="19" t="s">
        <v>150</v>
      </c>
      <c r="AL369" s="17" t="s">
        <v>61</v>
      </c>
      <c r="AM369" s="15" t="s">
        <v>61</v>
      </c>
      <c r="AN369" s="15"/>
    </row>
    <row r="370" spans="2:40" x14ac:dyDescent="0.25">
      <c r="B370" s="194">
        <f t="shared" si="76"/>
        <v>311</v>
      </c>
      <c r="C370" s="16">
        <v>20200603</v>
      </c>
      <c r="D370" s="15" t="s">
        <v>2</v>
      </c>
      <c r="E370" s="15" t="s">
        <v>1115</v>
      </c>
      <c r="F370" s="17" t="s">
        <v>61</v>
      </c>
      <c r="G370" s="17">
        <v>1497370</v>
      </c>
      <c r="H370" s="52" t="s">
        <v>61</v>
      </c>
      <c r="I370" s="15" t="s">
        <v>1117</v>
      </c>
      <c r="J370" s="52" t="s">
        <v>61</v>
      </c>
      <c r="K370" s="15" t="s">
        <v>146</v>
      </c>
      <c r="L370" s="15" t="s">
        <v>150</v>
      </c>
      <c r="M370" s="15" t="s">
        <v>1118</v>
      </c>
      <c r="N370" s="15" t="s">
        <v>1121</v>
      </c>
      <c r="O370" s="196" t="s">
        <v>1119</v>
      </c>
      <c r="P370" s="195" t="s">
        <v>306</v>
      </c>
      <c r="Q370" s="18"/>
      <c r="R370" s="52" t="s">
        <v>61</v>
      </c>
      <c r="S370" s="15" t="s">
        <v>67</v>
      </c>
      <c r="T370" s="15"/>
      <c r="U370" s="15"/>
      <c r="V370" s="15">
        <v>150</v>
      </c>
      <c r="W370" s="15">
        <f t="shared" si="77"/>
        <v>150</v>
      </c>
      <c r="X370" s="15">
        <f t="shared" si="75"/>
        <v>150</v>
      </c>
      <c r="Y370" s="15">
        <f>ROUNDDOWN(W370/HLOOKUP(D370,Table!$C$3:$D$4,2,0)*8,2)</f>
        <v>9.23</v>
      </c>
      <c r="Z370" s="15">
        <v>9</v>
      </c>
      <c r="AA370" s="15" t="s">
        <v>21</v>
      </c>
      <c r="AB370" s="19">
        <v>43986</v>
      </c>
      <c r="AC370" s="19">
        <v>43985</v>
      </c>
      <c r="AD370" s="99">
        <v>43986</v>
      </c>
      <c r="AE370" s="19">
        <v>43986</v>
      </c>
      <c r="AF370" s="19">
        <v>43986</v>
      </c>
      <c r="AG370" s="19" t="s">
        <v>177</v>
      </c>
      <c r="AH370" s="31">
        <v>0.92100000000000004</v>
      </c>
      <c r="AI370" s="31">
        <v>0.93200000000000005</v>
      </c>
      <c r="AJ370" s="31">
        <v>1</v>
      </c>
      <c r="AK370" s="19" t="s">
        <v>139</v>
      </c>
      <c r="AL370" s="15" t="s">
        <v>1265</v>
      </c>
      <c r="AM370" s="15"/>
      <c r="AN370" s="15" t="s">
        <v>1257</v>
      </c>
    </row>
    <row r="371" spans="2:40" x14ac:dyDescent="0.25">
      <c r="B371" s="197">
        <f t="shared" si="76"/>
        <v>312</v>
      </c>
      <c r="C371" s="16">
        <v>20200603</v>
      </c>
      <c r="D371" s="15" t="s">
        <v>2</v>
      </c>
      <c r="E371" s="15" t="s">
        <v>1126</v>
      </c>
      <c r="F371" s="17" t="s">
        <v>61</v>
      </c>
      <c r="G371" s="17">
        <v>1501554</v>
      </c>
      <c r="H371" s="52" t="s">
        <v>61</v>
      </c>
      <c r="I371" s="15" t="s">
        <v>1127</v>
      </c>
      <c r="J371" s="52" t="s">
        <v>61</v>
      </c>
      <c r="K371" s="15" t="s">
        <v>146</v>
      </c>
      <c r="L371" s="15" t="s">
        <v>150</v>
      </c>
      <c r="M371" s="15" t="s">
        <v>1132</v>
      </c>
      <c r="N371" s="179" t="s">
        <v>300</v>
      </c>
      <c r="O371" s="17" t="s">
        <v>1129</v>
      </c>
      <c r="P371" s="15" t="s">
        <v>1131</v>
      </c>
      <c r="Q371" s="18"/>
      <c r="R371" s="52" t="s">
        <v>61</v>
      </c>
      <c r="S371" s="15" t="s">
        <v>67</v>
      </c>
      <c r="T371" s="15"/>
      <c r="U371" s="15"/>
      <c r="V371" s="15">
        <v>83</v>
      </c>
      <c r="W371" s="84">
        <f>V371-V371+91</f>
        <v>91</v>
      </c>
      <c r="X371" s="15">
        <f>W371</f>
        <v>91</v>
      </c>
      <c r="Y371" s="15">
        <f>ROUNDDOWN(W371/HLOOKUP(D371,Table!$C$3:$D$4,2,0)*8,2)</f>
        <v>5.6</v>
      </c>
      <c r="Z371" s="15">
        <v>4</v>
      </c>
      <c r="AA371" s="15" t="s">
        <v>21</v>
      </c>
      <c r="AB371" s="19">
        <v>43991</v>
      </c>
      <c r="AC371" s="19">
        <v>43985</v>
      </c>
      <c r="AD371" s="99">
        <v>43991</v>
      </c>
      <c r="AE371" s="19">
        <v>43991</v>
      </c>
      <c r="AF371" s="19">
        <v>43991</v>
      </c>
      <c r="AG371" s="19" t="s">
        <v>176</v>
      </c>
      <c r="AH371" s="31">
        <v>1</v>
      </c>
      <c r="AI371" s="31">
        <v>1</v>
      </c>
      <c r="AJ371" s="31">
        <v>1</v>
      </c>
      <c r="AK371" s="19" t="s">
        <v>150</v>
      </c>
      <c r="AL371" s="15"/>
      <c r="AM371" s="15"/>
      <c r="AN371" s="15"/>
    </row>
    <row r="372" spans="2:40" x14ac:dyDescent="0.25">
      <c r="B372" s="197">
        <f t="shared" si="76"/>
        <v>313</v>
      </c>
      <c r="C372" s="16">
        <v>20200603</v>
      </c>
      <c r="D372" s="15" t="s">
        <v>2</v>
      </c>
      <c r="E372" s="15" t="s">
        <v>1126</v>
      </c>
      <c r="F372" s="17" t="s">
        <v>61</v>
      </c>
      <c r="G372" s="17">
        <v>1501554</v>
      </c>
      <c r="H372" s="52" t="s">
        <v>61</v>
      </c>
      <c r="I372" s="15" t="s">
        <v>1128</v>
      </c>
      <c r="J372" s="52" t="s">
        <v>61</v>
      </c>
      <c r="K372" s="15" t="s">
        <v>146</v>
      </c>
      <c r="L372" s="15" t="s">
        <v>150</v>
      </c>
      <c r="M372" s="15" t="s">
        <v>1132</v>
      </c>
      <c r="N372" s="221" t="s">
        <v>300</v>
      </c>
      <c r="O372" s="17" t="s">
        <v>1130</v>
      </c>
      <c r="P372" s="15" t="s">
        <v>1131</v>
      </c>
      <c r="Q372" s="18"/>
      <c r="R372" s="52" t="s">
        <v>61</v>
      </c>
      <c r="S372" s="15" t="s">
        <v>67</v>
      </c>
      <c r="T372" s="15"/>
      <c r="U372" s="15"/>
      <c r="V372" s="15">
        <v>50</v>
      </c>
      <c r="W372" s="84">
        <f>V372-V372+54</f>
        <v>54</v>
      </c>
      <c r="X372" s="15">
        <f>W372</f>
        <v>54</v>
      </c>
      <c r="Y372" s="15">
        <f>ROUNDDOWN(W372/HLOOKUP(D372,Table!$C$3:$D$4,2,0)*8,2)</f>
        <v>3.32</v>
      </c>
      <c r="Z372" s="15">
        <v>2</v>
      </c>
      <c r="AA372" s="15" t="s">
        <v>21</v>
      </c>
      <c r="AB372" s="19">
        <v>43991</v>
      </c>
      <c r="AC372" s="19">
        <v>43985</v>
      </c>
      <c r="AD372" s="99">
        <v>43991</v>
      </c>
      <c r="AE372" s="19">
        <v>43991</v>
      </c>
      <c r="AF372" s="19">
        <v>43991</v>
      </c>
      <c r="AG372" s="19" t="s">
        <v>176</v>
      </c>
      <c r="AH372" s="31">
        <v>1</v>
      </c>
      <c r="AI372" s="31">
        <v>1</v>
      </c>
      <c r="AJ372" s="31">
        <v>1</v>
      </c>
      <c r="AK372" s="19" t="s">
        <v>150</v>
      </c>
      <c r="AL372" s="15"/>
      <c r="AM372" s="15"/>
      <c r="AN372" s="15"/>
    </row>
    <row r="373" spans="2:40" x14ac:dyDescent="0.25">
      <c r="B373" s="41">
        <f t="shared" si="76"/>
        <v>314</v>
      </c>
      <c r="C373" s="16">
        <v>20200603</v>
      </c>
      <c r="D373" s="15" t="s">
        <v>2</v>
      </c>
      <c r="E373" s="15" t="s">
        <v>1134</v>
      </c>
      <c r="F373" s="17" t="s">
        <v>61</v>
      </c>
      <c r="G373" s="17">
        <v>1498630</v>
      </c>
      <c r="H373" s="52" t="s">
        <v>61</v>
      </c>
      <c r="I373" s="15" t="s">
        <v>1142</v>
      </c>
      <c r="J373" s="52" t="s">
        <v>61</v>
      </c>
      <c r="K373" s="15" t="s">
        <v>146</v>
      </c>
      <c r="L373" s="15" t="s">
        <v>150</v>
      </c>
      <c r="M373" s="80" t="s">
        <v>1171</v>
      </c>
      <c r="N373" s="15">
        <v>1498630</v>
      </c>
      <c r="O373" s="17">
        <v>1.3</v>
      </c>
      <c r="P373" s="17" t="s">
        <v>1170</v>
      </c>
      <c r="Q373" s="18"/>
      <c r="R373" s="52" t="s">
        <v>61</v>
      </c>
      <c r="S373" s="15" t="s">
        <v>67</v>
      </c>
      <c r="T373" s="15"/>
      <c r="U373" s="15"/>
      <c r="V373" s="15">
        <v>72</v>
      </c>
      <c r="W373" s="15">
        <f t="shared" si="77"/>
        <v>72</v>
      </c>
      <c r="X373" s="15">
        <f>W373</f>
        <v>72</v>
      </c>
      <c r="Y373" s="15">
        <f>ROUNDDOWN(W373/HLOOKUP(D373,Table!$C$3:$D$4,2,0)*8,2)</f>
        <v>4.43</v>
      </c>
      <c r="Z373" s="15">
        <v>2</v>
      </c>
      <c r="AA373" s="15" t="s">
        <v>21</v>
      </c>
      <c r="AB373" s="19">
        <v>43987</v>
      </c>
      <c r="AC373" s="19">
        <v>43985</v>
      </c>
      <c r="AD373" s="99">
        <v>43986</v>
      </c>
      <c r="AE373" s="19">
        <v>43987</v>
      </c>
      <c r="AF373" s="19">
        <v>43987</v>
      </c>
      <c r="AG373" s="19" t="s">
        <v>177</v>
      </c>
      <c r="AH373" s="31">
        <v>0.90500000000000003</v>
      </c>
      <c r="AI373" s="31">
        <v>0.90900000000000003</v>
      </c>
      <c r="AJ373" s="31">
        <v>0.85699999999999998</v>
      </c>
      <c r="AK373" s="19" t="s">
        <v>139</v>
      </c>
      <c r="AL373" s="15" t="s">
        <v>1302</v>
      </c>
      <c r="AM373" s="15"/>
      <c r="AN373" s="15" t="s">
        <v>1257</v>
      </c>
    </row>
    <row r="374" spans="2:40" x14ac:dyDescent="0.25">
      <c r="B374" s="41">
        <f t="shared" si="76"/>
        <v>315</v>
      </c>
      <c r="C374" s="16">
        <v>20200603</v>
      </c>
      <c r="D374" s="15" t="s">
        <v>3</v>
      </c>
      <c r="E374" s="15" t="s">
        <v>1135</v>
      </c>
      <c r="F374" s="170" t="s">
        <v>1228</v>
      </c>
      <c r="G374" s="17">
        <v>1496822</v>
      </c>
      <c r="H374" s="52" t="s">
        <v>61</v>
      </c>
      <c r="I374" s="15" t="s">
        <v>501</v>
      </c>
      <c r="J374" s="52" t="s">
        <v>61</v>
      </c>
      <c r="K374" s="15" t="s">
        <v>146</v>
      </c>
      <c r="L374" s="15" t="s">
        <v>1173</v>
      </c>
      <c r="M374" s="80" t="s">
        <v>1206</v>
      </c>
      <c r="N374" s="15" t="s">
        <v>1172</v>
      </c>
      <c r="O374" s="77" t="s">
        <v>61</v>
      </c>
      <c r="P374" s="17" t="s">
        <v>1174</v>
      </c>
      <c r="Q374" s="18"/>
      <c r="R374" s="52" t="s">
        <v>61</v>
      </c>
      <c r="S374" s="15" t="s">
        <v>142</v>
      </c>
      <c r="T374" s="15"/>
      <c r="U374" s="15"/>
      <c r="V374" s="15">
        <v>34</v>
      </c>
      <c r="W374" s="15">
        <f>V374</f>
        <v>34</v>
      </c>
      <c r="X374" s="15">
        <f>W374</f>
        <v>34</v>
      </c>
      <c r="Y374" s="15">
        <f>ROUNDDOWN(W374/HLOOKUP(D374,Table!$C$3:$D$4,2,0)*8,2)</f>
        <v>0.6</v>
      </c>
      <c r="Z374" s="15">
        <v>0.2</v>
      </c>
      <c r="AA374" s="15" t="s">
        <v>21</v>
      </c>
      <c r="AB374" s="19">
        <v>43994</v>
      </c>
      <c r="AC374" s="19">
        <v>43985</v>
      </c>
      <c r="AD374" s="173">
        <v>43996</v>
      </c>
      <c r="AE374" s="19">
        <v>43994</v>
      </c>
      <c r="AF374" s="19">
        <v>43994</v>
      </c>
      <c r="AG374" s="19" t="s">
        <v>176</v>
      </c>
      <c r="AH374" s="31">
        <v>1</v>
      </c>
      <c r="AI374" s="31">
        <v>1</v>
      </c>
      <c r="AJ374" s="31">
        <v>1</v>
      </c>
      <c r="AK374" s="19" t="s">
        <v>150</v>
      </c>
      <c r="AL374" s="17" t="s">
        <v>61</v>
      </c>
      <c r="AM374" s="17" t="s">
        <v>61</v>
      </c>
      <c r="AN374" s="17" t="s">
        <v>61</v>
      </c>
    </row>
    <row r="375" spans="2:40" x14ac:dyDescent="0.25">
      <c r="B375" s="41">
        <f t="shared" si="76"/>
        <v>316</v>
      </c>
      <c r="C375" s="16">
        <v>20200603</v>
      </c>
      <c r="D375" s="15" t="s">
        <v>3</v>
      </c>
      <c r="E375" s="15" t="s">
        <v>1135</v>
      </c>
      <c r="F375" s="170" t="s">
        <v>1229</v>
      </c>
      <c r="G375" s="17">
        <v>1496822</v>
      </c>
      <c r="H375" s="52" t="s">
        <v>61</v>
      </c>
      <c r="I375" s="15" t="s">
        <v>226</v>
      </c>
      <c r="J375" s="52" t="s">
        <v>61</v>
      </c>
      <c r="K375" s="15" t="s">
        <v>146</v>
      </c>
      <c r="L375" s="15" t="s">
        <v>1173</v>
      </c>
      <c r="M375" s="80" t="s">
        <v>1206</v>
      </c>
      <c r="N375" s="15" t="s">
        <v>1172</v>
      </c>
      <c r="O375" s="77" t="s">
        <v>61</v>
      </c>
      <c r="P375" s="17" t="s">
        <v>1174</v>
      </c>
      <c r="Q375" s="18"/>
      <c r="R375" s="52" t="s">
        <v>61</v>
      </c>
      <c r="S375" s="15" t="s">
        <v>142</v>
      </c>
      <c r="T375" s="15"/>
      <c r="U375" s="15"/>
      <c r="V375" s="15">
        <v>144</v>
      </c>
      <c r="W375" s="15">
        <f t="shared" ref="W375:X411" si="78">V375</f>
        <v>144</v>
      </c>
      <c r="X375" s="15">
        <f t="shared" si="78"/>
        <v>144</v>
      </c>
      <c r="Y375" s="15">
        <f>ROUNDDOWN(W375/HLOOKUP(D375,Table!$C$3:$D$4,2,0)*8,2)</f>
        <v>2.56</v>
      </c>
      <c r="Z375" s="15">
        <v>0.5</v>
      </c>
      <c r="AA375" s="15" t="s">
        <v>21</v>
      </c>
      <c r="AB375" s="19">
        <v>43994</v>
      </c>
      <c r="AC375" s="19">
        <v>43985</v>
      </c>
      <c r="AD375" s="173">
        <v>43996</v>
      </c>
      <c r="AE375" s="19">
        <v>43994</v>
      </c>
      <c r="AF375" s="19">
        <v>43994</v>
      </c>
      <c r="AG375" s="19" t="s">
        <v>176</v>
      </c>
      <c r="AH375" s="31">
        <v>1</v>
      </c>
      <c r="AI375" s="31">
        <v>1</v>
      </c>
      <c r="AJ375" s="31">
        <v>1</v>
      </c>
      <c r="AK375" s="19" t="s">
        <v>150</v>
      </c>
      <c r="AL375" s="17" t="s">
        <v>61</v>
      </c>
      <c r="AM375" s="17" t="s">
        <v>61</v>
      </c>
      <c r="AN375" s="17" t="s">
        <v>61</v>
      </c>
    </row>
    <row r="376" spans="2:40" x14ac:dyDescent="0.25">
      <c r="B376" s="41">
        <f t="shared" si="76"/>
        <v>317</v>
      </c>
      <c r="C376" s="16">
        <v>20200603</v>
      </c>
      <c r="D376" s="15" t="s">
        <v>3</v>
      </c>
      <c r="E376" s="15" t="s">
        <v>1135</v>
      </c>
      <c r="F376" s="170" t="s">
        <v>1227</v>
      </c>
      <c r="G376" s="17">
        <v>1496822</v>
      </c>
      <c r="H376" s="52" t="s">
        <v>61</v>
      </c>
      <c r="I376" s="15" t="s">
        <v>253</v>
      </c>
      <c r="J376" s="52" t="s">
        <v>61</v>
      </c>
      <c r="K376" s="15" t="s">
        <v>146</v>
      </c>
      <c r="L376" s="15" t="s">
        <v>1173</v>
      </c>
      <c r="M376" s="80" t="s">
        <v>1206</v>
      </c>
      <c r="N376" s="15" t="s">
        <v>1172</v>
      </c>
      <c r="O376" s="77" t="s">
        <v>61</v>
      </c>
      <c r="P376" s="17" t="s">
        <v>1174</v>
      </c>
      <c r="Q376" s="18"/>
      <c r="R376" s="52" t="s">
        <v>61</v>
      </c>
      <c r="S376" s="15" t="s">
        <v>142</v>
      </c>
      <c r="T376" s="15"/>
      <c r="U376" s="15"/>
      <c r="V376" s="15">
        <v>16</v>
      </c>
      <c r="W376" s="15">
        <f t="shared" si="78"/>
        <v>16</v>
      </c>
      <c r="X376" s="15">
        <f t="shared" si="78"/>
        <v>16</v>
      </c>
      <c r="Y376" s="15">
        <f>ROUNDDOWN(W376/HLOOKUP(D376,Table!$C$3:$D$4,2,0)*8,2)</f>
        <v>0.28000000000000003</v>
      </c>
      <c r="Z376" s="15">
        <v>0.1</v>
      </c>
      <c r="AA376" s="15" t="s">
        <v>21</v>
      </c>
      <c r="AB376" s="19">
        <v>43994</v>
      </c>
      <c r="AC376" s="19">
        <v>43985</v>
      </c>
      <c r="AD376" s="173">
        <v>43996</v>
      </c>
      <c r="AE376" s="19">
        <v>43994</v>
      </c>
      <c r="AF376" s="19">
        <v>43994</v>
      </c>
      <c r="AG376" s="19" t="s">
        <v>176</v>
      </c>
      <c r="AH376" s="79" t="s">
        <v>61</v>
      </c>
      <c r="AI376" s="79" t="s">
        <v>61</v>
      </c>
      <c r="AJ376" s="79" t="s">
        <v>61</v>
      </c>
      <c r="AK376" s="19" t="s">
        <v>150</v>
      </c>
      <c r="AL376" s="17" t="s">
        <v>61</v>
      </c>
      <c r="AM376" s="17" t="s">
        <v>61</v>
      </c>
      <c r="AN376" s="17" t="s">
        <v>1300</v>
      </c>
    </row>
    <row r="377" spans="2:40" x14ac:dyDescent="0.25">
      <c r="B377" s="41">
        <f t="shared" si="76"/>
        <v>318</v>
      </c>
      <c r="C377" s="16">
        <v>20200603</v>
      </c>
      <c r="D377" s="15" t="s">
        <v>3</v>
      </c>
      <c r="E377" s="15" t="s">
        <v>1135</v>
      </c>
      <c r="F377" s="170" t="s">
        <v>1230</v>
      </c>
      <c r="G377" s="17">
        <v>1496822</v>
      </c>
      <c r="H377" s="52" t="s">
        <v>61</v>
      </c>
      <c r="I377" s="15" t="s">
        <v>1143</v>
      </c>
      <c r="J377" s="52" t="s">
        <v>61</v>
      </c>
      <c r="K377" s="15" t="s">
        <v>146</v>
      </c>
      <c r="L377" s="15" t="s">
        <v>1173</v>
      </c>
      <c r="M377" s="80" t="s">
        <v>1206</v>
      </c>
      <c r="N377" s="15" t="s">
        <v>1172</v>
      </c>
      <c r="O377" s="77" t="s">
        <v>61</v>
      </c>
      <c r="P377" s="17" t="s">
        <v>1174</v>
      </c>
      <c r="Q377" s="18"/>
      <c r="R377" s="52" t="s">
        <v>61</v>
      </c>
      <c r="S377" s="15" t="s">
        <v>142</v>
      </c>
      <c r="T377" s="15"/>
      <c r="U377" s="15"/>
      <c r="V377" s="15">
        <v>33</v>
      </c>
      <c r="W377" s="15">
        <f t="shared" si="78"/>
        <v>33</v>
      </c>
      <c r="X377" s="15">
        <f t="shared" si="78"/>
        <v>33</v>
      </c>
      <c r="Y377" s="15">
        <f>ROUNDDOWN(W377/HLOOKUP(D377,Table!$C$3:$D$4,2,0)*8,2)</f>
        <v>0.57999999999999996</v>
      </c>
      <c r="Z377" s="15">
        <v>0.2</v>
      </c>
      <c r="AA377" s="15" t="s">
        <v>21</v>
      </c>
      <c r="AB377" s="19">
        <v>43994</v>
      </c>
      <c r="AC377" s="19">
        <v>43985</v>
      </c>
      <c r="AD377" s="173">
        <v>43996</v>
      </c>
      <c r="AE377" s="19">
        <v>43994</v>
      </c>
      <c r="AF377" s="19">
        <v>43994</v>
      </c>
      <c r="AG377" s="19" t="s">
        <v>176</v>
      </c>
      <c r="AH377" s="31">
        <v>1</v>
      </c>
      <c r="AI377" s="31">
        <v>1</v>
      </c>
      <c r="AJ377" s="31">
        <v>1</v>
      </c>
      <c r="AK377" s="19" t="s">
        <v>150</v>
      </c>
      <c r="AL377" s="17" t="s">
        <v>61</v>
      </c>
      <c r="AM377" s="17" t="s">
        <v>61</v>
      </c>
      <c r="AN377" s="17" t="s">
        <v>61</v>
      </c>
    </row>
    <row r="378" spans="2:40" x14ac:dyDescent="0.25">
      <c r="B378" s="41">
        <f t="shared" si="76"/>
        <v>319</v>
      </c>
      <c r="C378" s="16">
        <v>20200603</v>
      </c>
      <c r="D378" s="15" t="s">
        <v>3</v>
      </c>
      <c r="E378" s="15" t="s">
        <v>1135</v>
      </c>
      <c r="F378" s="170" t="s">
        <v>1231</v>
      </c>
      <c r="G378" s="17">
        <v>1496822</v>
      </c>
      <c r="H378" s="52" t="s">
        <v>61</v>
      </c>
      <c r="I378" s="15" t="s">
        <v>1144</v>
      </c>
      <c r="J378" s="52" t="s">
        <v>61</v>
      </c>
      <c r="K378" s="15" t="s">
        <v>146</v>
      </c>
      <c r="L378" s="15" t="s">
        <v>1173</v>
      </c>
      <c r="M378" s="80" t="s">
        <v>1206</v>
      </c>
      <c r="N378" s="15" t="s">
        <v>1172</v>
      </c>
      <c r="O378" s="77" t="s">
        <v>61</v>
      </c>
      <c r="P378" s="17" t="s">
        <v>1174</v>
      </c>
      <c r="Q378" s="18"/>
      <c r="R378" s="52" t="s">
        <v>61</v>
      </c>
      <c r="S378" s="15" t="s">
        <v>69</v>
      </c>
      <c r="T378" s="15"/>
      <c r="U378" s="15"/>
      <c r="V378" s="15">
        <v>23</v>
      </c>
      <c r="W378" s="15">
        <f t="shared" si="78"/>
        <v>23</v>
      </c>
      <c r="X378" s="15">
        <f t="shared" ref="X378:X387" si="79">W378</f>
        <v>23</v>
      </c>
      <c r="Y378" s="15">
        <f>ROUNDDOWN(W378/HLOOKUP(D378,Table!$C$3:$D$4,2,0)*8,2)</f>
        <v>0.4</v>
      </c>
      <c r="Z378" s="15">
        <v>0.2</v>
      </c>
      <c r="AA378" s="15" t="s">
        <v>21</v>
      </c>
      <c r="AB378" s="19">
        <v>43994</v>
      </c>
      <c r="AC378" s="19">
        <v>43985</v>
      </c>
      <c r="AD378" s="173">
        <v>43996</v>
      </c>
      <c r="AE378" s="19">
        <v>43986</v>
      </c>
      <c r="AF378" s="19">
        <v>43986</v>
      </c>
      <c r="AG378" s="19" t="s">
        <v>176</v>
      </c>
      <c r="AH378" s="31" t="s">
        <v>61</v>
      </c>
      <c r="AI378" s="31" t="s">
        <v>61</v>
      </c>
      <c r="AJ378" s="31" t="s">
        <v>61</v>
      </c>
      <c r="AK378" s="19" t="s">
        <v>150</v>
      </c>
      <c r="AL378" s="17" t="s">
        <v>61</v>
      </c>
      <c r="AM378" s="17" t="s">
        <v>61</v>
      </c>
      <c r="AN378" s="17" t="s">
        <v>1300</v>
      </c>
    </row>
    <row r="379" spans="2:40" x14ac:dyDescent="0.25">
      <c r="B379" s="41">
        <f t="shared" si="76"/>
        <v>320</v>
      </c>
      <c r="C379" s="16">
        <v>20200603</v>
      </c>
      <c r="D379" s="15" t="s">
        <v>3</v>
      </c>
      <c r="E379" s="15" t="s">
        <v>1135</v>
      </c>
      <c r="F379" s="170" t="s">
        <v>1232</v>
      </c>
      <c r="G379" s="17">
        <v>1496822</v>
      </c>
      <c r="H379" s="52" t="s">
        <v>61</v>
      </c>
      <c r="I379" s="15" t="s">
        <v>1145</v>
      </c>
      <c r="J379" s="52" t="s">
        <v>61</v>
      </c>
      <c r="K379" s="15" t="s">
        <v>146</v>
      </c>
      <c r="L379" s="15" t="s">
        <v>1173</v>
      </c>
      <c r="M379" s="80" t="s">
        <v>1206</v>
      </c>
      <c r="N379" s="15" t="s">
        <v>1172</v>
      </c>
      <c r="O379" s="77" t="s">
        <v>61</v>
      </c>
      <c r="P379" s="17" t="s">
        <v>1174</v>
      </c>
      <c r="Q379" s="18"/>
      <c r="R379" s="52" t="s">
        <v>61</v>
      </c>
      <c r="S379" s="15" t="s">
        <v>69</v>
      </c>
      <c r="T379" s="15"/>
      <c r="U379" s="15"/>
      <c r="V379" s="15">
        <v>30</v>
      </c>
      <c r="W379" s="15">
        <f t="shared" si="78"/>
        <v>30</v>
      </c>
      <c r="X379" s="15">
        <f t="shared" si="79"/>
        <v>30</v>
      </c>
      <c r="Y379" s="15">
        <f>ROUNDDOWN(W379/HLOOKUP(D379,Table!$C$3:$D$4,2,0)*8,2)</f>
        <v>0.53</v>
      </c>
      <c r="Z379" s="15">
        <v>0.1</v>
      </c>
      <c r="AA379" s="15" t="s">
        <v>21</v>
      </c>
      <c r="AB379" s="19">
        <v>43994</v>
      </c>
      <c r="AC379" s="19">
        <v>43985</v>
      </c>
      <c r="AD379" s="173">
        <v>43996</v>
      </c>
      <c r="AE379" s="19">
        <v>43986</v>
      </c>
      <c r="AF379" s="19">
        <v>43986</v>
      </c>
      <c r="AG379" s="19" t="s">
        <v>176</v>
      </c>
      <c r="AH379" s="31" t="s">
        <v>61</v>
      </c>
      <c r="AI379" s="31" t="s">
        <v>61</v>
      </c>
      <c r="AJ379" s="31" t="s">
        <v>61</v>
      </c>
      <c r="AK379" s="19" t="s">
        <v>150</v>
      </c>
      <c r="AL379" s="17" t="s">
        <v>61</v>
      </c>
      <c r="AM379" s="17" t="s">
        <v>61</v>
      </c>
      <c r="AN379" s="17" t="s">
        <v>1300</v>
      </c>
    </row>
    <row r="380" spans="2:40" x14ac:dyDescent="0.25">
      <c r="B380" s="41">
        <f t="shared" si="76"/>
        <v>321</v>
      </c>
      <c r="C380" s="16">
        <v>20200603</v>
      </c>
      <c r="D380" s="15" t="s">
        <v>3</v>
      </c>
      <c r="E380" s="15" t="s">
        <v>1135</v>
      </c>
      <c r="F380" s="170" t="s">
        <v>1233</v>
      </c>
      <c r="G380" s="17">
        <v>1496822</v>
      </c>
      <c r="H380" s="52" t="s">
        <v>61</v>
      </c>
      <c r="I380" s="15" t="s">
        <v>1146</v>
      </c>
      <c r="J380" s="52" t="s">
        <v>61</v>
      </c>
      <c r="K380" s="15" t="s">
        <v>146</v>
      </c>
      <c r="L380" s="15" t="s">
        <v>1173</v>
      </c>
      <c r="M380" s="80" t="s">
        <v>1206</v>
      </c>
      <c r="N380" s="15" t="s">
        <v>1172</v>
      </c>
      <c r="O380" s="77" t="s">
        <v>61</v>
      </c>
      <c r="P380" s="17" t="s">
        <v>1174</v>
      </c>
      <c r="Q380" s="18"/>
      <c r="R380" s="52" t="s">
        <v>61</v>
      </c>
      <c r="S380" s="15" t="s">
        <v>69</v>
      </c>
      <c r="T380" s="15"/>
      <c r="U380" s="15"/>
      <c r="V380" s="15">
        <v>36</v>
      </c>
      <c r="W380" s="15">
        <f t="shared" si="78"/>
        <v>36</v>
      </c>
      <c r="X380" s="15">
        <f t="shared" si="79"/>
        <v>36</v>
      </c>
      <c r="Y380" s="15">
        <f>ROUNDDOWN(W380/HLOOKUP(D380,Table!$C$3:$D$4,2,0)*8,2)</f>
        <v>0.64</v>
      </c>
      <c r="Z380" s="15">
        <v>0.2</v>
      </c>
      <c r="AA380" s="15" t="s">
        <v>21</v>
      </c>
      <c r="AB380" s="19">
        <v>43994</v>
      </c>
      <c r="AC380" s="19">
        <v>43985</v>
      </c>
      <c r="AD380" s="173">
        <v>43996</v>
      </c>
      <c r="AE380" s="19">
        <v>43986</v>
      </c>
      <c r="AF380" s="19">
        <v>43986</v>
      </c>
      <c r="AG380" s="19" t="s">
        <v>176</v>
      </c>
      <c r="AH380" s="31" t="s">
        <v>61</v>
      </c>
      <c r="AI380" s="31" t="s">
        <v>61</v>
      </c>
      <c r="AJ380" s="31" t="s">
        <v>61</v>
      </c>
      <c r="AK380" s="19" t="s">
        <v>150</v>
      </c>
      <c r="AL380" s="17" t="s">
        <v>61</v>
      </c>
      <c r="AM380" s="17" t="s">
        <v>61</v>
      </c>
      <c r="AN380" s="17" t="s">
        <v>1300</v>
      </c>
    </row>
    <row r="381" spans="2:40" x14ac:dyDescent="0.25">
      <c r="B381" s="41">
        <f t="shared" si="76"/>
        <v>322</v>
      </c>
      <c r="C381" s="16">
        <v>20200603</v>
      </c>
      <c r="D381" s="15" t="s">
        <v>3</v>
      </c>
      <c r="E381" s="15" t="s">
        <v>1135</v>
      </c>
      <c r="F381" s="170" t="s">
        <v>1234</v>
      </c>
      <c r="G381" s="17">
        <v>1496822</v>
      </c>
      <c r="H381" s="52" t="s">
        <v>61</v>
      </c>
      <c r="I381" s="15" t="s">
        <v>1147</v>
      </c>
      <c r="J381" s="52" t="s">
        <v>61</v>
      </c>
      <c r="K381" s="15" t="s">
        <v>146</v>
      </c>
      <c r="L381" s="15" t="s">
        <v>1173</v>
      </c>
      <c r="M381" s="80" t="s">
        <v>1206</v>
      </c>
      <c r="N381" s="15" t="s">
        <v>1172</v>
      </c>
      <c r="O381" s="77" t="s">
        <v>61</v>
      </c>
      <c r="P381" s="17" t="s">
        <v>1174</v>
      </c>
      <c r="Q381" s="18"/>
      <c r="R381" s="52" t="s">
        <v>61</v>
      </c>
      <c r="S381" s="15" t="s">
        <v>69</v>
      </c>
      <c r="T381" s="15"/>
      <c r="U381" s="15"/>
      <c r="V381" s="15">
        <v>22</v>
      </c>
      <c r="W381" s="15">
        <f t="shared" si="78"/>
        <v>22</v>
      </c>
      <c r="X381" s="15">
        <f t="shared" si="79"/>
        <v>22</v>
      </c>
      <c r="Y381" s="15">
        <f>ROUNDDOWN(W381/HLOOKUP(D381,Table!$C$3:$D$4,2,0)*8,2)</f>
        <v>0.39</v>
      </c>
      <c r="Z381" s="15">
        <v>0.1</v>
      </c>
      <c r="AA381" s="15" t="s">
        <v>21</v>
      </c>
      <c r="AB381" s="19">
        <v>43994</v>
      </c>
      <c r="AC381" s="19">
        <v>43985</v>
      </c>
      <c r="AD381" s="173">
        <v>43996</v>
      </c>
      <c r="AE381" s="19">
        <v>43986</v>
      </c>
      <c r="AF381" s="19">
        <v>43986</v>
      </c>
      <c r="AG381" s="19" t="s">
        <v>176</v>
      </c>
      <c r="AH381" s="31" t="s">
        <v>61</v>
      </c>
      <c r="AI381" s="31" t="s">
        <v>61</v>
      </c>
      <c r="AJ381" s="31" t="s">
        <v>61</v>
      </c>
      <c r="AK381" s="19" t="s">
        <v>150</v>
      </c>
      <c r="AL381" s="17" t="s">
        <v>61</v>
      </c>
      <c r="AM381" s="17" t="s">
        <v>61</v>
      </c>
      <c r="AN381" s="17" t="s">
        <v>1300</v>
      </c>
    </row>
    <row r="382" spans="2:40" x14ac:dyDescent="0.25">
      <c r="B382" s="41">
        <f t="shared" si="76"/>
        <v>323</v>
      </c>
      <c r="C382" s="16">
        <v>20200603</v>
      </c>
      <c r="D382" s="15" t="s">
        <v>3</v>
      </c>
      <c r="E382" s="15" t="s">
        <v>1135</v>
      </c>
      <c r="F382" s="170" t="s">
        <v>1235</v>
      </c>
      <c r="G382" s="17">
        <v>1496822</v>
      </c>
      <c r="H382" s="52" t="s">
        <v>61</v>
      </c>
      <c r="I382" s="15" t="s">
        <v>1148</v>
      </c>
      <c r="J382" s="52" t="s">
        <v>61</v>
      </c>
      <c r="K382" s="15" t="s">
        <v>146</v>
      </c>
      <c r="L382" s="15" t="s">
        <v>1173</v>
      </c>
      <c r="M382" s="80" t="s">
        <v>1206</v>
      </c>
      <c r="N382" s="15" t="s">
        <v>1172</v>
      </c>
      <c r="O382" s="77" t="s">
        <v>61</v>
      </c>
      <c r="P382" s="17" t="s">
        <v>1174</v>
      </c>
      <c r="Q382" s="18"/>
      <c r="R382" s="52" t="s">
        <v>61</v>
      </c>
      <c r="S382" s="15" t="s">
        <v>69</v>
      </c>
      <c r="T382" s="15"/>
      <c r="U382" s="15"/>
      <c r="V382" s="15">
        <v>36</v>
      </c>
      <c r="W382" s="15">
        <f t="shared" si="78"/>
        <v>36</v>
      </c>
      <c r="X382" s="15">
        <f t="shared" si="79"/>
        <v>36</v>
      </c>
      <c r="Y382" s="15">
        <f>ROUNDDOWN(W382/HLOOKUP(D382,Table!$C$3:$D$4,2,0)*8,2)</f>
        <v>0.64</v>
      </c>
      <c r="Z382" s="15">
        <v>0.1</v>
      </c>
      <c r="AA382" s="15" t="s">
        <v>21</v>
      </c>
      <c r="AB382" s="19">
        <v>43994</v>
      </c>
      <c r="AC382" s="19">
        <v>43985</v>
      </c>
      <c r="AD382" s="173">
        <v>43996</v>
      </c>
      <c r="AE382" s="19">
        <v>43986</v>
      </c>
      <c r="AF382" s="19">
        <v>43986</v>
      </c>
      <c r="AG382" s="19" t="s">
        <v>176</v>
      </c>
      <c r="AH382" s="31" t="s">
        <v>61</v>
      </c>
      <c r="AI382" s="31" t="s">
        <v>61</v>
      </c>
      <c r="AJ382" s="31" t="s">
        <v>61</v>
      </c>
      <c r="AK382" s="19" t="s">
        <v>150</v>
      </c>
      <c r="AL382" s="17" t="s">
        <v>61</v>
      </c>
      <c r="AM382" s="17" t="s">
        <v>61</v>
      </c>
      <c r="AN382" s="17" t="s">
        <v>1300</v>
      </c>
    </row>
    <row r="383" spans="2:40" x14ac:dyDescent="0.25">
      <c r="B383" s="41">
        <f t="shared" si="76"/>
        <v>324</v>
      </c>
      <c r="C383" s="16">
        <v>20200603</v>
      </c>
      <c r="D383" s="15" t="s">
        <v>3</v>
      </c>
      <c r="E383" s="15" t="s">
        <v>1135</v>
      </c>
      <c r="F383" s="170" t="s">
        <v>1236</v>
      </c>
      <c r="G383" s="17">
        <v>1496822</v>
      </c>
      <c r="H383" s="52" t="s">
        <v>61</v>
      </c>
      <c r="I383" s="15" t="s">
        <v>1149</v>
      </c>
      <c r="J383" s="52" t="s">
        <v>61</v>
      </c>
      <c r="K383" s="15" t="s">
        <v>146</v>
      </c>
      <c r="L383" s="15" t="s">
        <v>1173</v>
      </c>
      <c r="M383" s="80" t="s">
        <v>1206</v>
      </c>
      <c r="N383" s="15" t="s">
        <v>1172</v>
      </c>
      <c r="O383" s="77" t="s">
        <v>61</v>
      </c>
      <c r="P383" s="17" t="s">
        <v>1174</v>
      </c>
      <c r="Q383" s="18"/>
      <c r="R383" s="52" t="s">
        <v>61</v>
      </c>
      <c r="S383" s="15" t="s">
        <v>70</v>
      </c>
      <c r="T383" s="15"/>
      <c r="U383" s="15"/>
      <c r="V383" s="15">
        <v>60</v>
      </c>
      <c r="W383" s="15">
        <f t="shared" si="78"/>
        <v>60</v>
      </c>
      <c r="X383" s="15">
        <f t="shared" si="79"/>
        <v>60</v>
      </c>
      <c r="Y383" s="15">
        <f>ROUNDDOWN(W383/HLOOKUP(D383,Table!$C$3:$D$4,2,0)*8,2)</f>
        <v>1.06</v>
      </c>
      <c r="Z383" s="15">
        <v>0.5</v>
      </c>
      <c r="AA383" s="15" t="s">
        <v>21</v>
      </c>
      <c r="AB383" s="19">
        <v>43994</v>
      </c>
      <c r="AC383" s="19">
        <v>43985</v>
      </c>
      <c r="AD383" s="173">
        <v>43996</v>
      </c>
      <c r="AE383" s="19">
        <v>43986</v>
      </c>
      <c r="AF383" s="19">
        <v>43986</v>
      </c>
      <c r="AG383" s="19" t="s">
        <v>176</v>
      </c>
      <c r="AH383" s="31" t="s">
        <v>61</v>
      </c>
      <c r="AI383" s="31" t="s">
        <v>61</v>
      </c>
      <c r="AJ383" s="31" t="s">
        <v>61</v>
      </c>
      <c r="AK383" s="19" t="s">
        <v>150</v>
      </c>
      <c r="AL383" s="15" t="s">
        <v>61</v>
      </c>
      <c r="AM383" s="15" t="s">
        <v>61</v>
      </c>
      <c r="AN383" s="17" t="s">
        <v>1300</v>
      </c>
    </row>
    <row r="384" spans="2:40" x14ac:dyDescent="0.25">
      <c r="B384" s="41">
        <f t="shared" si="76"/>
        <v>325</v>
      </c>
      <c r="C384" s="16">
        <v>20200603</v>
      </c>
      <c r="D384" s="15" t="s">
        <v>3</v>
      </c>
      <c r="E384" s="15" t="s">
        <v>1135</v>
      </c>
      <c r="F384" s="170" t="s">
        <v>1237</v>
      </c>
      <c r="G384" s="17">
        <v>1496822</v>
      </c>
      <c r="H384" s="52" t="s">
        <v>61</v>
      </c>
      <c r="I384" s="15" t="s">
        <v>1150</v>
      </c>
      <c r="J384" s="52" t="s">
        <v>61</v>
      </c>
      <c r="K384" s="15" t="s">
        <v>146</v>
      </c>
      <c r="L384" s="15" t="s">
        <v>1173</v>
      </c>
      <c r="M384" s="80" t="s">
        <v>1206</v>
      </c>
      <c r="N384" s="15" t="s">
        <v>1172</v>
      </c>
      <c r="O384" s="77" t="s">
        <v>61</v>
      </c>
      <c r="P384" s="17" t="s">
        <v>1174</v>
      </c>
      <c r="Q384" s="18"/>
      <c r="R384" s="52" t="s">
        <v>61</v>
      </c>
      <c r="S384" s="15" t="s">
        <v>70</v>
      </c>
      <c r="T384" s="15"/>
      <c r="U384" s="15"/>
      <c r="V384" s="15">
        <v>33</v>
      </c>
      <c r="W384" s="15">
        <f t="shared" si="78"/>
        <v>33</v>
      </c>
      <c r="X384" s="15">
        <f t="shared" si="79"/>
        <v>33</v>
      </c>
      <c r="Y384" s="15">
        <f>ROUNDDOWN(W384/HLOOKUP(D384,Table!$C$3:$D$4,2,0)*8,2)</f>
        <v>0.57999999999999996</v>
      </c>
      <c r="Z384" s="15">
        <v>0.1</v>
      </c>
      <c r="AA384" s="15" t="s">
        <v>21</v>
      </c>
      <c r="AB384" s="19">
        <v>43994</v>
      </c>
      <c r="AC384" s="19">
        <v>43985</v>
      </c>
      <c r="AD384" s="173">
        <v>43996</v>
      </c>
      <c r="AE384" s="19">
        <v>43986</v>
      </c>
      <c r="AF384" s="19">
        <v>43986</v>
      </c>
      <c r="AG384" s="19" t="s">
        <v>176</v>
      </c>
      <c r="AH384" s="31" t="s">
        <v>61</v>
      </c>
      <c r="AI384" s="31" t="s">
        <v>61</v>
      </c>
      <c r="AJ384" s="31" t="s">
        <v>61</v>
      </c>
      <c r="AK384" s="19" t="s">
        <v>150</v>
      </c>
      <c r="AL384" s="15" t="s">
        <v>61</v>
      </c>
      <c r="AM384" s="15" t="s">
        <v>61</v>
      </c>
      <c r="AN384" s="17" t="s">
        <v>1300</v>
      </c>
    </row>
    <row r="385" spans="1:40" x14ac:dyDescent="0.25">
      <c r="B385" s="41">
        <f t="shared" si="76"/>
        <v>326</v>
      </c>
      <c r="C385" s="16">
        <v>20200603</v>
      </c>
      <c r="D385" s="15" t="s">
        <v>3</v>
      </c>
      <c r="E385" s="15" t="s">
        <v>1135</v>
      </c>
      <c r="F385" s="170" t="s">
        <v>1238</v>
      </c>
      <c r="G385" s="17">
        <v>1496822</v>
      </c>
      <c r="H385" s="52" t="s">
        <v>61</v>
      </c>
      <c r="I385" s="15" t="s">
        <v>1151</v>
      </c>
      <c r="J385" s="52" t="s">
        <v>61</v>
      </c>
      <c r="K385" s="15" t="s">
        <v>146</v>
      </c>
      <c r="L385" s="15" t="s">
        <v>1173</v>
      </c>
      <c r="M385" s="80" t="s">
        <v>1206</v>
      </c>
      <c r="N385" s="15" t="s">
        <v>1172</v>
      </c>
      <c r="O385" s="77" t="s">
        <v>61</v>
      </c>
      <c r="P385" s="17" t="s">
        <v>1174</v>
      </c>
      <c r="Q385" s="18"/>
      <c r="R385" s="52" t="s">
        <v>61</v>
      </c>
      <c r="S385" s="15" t="s">
        <v>70</v>
      </c>
      <c r="T385" s="15"/>
      <c r="U385" s="15"/>
      <c r="V385" s="15">
        <v>19</v>
      </c>
      <c r="W385" s="15">
        <f t="shared" si="78"/>
        <v>19</v>
      </c>
      <c r="X385" s="15">
        <f t="shared" si="79"/>
        <v>19</v>
      </c>
      <c r="Y385" s="15">
        <f>ROUNDDOWN(W385/HLOOKUP(D385,Table!$C$3:$D$4,2,0)*8,2)</f>
        <v>0.33</v>
      </c>
      <c r="Z385" s="15">
        <v>0.1</v>
      </c>
      <c r="AA385" s="15" t="s">
        <v>21</v>
      </c>
      <c r="AB385" s="19">
        <v>43994</v>
      </c>
      <c r="AC385" s="19">
        <v>43985</v>
      </c>
      <c r="AD385" s="173">
        <v>43996</v>
      </c>
      <c r="AE385" s="19">
        <v>43986</v>
      </c>
      <c r="AF385" s="19">
        <v>43986</v>
      </c>
      <c r="AG385" s="19" t="s">
        <v>176</v>
      </c>
      <c r="AH385" s="31" t="s">
        <v>61</v>
      </c>
      <c r="AI385" s="31" t="s">
        <v>61</v>
      </c>
      <c r="AJ385" s="31" t="s">
        <v>61</v>
      </c>
      <c r="AK385" s="19" t="s">
        <v>150</v>
      </c>
      <c r="AL385" s="15" t="s">
        <v>61</v>
      </c>
      <c r="AM385" s="15" t="s">
        <v>61</v>
      </c>
      <c r="AN385" s="17" t="s">
        <v>1300</v>
      </c>
    </row>
    <row r="386" spans="1:40" x14ac:dyDescent="0.25">
      <c r="B386" s="41">
        <f t="shared" si="76"/>
        <v>327</v>
      </c>
      <c r="C386" s="16">
        <v>20200603</v>
      </c>
      <c r="D386" s="15" t="s">
        <v>3</v>
      </c>
      <c r="E386" s="15" t="s">
        <v>1135</v>
      </c>
      <c r="F386" s="170" t="s">
        <v>1239</v>
      </c>
      <c r="G386" s="17">
        <v>1496822</v>
      </c>
      <c r="H386" s="52" t="s">
        <v>61</v>
      </c>
      <c r="I386" s="15" t="s">
        <v>1152</v>
      </c>
      <c r="J386" s="52" t="s">
        <v>61</v>
      </c>
      <c r="K386" s="15" t="s">
        <v>146</v>
      </c>
      <c r="L386" s="15" t="s">
        <v>1173</v>
      </c>
      <c r="M386" s="80" t="s">
        <v>1206</v>
      </c>
      <c r="N386" s="15" t="s">
        <v>1172</v>
      </c>
      <c r="O386" s="77" t="s">
        <v>61</v>
      </c>
      <c r="P386" s="17" t="s">
        <v>1174</v>
      </c>
      <c r="Q386" s="18"/>
      <c r="R386" s="52" t="s">
        <v>61</v>
      </c>
      <c r="S386" s="15" t="s">
        <v>70</v>
      </c>
      <c r="T386" s="15"/>
      <c r="U386" s="15"/>
      <c r="V386" s="15">
        <v>33</v>
      </c>
      <c r="W386" s="15">
        <f t="shared" si="78"/>
        <v>33</v>
      </c>
      <c r="X386" s="15">
        <f t="shared" si="79"/>
        <v>33</v>
      </c>
      <c r="Y386" s="15">
        <f>ROUNDDOWN(W386/HLOOKUP(D386,Table!$C$3:$D$4,2,0)*8,2)</f>
        <v>0.57999999999999996</v>
      </c>
      <c r="Z386" s="15">
        <v>0.1</v>
      </c>
      <c r="AA386" s="15" t="s">
        <v>21</v>
      </c>
      <c r="AB386" s="19">
        <v>43994</v>
      </c>
      <c r="AC386" s="19">
        <v>43985</v>
      </c>
      <c r="AD386" s="173">
        <v>43996</v>
      </c>
      <c r="AE386" s="19">
        <v>43986</v>
      </c>
      <c r="AF386" s="19">
        <v>43986</v>
      </c>
      <c r="AG386" s="19" t="s">
        <v>176</v>
      </c>
      <c r="AH386" s="31" t="s">
        <v>61</v>
      </c>
      <c r="AI386" s="31" t="s">
        <v>61</v>
      </c>
      <c r="AJ386" s="31" t="s">
        <v>61</v>
      </c>
      <c r="AK386" s="19" t="s">
        <v>150</v>
      </c>
      <c r="AL386" s="15" t="s">
        <v>61</v>
      </c>
      <c r="AM386" s="15" t="s">
        <v>61</v>
      </c>
      <c r="AN386" s="17" t="s">
        <v>1300</v>
      </c>
    </row>
    <row r="387" spans="1:40" x14ac:dyDescent="0.25">
      <c r="B387" s="41">
        <f t="shared" si="76"/>
        <v>328</v>
      </c>
      <c r="C387" s="16">
        <v>20200603</v>
      </c>
      <c r="D387" s="15" t="s">
        <v>3</v>
      </c>
      <c r="E387" s="15" t="s">
        <v>1135</v>
      </c>
      <c r="F387" s="170" t="s">
        <v>1240</v>
      </c>
      <c r="G387" s="17">
        <v>1496822</v>
      </c>
      <c r="H387" s="52" t="s">
        <v>61</v>
      </c>
      <c r="I387" s="15" t="s">
        <v>1153</v>
      </c>
      <c r="J387" s="52" t="s">
        <v>61</v>
      </c>
      <c r="K387" s="15" t="s">
        <v>146</v>
      </c>
      <c r="L387" s="15" t="s">
        <v>1173</v>
      </c>
      <c r="M387" s="80" t="s">
        <v>1206</v>
      </c>
      <c r="N387" s="15" t="s">
        <v>1172</v>
      </c>
      <c r="O387" s="77" t="s">
        <v>61</v>
      </c>
      <c r="P387" s="17" t="s">
        <v>1174</v>
      </c>
      <c r="Q387" s="18"/>
      <c r="R387" s="52" t="s">
        <v>61</v>
      </c>
      <c r="S387" s="15" t="s">
        <v>70</v>
      </c>
      <c r="T387" s="15"/>
      <c r="U387" s="15"/>
      <c r="V387" s="15">
        <v>40</v>
      </c>
      <c r="W387" s="15">
        <f t="shared" si="78"/>
        <v>40</v>
      </c>
      <c r="X387" s="15">
        <f t="shared" si="79"/>
        <v>40</v>
      </c>
      <c r="Y387" s="15">
        <f>ROUNDDOWN(W387/HLOOKUP(D387,Table!$C$3:$D$4,2,0)*8,2)</f>
        <v>0.71</v>
      </c>
      <c r="Z387" s="15">
        <v>0.1</v>
      </c>
      <c r="AA387" s="15" t="s">
        <v>21</v>
      </c>
      <c r="AB387" s="19">
        <v>43994</v>
      </c>
      <c r="AC387" s="19">
        <v>43985</v>
      </c>
      <c r="AD387" s="173">
        <v>43996</v>
      </c>
      <c r="AE387" s="19">
        <v>43986</v>
      </c>
      <c r="AF387" s="19">
        <v>43986</v>
      </c>
      <c r="AG387" s="19" t="s">
        <v>176</v>
      </c>
      <c r="AH387" s="31" t="s">
        <v>61</v>
      </c>
      <c r="AI387" s="31" t="s">
        <v>61</v>
      </c>
      <c r="AJ387" s="31" t="s">
        <v>61</v>
      </c>
      <c r="AK387" s="19" t="s">
        <v>150</v>
      </c>
      <c r="AL387" s="15" t="s">
        <v>61</v>
      </c>
      <c r="AM387" s="15" t="s">
        <v>61</v>
      </c>
      <c r="AN387" s="17" t="s">
        <v>1300</v>
      </c>
    </row>
    <row r="388" spans="1:40" x14ac:dyDescent="0.25">
      <c r="B388" s="41">
        <f t="shared" si="76"/>
        <v>329</v>
      </c>
      <c r="C388" s="16">
        <v>20200603</v>
      </c>
      <c r="D388" s="15" t="s">
        <v>3</v>
      </c>
      <c r="E388" s="15" t="s">
        <v>1135</v>
      </c>
      <c r="F388" s="170" t="s">
        <v>1241</v>
      </c>
      <c r="G388" s="17">
        <v>1496822</v>
      </c>
      <c r="H388" s="52" t="s">
        <v>61</v>
      </c>
      <c r="I388" s="15" t="s">
        <v>1154</v>
      </c>
      <c r="J388" s="52" t="s">
        <v>61</v>
      </c>
      <c r="K388" s="15" t="s">
        <v>146</v>
      </c>
      <c r="L388" s="15" t="s">
        <v>1173</v>
      </c>
      <c r="M388" s="80" t="s">
        <v>1206</v>
      </c>
      <c r="N388" s="15" t="s">
        <v>1172</v>
      </c>
      <c r="O388" s="77" t="s">
        <v>61</v>
      </c>
      <c r="P388" s="17" t="s">
        <v>1174</v>
      </c>
      <c r="Q388" s="18"/>
      <c r="R388" s="52" t="s">
        <v>61</v>
      </c>
      <c r="S388" s="15" t="s">
        <v>67</v>
      </c>
      <c r="T388" s="15"/>
      <c r="U388" s="15"/>
      <c r="V388" s="15">
        <v>29</v>
      </c>
      <c r="W388" s="15">
        <f t="shared" si="78"/>
        <v>29</v>
      </c>
      <c r="X388" s="15">
        <f>W388</f>
        <v>29</v>
      </c>
      <c r="Y388" s="15">
        <f>ROUNDDOWN(W388/HLOOKUP(D388,Table!$C$3:$D$4,2,0)*8,2)</f>
        <v>0.51</v>
      </c>
      <c r="Z388" s="15">
        <v>0.1</v>
      </c>
      <c r="AA388" s="15" t="s">
        <v>21</v>
      </c>
      <c r="AB388" s="19">
        <v>43994</v>
      </c>
      <c r="AC388" s="19">
        <v>43985</v>
      </c>
      <c r="AD388" s="173">
        <v>43996</v>
      </c>
      <c r="AE388" s="19">
        <v>43993</v>
      </c>
      <c r="AF388" s="19">
        <v>43993</v>
      </c>
      <c r="AG388" s="19" t="s">
        <v>176</v>
      </c>
      <c r="AH388" s="79" t="s">
        <v>61</v>
      </c>
      <c r="AI388" s="79" t="s">
        <v>61</v>
      </c>
      <c r="AJ388" s="79" t="s">
        <v>61</v>
      </c>
      <c r="AK388" s="19" t="s">
        <v>150</v>
      </c>
      <c r="AL388" s="15" t="s">
        <v>61</v>
      </c>
      <c r="AM388" s="17" t="s">
        <v>61</v>
      </c>
      <c r="AN388" s="17" t="s">
        <v>1300</v>
      </c>
    </row>
    <row r="389" spans="1:40" x14ac:dyDescent="0.25">
      <c r="B389" s="41">
        <f t="shared" si="76"/>
        <v>330</v>
      </c>
      <c r="C389" s="16">
        <v>20200603</v>
      </c>
      <c r="D389" s="15" t="s">
        <v>3</v>
      </c>
      <c r="E389" s="15" t="s">
        <v>1135</v>
      </c>
      <c r="F389" s="170" t="s">
        <v>1242</v>
      </c>
      <c r="G389" s="17">
        <v>1496822</v>
      </c>
      <c r="H389" s="52" t="s">
        <v>61</v>
      </c>
      <c r="I389" s="15" t="s">
        <v>1155</v>
      </c>
      <c r="J389" s="52" t="s">
        <v>61</v>
      </c>
      <c r="K389" s="15" t="s">
        <v>146</v>
      </c>
      <c r="L389" s="15" t="s">
        <v>1173</v>
      </c>
      <c r="M389" s="80" t="s">
        <v>1206</v>
      </c>
      <c r="N389" s="15" t="s">
        <v>1172</v>
      </c>
      <c r="O389" s="77" t="s">
        <v>61</v>
      </c>
      <c r="P389" s="17" t="s">
        <v>1174</v>
      </c>
      <c r="Q389" s="18"/>
      <c r="R389" s="52" t="s">
        <v>61</v>
      </c>
      <c r="S389" s="15" t="s">
        <v>67</v>
      </c>
      <c r="T389" s="15"/>
      <c r="U389" s="15"/>
      <c r="V389" s="15">
        <v>29</v>
      </c>
      <c r="W389" s="15">
        <f t="shared" si="78"/>
        <v>29</v>
      </c>
      <c r="X389" s="15">
        <f>W389</f>
        <v>29</v>
      </c>
      <c r="Y389" s="15">
        <f>ROUNDDOWN(W389/HLOOKUP(D389,Table!$C$3:$D$4,2,0)*8,2)</f>
        <v>0.51</v>
      </c>
      <c r="Z389" s="15">
        <v>0.1</v>
      </c>
      <c r="AA389" s="15" t="s">
        <v>21</v>
      </c>
      <c r="AB389" s="19">
        <v>43994</v>
      </c>
      <c r="AC389" s="19">
        <v>43985</v>
      </c>
      <c r="AD389" s="173">
        <v>43996</v>
      </c>
      <c r="AE389" s="19">
        <v>43993</v>
      </c>
      <c r="AF389" s="19">
        <v>43993</v>
      </c>
      <c r="AG389" s="19" t="s">
        <v>176</v>
      </c>
      <c r="AH389" s="79" t="s">
        <v>61</v>
      </c>
      <c r="AI389" s="79" t="s">
        <v>61</v>
      </c>
      <c r="AJ389" s="79" t="s">
        <v>61</v>
      </c>
      <c r="AK389" s="19" t="s">
        <v>150</v>
      </c>
      <c r="AL389" s="15" t="s">
        <v>61</v>
      </c>
      <c r="AM389" s="17" t="s">
        <v>61</v>
      </c>
      <c r="AN389" s="17" t="s">
        <v>1300</v>
      </c>
    </row>
    <row r="390" spans="1:40" x14ac:dyDescent="0.25">
      <c r="B390" s="41">
        <f t="shared" si="76"/>
        <v>331</v>
      </c>
      <c r="C390" s="16">
        <v>20200603</v>
      </c>
      <c r="D390" s="15" t="s">
        <v>3</v>
      </c>
      <c r="E390" s="15" t="s">
        <v>1135</v>
      </c>
      <c r="F390" s="170" t="s">
        <v>1243</v>
      </c>
      <c r="G390" s="17">
        <v>1496822</v>
      </c>
      <c r="H390" s="52" t="s">
        <v>61</v>
      </c>
      <c r="I390" s="15" t="s">
        <v>1156</v>
      </c>
      <c r="J390" s="52" t="s">
        <v>61</v>
      </c>
      <c r="K390" s="15" t="s">
        <v>146</v>
      </c>
      <c r="L390" s="15" t="s">
        <v>1173</v>
      </c>
      <c r="M390" s="80" t="s">
        <v>1206</v>
      </c>
      <c r="N390" s="15" t="s">
        <v>1172</v>
      </c>
      <c r="O390" s="77" t="s">
        <v>61</v>
      </c>
      <c r="P390" s="17" t="s">
        <v>1174</v>
      </c>
      <c r="Q390" s="18"/>
      <c r="R390" s="52" t="s">
        <v>61</v>
      </c>
      <c r="S390" s="15" t="s">
        <v>67</v>
      </c>
      <c r="T390" s="15"/>
      <c r="U390" s="15"/>
      <c r="V390" s="15">
        <v>24</v>
      </c>
      <c r="W390" s="15">
        <f t="shared" si="78"/>
        <v>24</v>
      </c>
      <c r="X390" s="15">
        <f>W390</f>
        <v>24</v>
      </c>
      <c r="Y390" s="15">
        <f>ROUNDDOWN(W390/HLOOKUP(D390,Table!$C$3:$D$4,2,0)*8,2)</f>
        <v>0.42</v>
      </c>
      <c r="Z390" s="15">
        <v>0.1</v>
      </c>
      <c r="AA390" s="15" t="s">
        <v>21</v>
      </c>
      <c r="AB390" s="19">
        <v>43994</v>
      </c>
      <c r="AC390" s="19">
        <v>43985</v>
      </c>
      <c r="AD390" s="173">
        <v>43996</v>
      </c>
      <c r="AE390" s="19">
        <v>43993</v>
      </c>
      <c r="AF390" s="19">
        <v>43993</v>
      </c>
      <c r="AG390" s="19" t="s">
        <v>176</v>
      </c>
      <c r="AH390" s="79" t="s">
        <v>61</v>
      </c>
      <c r="AI390" s="79" t="s">
        <v>61</v>
      </c>
      <c r="AJ390" s="79" t="s">
        <v>61</v>
      </c>
      <c r="AK390" s="19" t="s">
        <v>150</v>
      </c>
      <c r="AL390" s="15" t="s">
        <v>61</v>
      </c>
      <c r="AM390" s="17" t="s">
        <v>61</v>
      </c>
      <c r="AN390" s="17" t="s">
        <v>1300</v>
      </c>
    </row>
    <row r="391" spans="1:40" x14ac:dyDescent="0.25">
      <c r="B391" s="41">
        <f t="shared" si="76"/>
        <v>332</v>
      </c>
      <c r="C391" s="16">
        <v>20200603</v>
      </c>
      <c r="D391" s="15" t="s">
        <v>3</v>
      </c>
      <c r="E391" s="15" t="s">
        <v>1135</v>
      </c>
      <c r="F391" s="170" t="s">
        <v>1244</v>
      </c>
      <c r="G391" s="17">
        <v>1496822</v>
      </c>
      <c r="H391" s="52" t="s">
        <v>61</v>
      </c>
      <c r="I391" s="15" t="s">
        <v>1157</v>
      </c>
      <c r="J391" s="52" t="s">
        <v>61</v>
      </c>
      <c r="K391" s="15" t="s">
        <v>146</v>
      </c>
      <c r="L391" s="15" t="s">
        <v>1173</v>
      </c>
      <c r="M391" s="80" t="s">
        <v>1206</v>
      </c>
      <c r="N391" s="15" t="s">
        <v>1172</v>
      </c>
      <c r="O391" s="77" t="s">
        <v>61</v>
      </c>
      <c r="P391" s="17" t="s">
        <v>1174</v>
      </c>
      <c r="Q391" s="18"/>
      <c r="R391" s="52" t="s">
        <v>61</v>
      </c>
      <c r="S391" s="15" t="s">
        <v>67</v>
      </c>
      <c r="T391" s="15"/>
      <c r="U391" s="15"/>
      <c r="V391" s="15">
        <v>23</v>
      </c>
      <c r="W391" s="15">
        <f t="shared" si="78"/>
        <v>23</v>
      </c>
      <c r="X391" s="15">
        <f>W391</f>
        <v>23</v>
      </c>
      <c r="Y391" s="15">
        <f>ROUNDDOWN(W391/HLOOKUP(D391,Table!$C$3:$D$4,2,0)*8,2)</f>
        <v>0.4</v>
      </c>
      <c r="Z391" s="15">
        <v>0.1</v>
      </c>
      <c r="AA391" s="15" t="s">
        <v>21</v>
      </c>
      <c r="AB391" s="19">
        <v>43994</v>
      </c>
      <c r="AC391" s="19">
        <v>43985</v>
      </c>
      <c r="AD391" s="173">
        <v>43996</v>
      </c>
      <c r="AE391" s="19">
        <v>43993</v>
      </c>
      <c r="AF391" s="19">
        <v>43993</v>
      </c>
      <c r="AG391" s="19" t="s">
        <v>176</v>
      </c>
      <c r="AH391" s="79" t="s">
        <v>61</v>
      </c>
      <c r="AI391" s="79" t="s">
        <v>61</v>
      </c>
      <c r="AJ391" s="79" t="s">
        <v>61</v>
      </c>
      <c r="AK391" s="19" t="s">
        <v>150</v>
      </c>
      <c r="AL391" s="15" t="s">
        <v>61</v>
      </c>
      <c r="AM391" s="17" t="s">
        <v>61</v>
      </c>
      <c r="AN391" s="17" t="s">
        <v>1300</v>
      </c>
    </row>
    <row r="392" spans="1:40" x14ac:dyDescent="0.25">
      <c r="B392" s="41">
        <f t="shared" si="76"/>
        <v>333</v>
      </c>
      <c r="C392" s="16">
        <v>20200603</v>
      </c>
      <c r="D392" s="15" t="s">
        <v>3</v>
      </c>
      <c r="E392" s="15" t="s">
        <v>1135</v>
      </c>
      <c r="F392" s="170" t="s">
        <v>1245</v>
      </c>
      <c r="G392" s="17">
        <v>1496822</v>
      </c>
      <c r="H392" s="52" t="s">
        <v>61</v>
      </c>
      <c r="I392" s="15" t="s">
        <v>1158</v>
      </c>
      <c r="J392" s="52" t="s">
        <v>61</v>
      </c>
      <c r="K392" s="15" t="s">
        <v>146</v>
      </c>
      <c r="L392" s="15" t="s">
        <v>1173</v>
      </c>
      <c r="M392" s="80" t="s">
        <v>1206</v>
      </c>
      <c r="N392" s="15" t="s">
        <v>1172</v>
      </c>
      <c r="O392" s="77" t="s">
        <v>61</v>
      </c>
      <c r="P392" s="17" t="s">
        <v>1174</v>
      </c>
      <c r="Q392" s="18"/>
      <c r="R392" s="52" t="s">
        <v>61</v>
      </c>
      <c r="S392" s="15" t="s">
        <v>67</v>
      </c>
      <c r="T392" s="15"/>
      <c r="U392" s="15"/>
      <c r="V392" s="15">
        <v>20</v>
      </c>
      <c r="W392" s="15">
        <f t="shared" si="78"/>
        <v>20</v>
      </c>
      <c r="X392" s="15">
        <f>W392</f>
        <v>20</v>
      </c>
      <c r="Y392" s="15">
        <f>ROUNDDOWN(W392/HLOOKUP(D392,Table!$C$3:$D$4,2,0)*8,2)</f>
        <v>0.35</v>
      </c>
      <c r="Z392" s="15">
        <v>0.2</v>
      </c>
      <c r="AA392" s="15" t="s">
        <v>21</v>
      </c>
      <c r="AB392" s="19">
        <v>43994</v>
      </c>
      <c r="AC392" s="19">
        <v>43985</v>
      </c>
      <c r="AD392" s="173">
        <v>43996</v>
      </c>
      <c r="AE392" s="19">
        <v>43993</v>
      </c>
      <c r="AF392" s="19">
        <v>43993</v>
      </c>
      <c r="AG392" s="19" t="s">
        <v>176</v>
      </c>
      <c r="AH392" s="31">
        <v>1</v>
      </c>
      <c r="AI392" s="31">
        <v>1</v>
      </c>
      <c r="AJ392" s="31">
        <v>1</v>
      </c>
      <c r="AK392" s="19" t="s">
        <v>150</v>
      </c>
      <c r="AL392" s="15" t="s">
        <v>61</v>
      </c>
      <c r="AM392" s="17" t="s">
        <v>61</v>
      </c>
      <c r="AN392" s="17" t="s">
        <v>61</v>
      </c>
    </row>
    <row r="393" spans="1:40" x14ac:dyDescent="0.25">
      <c r="B393" s="41">
        <f t="shared" si="76"/>
        <v>334</v>
      </c>
      <c r="C393" s="16">
        <v>20200603</v>
      </c>
      <c r="D393" s="15" t="s">
        <v>3</v>
      </c>
      <c r="E393" s="15" t="s">
        <v>1136</v>
      </c>
      <c r="F393" s="200" t="s">
        <v>1246</v>
      </c>
      <c r="G393" s="17">
        <v>1490120</v>
      </c>
      <c r="H393" s="52" t="s">
        <v>61</v>
      </c>
      <c r="I393" s="15" t="s">
        <v>1159</v>
      </c>
      <c r="J393" s="52" t="s">
        <v>61</v>
      </c>
      <c r="K393" s="15" t="s">
        <v>146</v>
      </c>
      <c r="L393" s="15" t="s">
        <v>1177</v>
      </c>
      <c r="M393" s="80" t="s">
        <v>1178</v>
      </c>
      <c r="N393" s="15" t="s">
        <v>1175</v>
      </c>
      <c r="O393" s="77" t="s">
        <v>61</v>
      </c>
      <c r="P393" s="17" t="s">
        <v>1176</v>
      </c>
      <c r="Q393" s="18"/>
      <c r="R393" s="52" t="s">
        <v>61</v>
      </c>
      <c r="S393" s="15" t="s">
        <v>68</v>
      </c>
      <c r="T393" s="15"/>
      <c r="U393" s="15"/>
      <c r="V393" s="15">
        <v>155</v>
      </c>
      <c r="W393" s="15">
        <f t="shared" si="78"/>
        <v>155</v>
      </c>
      <c r="X393" s="15">
        <f t="shared" ref="X393:X399" si="80">W393</f>
        <v>155</v>
      </c>
      <c r="Y393" s="15">
        <f>ROUNDDOWN(W393/HLOOKUP(D393,Table!$C$3:$D$4,2,0)*8,2)</f>
        <v>2.75</v>
      </c>
      <c r="Z393" s="15">
        <f>Y393</f>
        <v>2.75</v>
      </c>
      <c r="AA393" s="15" t="s">
        <v>21</v>
      </c>
      <c r="AB393" s="19">
        <v>43991</v>
      </c>
      <c r="AC393" s="19">
        <v>43985</v>
      </c>
      <c r="AD393" s="99">
        <v>43991</v>
      </c>
      <c r="AE393" s="19">
        <v>43990</v>
      </c>
      <c r="AF393" s="19">
        <v>43990</v>
      </c>
      <c r="AG393" s="19" t="s">
        <v>176</v>
      </c>
      <c r="AH393" s="31">
        <v>1</v>
      </c>
      <c r="AI393" s="31">
        <v>1</v>
      </c>
      <c r="AJ393" s="31">
        <v>1</v>
      </c>
      <c r="AK393" s="19" t="s">
        <v>150</v>
      </c>
      <c r="AL393" s="15"/>
      <c r="AM393" s="15"/>
      <c r="AN393" s="15"/>
    </row>
    <row r="394" spans="1:40" x14ac:dyDescent="0.25">
      <c r="B394" s="41">
        <f t="shared" si="76"/>
        <v>335</v>
      </c>
      <c r="C394" s="16">
        <v>20200603</v>
      </c>
      <c r="D394" s="15" t="s">
        <v>3</v>
      </c>
      <c r="E394" s="15" t="s">
        <v>1136</v>
      </c>
      <c r="F394" s="200" t="s">
        <v>1247</v>
      </c>
      <c r="G394" s="17">
        <v>1490120</v>
      </c>
      <c r="H394" s="52" t="s">
        <v>61</v>
      </c>
      <c r="I394" s="15" t="s">
        <v>153</v>
      </c>
      <c r="J394" s="52" t="s">
        <v>61</v>
      </c>
      <c r="K394" s="15" t="s">
        <v>146</v>
      </c>
      <c r="L394" s="15" t="s">
        <v>1177</v>
      </c>
      <c r="M394" s="80" t="s">
        <v>1178</v>
      </c>
      <c r="N394" s="15" t="s">
        <v>1175</v>
      </c>
      <c r="O394" s="77" t="s">
        <v>61</v>
      </c>
      <c r="P394" s="17" t="s">
        <v>1176</v>
      </c>
      <c r="Q394" s="18"/>
      <c r="R394" s="52" t="s">
        <v>61</v>
      </c>
      <c r="S394" s="15" t="s">
        <v>68</v>
      </c>
      <c r="T394" s="15"/>
      <c r="U394" s="15"/>
      <c r="V394" s="15">
        <v>34</v>
      </c>
      <c r="W394" s="15">
        <f t="shared" si="78"/>
        <v>34</v>
      </c>
      <c r="X394" s="15">
        <f t="shared" si="80"/>
        <v>34</v>
      </c>
      <c r="Y394" s="15">
        <f>ROUNDDOWN(W394/HLOOKUP(D394,Table!$C$3:$D$4,2,0)*8,2)</f>
        <v>0.6</v>
      </c>
      <c r="Z394" s="15">
        <f>Y394</f>
        <v>0.6</v>
      </c>
      <c r="AA394" s="15" t="s">
        <v>21</v>
      </c>
      <c r="AB394" s="19">
        <v>43991</v>
      </c>
      <c r="AC394" s="19">
        <v>43985</v>
      </c>
      <c r="AD394" s="99">
        <v>43991</v>
      </c>
      <c r="AE394" s="19">
        <v>43990</v>
      </c>
      <c r="AF394" s="19">
        <v>43990</v>
      </c>
      <c r="AG394" s="19" t="s">
        <v>176</v>
      </c>
      <c r="AH394" s="31">
        <v>1</v>
      </c>
      <c r="AI394" s="31">
        <v>1</v>
      </c>
      <c r="AJ394" s="31">
        <v>1</v>
      </c>
      <c r="AK394" s="19" t="s">
        <v>150</v>
      </c>
      <c r="AL394" s="15"/>
      <c r="AM394" s="15"/>
      <c r="AN394" s="15"/>
    </row>
    <row r="395" spans="1:40" x14ac:dyDescent="0.25">
      <c r="B395" s="41">
        <f t="shared" si="76"/>
        <v>336</v>
      </c>
      <c r="C395" s="16">
        <v>20200603</v>
      </c>
      <c r="D395" s="15" t="s">
        <v>3</v>
      </c>
      <c r="E395" s="15" t="s">
        <v>1136</v>
      </c>
      <c r="F395" s="200" t="s">
        <v>1248</v>
      </c>
      <c r="G395" s="17">
        <v>1490120</v>
      </c>
      <c r="H395" s="52" t="s">
        <v>61</v>
      </c>
      <c r="I395" s="15" t="s">
        <v>159</v>
      </c>
      <c r="J395" s="52" t="s">
        <v>61</v>
      </c>
      <c r="K395" s="15" t="s">
        <v>146</v>
      </c>
      <c r="L395" s="15" t="s">
        <v>1177</v>
      </c>
      <c r="M395" s="80" t="s">
        <v>1178</v>
      </c>
      <c r="N395" s="15" t="s">
        <v>1175</v>
      </c>
      <c r="O395" s="77" t="s">
        <v>61</v>
      </c>
      <c r="P395" s="17" t="s">
        <v>1176</v>
      </c>
      <c r="Q395" s="18"/>
      <c r="R395" s="52" t="s">
        <v>61</v>
      </c>
      <c r="S395" s="15" t="s">
        <v>68</v>
      </c>
      <c r="T395" s="15"/>
      <c r="U395" s="15"/>
      <c r="V395" s="15">
        <v>65</v>
      </c>
      <c r="W395" s="15">
        <f t="shared" si="78"/>
        <v>65</v>
      </c>
      <c r="X395" s="15">
        <f t="shared" si="80"/>
        <v>65</v>
      </c>
      <c r="Y395" s="15">
        <f>ROUNDDOWN(W395/HLOOKUP(D395,Table!$C$3:$D$4,2,0)*8,2)</f>
        <v>1.1499999999999999</v>
      </c>
      <c r="Z395" s="15">
        <f>Y395</f>
        <v>1.1499999999999999</v>
      </c>
      <c r="AA395" s="15" t="s">
        <v>21</v>
      </c>
      <c r="AB395" s="19">
        <v>43991</v>
      </c>
      <c r="AC395" s="19">
        <v>43985</v>
      </c>
      <c r="AD395" s="99">
        <v>43991</v>
      </c>
      <c r="AE395" s="19">
        <v>43990</v>
      </c>
      <c r="AF395" s="19">
        <v>43990</v>
      </c>
      <c r="AG395" s="19" t="s">
        <v>176</v>
      </c>
      <c r="AH395" s="31">
        <v>1</v>
      </c>
      <c r="AI395" s="31">
        <v>1</v>
      </c>
      <c r="AJ395" s="31">
        <v>1</v>
      </c>
      <c r="AK395" s="19" t="s">
        <v>150</v>
      </c>
      <c r="AL395" s="15"/>
      <c r="AM395" s="15"/>
      <c r="AN395" s="15"/>
    </row>
    <row r="396" spans="1:40" x14ac:dyDescent="0.25">
      <c r="A396" t="s">
        <v>1449</v>
      </c>
      <c r="B396" s="41">
        <f t="shared" si="76"/>
        <v>337</v>
      </c>
      <c r="C396" s="16">
        <v>20200603</v>
      </c>
      <c r="D396" s="15" t="s">
        <v>3</v>
      </c>
      <c r="E396" s="15" t="s">
        <v>1137</v>
      </c>
      <c r="F396" s="170" t="s">
        <v>1249</v>
      </c>
      <c r="G396" s="17">
        <v>1495479</v>
      </c>
      <c r="H396" s="52" t="s">
        <v>61</v>
      </c>
      <c r="I396" s="15" t="s">
        <v>403</v>
      </c>
      <c r="J396" s="52" t="s">
        <v>61</v>
      </c>
      <c r="K396" s="15" t="s">
        <v>146</v>
      </c>
      <c r="L396" s="15" t="s">
        <v>1179</v>
      </c>
      <c r="M396" s="80" t="s">
        <v>528</v>
      </c>
      <c r="N396" s="15" t="s">
        <v>406</v>
      </c>
      <c r="O396" s="77" t="s">
        <v>61</v>
      </c>
      <c r="P396" s="17" t="s">
        <v>1007</v>
      </c>
      <c r="Q396" s="18"/>
      <c r="R396" s="52" t="s">
        <v>61</v>
      </c>
      <c r="S396" s="15" t="s">
        <v>6</v>
      </c>
      <c r="T396" s="15"/>
      <c r="U396" s="15"/>
      <c r="V396" s="15">
        <v>149</v>
      </c>
      <c r="W396" s="84">
        <v>509</v>
      </c>
      <c r="X396" s="15">
        <f t="shared" si="80"/>
        <v>509</v>
      </c>
      <c r="Y396" s="15">
        <f>ROUNDDOWN(W396/HLOOKUP(D396,Table!$C$3:$D$4,2,0)*8,2)</f>
        <v>9.0399999999999991</v>
      </c>
      <c r="Z396" s="15">
        <v>4</v>
      </c>
      <c r="AA396" s="15" t="s">
        <v>21</v>
      </c>
      <c r="AB396" s="19">
        <v>43987</v>
      </c>
      <c r="AC396" s="19">
        <v>43985</v>
      </c>
      <c r="AD396" s="99">
        <v>43987</v>
      </c>
      <c r="AE396" s="19">
        <v>43986</v>
      </c>
      <c r="AF396" s="19">
        <v>43986</v>
      </c>
      <c r="AG396" s="19" t="s">
        <v>176</v>
      </c>
      <c r="AH396" s="31">
        <v>1</v>
      </c>
      <c r="AI396" s="31">
        <v>1</v>
      </c>
      <c r="AJ396" s="31">
        <v>1</v>
      </c>
      <c r="AK396" s="19" t="s">
        <v>150</v>
      </c>
      <c r="AL396" s="17" t="s">
        <v>61</v>
      </c>
      <c r="AM396" s="17" t="s">
        <v>61</v>
      </c>
      <c r="AN396" s="15" t="s">
        <v>1260</v>
      </c>
    </row>
    <row r="397" spans="1:40" x14ac:dyDescent="0.25">
      <c r="B397" s="41">
        <f t="shared" si="76"/>
        <v>338</v>
      </c>
      <c r="C397" s="16">
        <v>20200603</v>
      </c>
      <c r="D397" s="15" t="s">
        <v>3</v>
      </c>
      <c r="E397" s="15" t="s">
        <v>1138</v>
      </c>
      <c r="F397" s="170" t="s">
        <v>1250</v>
      </c>
      <c r="G397" s="17">
        <v>1495485</v>
      </c>
      <c r="H397" s="52" t="s">
        <v>61</v>
      </c>
      <c r="I397" s="15" t="s">
        <v>1160</v>
      </c>
      <c r="J397" s="52" t="s">
        <v>61</v>
      </c>
      <c r="K397" s="15" t="s">
        <v>146</v>
      </c>
      <c r="L397" s="15" t="s">
        <v>1182</v>
      </c>
      <c r="M397" s="80" t="s">
        <v>1183</v>
      </c>
      <c r="N397" s="15" t="s">
        <v>1181</v>
      </c>
      <c r="O397" s="77" t="s">
        <v>61</v>
      </c>
      <c r="P397" s="17" t="s">
        <v>1180</v>
      </c>
      <c r="Q397" s="18"/>
      <c r="R397" s="52" t="s">
        <v>61</v>
      </c>
      <c r="S397" s="15" t="s">
        <v>6</v>
      </c>
      <c r="T397" s="15"/>
      <c r="U397" s="15"/>
      <c r="V397" s="15">
        <v>233</v>
      </c>
      <c r="W397" s="15">
        <f t="shared" si="78"/>
        <v>233</v>
      </c>
      <c r="X397" s="15">
        <f t="shared" si="80"/>
        <v>233</v>
      </c>
      <c r="Y397" s="15">
        <f>ROUNDDOWN(W397/HLOOKUP(D397,Table!$C$3:$D$4,2,0)*8,2)</f>
        <v>4.1399999999999997</v>
      </c>
      <c r="Z397" s="15">
        <v>2</v>
      </c>
      <c r="AA397" s="15" t="s">
        <v>21</v>
      </c>
      <c r="AB397" s="19">
        <v>43990</v>
      </c>
      <c r="AC397" s="19">
        <v>43985</v>
      </c>
      <c r="AD397" s="99">
        <v>43990</v>
      </c>
      <c r="AE397" s="19">
        <v>43990</v>
      </c>
      <c r="AF397" s="19">
        <v>43990</v>
      </c>
      <c r="AG397" s="19" t="s">
        <v>176</v>
      </c>
      <c r="AH397" s="31">
        <v>1</v>
      </c>
      <c r="AI397" s="31">
        <v>1</v>
      </c>
      <c r="AJ397" s="31">
        <v>1</v>
      </c>
      <c r="AK397" s="19" t="s">
        <v>150</v>
      </c>
      <c r="AL397" s="15"/>
      <c r="AM397" s="15"/>
      <c r="AN397" s="15"/>
    </row>
    <row r="398" spans="1:40" x14ac:dyDescent="0.25">
      <c r="B398" s="41">
        <f t="shared" si="76"/>
        <v>339</v>
      </c>
      <c r="C398" s="16">
        <v>20200603</v>
      </c>
      <c r="D398" s="15" t="s">
        <v>3</v>
      </c>
      <c r="E398" s="15" t="s">
        <v>1138</v>
      </c>
      <c r="F398" s="170" t="s">
        <v>1251</v>
      </c>
      <c r="G398" s="17">
        <v>1495485</v>
      </c>
      <c r="H398" s="52" t="s">
        <v>61</v>
      </c>
      <c r="I398" s="15" t="s">
        <v>228</v>
      </c>
      <c r="J398" s="52" t="s">
        <v>61</v>
      </c>
      <c r="K398" s="15" t="s">
        <v>146</v>
      </c>
      <c r="L398" s="15" t="s">
        <v>1182</v>
      </c>
      <c r="M398" s="80" t="s">
        <v>1183</v>
      </c>
      <c r="N398" s="15" t="s">
        <v>1181</v>
      </c>
      <c r="O398" s="77" t="s">
        <v>61</v>
      </c>
      <c r="P398" s="17" t="s">
        <v>1180</v>
      </c>
      <c r="Q398" s="18"/>
      <c r="R398" s="52" t="s">
        <v>61</v>
      </c>
      <c r="S398" s="15" t="s">
        <v>6</v>
      </c>
      <c r="T398" s="15"/>
      <c r="U398" s="15"/>
      <c r="V398" s="15">
        <v>130</v>
      </c>
      <c r="W398" s="206">
        <v>357</v>
      </c>
      <c r="X398" s="15">
        <f t="shared" si="80"/>
        <v>357</v>
      </c>
      <c r="Y398" s="15">
        <f>ROUNDDOWN(W398/HLOOKUP(D398,Table!$C$3:$D$4,2,0)*8,2)</f>
        <v>6.34</v>
      </c>
      <c r="Z398" s="15">
        <v>2</v>
      </c>
      <c r="AA398" s="15" t="s">
        <v>21</v>
      </c>
      <c r="AB398" s="19">
        <v>43990</v>
      </c>
      <c r="AC398" s="19">
        <v>43985</v>
      </c>
      <c r="AD398" s="99">
        <v>43990</v>
      </c>
      <c r="AE398" s="19">
        <v>43990</v>
      </c>
      <c r="AF398" s="19">
        <v>43990</v>
      </c>
      <c r="AG398" s="19" t="s">
        <v>176</v>
      </c>
      <c r="AH398" s="31">
        <v>1</v>
      </c>
      <c r="AI398" s="31">
        <v>1</v>
      </c>
      <c r="AJ398" s="31">
        <v>1</v>
      </c>
      <c r="AK398" s="19" t="s">
        <v>150</v>
      </c>
      <c r="AL398" s="15"/>
      <c r="AM398" s="15"/>
      <c r="AN398" s="15" t="s">
        <v>1261</v>
      </c>
    </row>
    <row r="399" spans="1:40" x14ac:dyDescent="0.25">
      <c r="B399" s="41">
        <f t="shared" si="76"/>
        <v>340</v>
      </c>
      <c r="C399" s="16">
        <v>20200603</v>
      </c>
      <c r="D399" s="15" t="s">
        <v>3</v>
      </c>
      <c r="E399" s="15" t="s">
        <v>1139</v>
      </c>
      <c r="F399" s="170" t="s">
        <v>1252</v>
      </c>
      <c r="G399" s="17">
        <v>1500417</v>
      </c>
      <c r="H399" s="52" t="s">
        <v>61</v>
      </c>
      <c r="I399" s="15" t="s">
        <v>154</v>
      </c>
      <c r="J399" s="52" t="s">
        <v>61</v>
      </c>
      <c r="K399" s="15" t="s">
        <v>146</v>
      </c>
      <c r="L399" s="15" t="s">
        <v>180</v>
      </c>
      <c r="M399" s="80" t="s">
        <v>1204</v>
      </c>
      <c r="N399" s="15" t="s">
        <v>181</v>
      </c>
      <c r="O399" s="77" t="s">
        <v>61</v>
      </c>
      <c r="P399" s="17" t="s">
        <v>1184</v>
      </c>
      <c r="Q399" s="18"/>
      <c r="R399" s="52" t="s">
        <v>61</v>
      </c>
      <c r="S399" s="15" t="s">
        <v>6</v>
      </c>
      <c r="T399" s="15"/>
      <c r="U399" s="15"/>
      <c r="V399" s="15">
        <v>101</v>
      </c>
      <c r="W399" s="84">
        <v>292</v>
      </c>
      <c r="X399" s="15">
        <f t="shared" si="80"/>
        <v>292</v>
      </c>
      <c r="Y399" s="15">
        <f>ROUNDDOWN(W399/HLOOKUP(D399,Table!$C$3:$D$4,2,0)*8,2)</f>
        <v>5.19</v>
      </c>
      <c r="Z399" s="15">
        <v>1</v>
      </c>
      <c r="AA399" s="15" t="s">
        <v>21</v>
      </c>
      <c r="AB399" s="19">
        <v>43994</v>
      </c>
      <c r="AC399" s="19">
        <v>43985</v>
      </c>
      <c r="AD399" s="173">
        <v>43996</v>
      </c>
      <c r="AE399" s="19">
        <v>43990</v>
      </c>
      <c r="AF399" s="19">
        <v>43990</v>
      </c>
      <c r="AG399" s="19" t="s">
        <v>176</v>
      </c>
      <c r="AH399" s="31">
        <v>1</v>
      </c>
      <c r="AI399" s="31">
        <v>1</v>
      </c>
      <c r="AJ399" s="31">
        <v>1</v>
      </c>
      <c r="AK399" s="19" t="s">
        <v>150</v>
      </c>
      <c r="AL399" s="15"/>
      <c r="AM399" s="15"/>
      <c r="AN399" s="15" t="s">
        <v>1264</v>
      </c>
    </row>
    <row r="400" spans="1:40" x14ac:dyDescent="0.25">
      <c r="B400" s="41">
        <f t="shared" si="76"/>
        <v>341</v>
      </c>
      <c r="C400" s="16">
        <v>20200603</v>
      </c>
      <c r="D400" s="15" t="s">
        <v>3</v>
      </c>
      <c r="E400" s="15" t="s">
        <v>1139</v>
      </c>
      <c r="F400" s="170" t="s">
        <v>1253</v>
      </c>
      <c r="G400" s="17">
        <v>1500417</v>
      </c>
      <c r="H400" s="52" t="s">
        <v>61</v>
      </c>
      <c r="I400" s="15" t="s">
        <v>603</v>
      </c>
      <c r="J400" s="52" t="s">
        <v>61</v>
      </c>
      <c r="K400" s="15" t="s">
        <v>146</v>
      </c>
      <c r="L400" s="15" t="s">
        <v>180</v>
      </c>
      <c r="M400" s="80" t="s">
        <v>1204</v>
      </c>
      <c r="N400" s="15" t="s">
        <v>181</v>
      </c>
      <c r="O400" s="77" t="s">
        <v>61</v>
      </c>
      <c r="P400" s="17" t="s">
        <v>1184</v>
      </c>
      <c r="Q400" s="18"/>
      <c r="R400" s="52" t="s">
        <v>61</v>
      </c>
      <c r="S400" s="15" t="s">
        <v>6</v>
      </c>
      <c r="T400" s="15"/>
      <c r="U400" s="15"/>
      <c r="V400" s="15">
        <v>66</v>
      </c>
      <c r="W400" s="84">
        <v>69</v>
      </c>
      <c r="X400" s="15">
        <f>W400</f>
        <v>69</v>
      </c>
      <c r="Y400" s="15">
        <f>ROUNDDOWN(W400/HLOOKUP(D400,Table!$C$3:$D$4,2,0)*8,2)</f>
        <v>1.22</v>
      </c>
      <c r="Z400" s="15">
        <v>1</v>
      </c>
      <c r="AA400" s="15" t="s">
        <v>21</v>
      </c>
      <c r="AB400" s="19">
        <v>43994</v>
      </c>
      <c r="AC400" s="19">
        <v>43985</v>
      </c>
      <c r="AD400" s="173">
        <v>43996</v>
      </c>
      <c r="AE400" s="19">
        <v>43991</v>
      </c>
      <c r="AF400" s="19">
        <v>43991</v>
      </c>
      <c r="AG400" s="19" t="s">
        <v>176</v>
      </c>
      <c r="AH400" s="31">
        <v>1</v>
      </c>
      <c r="AI400" s="31">
        <v>1</v>
      </c>
      <c r="AJ400" s="31">
        <v>1</v>
      </c>
      <c r="AK400" s="19" t="s">
        <v>150</v>
      </c>
      <c r="AL400" s="15"/>
      <c r="AM400" s="15"/>
      <c r="AN400" s="15" t="s">
        <v>1263</v>
      </c>
    </row>
    <row r="401" spans="1:40" x14ac:dyDescent="0.25">
      <c r="B401" s="41">
        <f t="shared" si="76"/>
        <v>342</v>
      </c>
      <c r="C401" s="16">
        <v>20200603</v>
      </c>
      <c r="D401" s="15" t="s">
        <v>2</v>
      </c>
      <c r="E401" s="15" t="s">
        <v>1140</v>
      </c>
      <c r="F401" s="17" t="s">
        <v>61</v>
      </c>
      <c r="G401" s="17">
        <v>1458593</v>
      </c>
      <c r="H401" s="52" t="s">
        <v>61</v>
      </c>
      <c r="I401" s="15" t="s">
        <v>1161</v>
      </c>
      <c r="J401" s="52" t="s">
        <v>61</v>
      </c>
      <c r="K401" s="15" t="s">
        <v>146</v>
      </c>
      <c r="L401" s="15" t="s">
        <v>1182</v>
      </c>
      <c r="M401" s="80" t="s">
        <v>1185</v>
      </c>
      <c r="N401" s="15">
        <v>1458593</v>
      </c>
      <c r="O401" s="17">
        <v>1</v>
      </c>
      <c r="P401" s="17" t="s">
        <v>1195</v>
      </c>
      <c r="Q401" s="18"/>
      <c r="R401" s="52" t="s">
        <v>61</v>
      </c>
      <c r="S401" s="15" t="s">
        <v>69</v>
      </c>
      <c r="T401" s="15"/>
      <c r="U401" s="15"/>
      <c r="V401" s="15">
        <v>80</v>
      </c>
      <c r="W401" s="15">
        <f t="shared" si="78"/>
        <v>80</v>
      </c>
      <c r="X401" s="15">
        <f>W401</f>
        <v>80</v>
      </c>
      <c r="Y401" s="15">
        <f>ROUNDDOWN(W401/HLOOKUP(D401,Table!$C$3:$D$4,2,0)*8,2)</f>
        <v>4.92</v>
      </c>
      <c r="Z401" s="15">
        <v>4</v>
      </c>
      <c r="AA401" s="15" t="s">
        <v>18</v>
      </c>
      <c r="AB401" s="19"/>
      <c r="AC401" s="19">
        <v>43985</v>
      </c>
      <c r="AD401" s="19">
        <v>44002</v>
      </c>
      <c r="AE401" s="19">
        <v>43987</v>
      </c>
      <c r="AF401" s="19">
        <v>43987</v>
      </c>
      <c r="AG401" s="19" t="s">
        <v>177</v>
      </c>
      <c r="AH401" s="31">
        <v>0.93300000000000005</v>
      </c>
      <c r="AI401" s="31">
        <v>0.93899999999999995</v>
      </c>
      <c r="AJ401" s="31">
        <v>1</v>
      </c>
      <c r="AK401" s="19" t="s">
        <v>139</v>
      </c>
      <c r="AL401" s="15" t="s">
        <v>1301</v>
      </c>
      <c r="AM401" s="15"/>
      <c r="AN401" s="15"/>
    </row>
    <row r="402" spans="1:40" x14ac:dyDescent="0.25">
      <c r="B402" s="41">
        <f t="shared" si="76"/>
        <v>343</v>
      </c>
      <c r="C402" s="16">
        <v>20200603</v>
      </c>
      <c r="D402" s="15" t="s">
        <v>2</v>
      </c>
      <c r="E402" s="15" t="s">
        <v>1140</v>
      </c>
      <c r="F402" s="17" t="s">
        <v>61</v>
      </c>
      <c r="G402" s="17">
        <v>1458593</v>
      </c>
      <c r="H402" s="52" t="s">
        <v>61</v>
      </c>
      <c r="I402" s="15" t="s">
        <v>1162</v>
      </c>
      <c r="J402" s="52" t="s">
        <v>61</v>
      </c>
      <c r="K402" s="15" t="s">
        <v>146</v>
      </c>
      <c r="L402" s="15" t="s">
        <v>1182</v>
      </c>
      <c r="M402" s="80" t="s">
        <v>1185</v>
      </c>
      <c r="N402" s="15">
        <v>1458593</v>
      </c>
      <c r="O402" s="17">
        <v>1</v>
      </c>
      <c r="P402" s="17" t="s">
        <v>1195</v>
      </c>
      <c r="Q402" s="18"/>
      <c r="R402" s="52" t="s">
        <v>61</v>
      </c>
      <c r="S402" s="15" t="s">
        <v>69</v>
      </c>
      <c r="T402" s="15"/>
      <c r="U402" s="15"/>
      <c r="V402" s="15">
        <v>20</v>
      </c>
      <c r="W402" s="15">
        <f t="shared" si="78"/>
        <v>20</v>
      </c>
      <c r="X402" s="15"/>
      <c r="Y402" s="15">
        <f>ROUNDDOWN(W402/HLOOKUP(D402,Table!$C$3:$D$4,2,0)*8,2)</f>
        <v>1.23</v>
      </c>
      <c r="Z402" s="15"/>
      <c r="AA402" s="15"/>
      <c r="AB402" s="19"/>
      <c r="AC402" s="19">
        <v>43985</v>
      </c>
      <c r="AD402" s="19">
        <v>44002</v>
      </c>
      <c r="AE402" s="19"/>
      <c r="AF402" s="19"/>
      <c r="AG402" s="19"/>
      <c r="AH402" s="31"/>
      <c r="AI402" s="31"/>
      <c r="AJ402" s="31"/>
      <c r="AK402" s="19"/>
      <c r="AL402" s="15"/>
      <c r="AM402" s="15"/>
      <c r="AN402" s="15"/>
    </row>
    <row r="403" spans="1:40" x14ac:dyDescent="0.25">
      <c r="B403" s="41">
        <f t="shared" si="76"/>
        <v>344</v>
      </c>
      <c r="C403" s="16">
        <v>20200603</v>
      </c>
      <c r="D403" s="15" t="s">
        <v>2</v>
      </c>
      <c r="E403" s="15" t="s">
        <v>1140</v>
      </c>
      <c r="F403" s="17" t="s">
        <v>61</v>
      </c>
      <c r="G403" s="17">
        <v>1458593</v>
      </c>
      <c r="H403" s="52" t="s">
        <v>61</v>
      </c>
      <c r="I403" s="15" t="s">
        <v>1163</v>
      </c>
      <c r="J403" s="52" t="s">
        <v>61</v>
      </c>
      <c r="K403" s="15" t="s">
        <v>146</v>
      </c>
      <c r="L403" s="15" t="s">
        <v>1182</v>
      </c>
      <c r="M403" s="80" t="s">
        <v>1185</v>
      </c>
      <c r="N403" s="15">
        <v>1458593</v>
      </c>
      <c r="O403" s="17">
        <v>1</v>
      </c>
      <c r="P403" s="17" t="s">
        <v>1195</v>
      </c>
      <c r="Q403" s="18"/>
      <c r="R403" s="52" t="s">
        <v>61</v>
      </c>
      <c r="S403" s="15" t="s">
        <v>69</v>
      </c>
      <c r="T403" s="15"/>
      <c r="U403" s="15"/>
      <c r="V403" s="15">
        <v>12</v>
      </c>
      <c r="W403" s="15">
        <f t="shared" si="78"/>
        <v>12</v>
      </c>
      <c r="X403" s="15"/>
      <c r="Y403" s="15">
        <f>ROUNDDOWN(W403/HLOOKUP(D403,Table!$C$3:$D$4,2,0)*8,2)</f>
        <v>0.73</v>
      </c>
      <c r="Z403" s="15"/>
      <c r="AA403" s="15"/>
      <c r="AB403" s="19"/>
      <c r="AC403" s="19">
        <v>43985</v>
      </c>
      <c r="AD403" s="19">
        <v>44002</v>
      </c>
      <c r="AE403" s="19"/>
      <c r="AF403" s="19"/>
      <c r="AG403" s="19"/>
      <c r="AH403" s="31"/>
      <c r="AI403" s="31"/>
      <c r="AJ403" s="31"/>
      <c r="AK403" s="19"/>
      <c r="AL403" s="15"/>
      <c r="AM403" s="15"/>
      <c r="AN403" s="15"/>
    </row>
    <row r="404" spans="1:40" x14ac:dyDescent="0.25">
      <c r="B404" s="41">
        <f t="shared" si="76"/>
        <v>345</v>
      </c>
      <c r="C404" s="16">
        <v>20200603</v>
      </c>
      <c r="D404" s="15" t="s">
        <v>2</v>
      </c>
      <c r="E404" s="15" t="s">
        <v>1140</v>
      </c>
      <c r="F404" s="17" t="s">
        <v>61</v>
      </c>
      <c r="G404" s="17">
        <v>1458593</v>
      </c>
      <c r="H404" s="52" t="s">
        <v>61</v>
      </c>
      <c r="I404" s="15" t="s">
        <v>1164</v>
      </c>
      <c r="J404" s="52" t="s">
        <v>61</v>
      </c>
      <c r="K404" s="15" t="s">
        <v>146</v>
      </c>
      <c r="L404" s="15" t="s">
        <v>1182</v>
      </c>
      <c r="M404" s="80" t="s">
        <v>1185</v>
      </c>
      <c r="N404" s="15">
        <v>1458593</v>
      </c>
      <c r="O404" s="17" t="s">
        <v>1188</v>
      </c>
      <c r="P404" s="17" t="s">
        <v>1195</v>
      </c>
      <c r="Q404" s="18"/>
      <c r="R404" s="52" t="s">
        <v>61</v>
      </c>
      <c r="S404" s="15" t="s">
        <v>68</v>
      </c>
      <c r="T404" s="15"/>
      <c r="U404" s="15"/>
      <c r="V404" s="15">
        <v>100</v>
      </c>
      <c r="W404" s="15">
        <f t="shared" si="78"/>
        <v>100</v>
      </c>
      <c r="X404" s="15"/>
      <c r="Y404" s="15">
        <f>ROUNDDOWN(W404/HLOOKUP(D404,Table!$C$3:$D$4,2,0)*8,2)</f>
        <v>6.15</v>
      </c>
      <c r="Z404" s="15"/>
      <c r="AA404" s="15"/>
      <c r="AB404" s="19"/>
      <c r="AC404" s="19">
        <v>43985</v>
      </c>
      <c r="AD404" s="19">
        <v>44002</v>
      </c>
      <c r="AE404" s="19"/>
      <c r="AF404" s="19"/>
      <c r="AG404" s="19"/>
      <c r="AH404" s="31"/>
      <c r="AI404" s="31"/>
      <c r="AJ404" s="31"/>
      <c r="AK404" s="19"/>
      <c r="AL404" s="15"/>
      <c r="AM404" s="15"/>
      <c r="AN404" s="15"/>
    </row>
    <row r="405" spans="1:40" x14ac:dyDescent="0.25">
      <c r="B405" s="41">
        <f t="shared" si="76"/>
        <v>346</v>
      </c>
      <c r="C405" s="16">
        <v>20200603</v>
      </c>
      <c r="D405" s="15" t="s">
        <v>2</v>
      </c>
      <c r="E405" s="15" t="s">
        <v>1140</v>
      </c>
      <c r="F405" s="17" t="s">
        <v>61</v>
      </c>
      <c r="G405" s="17">
        <v>1458593</v>
      </c>
      <c r="H405" s="52" t="s">
        <v>61</v>
      </c>
      <c r="I405" s="15" t="s">
        <v>1165</v>
      </c>
      <c r="J405" s="52" t="s">
        <v>61</v>
      </c>
      <c r="K405" s="15" t="s">
        <v>146</v>
      </c>
      <c r="L405" s="15" t="s">
        <v>1182</v>
      </c>
      <c r="M405" s="80" t="s">
        <v>1185</v>
      </c>
      <c r="N405" s="15">
        <v>1458593</v>
      </c>
      <c r="O405" s="17" t="s">
        <v>1189</v>
      </c>
      <c r="P405" s="17" t="s">
        <v>1195</v>
      </c>
      <c r="Q405" s="18"/>
      <c r="R405" s="52" t="s">
        <v>61</v>
      </c>
      <c r="S405" s="15" t="s">
        <v>70</v>
      </c>
      <c r="T405" s="15"/>
      <c r="U405" s="15"/>
      <c r="V405" s="15">
        <v>1</v>
      </c>
      <c r="W405" s="15">
        <f t="shared" si="78"/>
        <v>1</v>
      </c>
      <c r="X405" s="15"/>
      <c r="Y405" s="15">
        <f>ROUNDDOWN(W405/HLOOKUP(D405,Table!$C$3:$D$4,2,0)*8,2)</f>
        <v>0.06</v>
      </c>
      <c r="Z405" s="15"/>
      <c r="AA405" s="15"/>
      <c r="AB405" s="19"/>
      <c r="AC405" s="19">
        <v>43985</v>
      </c>
      <c r="AD405" s="19">
        <v>44002</v>
      </c>
      <c r="AE405" s="19"/>
      <c r="AF405" s="19"/>
      <c r="AG405" s="19"/>
      <c r="AH405" s="31"/>
      <c r="AI405" s="31"/>
      <c r="AJ405" s="31"/>
      <c r="AK405" s="19"/>
      <c r="AL405" s="15"/>
      <c r="AM405" s="15"/>
      <c r="AN405" s="15"/>
    </row>
    <row r="406" spans="1:40" x14ac:dyDescent="0.25">
      <c r="B406" s="41">
        <f t="shared" si="76"/>
        <v>347</v>
      </c>
      <c r="C406" s="16">
        <v>20200603</v>
      </c>
      <c r="D406" s="15" t="s">
        <v>2</v>
      </c>
      <c r="E406" s="15" t="s">
        <v>1140</v>
      </c>
      <c r="F406" s="17" t="s">
        <v>61</v>
      </c>
      <c r="G406" s="17">
        <v>1458593</v>
      </c>
      <c r="H406" s="52" t="s">
        <v>61</v>
      </c>
      <c r="I406" s="15" t="s">
        <v>1166</v>
      </c>
      <c r="J406" s="52" t="s">
        <v>61</v>
      </c>
      <c r="K406" s="15" t="s">
        <v>146</v>
      </c>
      <c r="L406" s="15" t="s">
        <v>1182</v>
      </c>
      <c r="M406" s="80" t="s">
        <v>1185</v>
      </c>
      <c r="N406" s="15">
        <v>1458593</v>
      </c>
      <c r="O406" s="17" t="s">
        <v>1190</v>
      </c>
      <c r="P406" s="17" t="s">
        <v>1195</v>
      </c>
      <c r="Q406" s="18"/>
      <c r="R406" s="52" t="s">
        <v>61</v>
      </c>
      <c r="S406" s="15" t="s">
        <v>70</v>
      </c>
      <c r="T406" s="15"/>
      <c r="U406" s="15"/>
      <c r="V406" s="15">
        <v>33</v>
      </c>
      <c r="W406" s="15">
        <f t="shared" si="78"/>
        <v>33</v>
      </c>
      <c r="X406" s="15">
        <f>W406</f>
        <v>33</v>
      </c>
      <c r="Y406" s="15">
        <f>ROUNDDOWN(W406/HLOOKUP(D406,Table!$C$3:$D$4,2,0)*8,2)</f>
        <v>2.0299999999999998</v>
      </c>
      <c r="Z406" s="15">
        <v>1</v>
      </c>
      <c r="AA406" s="15" t="s">
        <v>18</v>
      </c>
      <c r="AB406" s="19"/>
      <c r="AC406" s="19">
        <v>43985</v>
      </c>
      <c r="AD406" s="19">
        <v>44002</v>
      </c>
      <c r="AE406" s="19">
        <v>43987</v>
      </c>
      <c r="AF406" s="19">
        <v>43987</v>
      </c>
      <c r="AG406" s="19" t="s">
        <v>176</v>
      </c>
      <c r="AH406" s="31">
        <v>1</v>
      </c>
      <c r="AI406" s="31">
        <v>1</v>
      </c>
      <c r="AJ406" s="31">
        <v>1</v>
      </c>
      <c r="AK406" s="19" t="s">
        <v>150</v>
      </c>
      <c r="AL406" s="15" t="s">
        <v>61</v>
      </c>
      <c r="AM406" s="15" t="s">
        <v>61</v>
      </c>
      <c r="AN406" s="17" t="s">
        <v>61</v>
      </c>
    </row>
    <row r="407" spans="1:40" x14ac:dyDescent="0.25">
      <c r="B407" s="41">
        <f t="shared" si="76"/>
        <v>348</v>
      </c>
      <c r="C407" s="16">
        <v>20200603</v>
      </c>
      <c r="D407" s="15" t="s">
        <v>2</v>
      </c>
      <c r="E407" s="15" t="s">
        <v>1140</v>
      </c>
      <c r="F407" s="17" t="s">
        <v>61</v>
      </c>
      <c r="G407" s="17">
        <v>1458593</v>
      </c>
      <c r="H407" s="52" t="s">
        <v>61</v>
      </c>
      <c r="I407" s="15" t="s">
        <v>1167</v>
      </c>
      <c r="J407" s="52" t="s">
        <v>61</v>
      </c>
      <c r="K407" s="15" t="s">
        <v>146</v>
      </c>
      <c r="L407" s="15" t="s">
        <v>1182</v>
      </c>
      <c r="M407" s="80" t="s">
        <v>1185</v>
      </c>
      <c r="N407" s="15">
        <v>1458593</v>
      </c>
      <c r="O407" s="17" t="s">
        <v>1191</v>
      </c>
      <c r="P407" s="17" t="s">
        <v>1195</v>
      </c>
      <c r="Q407" s="18"/>
      <c r="R407" s="52" t="s">
        <v>61</v>
      </c>
      <c r="S407" s="15" t="s">
        <v>70</v>
      </c>
      <c r="T407" s="15"/>
      <c r="U407" s="15"/>
      <c r="V407" s="15">
        <v>8</v>
      </c>
      <c r="W407" s="15">
        <f t="shared" si="78"/>
        <v>8</v>
      </c>
      <c r="X407" s="15"/>
      <c r="Y407" s="15">
        <f>ROUNDDOWN(W407/HLOOKUP(D407,Table!$C$3:$D$4,2,0)*8,2)</f>
        <v>0.49</v>
      </c>
      <c r="Z407" s="15"/>
      <c r="AA407" s="15"/>
      <c r="AB407" s="19"/>
      <c r="AC407" s="19">
        <v>43985</v>
      </c>
      <c r="AD407" s="19">
        <v>44002</v>
      </c>
      <c r="AE407" s="19"/>
      <c r="AF407" s="19"/>
      <c r="AG407" s="19"/>
      <c r="AH407" s="31"/>
      <c r="AI407" s="31"/>
      <c r="AJ407" s="31"/>
      <c r="AK407" s="19"/>
      <c r="AL407" s="15"/>
      <c r="AM407" s="15"/>
      <c r="AN407" s="15"/>
    </row>
    <row r="408" spans="1:40" x14ac:dyDescent="0.25">
      <c r="B408" s="41">
        <f t="shared" si="76"/>
        <v>349</v>
      </c>
      <c r="C408" s="16">
        <v>20200603</v>
      </c>
      <c r="D408" s="15" t="s">
        <v>2</v>
      </c>
      <c r="E408" s="15" t="s">
        <v>1103</v>
      </c>
      <c r="F408" s="17" t="s">
        <v>61</v>
      </c>
      <c r="G408" s="17">
        <v>1499718</v>
      </c>
      <c r="H408" s="52" t="s">
        <v>61</v>
      </c>
      <c r="I408" s="15" t="s">
        <v>418</v>
      </c>
      <c r="J408" s="52" t="s">
        <v>61</v>
      </c>
      <c r="K408" s="15" t="s">
        <v>146</v>
      </c>
      <c r="L408" s="15" t="s">
        <v>150</v>
      </c>
      <c r="M408" s="80" t="s">
        <v>1186</v>
      </c>
      <c r="N408" s="15">
        <v>1499718</v>
      </c>
      <c r="O408" s="17" t="s">
        <v>1106</v>
      </c>
      <c r="P408" s="17" t="s">
        <v>427</v>
      </c>
      <c r="Q408" s="18"/>
      <c r="R408" s="52" t="s">
        <v>61</v>
      </c>
      <c r="S408" s="15" t="s">
        <v>70</v>
      </c>
      <c r="T408" s="15"/>
      <c r="U408" s="15"/>
      <c r="V408" s="15">
        <v>50</v>
      </c>
      <c r="W408" s="15">
        <f t="shared" si="78"/>
        <v>50</v>
      </c>
      <c r="X408" s="15">
        <f>W408</f>
        <v>50</v>
      </c>
      <c r="Y408" s="15">
        <f>ROUNDDOWN(W408/HLOOKUP(D408,Table!$C$3:$D$4,2,0)*8,2)</f>
        <v>3.07</v>
      </c>
      <c r="Z408" s="15">
        <v>3</v>
      </c>
      <c r="AA408" s="15" t="s">
        <v>21</v>
      </c>
      <c r="AB408" s="19">
        <v>43994</v>
      </c>
      <c r="AC408" s="19">
        <v>43985</v>
      </c>
      <c r="AD408" s="173">
        <v>43996</v>
      </c>
      <c r="AE408" s="19">
        <v>43986</v>
      </c>
      <c r="AF408" s="19">
        <v>43986</v>
      </c>
      <c r="AG408" s="19" t="s">
        <v>176</v>
      </c>
      <c r="AH408" s="79" t="s">
        <v>61</v>
      </c>
      <c r="AI408" s="79" t="s">
        <v>61</v>
      </c>
      <c r="AJ408" s="79" t="s">
        <v>61</v>
      </c>
      <c r="AK408" s="19" t="s">
        <v>150</v>
      </c>
      <c r="AL408" s="15" t="s">
        <v>61</v>
      </c>
      <c r="AM408" s="15" t="s">
        <v>61</v>
      </c>
      <c r="AN408" s="17" t="s">
        <v>657</v>
      </c>
    </row>
    <row r="409" spans="1:40" x14ac:dyDescent="0.25">
      <c r="B409" s="41">
        <f t="shared" si="76"/>
        <v>350</v>
      </c>
      <c r="C409" s="16">
        <v>20200603</v>
      </c>
      <c r="D409" s="15" t="s">
        <v>2</v>
      </c>
      <c r="E409" s="15" t="s">
        <v>265</v>
      </c>
      <c r="F409" s="17" t="s">
        <v>61</v>
      </c>
      <c r="G409" s="17">
        <v>1497973</v>
      </c>
      <c r="H409" s="52" t="s">
        <v>61</v>
      </c>
      <c r="I409" s="15" t="s">
        <v>1303</v>
      </c>
      <c r="J409" s="52" t="s">
        <v>61</v>
      </c>
      <c r="K409" s="15" t="s">
        <v>146</v>
      </c>
      <c r="L409" s="15" t="s">
        <v>150</v>
      </c>
      <c r="M409" s="80" t="s">
        <v>298</v>
      </c>
      <c r="N409" s="15">
        <v>1497973</v>
      </c>
      <c r="O409" s="17">
        <v>1.2</v>
      </c>
      <c r="P409" s="17" t="s">
        <v>1196</v>
      </c>
      <c r="Q409" s="18"/>
      <c r="R409" s="52" t="s">
        <v>61</v>
      </c>
      <c r="S409" s="15" t="s">
        <v>68</v>
      </c>
      <c r="T409" s="15"/>
      <c r="U409" s="15"/>
      <c r="V409" s="15">
        <v>40</v>
      </c>
      <c r="W409" s="15">
        <f t="shared" si="78"/>
        <v>40</v>
      </c>
      <c r="X409" s="15">
        <f>W409</f>
        <v>40</v>
      </c>
      <c r="Y409" s="15">
        <f>ROUNDDOWN(W409/HLOOKUP(D409,Table!$C$3:$D$4,2,0)*8,2)</f>
        <v>2.46</v>
      </c>
      <c r="Z409" s="15">
        <f>Y409</f>
        <v>2.46</v>
      </c>
      <c r="AA409" s="15" t="s">
        <v>21</v>
      </c>
      <c r="AB409" s="19">
        <v>43990</v>
      </c>
      <c r="AC409" s="19">
        <v>43985</v>
      </c>
      <c r="AD409" s="99">
        <v>43990</v>
      </c>
      <c r="AE409" s="19">
        <v>43987</v>
      </c>
      <c r="AF409" s="19">
        <v>43987</v>
      </c>
      <c r="AG409" s="19" t="s">
        <v>176</v>
      </c>
      <c r="AH409" s="31">
        <v>1</v>
      </c>
      <c r="AI409" s="31">
        <v>1</v>
      </c>
      <c r="AJ409" s="31">
        <v>1</v>
      </c>
      <c r="AK409" s="19" t="s">
        <v>150</v>
      </c>
      <c r="AL409" s="15"/>
      <c r="AM409" s="15"/>
      <c r="AN409" s="15"/>
    </row>
    <row r="410" spans="1:40" x14ac:dyDescent="0.25">
      <c r="B410" s="41">
        <f t="shared" si="76"/>
        <v>351</v>
      </c>
      <c r="C410" s="16">
        <v>20200603</v>
      </c>
      <c r="D410" s="15" t="s">
        <v>3</v>
      </c>
      <c r="E410" s="15" t="s">
        <v>1141</v>
      </c>
      <c r="F410" s="170" t="s">
        <v>1254</v>
      </c>
      <c r="G410" s="17">
        <v>1500742</v>
      </c>
      <c r="H410" s="52" t="s">
        <v>61</v>
      </c>
      <c r="I410" s="15" t="s">
        <v>156</v>
      </c>
      <c r="J410" s="52" t="s">
        <v>61</v>
      </c>
      <c r="K410" s="15" t="s">
        <v>146</v>
      </c>
      <c r="L410" s="15" t="s">
        <v>1194</v>
      </c>
      <c r="M410" s="80" t="s">
        <v>1187</v>
      </c>
      <c r="N410" s="15" t="s">
        <v>1193</v>
      </c>
      <c r="O410" s="77" t="s">
        <v>61</v>
      </c>
      <c r="P410" s="17" t="s">
        <v>617</v>
      </c>
      <c r="Q410" s="18"/>
      <c r="R410" s="52" t="s">
        <v>61</v>
      </c>
      <c r="S410" s="15" t="s">
        <v>6</v>
      </c>
      <c r="T410" s="15"/>
      <c r="U410" s="15"/>
      <c r="V410" s="15">
        <v>145</v>
      </c>
      <c r="W410" s="15">
        <f t="shared" si="78"/>
        <v>145</v>
      </c>
      <c r="X410" s="15">
        <f>W410</f>
        <v>145</v>
      </c>
      <c r="Y410" s="15">
        <f>ROUNDDOWN(W410/HLOOKUP(D410,Table!$C$3:$D$4,2,0)*8,2)</f>
        <v>2.57</v>
      </c>
      <c r="Z410" s="15">
        <v>1</v>
      </c>
      <c r="AA410" s="15" t="s">
        <v>21</v>
      </c>
      <c r="AB410" s="19">
        <v>43994</v>
      </c>
      <c r="AC410" s="19">
        <v>43985</v>
      </c>
      <c r="AD410" s="173">
        <v>43996</v>
      </c>
      <c r="AE410" s="19">
        <v>43991</v>
      </c>
      <c r="AF410" s="19">
        <v>43991</v>
      </c>
      <c r="AG410" s="19" t="s">
        <v>176</v>
      </c>
      <c r="AH410" s="31">
        <v>1</v>
      </c>
      <c r="AI410" s="31">
        <v>1</v>
      </c>
      <c r="AJ410" s="31">
        <v>1</v>
      </c>
      <c r="AK410" s="19" t="s">
        <v>150</v>
      </c>
      <c r="AL410" s="15" t="s">
        <v>61</v>
      </c>
      <c r="AM410" s="17" t="s">
        <v>61</v>
      </c>
      <c r="AN410" s="15" t="s">
        <v>1453</v>
      </c>
    </row>
    <row r="411" spans="1:40" x14ac:dyDescent="0.25">
      <c r="B411" s="41">
        <f t="shared" si="76"/>
        <v>352</v>
      </c>
      <c r="C411" s="16">
        <v>20200603</v>
      </c>
      <c r="D411" s="15" t="s">
        <v>3</v>
      </c>
      <c r="E411" s="15" t="s">
        <v>1141</v>
      </c>
      <c r="F411" s="170" t="s">
        <v>1255</v>
      </c>
      <c r="G411" s="17">
        <v>1500742</v>
      </c>
      <c r="H411" s="52" t="s">
        <v>61</v>
      </c>
      <c r="I411" s="15" t="s">
        <v>1168</v>
      </c>
      <c r="J411" s="52" t="s">
        <v>61</v>
      </c>
      <c r="K411" s="15" t="s">
        <v>146</v>
      </c>
      <c r="L411" s="15" t="s">
        <v>1194</v>
      </c>
      <c r="M411" s="80" t="s">
        <v>1187</v>
      </c>
      <c r="N411" s="15" t="s">
        <v>1193</v>
      </c>
      <c r="O411" s="77" t="s">
        <v>61</v>
      </c>
      <c r="P411" s="17" t="s">
        <v>617</v>
      </c>
      <c r="Q411" s="18"/>
      <c r="R411" s="52" t="s">
        <v>61</v>
      </c>
      <c r="S411" s="15" t="s">
        <v>6</v>
      </c>
      <c r="T411" s="15"/>
      <c r="U411" s="15"/>
      <c r="V411" s="15">
        <v>154</v>
      </c>
      <c r="W411" s="15">
        <f t="shared" si="78"/>
        <v>154</v>
      </c>
      <c r="X411" s="15">
        <f>W411</f>
        <v>154</v>
      </c>
      <c r="Y411" s="15">
        <f>ROUNDDOWN(W411/HLOOKUP(D411,Table!$C$3:$D$4,2,0)*8,2)</f>
        <v>2.73</v>
      </c>
      <c r="Z411" s="15">
        <v>1</v>
      </c>
      <c r="AA411" s="15" t="s">
        <v>21</v>
      </c>
      <c r="AB411" s="19">
        <v>43994</v>
      </c>
      <c r="AC411" s="19">
        <v>43985</v>
      </c>
      <c r="AD411" s="173">
        <v>43996</v>
      </c>
      <c r="AE411" s="19">
        <v>43991</v>
      </c>
      <c r="AF411" s="19">
        <v>43991</v>
      </c>
      <c r="AG411" s="19" t="s">
        <v>176</v>
      </c>
      <c r="AH411" s="31">
        <v>0.93</v>
      </c>
      <c r="AI411" s="31">
        <v>0.8</v>
      </c>
      <c r="AJ411" s="31">
        <v>1</v>
      </c>
      <c r="AK411" s="19" t="s">
        <v>139</v>
      </c>
      <c r="AL411" s="15" t="s">
        <v>1452</v>
      </c>
      <c r="AM411" s="17" t="s">
        <v>61</v>
      </c>
      <c r="AN411" s="15" t="s">
        <v>1114</v>
      </c>
    </row>
    <row r="412" spans="1:40" x14ac:dyDescent="0.25">
      <c r="B412" s="41">
        <f t="shared" si="76"/>
        <v>353</v>
      </c>
      <c r="C412" s="16">
        <v>20200603</v>
      </c>
      <c r="D412" s="15" t="s">
        <v>3</v>
      </c>
      <c r="E412" s="15" t="s">
        <v>1141</v>
      </c>
      <c r="F412" s="170" t="s">
        <v>1256</v>
      </c>
      <c r="G412" s="17">
        <v>1500742</v>
      </c>
      <c r="H412" s="52" t="s">
        <v>61</v>
      </c>
      <c r="I412" s="15" t="s">
        <v>1169</v>
      </c>
      <c r="J412" s="52" t="s">
        <v>61</v>
      </c>
      <c r="K412" s="15" t="s">
        <v>146</v>
      </c>
      <c r="L412" s="15" t="s">
        <v>1194</v>
      </c>
      <c r="M412" s="80" t="s">
        <v>1187</v>
      </c>
      <c r="N412" s="15" t="s">
        <v>1193</v>
      </c>
      <c r="O412" s="77" t="s">
        <v>61</v>
      </c>
      <c r="P412" s="17" t="s">
        <v>617</v>
      </c>
      <c r="Q412" s="18"/>
      <c r="R412" s="52" t="s">
        <v>61</v>
      </c>
      <c r="S412" s="15" t="s">
        <v>6</v>
      </c>
      <c r="T412" s="15"/>
      <c r="U412" s="15"/>
      <c r="V412" s="15">
        <v>120</v>
      </c>
      <c r="W412" s="84">
        <v>458</v>
      </c>
      <c r="X412" s="15">
        <f>W412</f>
        <v>458</v>
      </c>
      <c r="Y412" s="15">
        <f>ROUNDDOWN(W412/HLOOKUP(D412,Table!$C$3:$D$4,2,0)*8,2)</f>
        <v>8.14</v>
      </c>
      <c r="Z412" s="15">
        <v>1</v>
      </c>
      <c r="AA412" s="15" t="s">
        <v>21</v>
      </c>
      <c r="AB412" s="19">
        <v>43994</v>
      </c>
      <c r="AC412" s="19">
        <v>43985</v>
      </c>
      <c r="AD412" s="173">
        <v>43996</v>
      </c>
      <c r="AE412" s="19">
        <v>43991</v>
      </c>
      <c r="AF412" s="19">
        <v>43991</v>
      </c>
      <c r="AG412" s="19" t="s">
        <v>176</v>
      </c>
      <c r="AH412" s="31">
        <v>1</v>
      </c>
      <c r="AI412" s="31">
        <v>1</v>
      </c>
      <c r="AJ412" s="31">
        <v>1</v>
      </c>
      <c r="AK412" s="19" t="s">
        <v>150</v>
      </c>
      <c r="AL412" s="15" t="s">
        <v>61</v>
      </c>
      <c r="AM412" s="17" t="s">
        <v>61</v>
      </c>
      <c r="AN412" s="15" t="s">
        <v>1262</v>
      </c>
    </row>
    <row r="413" spans="1:40" x14ac:dyDescent="0.25">
      <c r="B413" s="201">
        <f t="shared" ref="B413:B449" si="81">B412+1</f>
        <v>354</v>
      </c>
      <c r="C413" s="16">
        <v>20200603</v>
      </c>
      <c r="D413" s="15" t="s">
        <v>3</v>
      </c>
      <c r="E413" s="80" t="s">
        <v>1207</v>
      </c>
      <c r="F413" s="170" t="s">
        <v>1285</v>
      </c>
      <c r="G413" s="80">
        <v>1498009</v>
      </c>
      <c r="H413" s="52" t="s">
        <v>61</v>
      </c>
      <c r="I413" s="80" t="s">
        <v>1210</v>
      </c>
      <c r="J413" s="52" t="s">
        <v>61</v>
      </c>
      <c r="K413" s="15" t="s">
        <v>146</v>
      </c>
      <c r="L413" s="80" t="s">
        <v>1215</v>
      </c>
      <c r="M413" s="80" t="s">
        <v>1221</v>
      </c>
      <c r="N413" s="80" t="s">
        <v>1224</v>
      </c>
      <c r="O413" s="17" t="s">
        <v>61</v>
      </c>
      <c r="P413" s="77" t="s">
        <v>203</v>
      </c>
      <c r="Q413" s="18"/>
      <c r="R413" s="52" t="s">
        <v>61</v>
      </c>
      <c r="S413" s="15" t="s">
        <v>142</v>
      </c>
      <c r="T413" s="15"/>
      <c r="U413" s="15"/>
      <c r="V413" s="80">
        <v>125</v>
      </c>
      <c r="W413" s="212">
        <v>904</v>
      </c>
      <c r="X413" s="213">
        <v>904</v>
      </c>
      <c r="Y413" s="15">
        <f>ROUNDDOWN(W413/HLOOKUP(D413,Table!$C$3:$D$4,2,0)*8,2)</f>
        <v>16.07</v>
      </c>
      <c r="Z413" s="15">
        <v>4</v>
      </c>
      <c r="AA413" s="15" t="s">
        <v>21</v>
      </c>
      <c r="AB413" s="19">
        <v>43987</v>
      </c>
      <c r="AC413" s="19">
        <v>43986</v>
      </c>
      <c r="AD413" s="99">
        <v>43986</v>
      </c>
      <c r="AE413" s="19">
        <v>43986</v>
      </c>
      <c r="AF413" s="19">
        <v>43986</v>
      </c>
      <c r="AG413" s="19" t="s">
        <v>177</v>
      </c>
      <c r="AH413" s="31">
        <v>1</v>
      </c>
      <c r="AI413" s="31">
        <v>1</v>
      </c>
      <c r="AJ413" s="31">
        <v>0.99</v>
      </c>
      <c r="AK413" s="19" t="s">
        <v>139</v>
      </c>
      <c r="AL413" s="211" t="s">
        <v>1286</v>
      </c>
      <c r="AM413" s="15"/>
      <c r="AN413" s="77" t="s">
        <v>648</v>
      </c>
    </row>
    <row r="414" spans="1:40" x14ac:dyDescent="0.25">
      <c r="B414" s="201">
        <f t="shared" si="81"/>
        <v>355</v>
      </c>
      <c r="C414" s="16">
        <v>20200603</v>
      </c>
      <c r="D414" s="15" t="s">
        <v>3</v>
      </c>
      <c r="E414" s="80" t="s">
        <v>1103</v>
      </c>
      <c r="F414" s="170" t="s">
        <v>1305</v>
      </c>
      <c r="G414" s="80">
        <v>1497948</v>
      </c>
      <c r="H414" s="52" t="s">
        <v>61</v>
      </c>
      <c r="I414" s="80" t="s">
        <v>1211</v>
      </c>
      <c r="J414" s="52" t="s">
        <v>61</v>
      </c>
      <c r="K414" s="15" t="s">
        <v>146</v>
      </c>
      <c r="L414" s="80" t="s">
        <v>1216</v>
      </c>
      <c r="M414" s="80" t="s">
        <v>1186</v>
      </c>
      <c r="N414" s="80" t="s">
        <v>1225</v>
      </c>
      <c r="O414" s="17" t="s">
        <v>61</v>
      </c>
      <c r="P414" s="77" t="s">
        <v>1218</v>
      </c>
      <c r="Q414" s="18"/>
      <c r="R414" s="52" t="s">
        <v>61</v>
      </c>
      <c r="S414" s="15" t="s">
        <v>6</v>
      </c>
      <c r="T414" s="15"/>
      <c r="U414" s="15"/>
      <c r="V414" s="80">
        <v>1092</v>
      </c>
      <c r="W414" s="15">
        <f t="shared" ref="W414:W418" si="82">V414</f>
        <v>1092</v>
      </c>
      <c r="X414" s="15">
        <f t="shared" ref="X414:X424" si="83">W414</f>
        <v>1092</v>
      </c>
      <c r="Y414" s="15">
        <f>ROUNDDOWN(W414/HLOOKUP(D414,Table!$C$3:$D$4,2,0)*8,2)</f>
        <v>19.41</v>
      </c>
      <c r="Z414" s="15">
        <v>8</v>
      </c>
      <c r="AA414" s="15" t="s">
        <v>21</v>
      </c>
      <c r="AB414" s="19">
        <v>43987</v>
      </c>
      <c r="AC414" s="19">
        <v>43986</v>
      </c>
      <c r="AD414" s="99">
        <v>43988</v>
      </c>
      <c r="AE414" s="19">
        <v>43987</v>
      </c>
      <c r="AF414" s="19">
        <v>43987</v>
      </c>
      <c r="AG414" s="19" t="s">
        <v>177</v>
      </c>
      <c r="AH414" s="31">
        <v>1</v>
      </c>
      <c r="AI414" s="31">
        <v>1</v>
      </c>
      <c r="AJ414" s="31">
        <v>0.97</v>
      </c>
      <c r="AK414" s="19" t="s">
        <v>139</v>
      </c>
      <c r="AL414" s="15" t="s">
        <v>1304</v>
      </c>
      <c r="AM414" s="15"/>
      <c r="AN414" s="15" t="s">
        <v>1114</v>
      </c>
    </row>
    <row r="415" spans="1:40" x14ac:dyDescent="0.25">
      <c r="B415" s="201">
        <f t="shared" si="81"/>
        <v>356</v>
      </c>
      <c r="C415" s="16">
        <v>20200603</v>
      </c>
      <c r="D415" s="15" t="s">
        <v>3</v>
      </c>
      <c r="E415" s="80" t="s">
        <v>1208</v>
      </c>
      <c r="F415" s="170" t="s">
        <v>1513</v>
      </c>
      <c r="G415" s="80">
        <v>1445631</v>
      </c>
      <c r="H415" s="52" t="s">
        <v>61</v>
      </c>
      <c r="I415" s="80" t="s">
        <v>1212</v>
      </c>
      <c r="J415" s="52" t="s">
        <v>61</v>
      </c>
      <c r="K415" s="15" t="s">
        <v>146</v>
      </c>
      <c r="L415" s="80" t="s">
        <v>1217</v>
      </c>
      <c r="M415" s="80" t="s">
        <v>1222</v>
      </c>
      <c r="N415" s="80" t="s">
        <v>1226</v>
      </c>
      <c r="O415" s="17" t="s">
        <v>61</v>
      </c>
      <c r="P415" s="77" t="s">
        <v>1219</v>
      </c>
      <c r="Q415" s="18"/>
      <c r="R415" s="52" t="s">
        <v>61</v>
      </c>
      <c r="S415" s="15" t="s">
        <v>142</v>
      </c>
      <c r="T415" s="15"/>
      <c r="U415" s="15"/>
      <c r="V415" s="80">
        <v>87</v>
      </c>
      <c r="W415" s="15">
        <f t="shared" si="82"/>
        <v>87</v>
      </c>
      <c r="X415" s="15">
        <f t="shared" si="83"/>
        <v>87</v>
      </c>
      <c r="Y415" s="15">
        <f>ROUNDDOWN(W415/HLOOKUP(D415,Table!$C$3:$D$4,2,0)*8,2)</f>
        <v>1.54</v>
      </c>
      <c r="Z415" s="15">
        <v>0.5</v>
      </c>
      <c r="AA415" s="15" t="s">
        <v>21</v>
      </c>
      <c r="AB415" s="19">
        <v>43992</v>
      </c>
      <c r="AC415" s="19">
        <v>43986</v>
      </c>
      <c r="AD415" s="99">
        <v>43992</v>
      </c>
      <c r="AE415" s="19">
        <v>43987</v>
      </c>
      <c r="AF415" s="19">
        <v>43987</v>
      </c>
      <c r="AG415" s="19" t="s">
        <v>176</v>
      </c>
      <c r="AH415" s="31">
        <v>1</v>
      </c>
      <c r="AI415" s="31">
        <v>1</v>
      </c>
      <c r="AJ415" s="31">
        <v>1</v>
      </c>
      <c r="AK415" s="19" t="s">
        <v>150</v>
      </c>
      <c r="AL415" s="17" t="s">
        <v>61</v>
      </c>
      <c r="AM415" s="17" t="s">
        <v>61</v>
      </c>
      <c r="AN415" s="17" t="s">
        <v>61</v>
      </c>
    </row>
    <row r="416" spans="1:40" x14ac:dyDescent="0.25">
      <c r="B416" s="201">
        <f t="shared" si="81"/>
        <v>357</v>
      </c>
      <c r="C416" s="16">
        <v>20200603</v>
      </c>
      <c r="D416" s="15" t="s">
        <v>3</v>
      </c>
      <c r="E416" s="80" t="s">
        <v>1208</v>
      </c>
      <c r="F416" s="170" t="s">
        <v>1513</v>
      </c>
      <c r="G416" s="80">
        <v>1445631</v>
      </c>
      <c r="H416" s="52" t="s">
        <v>61</v>
      </c>
      <c r="I416" s="80" t="s">
        <v>1213</v>
      </c>
      <c r="J416" s="52" t="s">
        <v>61</v>
      </c>
      <c r="K416" s="15" t="s">
        <v>146</v>
      </c>
      <c r="L416" s="80" t="s">
        <v>1217</v>
      </c>
      <c r="M416" s="80" t="s">
        <v>1222</v>
      </c>
      <c r="N416" s="80" t="s">
        <v>1226</v>
      </c>
      <c r="O416" s="17" t="s">
        <v>61</v>
      </c>
      <c r="P416" s="77" t="s">
        <v>1219</v>
      </c>
      <c r="Q416" s="18"/>
      <c r="R416" s="52" t="s">
        <v>61</v>
      </c>
      <c r="S416" s="15" t="s">
        <v>142</v>
      </c>
      <c r="T416" s="15"/>
      <c r="U416" s="15"/>
      <c r="V416" s="80">
        <v>166</v>
      </c>
      <c r="W416" s="15">
        <f t="shared" si="82"/>
        <v>166</v>
      </c>
      <c r="X416" s="15">
        <f t="shared" si="83"/>
        <v>166</v>
      </c>
      <c r="Y416" s="15">
        <f>ROUNDDOWN(W416/HLOOKUP(D416,Table!$C$3:$D$4,2,0)*8,2)</f>
        <v>2.95</v>
      </c>
      <c r="Z416" s="15">
        <v>1</v>
      </c>
      <c r="AA416" s="15" t="s">
        <v>21</v>
      </c>
      <c r="AB416" s="19">
        <v>43992</v>
      </c>
      <c r="AC416" s="19">
        <v>43986</v>
      </c>
      <c r="AD416" s="99">
        <v>43992</v>
      </c>
      <c r="AE416" s="19">
        <v>43987</v>
      </c>
      <c r="AF416" s="19">
        <v>43987</v>
      </c>
      <c r="AG416" s="19" t="s">
        <v>177</v>
      </c>
      <c r="AH416" s="31">
        <v>1</v>
      </c>
      <c r="AI416" s="31">
        <v>1</v>
      </c>
      <c r="AJ416" s="31">
        <v>0.81</v>
      </c>
      <c r="AK416" s="19" t="s">
        <v>139</v>
      </c>
      <c r="AL416" s="17" t="s">
        <v>1289</v>
      </c>
      <c r="AM416" s="17" t="s">
        <v>61</v>
      </c>
      <c r="AN416" s="17" t="s">
        <v>648</v>
      </c>
    </row>
    <row r="417" spans="1:40" x14ac:dyDescent="0.25">
      <c r="B417" s="201">
        <f t="shared" si="81"/>
        <v>358</v>
      </c>
      <c r="C417" s="16">
        <v>20200603</v>
      </c>
      <c r="D417" s="15" t="s">
        <v>3</v>
      </c>
      <c r="E417" s="80" t="s">
        <v>1209</v>
      </c>
      <c r="F417" s="170" t="s">
        <v>1318</v>
      </c>
      <c r="G417" s="80">
        <v>1461527</v>
      </c>
      <c r="H417" s="52" t="s">
        <v>61</v>
      </c>
      <c r="I417" s="80" t="s">
        <v>1214</v>
      </c>
      <c r="J417" s="52" t="s">
        <v>61</v>
      </c>
      <c r="K417" s="15" t="s">
        <v>146</v>
      </c>
      <c r="L417" s="15" t="s">
        <v>180</v>
      </c>
      <c r="M417" s="80" t="s">
        <v>1223</v>
      </c>
      <c r="N417" s="80" t="s">
        <v>181</v>
      </c>
      <c r="O417" s="17" t="s">
        <v>61</v>
      </c>
      <c r="P417" s="77" t="s">
        <v>1220</v>
      </c>
      <c r="Q417" s="18"/>
      <c r="R417" s="52" t="s">
        <v>61</v>
      </c>
      <c r="S417" s="15" t="s">
        <v>142</v>
      </c>
      <c r="T417" s="15"/>
      <c r="U417" s="15"/>
      <c r="V417" s="80">
        <v>74</v>
      </c>
      <c r="W417" s="15">
        <f t="shared" si="82"/>
        <v>74</v>
      </c>
      <c r="X417" s="15">
        <f t="shared" si="83"/>
        <v>74</v>
      </c>
      <c r="Y417" s="15">
        <f>ROUNDDOWN(W417/HLOOKUP(D417,Table!$C$3:$D$4,2,0)*8,2)</f>
        <v>1.31</v>
      </c>
      <c r="Z417" s="15">
        <v>0.2</v>
      </c>
      <c r="AA417" s="15" t="s">
        <v>21</v>
      </c>
      <c r="AB417" s="19">
        <v>43992</v>
      </c>
      <c r="AC417" s="19">
        <v>43986</v>
      </c>
      <c r="AD417" s="99">
        <v>43992</v>
      </c>
      <c r="AE417" s="19">
        <v>43987</v>
      </c>
      <c r="AF417" s="19">
        <v>43987</v>
      </c>
      <c r="AG417" s="19" t="s">
        <v>176</v>
      </c>
      <c r="AH417" s="79">
        <v>1</v>
      </c>
      <c r="AI417" s="79">
        <v>1</v>
      </c>
      <c r="AJ417" s="79">
        <v>1</v>
      </c>
      <c r="AK417" s="19" t="s">
        <v>150</v>
      </c>
      <c r="AL417" s="17" t="s">
        <v>61</v>
      </c>
      <c r="AM417" s="17" t="s">
        <v>61</v>
      </c>
      <c r="AN417" s="17" t="s">
        <v>61</v>
      </c>
    </row>
    <row r="418" spans="1:40" x14ac:dyDescent="0.25">
      <c r="B418" s="201">
        <f t="shared" si="81"/>
        <v>359</v>
      </c>
      <c r="C418" s="16">
        <v>20200603</v>
      </c>
      <c r="D418" s="15" t="s">
        <v>3</v>
      </c>
      <c r="E418" s="80" t="s">
        <v>1209</v>
      </c>
      <c r="F418" s="170" t="s">
        <v>1318</v>
      </c>
      <c r="G418" s="80">
        <v>1489611</v>
      </c>
      <c r="H418" s="52" t="s">
        <v>61</v>
      </c>
      <c r="I418" s="80" t="s">
        <v>1214</v>
      </c>
      <c r="J418" s="52" t="s">
        <v>61</v>
      </c>
      <c r="K418" s="15" t="s">
        <v>146</v>
      </c>
      <c r="L418" s="15" t="s">
        <v>1217</v>
      </c>
      <c r="M418" s="80" t="s">
        <v>1223</v>
      </c>
      <c r="N418" s="80" t="s">
        <v>181</v>
      </c>
      <c r="O418" s="17" t="s">
        <v>61</v>
      </c>
      <c r="P418" s="77" t="s">
        <v>1220</v>
      </c>
      <c r="Q418" s="18"/>
      <c r="R418" s="52" t="s">
        <v>61</v>
      </c>
      <c r="S418" s="15" t="s">
        <v>142</v>
      </c>
      <c r="T418" s="15"/>
      <c r="U418" s="15"/>
      <c r="V418" s="80">
        <v>74</v>
      </c>
      <c r="W418" s="15">
        <f t="shared" si="82"/>
        <v>74</v>
      </c>
      <c r="X418" s="15">
        <f t="shared" si="83"/>
        <v>74</v>
      </c>
      <c r="Y418" s="15">
        <f>ROUNDDOWN(W418/HLOOKUP(D418,Table!$C$3:$D$4,2,0)*8,2)</f>
        <v>1.31</v>
      </c>
      <c r="Z418" s="15">
        <v>0.2</v>
      </c>
      <c r="AA418" s="15" t="s">
        <v>21</v>
      </c>
      <c r="AB418" s="19">
        <v>43992</v>
      </c>
      <c r="AC418" s="19">
        <v>43986</v>
      </c>
      <c r="AD418" s="99">
        <v>43992</v>
      </c>
      <c r="AE418" s="19">
        <v>43987</v>
      </c>
      <c r="AF418" s="19">
        <v>43987</v>
      </c>
      <c r="AG418" s="19" t="s">
        <v>176</v>
      </c>
      <c r="AH418" s="79">
        <v>1</v>
      </c>
      <c r="AI418" s="79">
        <v>1</v>
      </c>
      <c r="AJ418" s="79">
        <v>1</v>
      </c>
      <c r="AK418" s="19" t="s">
        <v>150</v>
      </c>
      <c r="AL418" s="17" t="s">
        <v>61</v>
      </c>
      <c r="AM418" s="17" t="s">
        <v>61</v>
      </c>
      <c r="AN418" s="17" t="s">
        <v>61</v>
      </c>
    </row>
    <row r="419" spans="1:40" x14ac:dyDescent="0.25">
      <c r="B419" s="210">
        <f t="shared" si="81"/>
        <v>360</v>
      </c>
      <c r="C419" s="16">
        <v>20200604</v>
      </c>
      <c r="D419" s="15" t="s">
        <v>3</v>
      </c>
      <c r="E419" s="15" t="s">
        <v>958</v>
      </c>
      <c r="F419" s="170" t="s">
        <v>1320</v>
      </c>
      <c r="G419" s="17">
        <v>1465509</v>
      </c>
      <c r="H419" s="52" t="s">
        <v>61</v>
      </c>
      <c r="I419" s="15" t="s">
        <v>159</v>
      </c>
      <c r="J419" s="52" t="s">
        <v>61</v>
      </c>
      <c r="K419" s="15" t="s">
        <v>146</v>
      </c>
      <c r="L419" s="15" t="s">
        <v>150</v>
      </c>
      <c r="M419" s="15" t="s">
        <v>1019</v>
      </c>
      <c r="N419" s="15" t="s">
        <v>610</v>
      </c>
      <c r="O419" s="17" t="s">
        <v>61</v>
      </c>
      <c r="P419" s="17" t="s">
        <v>1011</v>
      </c>
      <c r="Q419" s="18"/>
      <c r="R419" s="52" t="s">
        <v>61</v>
      </c>
      <c r="S419" s="15" t="s">
        <v>70</v>
      </c>
      <c r="T419" s="15"/>
      <c r="U419" s="15"/>
      <c r="V419" s="15">
        <v>88</v>
      </c>
      <c r="W419" s="84">
        <v>229</v>
      </c>
      <c r="X419" s="15">
        <f t="shared" si="83"/>
        <v>229</v>
      </c>
      <c r="Y419" s="15">
        <f>ROUNDDOWN(W419/HLOOKUP(D419,Table!$C$3:$D$4,2,0)*8,2)</f>
        <v>4.07</v>
      </c>
      <c r="Z419" s="15">
        <v>0.5</v>
      </c>
      <c r="AA419" s="15" t="s">
        <v>21</v>
      </c>
      <c r="AB419" s="19">
        <v>43992</v>
      </c>
      <c r="AC419" s="19">
        <v>43986</v>
      </c>
      <c r="AD419" s="99">
        <v>43992</v>
      </c>
      <c r="AE419" s="19">
        <v>43987</v>
      </c>
      <c r="AF419" s="19">
        <v>43987</v>
      </c>
      <c r="AG419" s="19" t="s">
        <v>176</v>
      </c>
      <c r="AH419" s="31">
        <v>1</v>
      </c>
      <c r="AI419" s="31">
        <v>1</v>
      </c>
      <c r="AJ419" s="31">
        <v>1</v>
      </c>
      <c r="AK419" s="19" t="s">
        <v>150</v>
      </c>
      <c r="AL419" s="15" t="s">
        <v>61</v>
      </c>
      <c r="AM419" s="15" t="s">
        <v>61</v>
      </c>
      <c r="AN419" s="15" t="s">
        <v>61</v>
      </c>
    </row>
    <row r="420" spans="1:40" x14ac:dyDescent="0.25">
      <c r="B420" s="210">
        <f t="shared" si="81"/>
        <v>361</v>
      </c>
      <c r="C420" s="16">
        <v>20200604</v>
      </c>
      <c r="D420" s="15" t="s">
        <v>3</v>
      </c>
      <c r="E420" s="15" t="s">
        <v>958</v>
      </c>
      <c r="F420" s="170" t="s">
        <v>1321</v>
      </c>
      <c r="G420" s="17">
        <v>1465509</v>
      </c>
      <c r="H420" s="52" t="s">
        <v>61</v>
      </c>
      <c r="I420" s="15" t="s">
        <v>159</v>
      </c>
      <c r="J420" s="52" t="s">
        <v>61</v>
      </c>
      <c r="K420" s="15" t="s">
        <v>146</v>
      </c>
      <c r="L420" s="15" t="s">
        <v>150</v>
      </c>
      <c r="M420" s="15" t="s">
        <v>1019</v>
      </c>
      <c r="N420" s="15" t="s">
        <v>610</v>
      </c>
      <c r="O420" s="17" t="s">
        <v>61</v>
      </c>
      <c r="P420" s="17" t="s">
        <v>1011</v>
      </c>
      <c r="Q420" s="18"/>
      <c r="R420" s="52" t="s">
        <v>61</v>
      </c>
      <c r="S420" s="15" t="s">
        <v>70</v>
      </c>
      <c r="T420" s="15"/>
      <c r="U420" s="15"/>
      <c r="V420" s="15">
        <v>88</v>
      </c>
      <c r="W420" s="84">
        <v>229</v>
      </c>
      <c r="X420" s="15">
        <f t="shared" si="83"/>
        <v>229</v>
      </c>
      <c r="Y420" s="15">
        <f>ROUNDDOWN(W420/HLOOKUP(D420,Table!$C$3:$D$4,2,0)*8,2)</f>
        <v>4.07</v>
      </c>
      <c r="Z420" s="15">
        <v>0.5</v>
      </c>
      <c r="AA420" s="15" t="s">
        <v>21</v>
      </c>
      <c r="AB420" s="19">
        <v>43992</v>
      </c>
      <c r="AC420" s="19">
        <v>43986</v>
      </c>
      <c r="AD420" s="99">
        <v>43992</v>
      </c>
      <c r="AE420" s="19">
        <v>43987</v>
      </c>
      <c r="AF420" s="19">
        <v>43987</v>
      </c>
      <c r="AG420" s="19" t="s">
        <v>176</v>
      </c>
      <c r="AH420" s="31">
        <v>1</v>
      </c>
      <c r="AI420" s="31">
        <v>1</v>
      </c>
      <c r="AJ420" s="31">
        <v>1</v>
      </c>
      <c r="AK420" s="19" t="s">
        <v>150</v>
      </c>
      <c r="AL420" s="15" t="s">
        <v>61</v>
      </c>
      <c r="AM420" s="15" t="s">
        <v>61</v>
      </c>
      <c r="AN420" s="15" t="s">
        <v>61</v>
      </c>
    </row>
    <row r="421" spans="1:40" x14ac:dyDescent="0.25">
      <c r="B421" s="210">
        <f t="shared" si="81"/>
        <v>362</v>
      </c>
      <c r="C421" s="16">
        <v>20200604</v>
      </c>
      <c r="D421" s="15" t="s">
        <v>3</v>
      </c>
      <c r="E421" s="15" t="s">
        <v>958</v>
      </c>
      <c r="F421" s="170" t="s">
        <v>1320</v>
      </c>
      <c r="G421" s="17">
        <v>1465509</v>
      </c>
      <c r="H421" s="52" t="s">
        <v>61</v>
      </c>
      <c r="I421" s="15" t="s">
        <v>153</v>
      </c>
      <c r="J421" s="52" t="s">
        <v>61</v>
      </c>
      <c r="K421" s="15" t="s">
        <v>146</v>
      </c>
      <c r="L421" s="15" t="s">
        <v>150</v>
      </c>
      <c r="M421" s="15" t="s">
        <v>1019</v>
      </c>
      <c r="N421" s="15" t="s">
        <v>610</v>
      </c>
      <c r="O421" s="17" t="s">
        <v>61</v>
      </c>
      <c r="P421" s="17" t="s">
        <v>1011</v>
      </c>
      <c r="Q421" s="18"/>
      <c r="R421" s="52" t="s">
        <v>61</v>
      </c>
      <c r="S421" s="15" t="s">
        <v>70</v>
      </c>
      <c r="T421" s="15"/>
      <c r="U421" s="15"/>
      <c r="V421" s="15">
        <v>42</v>
      </c>
      <c r="W421" s="84">
        <v>118</v>
      </c>
      <c r="X421" s="15">
        <f t="shared" si="83"/>
        <v>118</v>
      </c>
      <c r="Y421" s="15">
        <f>ROUNDDOWN(W421/HLOOKUP(D421,Table!$C$3:$D$4,2,0)*8,2)</f>
        <v>2.09</v>
      </c>
      <c r="Z421" s="15">
        <v>0.5</v>
      </c>
      <c r="AA421" s="15" t="s">
        <v>21</v>
      </c>
      <c r="AB421" s="19">
        <v>43992</v>
      </c>
      <c r="AC421" s="19">
        <v>43986</v>
      </c>
      <c r="AD421" s="99">
        <v>43992</v>
      </c>
      <c r="AE421" s="19">
        <v>43987</v>
      </c>
      <c r="AF421" s="19">
        <v>43987</v>
      </c>
      <c r="AG421" s="19" t="s">
        <v>176</v>
      </c>
      <c r="AH421" s="31">
        <v>1</v>
      </c>
      <c r="AI421" s="31">
        <v>1</v>
      </c>
      <c r="AJ421" s="31">
        <v>1</v>
      </c>
      <c r="AK421" s="19" t="s">
        <v>150</v>
      </c>
      <c r="AL421" s="15" t="s">
        <v>61</v>
      </c>
      <c r="AM421" s="15" t="s">
        <v>61</v>
      </c>
      <c r="AN421" s="15" t="s">
        <v>61</v>
      </c>
    </row>
    <row r="422" spans="1:40" x14ac:dyDescent="0.25">
      <c r="B422" s="210">
        <f t="shared" si="81"/>
        <v>363</v>
      </c>
      <c r="C422" s="16">
        <v>20200604</v>
      </c>
      <c r="D422" s="15" t="s">
        <v>3</v>
      </c>
      <c r="E422" s="15" t="s">
        <v>958</v>
      </c>
      <c r="F422" s="170" t="s">
        <v>1321</v>
      </c>
      <c r="G422" s="17">
        <v>1465509</v>
      </c>
      <c r="H422" s="52" t="s">
        <v>61</v>
      </c>
      <c r="I422" s="15" t="s">
        <v>153</v>
      </c>
      <c r="J422" s="52" t="s">
        <v>61</v>
      </c>
      <c r="K422" s="15" t="s">
        <v>146</v>
      </c>
      <c r="L422" s="15" t="s">
        <v>150</v>
      </c>
      <c r="M422" s="15" t="s">
        <v>1019</v>
      </c>
      <c r="N422" s="15" t="s">
        <v>610</v>
      </c>
      <c r="O422" s="17" t="s">
        <v>61</v>
      </c>
      <c r="P422" s="17" t="s">
        <v>1011</v>
      </c>
      <c r="Q422" s="18"/>
      <c r="R422" s="52" t="s">
        <v>61</v>
      </c>
      <c r="S422" s="15" t="s">
        <v>70</v>
      </c>
      <c r="T422" s="15"/>
      <c r="U422" s="15"/>
      <c r="V422" s="15">
        <v>42</v>
      </c>
      <c r="W422" s="84">
        <v>118</v>
      </c>
      <c r="X422" s="15">
        <f t="shared" si="83"/>
        <v>118</v>
      </c>
      <c r="Y422" s="15">
        <f>ROUNDDOWN(W422/HLOOKUP(D422,Table!$C$3:$D$4,2,0)*8,2)</f>
        <v>2.09</v>
      </c>
      <c r="Z422" s="15">
        <v>0.5</v>
      </c>
      <c r="AA422" s="15" t="s">
        <v>21</v>
      </c>
      <c r="AB422" s="19">
        <v>43992</v>
      </c>
      <c r="AC422" s="19">
        <v>43986</v>
      </c>
      <c r="AD422" s="99">
        <v>43992</v>
      </c>
      <c r="AE422" s="19">
        <v>43987</v>
      </c>
      <c r="AF422" s="19">
        <v>43987</v>
      </c>
      <c r="AG422" s="19" t="s">
        <v>176</v>
      </c>
      <c r="AH422" s="31">
        <v>1</v>
      </c>
      <c r="AI422" s="31">
        <v>1</v>
      </c>
      <c r="AJ422" s="31">
        <v>1</v>
      </c>
      <c r="AK422" s="19" t="s">
        <v>150</v>
      </c>
      <c r="AL422" s="15" t="s">
        <v>61</v>
      </c>
      <c r="AM422" s="15" t="s">
        <v>61</v>
      </c>
      <c r="AN422" s="15" t="s">
        <v>61</v>
      </c>
    </row>
    <row r="423" spans="1:40" x14ac:dyDescent="0.25">
      <c r="B423" s="210">
        <f t="shared" si="81"/>
        <v>364</v>
      </c>
      <c r="C423" s="16">
        <v>20200604</v>
      </c>
      <c r="D423" s="15" t="s">
        <v>2</v>
      </c>
      <c r="E423" s="15" t="s">
        <v>1103</v>
      </c>
      <c r="F423" s="77" t="s">
        <v>61</v>
      </c>
      <c r="G423" s="17">
        <v>1499648</v>
      </c>
      <c r="H423" s="52" t="s">
        <v>61</v>
      </c>
      <c r="I423" s="15" t="s">
        <v>1269</v>
      </c>
      <c r="J423" s="52" t="s">
        <v>61</v>
      </c>
      <c r="K423" s="15" t="s">
        <v>146</v>
      </c>
      <c r="L423" s="15" t="s">
        <v>150</v>
      </c>
      <c r="M423" s="15" t="s">
        <v>1186</v>
      </c>
      <c r="N423" s="15">
        <v>1499648</v>
      </c>
      <c r="O423" s="17" t="s">
        <v>1275</v>
      </c>
      <c r="P423" s="17" t="s">
        <v>427</v>
      </c>
      <c r="Q423" s="18"/>
      <c r="R423" s="52" t="s">
        <v>61</v>
      </c>
      <c r="S423" s="15" t="s">
        <v>70</v>
      </c>
      <c r="T423" s="15"/>
      <c r="U423" s="15"/>
      <c r="V423" s="15">
        <v>30</v>
      </c>
      <c r="W423" s="15">
        <f t="shared" ref="W423:W447" si="84">V423</f>
        <v>30</v>
      </c>
      <c r="X423" s="15">
        <f t="shared" si="83"/>
        <v>30</v>
      </c>
      <c r="Y423" s="15">
        <f>ROUNDDOWN(W423/HLOOKUP(D423,Table!$C$3:$D$4,2,0)*8,2)</f>
        <v>1.84</v>
      </c>
      <c r="Z423" s="15">
        <v>1</v>
      </c>
      <c r="AA423" s="15" t="s">
        <v>21</v>
      </c>
      <c r="AB423" s="19">
        <v>43990</v>
      </c>
      <c r="AC423" s="19">
        <v>43986</v>
      </c>
      <c r="AD423" s="238">
        <v>43990</v>
      </c>
      <c r="AE423" s="19">
        <v>43987</v>
      </c>
      <c r="AF423" s="19">
        <v>43987</v>
      </c>
      <c r="AG423" s="19" t="s">
        <v>176</v>
      </c>
      <c r="AH423" s="31">
        <v>1</v>
      </c>
      <c r="AI423" s="31">
        <v>1</v>
      </c>
      <c r="AJ423" s="31">
        <v>1</v>
      </c>
      <c r="AK423" s="19" t="s">
        <v>150</v>
      </c>
      <c r="AL423" s="15" t="s">
        <v>61</v>
      </c>
      <c r="AM423" s="15" t="s">
        <v>61</v>
      </c>
      <c r="AN423" s="15" t="s">
        <v>61</v>
      </c>
    </row>
    <row r="424" spans="1:40" x14ac:dyDescent="0.25">
      <c r="B424" s="210">
        <f t="shared" si="81"/>
        <v>365</v>
      </c>
      <c r="C424" s="16">
        <v>20200604</v>
      </c>
      <c r="D424" s="15" t="s">
        <v>2</v>
      </c>
      <c r="E424" s="15" t="s">
        <v>1103</v>
      </c>
      <c r="F424" s="77" t="s">
        <v>61</v>
      </c>
      <c r="G424" s="17">
        <v>1499648</v>
      </c>
      <c r="H424" s="52" t="s">
        <v>61</v>
      </c>
      <c r="I424" s="15" t="s">
        <v>1288</v>
      </c>
      <c r="J424" s="52" t="s">
        <v>61</v>
      </c>
      <c r="K424" s="15" t="s">
        <v>146</v>
      </c>
      <c r="L424" s="15" t="s">
        <v>150</v>
      </c>
      <c r="M424" s="15" t="s">
        <v>1186</v>
      </c>
      <c r="N424" s="15">
        <v>1499648</v>
      </c>
      <c r="O424" s="17" t="s">
        <v>1276</v>
      </c>
      <c r="P424" s="17" t="s">
        <v>427</v>
      </c>
      <c r="Q424" s="18"/>
      <c r="R424" s="52" t="s">
        <v>61</v>
      </c>
      <c r="S424" s="15" t="s">
        <v>68</v>
      </c>
      <c r="T424" s="15"/>
      <c r="U424" s="15"/>
      <c r="V424" s="15">
        <v>90</v>
      </c>
      <c r="W424" s="15">
        <f t="shared" si="84"/>
        <v>90</v>
      </c>
      <c r="X424" s="15">
        <f t="shared" si="83"/>
        <v>90</v>
      </c>
      <c r="Y424" s="15">
        <f>ROUNDDOWN(W424/HLOOKUP(D424,Table!$C$3:$D$4,2,0)*8,2)</f>
        <v>5.53</v>
      </c>
      <c r="Z424" s="15">
        <f>X424</f>
        <v>90</v>
      </c>
      <c r="AA424" s="15" t="s">
        <v>21</v>
      </c>
      <c r="AB424" s="19">
        <v>43990</v>
      </c>
      <c r="AC424" s="19">
        <v>43986</v>
      </c>
      <c r="AD424" s="238">
        <v>43990</v>
      </c>
      <c r="AE424" s="19">
        <v>43987</v>
      </c>
      <c r="AF424" s="19">
        <v>43987</v>
      </c>
      <c r="AG424" s="19" t="s">
        <v>176</v>
      </c>
      <c r="AH424" s="31">
        <v>1</v>
      </c>
      <c r="AI424" s="31">
        <v>1</v>
      </c>
      <c r="AJ424" s="31">
        <v>1</v>
      </c>
      <c r="AK424" s="19" t="s">
        <v>150</v>
      </c>
      <c r="AL424" s="15"/>
      <c r="AM424" s="15"/>
      <c r="AN424" s="15"/>
    </row>
    <row r="425" spans="1:40" x14ac:dyDescent="0.25">
      <c r="B425" s="210">
        <f t="shared" si="81"/>
        <v>366</v>
      </c>
      <c r="C425" s="16">
        <v>20200604</v>
      </c>
      <c r="D425" s="15" t="s">
        <v>2</v>
      </c>
      <c r="E425" s="15" t="s">
        <v>1103</v>
      </c>
      <c r="F425" s="77" t="s">
        <v>61</v>
      </c>
      <c r="G425" s="17">
        <v>1499648</v>
      </c>
      <c r="H425" s="52" t="s">
        <v>61</v>
      </c>
      <c r="I425" s="15" t="s">
        <v>1270</v>
      </c>
      <c r="J425" s="52" t="s">
        <v>61</v>
      </c>
      <c r="K425" s="15" t="s">
        <v>146</v>
      </c>
      <c r="L425" s="15" t="s">
        <v>150</v>
      </c>
      <c r="M425" s="15" t="s">
        <v>1186</v>
      </c>
      <c r="N425" s="15">
        <v>1499648</v>
      </c>
      <c r="O425" s="17" t="s">
        <v>1277</v>
      </c>
      <c r="P425" s="17" t="s">
        <v>427</v>
      </c>
      <c r="Q425" s="18"/>
      <c r="R425" s="52" t="s">
        <v>61</v>
      </c>
      <c r="S425" s="15" t="s">
        <v>69</v>
      </c>
      <c r="T425" s="15"/>
      <c r="U425" s="15"/>
      <c r="V425" s="15">
        <v>50</v>
      </c>
      <c r="W425" s="15">
        <f t="shared" si="84"/>
        <v>50</v>
      </c>
      <c r="X425" s="15">
        <f t="shared" ref="X425:X432" si="85">W425</f>
        <v>50</v>
      </c>
      <c r="Y425" s="15">
        <f>ROUNDDOWN(W425/HLOOKUP(D425,Table!$C$3:$D$4,2,0)*8,2)</f>
        <v>3.07</v>
      </c>
      <c r="Z425" s="15">
        <v>3</v>
      </c>
      <c r="AA425" s="15" t="s">
        <v>21</v>
      </c>
      <c r="AB425" s="19">
        <v>43990</v>
      </c>
      <c r="AC425" s="19">
        <v>43986</v>
      </c>
      <c r="AD425" s="238">
        <v>43990</v>
      </c>
      <c r="AE425" s="19">
        <v>43990</v>
      </c>
      <c r="AF425" s="19">
        <v>43990</v>
      </c>
      <c r="AG425" s="19" t="s">
        <v>176</v>
      </c>
      <c r="AH425" s="31">
        <v>1</v>
      </c>
      <c r="AI425" s="31">
        <v>1</v>
      </c>
      <c r="AJ425" s="31">
        <v>1</v>
      </c>
      <c r="AK425" s="19" t="s">
        <v>150</v>
      </c>
      <c r="AL425" s="15"/>
      <c r="AM425" s="15"/>
      <c r="AN425" s="15"/>
    </row>
    <row r="426" spans="1:40" x14ac:dyDescent="0.25">
      <c r="B426" s="210">
        <f t="shared" si="81"/>
        <v>367</v>
      </c>
      <c r="C426" s="16">
        <v>20200604</v>
      </c>
      <c r="D426" s="15" t="s">
        <v>3</v>
      </c>
      <c r="E426" s="15" t="s">
        <v>1267</v>
      </c>
      <c r="F426" s="170" t="s">
        <v>1326</v>
      </c>
      <c r="G426" s="17">
        <v>1311762</v>
      </c>
      <c r="H426" s="52" t="s">
        <v>61</v>
      </c>
      <c r="I426" s="15" t="s">
        <v>1271</v>
      </c>
      <c r="J426" s="52" t="s">
        <v>61</v>
      </c>
      <c r="K426" s="15" t="s">
        <v>146</v>
      </c>
      <c r="L426" s="15" t="s">
        <v>1179</v>
      </c>
      <c r="M426" s="15" t="s">
        <v>528</v>
      </c>
      <c r="N426" s="15" t="s">
        <v>406</v>
      </c>
      <c r="O426" s="17" t="s">
        <v>61</v>
      </c>
      <c r="P426" s="17" t="s">
        <v>1007</v>
      </c>
      <c r="Q426" s="18"/>
      <c r="R426" s="52" t="s">
        <v>61</v>
      </c>
      <c r="S426" s="15" t="s">
        <v>67</v>
      </c>
      <c r="T426" s="15"/>
      <c r="U426" s="15"/>
      <c r="V426" s="15">
        <v>160</v>
      </c>
      <c r="W426" s="15">
        <f t="shared" si="84"/>
        <v>160</v>
      </c>
      <c r="X426" s="15">
        <f t="shared" si="85"/>
        <v>160</v>
      </c>
      <c r="Y426" s="15">
        <f>ROUNDDOWN(W426/HLOOKUP(D426,Table!$C$3:$D$4,2,0)*8,2)</f>
        <v>2.84</v>
      </c>
      <c r="Z426" s="15">
        <v>1</v>
      </c>
      <c r="AA426" s="15" t="s">
        <v>21</v>
      </c>
      <c r="AB426" s="19">
        <v>43992</v>
      </c>
      <c r="AC426" s="19">
        <v>43986</v>
      </c>
      <c r="AD426" s="99">
        <v>43992</v>
      </c>
      <c r="AE426" s="19">
        <v>43992</v>
      </c>
      <c r="AF426" s="19">
        <v>43992</v>
      </c>
      <c r="AG426" s="19" t="s">
        <v>176</v>
      </c>
      <c r="AH426" s="31">
        <v>1</v>
      </c>
      <c r="AI426" s="31">
        <v>1</v>
      </c>
      <c r="AJ426" s="31">
        <v>1</v>
      </c>
      <c r="AK426" s="19" t="s">
        <v>150</v>
      </c>
      <c r="AL426" s="15"/>
      <c r="AM426" s="15"/>
      <c r="AN426" s="15"/>
    </row>
    <row r="427" spans="1:40" x14ac:dyDescent="0.25">
      <c r="B427" s="210">
        <f t="shared" si="81"/>
        <v>368</v>
      </c>
      <c r="C427" s="16">
        <v>20200604</v>
      </c>
      <c r="D427" s="15" t="s">
        <v>3</v>
      </c>
      <c r="E427" s="15" t="s">
        <v>1268</v>
      </c>
      <c r="F427" s="170" t="s">
        <v>1323</v>
      </c>
      <c r="G427" s="17">
        <v>1498232</v>
      </c>
      <c r="H427" s="52" t="s">
        <v>61</v>
      </c>
      <c r="I427" s="15" t="s">
        <v>226</v>
      </c>
      <c r="J427" s="52" t="s">
        <v>61</v>
      </c>
      <c r="K427" s="15" t="s">
        <v>146</v>
      </c>
      <c r="L427" s="15" t="s">
        <v>1279</v>
      </c>
      <c r="M427" s="15" t="s">
        <v>1280</v>
      </c>
      <c r="N427" s="15" t="s">
        <v>1278</v>
      </c>
      <c r="O427" s="17" t="s">
        <v>61</v>
      </c>
      <c r="P427" s="17" t="s">
        <v>1174</v>
      </c>
      <c r="Q427" s="18"/>
      <c r="R427" s="52" t="s">
        <v>61</v>
      </c>
      <c r="S427" s="15" t="s">
        <v>67</v>
      </c>
      <c r="T427" s="15"/>
      <c r="U427" s="15"/>
      <c r="V427" s="15">
        <v>144</v>
      </c>
      <c r="W427" s="84">
        <f>V427-V427+163</f>
        <v>163</v>
      </c>
      <c r="X427" s="15">
        <f t="shared" si="85"/>
        <v>163</v>
      </c>
      <c r="Y427" s="15">
        <f>ROUNDDOWN(W427/HLOOKUP(D427,Table!$C$3:$D$4,2,0)*8,2)</f>
        <v>2.89</v>
      </c>
      <c r="Z427" s="15">
        <v>1</v>
      </c>
      <c r="AA427" s="15" t="s">
        <v>21</v>
      </c>
      <c r="AB427" s="19">
        <v>43994</v>
      </c>
      <c r="AC427" s="19">
        <v>43986</v>
      </c>
      <c r="AD427" s="173">
        <v>43996</v>
      </c>
      <c r="AE427" s="19">
        <v>43993</v>
      </c>
      <c r="AF427" s="19">
        <v>43993</v>
      </c>
      <c r="AG427" s="19" t="s">
        <v>176</v>
      </c>
      <c r="AH427" s="31">
        <v>1</v>
      </c>
      <c r="AI427" s="31">
        <v>1</v>
      </c>
      <c r="AJ427" s="31">
        <v>1</v>
      </c>
      <c r="AK427" s="19" t="s">
        <v>150</v>
      </c>
      <c r="AL427" s="17" t="s">
        <v>61</v>
      </c>
      <c r="AM427" s="17" t="s">
        <v>61</v>
      </c>
      <c r="AN427" s="17" t="s">
        <v>61</v>
      </c>
    </row>
    <row r="428" spans="1:40" x14ac:dyDescent="0.25">
      <c r="B428" s="210">
        <f t="shared" si="81"/>
        <v>369</v>
      </c>
      <c r="C428" s="16">
        <v>20200604</v>
      </c>
      <c r="D428" s="15" t="s">
        <v>3</v>
      </c>
      <c r="E428" s="15" t="s">
        <v>1268</v>
      </c>
      <c r="F428" s="200" t="s">
        <v>1600</v>
      </c>
      <c r="G428" s="17">
        <v>1498232</v>
      </c>
      <c r="H428" s="52" t="s">
        <v>61</v>
      </c>
      <c r="I428" s="15" t="s">
        <v>224</v>
      </c>
      <c r="J428" s="52" t="s">
        <v>61</v>
      </c>
      <c r="K428" s="15" t="s">
        <v>146</v>
      </c>
      <c r="L428" s="15" t="s">
        <v>1279</v>
      </c>
      <c r="M428" s="15" t="s">
        <v>1280</v>
      </c>
      <c r="N428" s="15" t="s">
        <v>1278</v>
      </c>
      <c r="O428" s="17" t="s">
        <v>61</v>
      </c>
      <c r="P428" s="17" t="s">
        <v>1174</v>
      </c>
      <c r="Q428" s="18"/>
      <c r="R428" s="52" t="s">
        <v>61</v>
      </c>
      <c r="S428" s="15" t="s">
        <v>67</v>
      </c>
      <c r="T428" s="15"/>
      <c r="U428" s="15"/>
      <c r="V428" s="15">
        <v>280</v>
      </c>
      <c r="W428" s="84">
        <f>V428-V428+286</f>
        <v>286</v>
      </c>
      <c r="X428" s="15">
        <f t="shared" si="85"/>
        <v>286</v>
      </c>
      <c r="Y428" s="15">
        <f>ROUNDDOWN(W428/HLOOKUP(D428,Table!$C$3:$D$4,2,0)*8,2)</f>
        <v>5.08</v>
      </c>
      <c r="Z428" s="15">
        <v>2</v>
      </c>
      <c r="AA428" s="15" t="s">
        <v>21</v>
      </c>
      <c r="AB428" s="19">
        <v>43994</v>
      </c>
      <c r="AC428" s="19">
        <v>43986</v>
      </c>
      <c r="AD428" s="173">
        <v>43996</v>
      </c>
      <c r="AE428" s="19">
        <v>43993</v>
      </c>
      <c r="AF428" s="19">
        <v>43993</v>
      </c>
      <c r="AG428" s="19" t="s">
        <v>176</v>
      </c>
      <c r="AH428" s="31">
        <v>1</v>
      </c>
      <c r="AI428" s="31">
        <v>1</v>
      </c>
      <c r="AJ428" s="31">
        <v>1</v>
      </c>
      <c r="AK428" s="19" t="s">
        <v>150</v>
      </c>
      <c r="AL428" s="17" t="s">
        <v>61</v>
      </c>
      <c r="AM428" s="17" t="s">
        <v>61</v>
      </c>
      <c r="AN428" s="17" t="s">
        <v>61</v>
      </c>
    </row>
    <row r="429" spans="1:40" x14ac:dyDescent="0.25">
      <c r="B429" s="210">
        <f t="shared" si="81"/>
        <v>370</v>
      </c>
      <c r="C429" s="16">
        <v>20200604</v>
      </c>
      <c r="D429" s="15" t="s">
        <v>3</v>
      </c>
      <c r="E429" s="15" t="s">
        <v>1268</v>
      </c>
      <c r="F429" s="170" t="s">
        <v>1324</v>
      </c>
      <c r="G429" s="17">
        <v>1498232</v>
      </c>
      <c r="H429" s="52" t="s">
        <v>61</v>
      </c>
      <c r="I429" s="15" t="s">
        <v>200</v>
      </c>
      <c r="J429" s="52" t="s">
        <v>61</v>
      </c>
      <c r="K429" s="15" t="s">
        <v>146</v>
      </c>
      <c r="L429" s="15" t="s">
        <v>1279</v>
      </c>
      <c r="M429" s="15" t="s">
        <v>1280</v>
      </c>
      <c r="N429" s="15" t="s">
        <v>1278</v>
      </c>
      <c r="O429" s="17" t="s">
        <v>61</v>
      </c>
      <c r="P429" s="17" t="s">
        <v>1174</v>
      </c>
      <c r="Q429" s="18"/>
      <c r="R429" s="52" t="s">
        <v>61</v>
      </c>
      <c r="S429" s="15" t="s">
        <v>67</v>
      </c>
      <c r="T429" s="15"/>
      <c r="U429" s="15"/>
      <c r="V429" s="15">
        <v>69</v>
      </c>
      <c r="W429" s="84">
        <f>V429-V429+82</f>
        <v>82</v>
      </c>
      <c r="X429" s="15">
        <f t="shared" si="85"/>
        <v>82</v>
      </c>
      <c r="Y429" s="15">
        <f>ROUNDDOWN(W429/HLOOKUP(D429,Table!$C$3:$D$4,2,0)*8,2)</f>
        <v>1.45</v>
      </c>
      <c r="Z429" s="15">
        <v>1</v>
      </c>
      <c r="AA429" s="15" t="s">
        <v>21</v>
      </c>
      <c r="AB429" s="19">
        <v>43994</v>
      </c>
      <c r="AC429" s="19">
        <v>43986</v>
      </c>
      <c r="AD429" s="173">
        <v>43996</v>
      </c>
      <c r="AE429" s="19">
        <v>43994</v>
      </c>
      <c r="AF429" s="19">
        <v>43994</v>
      </c>
      <c r="AG429" s="19" t="s">
        <v>176</v>
      </c>
      <c r="AH429" s="31">
        <v>1</v>
      </c>
      <c r="AI429" s="31">
        <v>1</v>
      </c>
      <c r="AJ429" s="31">
        <v>1</v>
      </c>
      <c r="AK429" s="19" t="s">
        <v>150</v>
      </c>
      <c r="AL429" s="17" t="s">
        <v>61</v>
      </c>
      <c r="AM429" s="17" t="s">
        <v>61</v>
      </c>
      <c r="AN429" s="17" t="s">
        <v>61</v>
      </c>
    </row>
    <row r="430" spans="1:40" x14ac:dyDescent="0.25">
      <c r="B430" s="210">
        <f t="shared" si="81"/>
        <v>371</v>
      </c>
      <c r="C430" s="16">
        <v>20200604</v>
      </c>
      <c r="D430" s="15" t="s">
        <v>3</v>
      </c>
      <c r="E430" s="15" t="s">
        <v>1268</v>
      </c>
      <c r="F430" s="217" t="s">
        <v>1324</v>
      </c>
      <c r="G430" s="17">
        <v>1498232</v>
      </c>
      <c r="H430" s="52" t="s">
        <v>61</v>
      </c>
      <c r="I430" s="15" t="s">
        <v>1143</v>
      </c>
      <c r="J430" s="52" t="s">
        <v>61</v>
      </c>
      <c r="K430" s="15" t="s">
        <v>146</v>
      </c>
      <c r="L430" s="15" t="s">
        <v>1279</v>
      </c>
      <c r="M430" s="15" t="s">
        <v>1280</v>
      </c>
      <c r="N430" s="15" t="s">
        <v>1278</v>
      </c>
      <c r="O430" s="17" t="s">
        <v>61</v>
      </c>
      <c r="P430" s="17" t="s">
        <v>1174</v>
      </c>
      <c r="Q430" s="18"/>
      <c r="R430" s="52" t="s">
        <v>61</v>
      </c>
      <c r="S430" s="15" t="s">
        <v>67</v>
      </c>
      <c r="T430" s="15"/>
      <c r="U430" s="15"/>
      <c r="V430" s="15">
        <v>33</v>
      </c>
      <c r="W430" s="15">
        <f t="shared" si="84"/>
        <v>33</v>
      </c>
      <c r="X430" s="15">
        <f t="shared" si="85"/>
        <v>33</v>
      </c>
      <c r="Y430" s="15">
        <f>ROUNDDOWN(W430/HLOOKUP(D430,Table!$C$3:$D$4,2,0)*8,2)</f>
        <v>0.57999999999999996</v>
      </c>
      <c r="Z430" s="15">
        <v>0.5</v>
      </c>
      <c r="AA430" s="15" t="s">
        <v>21</v>
      </c>
      <c r="AB430" s="19">
        <v>43994</v>
      </c>
      <c r="AC430" s="19">
        <v>43986</v>
      </c>
      <c r="AD430" s="173">
        <v>43996</v>
      </c>
      <c r="AE430" s="19">
        <v>43994</v>
      </c>
      <c r="AF430" s="19">
        <v>43994</v>
      </c>
      <c r="AG430" s="19" t="s">
        <v>176</v>
      </c>
      <c r="AH430" s="31">
        <v>1</v>
      </c>
      <c r="AI430" s="31">
        <v>1</v>
      </c>
      <c r="AJ430" s="31">
        <v>1</v>
      </c>
      <c r="AK430" s="19" t="s">
        <v>150</v>
      </c>
      <c r="AL430" s="17" t="s">
        <v>61</v>
      </c>
      <c r="AM430" s="17" t="s">
        <v>61</v>
      </c>
      <c r="AN430" s="17" t="s">
        <v>61</v>
      </c>
    </row>
    <row r="431" spans="1:40" x14ac:dyDescent="0.25">
      <c r="B431" s="210">
        <f t="shared" si="81"/>
        <v>372</v>
      </c>
      <c r="C431" s="16">
        <v>20200604</v>
      </c>
      <c r="D431" s="15" t="s">
        <v>3</v>
      </c>
      <c r="E431" s="15" t="s">
        <v>1268</v>
      </c>
      <c r="F431" s="170" t="s">
        <v>1325</v>
      </c>
      <c r="G431" s="17">
        <v>1498232</v>
      </c>
      <c r="H431" s="52" t="s">
        <v>61</v>
      </c>
      <c r="I431" s="15" t="s">
        <v>1272</v>
      </c>
      <c r="J431" s="52" t="s">
        <v>61</v>
      </c>
      <c r="K431" s="15" t="s">
        <v>146</v>
      </c>
      <c r="L431" s="15" t="s">
        <v>1279</v>
      </c>
      <c r="M431" s="15" t="s">
        <v>1280</v>
      </c>
      <c r="N431" s="15" t="s">
        <v>1278</v>
      </c>
      <c r="O431" s="17" t="s">
        <v>61</v>
      </c>
      <c r="P431" s="17" t="s">
        <v>1174</v>
      </c>
      <c r="Q431" s="18"/>
      <c r="R431" s="52" t="s">
        <v>61</v>
      </c>
      <c r="S431" s="15" t="s">
        <v>67</v>
      </c>
      <c r="T431" s="15"/>
      <c r="U431" s="15"/>
      <c r="V431" s="15">
        <v>98</v>
      </c>
      <c r="W431" s="15">
        <f t="shared" si="84"/>
        <v>98</v>
      </c>
      <c r="X431" s="15">
        <f t="shared" si="85"/>
        <v>98</v>
      </c>
      <c r="Y431" s="15">
        <f>ROUNDDOWN(W431/HLOOKUP(D431,Table!$C$3:$D$4,2,0)*8,2)</f>
        <v>1.74</v>
      </c>
      <c r="Z431" s="15">
        <v>1.5</v>
      </c>
      <c r="AA431" s="15" t="s">
        <v>21</v>
      </c>
      <c r="AB431" s="19">
        <v>43994</v>
      </c>
      <c r="AC431" s="19">
        <v>43986</v>
      </c>
      <c r="AD431" s="173">
        <v>43996</v>
      </c>
      <c r="AE431" s="19">
        <v>43994</v>
      </c>
      <c r="AF431" s="19">
        <v>43994</v>
      </c>
      <c r="AG431" s="19" t="s">
        <v>176</v>
      </c>
      <c r="AH431" s="31">
        <v>1</v>
      </c>
      <c r="AI431" s="31">
        <v>1</v>
      </c>
      <c r="AJ431" s="31">
        <v>1</v>
      </c>
      <c r="AK431" s="19" t="s">
        <v>150</v>
      </c>
      <c r="AL431" s="17" t="s">
        <v>61</v>
      </c>
      <c r="AM431" s="17" t="s">
        <v>61</v>
      </c>
      <c r="AN431" s="17" t="s">
        <v>61</v>
      </c>
    </row>
    <row r="432" spans="1:40" x14ac:dyDescent="0.25">
      <c r="B432" s="210">
        <f t="shared" si="81"/>
        <v>373</v>
      </c>
      <c r="C432" s="16">
        <v>20200604</v>
      </c>
      <c r="D432" s="15" t="s">
        <v>3</v>
      </c>
      <c r="E432" s="15" t="s">
        <v>1268</v>
      </c>
      <c r="F432" s="170" t="s">
        <v>1319</v>
      </c>
      <c r="G432" s="17">
        <v>1498232</v>
      </c>
      <c r="H432" s="52" t="s">
        <v>61</v>
      </c>
      <c r="I432" s="15" t="s">
        <v>1144</v>
      </c>
      <c r="J432" s="52" t="s">
        <v>61</v>
      </c>
      <c r="K432" s="15" t="s">
        <v>146</v>
      </c>
      <c r="L432" s="15" t="s">
        <v>1279</v>
      </c>
      <c r="M432" s="15" t="s">
        <v>1280</v>
      </c>
      <c r="N432" s="15" t="s">
        <v>1278</v>
      </c>
      <c r="O432" s="17" t="s">
        <v>61</v>
      </c>
      <c r="P432" s="17" t="s">
        <v>1174</v>
      </c>
      <c r="Q432" s="18"/>
      <c r="R432" s="52" t="s">
        <v>61</v>
      </c>
      <c r="S432" s="15" t="s">
        <v>67</v>
      </c>
      <c r="T432" s="15"/>
      <c r="U432" s="15"/>
      <c r="V432" s="15">
        <v>23</v>
      </c>
      <c r="W432" s="15">
        <f t="shared" si="84"/>
        <v>23</v>
      </c>
      <c r="X432" s="15">
        <f t="shared" si="85"/>
        <v>23</v>
      </c>
      <c r="Y432" s="15">
        <f>ROUNDDOWN(W432/HLOOKUP(D432,Table!$C$3:$D$4,2,0)*8,2)</f>
        <v>0.4</v>
      </c>
      <c r="Z432" s="15">
        <v>0.1</v>
      </c>
      <c r="AA432" s="15" t="s">
        <v>21</v>
      </c>
      <c r="AB432" s="19">
        <v>43994</v>
      </c>
      <c r="AC432" s="19">
        <v>43986</v>
      </c>
      <c r="AD432" s="173">
        <v>43996</v>
      </c>
      <c r="AE432" s="19">
        <v>43994</v>
      </c>
      <c r="AF432" s="19">
        <v>43994</v>
      </c>
      <c r="AG432" s="19" t="s">
        <v>176</v>
      </c>
      <c r="AH432" s="79" t="s">
        <v>61</v>
      </c>
      <c r="AI432" s="79" t="s">
        <v>61</v>
      </c>
      <c r="AJ432" s="79" t="s">
        <v>61</v>
      </c>
      <c r="AK432" s="19" t="s">
        <v>150</v>
      </c>
      <c r="AL432" s="15"/>
      <c r="AM432" s="15"/>
      <c r="AN432" s="17" t="s">
        <v>657</v>
      </c>
    </row>
    <row r="433" spans="2:40" x14ac:dyDescent="0.25">
      <c r="B433" s="210">
        <f t="shared" si="81"/>
        <v>374</v>
      </c>
      <c r="C433" s="16">
        <v>20200604</v>
      </c>
      <c r="D433" s="15" t="s">
        <v>3</v>
      </c>
      <c r="E433" s="15" t="s">
        <v>1268</v>
      </c>
      <c r="F433" s="170" t="s">
        <v>1319</v>
      </c>
      <c r="G433" s="17">
        <v>1498232</v>
      </c>
      <c r="H433" s="52" t="s">
        <v>61</v>
      </c>
      <c r="I433" s="15" t="s">
        <v>1145</v>
      </c>
      <c r="J433" s="52" t="s">
        <v>61</v>
      </c>
      <c r="K433" s="15" t="s">
        <v>146</v>
      </c>
      <c r="L433" s="15" t="s">
        <v>1279</v>
      </c>
      <c r="M433" s="15" t="s">
        <v>1280</v>
      </c>
      <c r="N433" s="15" t="s">
        <v>1278</v>
      </c>
      <c r="O433" s="17" t="s">
        <v>61</v>
      </c>
      <c r="P433" s="17" t="s">
        <v>1174</v>
      </c>
      <c r="Q433" s="18"/>
      <c r="R433" s="52" t="s">
        <v>61</v>
      </c>
      <c r="S433" s="15" t="s">
        <v>142</v>
      </c>
      <c r="T433" s="15"/>
      <c r="U433" s="15"/>
      <c r="V433" s="15">
        <v>30</v>
      </c>
      <c r="W433" s="15">
        <f t="shared" si="84"/>
        <v>30</v>
      </c>
      <c r="X433" s="15">
        <f t="shared" ref="X433:X440" si="86">W433</f>
        <v>30</v>
      </c>
      <c r="Y433" s="15">
        <f>ROUNDDOWN(W433/HLOOKUP(D433,Table!$C$3:$D$4,2,0)*8,2)</f>
        <v>0.53</v>
      </c>
      <c r="Z433" s="15">
        <v>0.1</v>
      </c>
      <c r="AA433" s="15" t="s">
        <v>21</v>
      </c>
      <c r="AB433" s="19">
        <v>43994</v>
      </c>
      <c r="AC433" s="19">
        <v>43986</v>
      </c>
      <c r="AD433" s="173">
        <v>43996</v>
      </c>
      <c r="AE433" s="19">
        <v>43987</v>
      </c>
      <c r="AF433" s="19">
        <v>43987</v>
      </c>
      <c r="AG433" s="19" t="s">
        <v>176</v>
      </c>
      <c r="AH433" s="79" t="s">
        <v>61</v>
      </c>
      <c r="AI433" s="79" t="s">
        <v>61</v>
      </c>
      <c r="AJ433" s="79" t="s">
        <v>61</v>
      </c>
      <c r="AK433" s="19" t="s">
        <v>150</v>
      </c>
      <c r="AL433" s="17" t="s">
        <v>61</v>
      </c>
      <c r="AM433" s="17" t="s">
        <v>61</v>
      </c>
      <c r="AN433" s="17" t="s">
        <v>657</v>
      </c>
    </row>
    <row r="434" spans="2:40" x14ac:dyDescent="0.25">
      <c r="B434" s="210">
        <f t="shared" si="81"/>
        <v>375</v>
      </c>
      <c r="C434" s="16">
        <v>20200604</v>
      </c>
      <c r="D434" s="15" t="s">
        <v>3</v>
      </c>
      <c r="E434" s="15" t="s">
        <v>1268</v>
      </c>
      <c r="F434" s="170" t="s">
        <v>1319</v>
      </c>
      <c r="G434" s="17">
        <v>1498232</v>
      </c>
      <c r="H434" s="52" t="s">
        <v>61</v>
      </c>
      <c r="I434" s="15" t="s">
        <v>1146</v>
      </c>
      <c r="J434" s="52" t="s">
        <v>61</v>
      </c>
      <c r="K434" s="15" t="s">
        <v>146</v>
      </c>
      <c r="L434" s="15" t="s">
        <v>1279</v>
      </c>
      <c r="M434" s="15" t="s">
        <v>1280</v>
      </c>
      <c r="N434" s="15" t="s">
        <v>1278</v>
      </c>
      <c r="O434" s="17" t="s">
        <v>61</v>
      </c>
      <c r="P434" s="17" t="s">
        <v>1174</v>
      </c>
      <c r="Q434" s="18"/>
      <c r="R434" s="52" t="s">
        <v>61</v>
      </c>
      <c r="S434" s="15" t="s">
        <v>142</v>
      </c>
      <c r="T434" s="15"/>
      <c r="U434" s="15"/>
      <c r="V434" s="15">
        <v>36</v>
      </c>
      <c r="W434" s="15">
        <f t="shared" si="84"/>
        <v>36</v>
      </c>
      <c r="X434" s="15">
        <f t="shared" si="86"/>
        <v>36</v>
      </c>
      <c r="Y434" s="15">
        <f>ROUNDDOWN(W434/HLOOKUP(D434,Table!$C$3:$D$4,2,0)*8,2)</f>
        <v>0.64</v>
      </c>
      <c r="Z434" s="15">
        <v>0.1</v>
      </c>
      <c r="AA434" s="15" t="s">
        <v>21</v>
      </c>
      <c r="AB434" s="19">
        <v>43994</v>
      </c>
      <c r="AC434" s="19">
        <v>43986</v>
      </c>
      <c r="AD434" s="173">
        <v>43996</v>
      </c>
      <c r="AE434" s="19">
        <v>43987</v>
      </c>
      <c r="AF434" s="19">
        <v>43987</v>
      </c>
      <c r="AG434" s="19" t="s">
        <v>176</v>
      </c>
      <c r="AH434" s="79" t="s">
        <v>61</v>
      </c>
      <c r="AI434" s="79" t="s">
        <v>61</v>
      </c>
      <c r="AJ434" s="79" t="s">
        <v>61</v>
      </c>
      <c r="AK434" s="19" t="s">
        <v>150</v>
      </c>
      <c r="AL434" s="17" t="s">
        <v>61</v>
      </c>
      <c r="AM434" s="17" t="s">
        <v>61</v>
      </c>
      <c r="AN434" s="17" t="s">
        <v>657</v>
      </c>
    </row>
    <row r="435" spans="2:40" x14ac:dyDescent="0.25">
      <c r="B435" s="210">
        <f t="shared" si="81"/>
        <v>376</v>
      </c>
      <c r="C435" s="16">
        <v>20200604</v>
      </c>
      <c r="D435" s="15" t="s">
        <v>3</v>
      </c>
      <c r="E435" s="15" t="s">
        <v>1268</v>
      </c>
      <c r="F435" s="170" t="s">
        <v>1319</v>
      </c>
      <c r="G435" s="17">
        <v>1498232</v>
      </c>
      <c r="H435" s="52" t="s">
        <v>61</v>
      </c>
      <c r="I435" s="15" t="s">
        <v>1147</v>
      </c>
      <c r="J435" s="52" t="s">
        <v>61</v>
      </c>
      <c r="K435" s="15" t="s">
        <v>146</v>
      </c>
      <c r="L435" s="15" t="s">
        <v>1279</v>
      </c>
      <c r="M435" s="15" t="s">
        <v>1280</v>
      </c>
      <c r="N435" s="15" t="s">
        <v>1278</v>
      </c>
      <c r="O435" s="17" t="s">
        <v>61</v>
      </c>
      <c r="P435" s="17" t="s">
        <v>1174</v>
      </c>
      <c r="Q435" s="18"/>
      <c r="R435" s="52" t="s">
        <v>61</v>
      </c>
      <c r="S435" s="15" t="s">
        <v>142</v>
      </c>
      <c r="T435" s="15"/>
      <c r="U435" s="15"/>
      <c r="V435" s="15">
        <v>22</v>
      </c>
      <c r="W435" s="15">
        <f t="shared" si="84"/>
        <v>22</v>
      </c>
      <c r="X435" s="15">
        <f t="shared" si="86"/>
        <v>22</v>
      </c>
      <c r="Y435" s="15">
        <f>ROUNDDOWN(W435/HLOOKUP(D435,Table!$C$3:$D$4,2,0)*8,2)</f>
        <v>0.39</v>
      </c>
      <c r="Z435" s="15">
        <v>0.1</v>
      </c>
      <c r="AA435" s="15" t="s">
        <v>21</v>
      </c>
      <c r="AB435" s="19">
        <v>43994</v>
      </c>
      <c r="AC435" s="19">
        <v>43986</v>
      </c>
      <c r="AD435" s="173">
        <v>43996</v>
      </c>
      <c r="AE435" s="19">
        <v>43987</v>
      </c>
      <c r="AF435" s="19">
        <v>43987</v>
      </c>
      <c r="AG435" s="19" t="s">
        <v>176</v>
      </c>
      <c r="AH435" s="79" t="s">
        <v>61</v>
      </c>
      <c r="AI435" s="79" t="s">
        <v>61</v>
      </c>
      <c r="AJ435" s="79" t="s">
        <v>61</v>
      </c>
      <c r="AK435" s="19" t="s">
        <v>150</v>
      </c>
      <c r="AL435" s="17" t="s">
        <v>61</v>
      </c>
      <c r="AM435" s="17" t="s">
        <v>61</v>
      </c>
      <c r="AN435" s="17" t="s">
        <v>657</v>
      </c>
    </row>
    <row r="436" spans="2:40" x14ac:dyDescent="0.25">
      <c r="B436" s="210">
        <f t="shared" si="81"/>
        <v>377</v>
      </c>
      <c r="C436" s="16">
        <v>20200604</v>
      </c>
      <c r="D436" s="15" t="s">
        <v>3</v>
      </c>
      <c r="E436" s="15" t="s">
        <v>1268</v>
      </c>
      <c r="F436" s="170" t="s">
        <v>1319</v>
      </c>
      <c r="G436" s="17">
        <v>1498232</v>
      </c>
      <c r="H436" s="52" t="s">
        <v>61</v>
      </c>
      <c r="I436" s="15" t="s">
        <v>1148</v>
      </c>
      <c r="J436" s="52" t="s">
        <v>61</v>
      </c>
      <c r="K436" s="15" t="s">
        <v>146</v>
      </c>
      <c r="L436" s="15" t="s">
        <v>1279</v>
      </c>
      <c r="M436" s="15" t="s">
        <v>1280</v>
      </c>
      <c r="N436" s="15" t="s">
        <v>1278</v>
      </c>
      <c r="O436" s="17" t="s">
        <v>61</v>
      </c>
      <c r="P436" s="17" t="s">
        <v>1174</v>
      </c>
      <c r="Q436" s="18"/>
      <c r="R436" s="52" t="s">
        <v>61</v>
      </c>
      <c r="S436" s="15" t="s">
        <v>142</v>
      </c>
      <c r="T436" s="15"/>
      <c r="U436" s="15"/>
      <c r="V436" s="15">
        <v>36</v>
      </c>
      <c r="W436" s="15">
        <f t="shared" si="84"/>
        <v>36</v>
      </c>
      <c r="X436" s="15">
        <f t="shared" si="86"/>
        <v>36</v>
      </c>
      <c r="Y436" s="15">
        <f>ROUNDDOWN(W436/HLOOKUP(D436,Table!$C$3:$D$4,2,0)*8,2)</f>
        <v>0.64</v>
      </c>
      <c r="Z436" s="15">
        <v>0.1</v>
      </c>
      <c r="AA436" s="15" t="s">
        <v>21</v>
      </c>
      <c r="AB436" s="19">
        <v>43994</v>
      </c>
      <c r="AC436" s="19">
        <v>43986</v>
      </c>
      <c r="AD436" s="173">
        <v>43996</v>
      </c>
      <c r="AE436" s="19">
        <v>43987</v>
      </c>
      <c r="AF436" s="19">
        <v>43987</v>
      </c>
      <c r="AG436" s="19" t="s">
        <v>176</v>
      </c>
      <c r="AH436" s="79" t="s">
        <v>61</v>
      </c>
      <c r="AI436" s="79" t="s">
        <v>61</v>
      </c>
      <c r="AJ436" s="79" t="s">
        <v>61</v>
      </c>
      <c r="AK436" s="19" t="s">
        <v>150</v>
      </c>
      <c r="AL436" s="17" t="s">
        <v>61</v>
      </c>
      <c r="AM436" s="17" t="s">
        <v>61</v>
      </c>
      <c r="AN436" s="17" t="s">
        <v>657</v>
      </c>
    </row>
    <row r="437" spans="2:40" x14ac:dyDescent="0.25">
      <c r="B437" s="210">
        <f t="shared" si="81"/>
        <v>378</v>
      </c>
      <c r="C437" s="16">
        <v>20200604</v>
      </c>
      <c r="D437" s="15" t="s">
        <v>3</v>
      </c>
      <c r="E437" s="15" t="s">
        <v>1268</v>
      </c>
      <c r="F437" s="170" t="s">
        <v>1319</v>
      </c>
      <c r="G437" s="17">
        <v>1498232</v>
      </c>
      <c r="H437" s="52" t="s">
        <v>61</v>
      </c>
      <c r="I437" s="15" t="s">
        <v>1149</v>
      </c>
      <c r="J437" s="52" t="s">
        <v>61</v>
      </c>
      <c r="K437" s="15" t="s">
        <v>146</v>
      </c>
      <c r="L437" s="15" t="s">
        <v>1279</v>
      </c>
      <c r="M437" s="15" t="s">
        <v>1280</v>
      </c>
      <c r="N437" s="15" t="s">
        <v>1278</v>
      </c>
      <c r="O437" s="17" t="s">
        <v>61</v>
      </c>
      <c r="P437" s="17" t="s">
        <v>1174</v>
      </c>
      <c r="Q437" s="18"/>
      <c r="R437" s="52" t="s">
        <v>61</v>
      </c>
      <c r="S437" s="15" t="s">
        <v>142</v>
      </c>
      <c r="T437" s="15"/>
      <c r="U437" s="15"/>
      <c r="V437" s="15">
        <v>60</v>
      </c>
      <c r="W437" s="15">
        <f t="shared" si="84"/>
        <v>60</v>
      </c>
      <c r="X437" s="15">
        <f t="shared" si="86"/>
        <v>60</v>
      </c>
      <c r="Y437" s="15">
        <f>ROUNDDOWN(W437/HLOOKUP(D437,Table!$C$3:$D$4,2,0)*8,2)</f>
        <v>1.06</v>
      </c>
      <c r="Z437" s="15">
        <v>0.1</v>
      </c>
      <c r="AA437" s="15" t="s">
        <v>21</v>
      </c>
      <c r="AB437" s="19">
        <v>43994</v>
      </c>
      <c r="AC437" s="19">
        <v>43986</v>
      </c>
      <c r="AD437" s="173">
        <v>43996</v>
      </c>
      <c r="AE437" s="19">
        <v>43987</v>
      </c>
      <c r="AF437" s="19">
        <v>43987</v>
      </c>
      <c r="AG437" s="19" t="s">
        <v>176</v>
      </c>
      <c r="AH437" s="79" t="s">
        <v>61</v>
      </c>
      <c r="AI437" s="79" t="s">
        <v>61</v>
      </c>
      <c r="AJ437" s="79" t="s">
        <v>61</v>
      </c>
      <c r="AK437" s="19" t="s">
        <v>150</v>
      </c>
      <c r="AL437" s="17" t="s">
        <v>61</v>
      </c>
      <c r="AM437" s="17" t="s">
        <v>61</v>
      </c>
      <c r="AN437" s="17" t="s">
        <v>657</v>
      </c>
    </row>
    <row r="438" spans="2:40" x14ac:dyDescent="0.25">
      <c r="B438" s="210">
        <f t="shared" si="81"/>
        <v>379</v>
      </c>
      <c r="C438" s="16">
        <v>20200604</v>
      </c>
      <c r="D438" s="15" t="s">
        <v>3</v>
      </c>
      <c r="E438" s="15" t="s">
        <v>1268</v>
      </c>
      <c r="F438" s="170" t="s">
        <v>1319</v>
      </c>
      <c r="G438" s="17">
        <v>1498232</v>
      </c>
      <c r="H438" s="52" t="s">
        <v>61</v>
      </c>
      <c r="I438" s="15" t="s">
        <v>1150</v>
      </c>
      <c r="J438" s="52" t="s">
        <v>61</v>
      </c>
      <c r="K438" s="15" t="s">
        <v>146</v>
      </c>
      <c r="L438" s="15" t="s">
        <v>1279</v>
      </c>
      <c r="M438" s="15" t="s">
        <v>1280</v>
      </c>
      <c r="N438" s="15" t="s">
        <v>1278</v>
      </c>
      <c r="O438" s="17" t="s">
        <v>61</v>
      </c>
      <c r="P438" s="17" t="s">
        <v>1174</v>
      </c>
      <c r="Q438" s="18"/>
      <c r="R438" s="52" t="s">
        <v>61</v>
      </c>
      <c r="S438" s="15" t="s">
        <v>142</v>
      </c>
      <c r="T438" s="15"/>
      <c r="U438" s="15"/>
      <c r="V438" s="15">
        <v>33</v>
      </c>
      <c r="W438" s="15">
        <f t="shared" si="84"/>
        <v>33</v>
      </c>
      <c r="X438" s="15">
        <f t="shared" si="86"/>
        <v>33</v>
      </c>
      <c r="Y438" s="15">
        <f>ROUNDDOWN(W438/HLOOKUP(D438,Table!$C$3:$D$4,2,0)*8,2)</f>
        <v>0.57999999999999996</v>
      </c>
      <c r="Z438" s="15">
        <v>0.1</v>
      </c>
      <c r="AA438" s="15" t="s">
        <v>21</v>
      </c>
      <c r="AB438" s="19">
        <v>43994</v>
      </c>
      <c r="AC438" s="19">
        <v>43986</v>
      </c>
      <c r="AD438" s="173">
        <v>43996</v>
      </c>
      <c r="AE438" s="19">
        <v>43987</v>
      </c>
      <c r="AF438" s="19">
        <v>43987</v>
      </c>
      <c r="AG438" s="19" t="s">
        <v>176</v>
      </c>
      <c r="AH438" s="79" t="s">
        <v>61</v>
      </c>
      <c r="AI438" s="79" t="s">
        <v>61</v>
      </c>
      <c r="AJ438" s="79" t="s">
        <v>61</v>
      </c>
      <c r="AK438" s="19" t="s">
        <v>150</v>
      </c>
      <c r="AL438" s="17" t="s">
        <v>61</v>
      </c>
      <c r="AM438" s="17" t="s">
        <v>61</v>
      </c>
      <c r="AN438" s="17" t="s">
        <v>657</v>
      </c>
    </row>
    <row r="439" spans="2:40" x14ac:dyDescent="0.25">
      <c r="B439" s="210">
        <f t="shared" si="81"/>
        <v>380</v>
      </c>
      <c r="C439" s="16">
        <v>20200604</v>
      </c>
      <c r="D439" s="15" t="s">
        <v>3</v>
      </c>
      <c r="E439" s="15" t="s">
        <v>1268</v>
      </c>
      <c r="F439" s="170" t="s">
        <v>1319</v>
      </c>
      <c r="G439" s="17">
        <v>1498232</v>
      </c>
      <c r="H439" s="52" t="s">
        <v>61</v>
      </c>
      <c r="I439" s="15" t="s">
        <v>1151</v>
      </c>
      <c r="J439" s="52" t="s">
        <v>61</v>
      </c>
      <c r="K439" s="15" t="s">
        <v>146</v>
      </c>
      <c r="L439" s="15" t="s">
        <v>1279</v>
      </c>
      <c r="M439" s="15" t="s">
        <v>1280</v>
      </c>
      <c r="N439" s="15" t="s">
        <v>1278</v>
      </c>
      <c r="O439" s="17" t="s">
        <v>61</v>
      </c>
      <c r="P439" s="17" t="s">
        <v>1174</v>
      </c>
      <c r="Q439" s="18"/>
      <c r="R439" s="52" t="s">
        <v>61</v>
      </c>
      <c r="S439" s="15" t="s">
        <v>142</v>
      </c>
      <c r="T439" s="15"/>
      <c r="U439" s="15"/>
      <c r="V439" s="15">
        <v>19</v>
      </c>
      <c r="W439" s="15">
        <f t="shared" si="84"/>
        <v>19</v>
      </c>
      <c r="X439" s="15">
        <f t="shared" si="86"/>
        <v>19</v>
      </c>
      <c r="Y439" s="15">
        <f>ROUNDDOWN(W439/HLOOKUP(D439,Table!$C$3:$D$4,2,0)*8,2)</f>
        <v>0.33</v>
      </c>
      <c r="Z439" s="15">
        <v>0.1</v>
      </c>
      <c r="AA439" s="15" t="s">
        <v>21</v>
      </c>
      <c r="AB439" s="19">
        <v>43994</v>
      </c>
      <c r="AC439" s="19">
        <v>43986</v>
      </c>
      <c r="AD439" s="173">
        <v>43996</v>
      </c>
      <c r="AE439" s="19">
        <v>43987</v>
      </c>
      <c r="AF439" s="19">
        <v>43987</v>
      </c>
      <c r="AG439" s="19" t="s">
        <v>176</v>
      </c>
      <c r="AH439" s="79" t="s">
        <v>61</v>
      </c>
      <c r="AI439" s="79" t="s">
        <v>61</v>
      </c>
      <c r="AJ439" s="79" t="s">
        <v>61</v>
      </c>
      <c r="AK439" s="19" t="s">
        <v>150</v>
      </c>
      <c r="AL439" s="17" t="s">
        <v>61</v>
      </c>
      <c r="AM439" s="17" t="s">
        <v>61</v>
      </c>
      <c r="AN439" s="17" t="s">
        <v>657</v>
      </c>
    </row>
    <row r="440" spans="2:40" x14ac:dyDescent="0.25">
      <c r="B440" s="210">
        <f t="shared" si="81"/>
        <v>381</v>
      </c>
      <c r="C440" s="16">
        <v>20200604</v>
      </c>
      <c r="D440" s="15" t="s">
        <v>3</v>
      </c>
      <c r="E440" s="15" t="s">
        <v>1268</v>
      </c>
      <c r="F440" s="170" t="s">
        <v>1319</v>
      </c>
      <c r="G440" s="17">
        <v>1498232</v>
      </c>
      <c r="H440" s="52" t="s">
        <v>61</v>
      </c>
      <c r="I440" s="15" t="s">
        <v>1152</v>
      </c>
      <c r="J440" s="52" t="s">
        <v>61</v>
      </c>
      <c r="K440" s="15" t="s">
        <v>146</v>
      </c>
      <c r="L440" s="15" t="s">
        <v>1279</v>
      </c>
      <c r="M440" s="15" t="s">
        <v>1280</v>
      </c>
      <c r="N440" s="15" t="s">
        <v>1278</v>
      </c>
      <c r="O440" s="17" t="s">
        <v>61</v>
      </c>
      <c r="P440" s="17" t="s">
        <v>1174</v>
      </c>
      <c r="Q440" s="18"/>
      <c r="R440" s="52" t="s">
        <v>61</v>
      </c>
      <c r="S440" s="15" t="s">
        <v>142</v>
      </c>
      <c r="T440" s="15"/>
      <c r="U440" s="15"/>
      <c r="V440" s="15">
        <v>33</v>
      </c>
      <c r="W440" s="15">
        <f t="shared" si="84"/>
        <v>33</v>
      </c>
      <c r="X440" s="15">
        <f t="shared" si="86"/>
        <v>33</v>
      </c>
      <c r="Y440" s="15">
        <f>ROUNDDOWN(W440/HLOOKUP(D440,Table!$C$3:$D$4,2,0)*8,2)</f>
        <v>0.57999999999999996</v>
      </c>
      <c r="Z440" s="15">
        <v>0.1</v>
      </c>
      <c r="AA440" s="15" t="s">
        <v>21</v>
      </c>
      <c r="AB440" s="19">
        <v>43994</v>
      </c>
      <c r="AC440" s="19">
        <v>43986</v>
      </c>
      <c r="AD440" s="173">
        <v>43996</v>
      </c>
      <c r="AE440" s="19">
        <v>43987</v>
      </c>
      <c r="AF440" s="19">
        <v>43987</v>
      </c>
      <c r="AG440" s="19" t="s">
        <v>176</v>
      </c>
      <c r="AH440" s="79" t="s">
        <v>61</v>
      </c>
      <c r="AI440" s="79" t="s">
        <v>61</v>
      </c>
      <c r="AJ440" s="79" t="s">
        <v>61</v>
      </c>
      <c r="AK440" s="19" t="s">
        <v>150</v>
      </c>
      <c r="AL440" s="17" t="s">
        <v>61</v>
      </c>
      <c r="AM440" s="17" t="s">
        <v>61</v>
      </c>
      <c r="AN440" s="17" t="s">
        <v>657</v>
      </c>
    </row>
    <row r="441" spans="2:40" x14ac:dyDescent="0.25">
      <c r="B441" s="210">
        <f t="shared" si="81"/>
        <v>382</v>
      </c>
      <c r="C441" s="16">
        <v>20200604</v>
      </c>
      <c r="D441" s="15" t="s">
        <v>3</v>
      </c>
      <c r="E441" s="15" t="s">
        <v>1268</v>
      </c>
      <c r="F441" s="170" t="s">
        <v>1319</v>
      </c>
      <c r="G441" s="17">
        <v>1498232</v>
      </c>
      <c r="H441" s="52" t="s">
        <v>61</v>
      </c>
      <c r="I441" s="15" t="s">
        <v>1153</v>
      </c>
      <c r="J441" s="52" t="s">
        <v>61</v>
      </c>
      <c r="K441" s="15" t="s">
        <v>146</v>
      </c>
      <c r="L441" s="15" t="s">
        <v>1279</v>
      </c>
      <c r="M441" s="15" t="s">
        <v>1280</v>
      </c>
      <c r="N441" s="15" t="s">
        <v>1278</v>
      </c>
      <c r="O441" s="17" t="s">
        <v>61</v>
      </c>
      <c r="P441" s="17" t="s">
        <v>1174</v>
      </c>
      <c r="Q441" s="18"/>
      <c r="R441" s="52" t="s">
        <v>61</v>
      </c>
      <c r="S441" s="15" t="s">
        <v>69</v>
      </c>
      <c r="T441" s="15"/>
      <c r="U441" s="15"/>
      <c r="V441" s="15">
        <v>40</v>
      </c>
      <c r="W441" s="15">
        <f t="shared" si="84"/>
        <v>40</v>
      </c>
      <c r="X441" s="15">
        <f t="shared" ref="X441:X447" si="87">W441</f>
        <v>40</v>
      </c>
      <c r="Y441" s="15">
        <f>ROUNDDOWN(W441/HLOOKUP(D441,Table!$C$3:$D$4,2,0)*8,2)</f>
        <v>0.71</v>
      </c>
      <c r="Z441" s="15">
        <v>0.1</v>
      </c>
      <c r="AA441" s="15" t="s">
        <v>21</v>
      </c>
      <c r="AB441" s="19">
        <v>43994</v>
      </c>
      <c r="AC441" s="19">
        <v>43986</v>
      </c>
      <c r="AD441" s="173">
        <v>43996</v>
      </c>
      <c r="AE441" s="19">
        <v>43992</v>
      </c>
      <c r="AF441" s="19">
        <v>43992</v>
      </c>
      <c r="AG441" s="19" t="s">
        <v>176</v>
      </c>
      <c r="AH441" s="31" t="s">
        <v>61</v>
      </c>
      <c r="AI441" s="31" t="s">
        <v>61</v>
      </c>
      <c r="AJ441" s="31" t="s">
        <v>61</v>
      </c>
      <c r="AK441" s="19" t="s">
        <v>150</v>
      </c>
      <c r="AL441" s="17" t="s">
        <v>61</v>
      </c>
      <c r="AM441" s="17" t="s">
        <v>61</v>
      </c>
      <c r="AN441" s="17" t="s">
        <v>657</v>
      </c>
    </row>
    <row r="442" spans="2:40" x14ac:dyDescent="0.25">
      <c r="B442" s="210">
        <f t="shared" si="81"/>
        <v>383</v>
      </c>
      <c r="C442" s="16">
        <v>20200604</v>
      </c>
      <c r="D442" s="15" t="s">
        <v>3</v>
      </c>
      <c r="E442" s="15" t="s">
        <v>1268</v>
      </c>
      <c r="F442" s="170" t="s">
        <v>1319</v>
      </c>
      <c r="G442" s="17">
        <v>1498232</v>
      </c>
      <c r="H442" s="52" t="s">
        <v>61</v>
      </c>
      <c r="I442" s="15" t="s">
        <v>1154</v>
      </c>
      <c r="J442" s="52" t="s">
        <v>61</v>
      </c>
      <c r="K442" s="15" t="s">
        <v>146</v>
      </c>
      <c r="L442" s="15" t="s">
        <v>1279</v>
      </c>
      <c r="M442" s="15" t="s">
        <v>1280</v>
      </c>
      <c r="N442" s="15" t="s">
        <v>1278</v>
      </c>
      <c r="O442" s="17" t="s">
        <v>61</v>
      </c>
      <c r="P442" s="17" t="s">
        <v>1174</v>
      </c>
      <c r="Q442" s="18"/>
      <c r="R442" s="52" t="s">
        <v>61</v>
      </c>
      <c r="S442" s="15" t="s">
        <v>69</v>
      </c>
      <c r="T442" s="15"/>
      <c r="U442" s="15"/>
      <c r="V442" s="15">
        <v>29</v>
      </c>
      <c r="W442" s="15">
        <f t="shared" si="84"/>
        <v>29</v>
      </c>
      <c r="X442" s="15">
        <f t="shared" si="87"/>
        <v>29</v>
      </c>
      <c r="Y442" s="15">
        <f>ROUNDDOWN(W442/HLOOKUP(D442,Table!$C$3:$D$4,2,0)*8,2)</f>
        <v>0.51</v>
      </c>
      <c r="Z442" s="15">
        <v>0.1</v>
      </c>
      <c r="AA442" s="15" t="s">
        <v>21</v>
      </c>
      <c r="AB442" s="19">
        <v>43994</v>
      </c>
      <c r="AC442" s="19">
        <v>43986</v>
      </c>
      <c r="AD442" s="173">
        <v>43996</v>
      </c>
      <c r="AE442" s="19">
        <v>43992</v>
      </c>
      <c r="AF442" s="19">
        <v>43992</v>
      </c>
      <c r="AG442" s="19" t="s">
        <v>176</v>
      </c>
      <c r="AH442" s="31" t="s">
        <v>61</v>
      </c>
      <c r="AI442" s="31" t="s">
        <v>61</v>
      </c>
      <c r="AJ442" s="31" t="s">
        <v>61</v>
      </c>
      <c r="AK442" s="19" t="s">
        <v>150</v>
      </c>
      <c r="AL442" s="17" t="s">
        <v>61</v>
      </c>
      <c r="AM442" s="17" t="s">
        <v>61</v>
      </c>
      <c r="AN442" s="17" t="s">
        <v>657</v>
      </c>
    </row>
    <row r="443" spans="2:40" x14ac:dyDescent="0.25">
      <c r="B443" s="210">
        <f t="shared" si="81"/>
        <v>384</v>
      </c>
      <c r="C443" s="16">
        <v>20200604</v>
      </c>
      <c r="D443" s="15" t="s">
        <v>3</v>
      </c>
      <c r="E443" s="15" t="s">
        <v>1268</v>
      </c>
      <c r="F443" s="170" t="s">
        <v>1319</v>
      </c>
      <c r="G443" s="17">
        <v>1498232</v>
      </c>
      <c r="H443" s="52" t="s">
        <v>61</v>
      </c>
      <c r="I443" s="15" t="s">
        <v>1155</v>
      </c>
      <c r="J443" s="52" t="s">
        <v>61</v>
      </c>
      <c r="K443" s="15" t="s">
        <v>146</v>
      </c>
      <c r="L443" s="15" t="s">
        <v>1279</v>
      </c>
      <c r="M443" s="15" t="s">
        <v>1280</v>
      </c>
      <c r="N443" s="15" t="s">
        <v>1278</v>
      </c>
      <c r="O443" s="17" t="s">
        <v>61</v>
      </c>
      <c r="P443" s="17" t="s">
        <v>1174</v>
      </c>
      <c r="Q443" s="18"/>
      <c r="R443" s="52" t="s">
        <v>61</v>
      </c>
      <c r="S443" s="15" t="s">
        <v>69</v>
      </c>
      <c r="T443" s="15"/>
      <c r="U443" s="15"/>
      <c r="V443" s="15">
        <v>29</v>
      </c>
      <c r="W443" s="15">
        <f t="shared" si="84"/>
        <v>29</v>
      </c>
      <c r="X443" s="15">
        <f t="shared" si="87"/>
        <v>29</v>
      </c>
      <c r="Y443" s="15">
        <f>ROUNDDOWN(W443/HLOOKUP(D443,Table!$C$3:$D$4,2,0)*8,2)</f>
        <v>0.51</v>
      </c>
      <c r="Z443" s="15">
        <v>0.1</v>
      </c>
      <c r="AA443" s="15" t="s">
        <v>21</v>
      </c>
      <c r="AB443" s="19">
        <v>43994</v>
      </c>
      <c r="AC443" s="19">
        <v>43986</v>
      </c>
      <c r="AD443" s="173">
        <v>43996</v>
      </c>
      <c r="AE443" s="19">
        <v>43992</v>
      </c>
      <c r="AF443" s="19">
        <v>43992</v>
      </c>
      <c r="AG443" s="19" t="s">
        <v>176</v>
      </c>
      <c r="AH443" s="31" t="s">
        <v>61</v>
      </c>
      <c r="AI443" s="31" t="s">
        <v>61</v>
      </c>
      <c r="AJ443" s="31" t="s">
        <v>61</v>
      </c>
      <c r="AK443" s="19" t="s">
        <v>150</v>
      </c>
      <c r="AL443" s="17" t="s">
        <v>61</v>
      </c>
      <c r="AM443" s="17" t="s">
        <v>61</v>
      </c>
      <c r="AN443" s="17" t="s">
        <v>657</v>
      </c>
    </row>
    <row r="444" spans="2:40" x14ac:dyDescent="0.25">
      <c r="B444" s="210">
        <f t="shared" si="81"/>
        <v>385</v>
      </c>
      <c r="C444" s="16">
        <v>20200604</v>
      </c>
      <c r="D444" s="15" t="s">
        <v>3</v>
      </c>
      <c r="E444" s="15" t="s">
        <v>1268</v>
      </c>
      <c r="F444" s="170" t="s">
        <v>1319</v>
      </c>
      <c r="G444" s="17">
        <v>1498232</v>
      </c>
      <c r="H444" s="52" t="s">
        <v>61</v>
      </c>
      <c r="I444" s="15" t="s">
        <v>1156</v>
      </c>
      <c r="J444" s="52" t="s">
        <v>61</v>
      </c>
      <c r="K444" s="15" t="s">
        <v>146</v>
      </c>
      <c r="L444" s="15" t="s">
        <v>1279</v>
      </c>
      <c r="M444" s="15" t="s">
        <v>1280</v>
      </c>
      <c r="N444" s="15" t="s">
        <v>1278</v>
      </c>
      <c r="O444" s="17" t="s">
        <v>61</v>
      </c>
      <c r="P444" s="17" t="s">
        <v>1174</v>
      </c>
      <c r="Q444" s="18"/>
      <c r="R444" s="52" t="s">
        <v>61</v>
      </c>
      <c r="S444" s="15" t="s">
        <v>69</v>
      </c>
      <c r="T444" s="15"/>
      <c r="U444" s="15"/>
      <c r="V444" s="15">
        <v>24</v>
      </c>
      <c r="W444" s="15">
        <f t="shared" si="84"/>
        <v>24</v>
      </c>
      <c r="X444" s="15">
        <f t="shared" si="87"/>
        <v>24</v>
      </c>
      <c r="Y444" s="15">
        <f>ROUNDDOWN(W444/HLOOKUP(D444,Table!$C$3:$D$4,2,0)*8,2)</f>
        <v>0.42</v>
      </c>
      <c r="Z444" s="15">
        <v>0.1</v>
      </c>
      <c r="AA444" s="15" t="s">
        <v>21</v>
      </c>
      <c r="AB444" s="19">
        <v>43994</v>
      </c>
      <c r="AC444" s="19">
        <v>43986</v>
      </c>
      <c r="AD444" s="173">
        <v>43996</v>
      </c>
      <c r="AE444" s="19">
        <v>43992</v>
      </c>
      <c r="AF444" s="19">
        <v>43992</v>
      </c>
      <c r="AG444" s="19" t="s">
        <v>176</v>
      </c>
      <c r="AH444" s="31" t="s">
        <v>61</v>
      </c>
      <c r="AI444" s="31" t="s">
        <v>61</v>
      </c>
      <c r="AJ444" s="31" t="s">
        <v>61</v>
      </c>
      <c r="AK444" s="19" t="s">
        <v>150</v>
      </c>
      <c r="AL444" s="17" t="s">
        <v>61</v>
      </c>
      <c r="AM444" s="17" t="s">
        <v>61</v>
      </c>
      <c r="AN444" s="17" t="s">
        <v>657</v>
      </c>
    </row>
    <row r="445" spans="2:40" x14ac:dyDescent="0.25">
      <c r="B445" s="210">
        <f t="shared" si="81"/>
        <v>386</v>
      </c>
      <c r="C445" s="16">
        <v>20200604</v>
      </c>
      <c r="D445" s="15" t="s">
        <v>3</v>
      </c>
      <c r="E445" s="15" t="s">
        <v>1268</v>
      </c>
      <c r="F445" s="170" t="s">
        <v>1319</v>
      </c>
      <c r="G445" s="17">
        <v>1498232</v>
      </c>
      <c r="H445" s="52" t="s">
        <v>61</v>
      </c>
      <c r="I445" s="15" t="s">
        <v>1157</v>
      </c>
      <c r="J445" s="52" t="s">
        <v>61</v>
      </c>
      <c r="K445" s="15" t="s">
        <v>146</v>
      </c>
      <c r="L445" s="15" t="s">
        <v>1279</v>
      </c>
      <c r="M445" s="15" t="s">
        <v>1280</v>
      </c>
      <c r="N445" s="15" t="s">
        <v>1278</v>
      </c>
      <c r="O445" s="17" t="s">
        <v>61</v>
      </c>
      <c r="P445" s="17" t="s">
        <v>1174</v>
      </c>
      <c r="Q445" s="18"/>
      <c r="R445" s="52" t="s">
        <v>61</v>
      </c>
      <c r="S445" s="15" t="s">
        <v>69</v>
      </c>
      <c r="T445" s="15"/>
      <c r="U445" s="15"/>
      <c r="V445" s="15">
        <v>23</v>
      </c>
      <c r="W445" s="15">
        <f t="shared" si="84"/>
        <v>23</v>
      </c>
      <c r="X445" s="15">
        <f t="shared" si="87"/>
        <v>23</v>
      </c>
      <c r="Y445" s="15">
        <f>ROUNDDOWN(W445/HLOOKUP(D445,Table!$C$3:$D$4,2,0)*8,2)</f>
        <v>0.4</v>
      </c>
      <c r="Z445" s="15">
        <v>0.1</v>
      </c>
      <c r="AA445" s="15" t="s">
        <v>21</v>
      </c>
      <c r="AB445" s="19">
        <v>43994</v>
      </c>
      <c r="AC445" s="19">
        <v>43986</v>
      </c>
      <c r="AD445" s="173">
        <v>43996</v>
      </c>
      <c r="AE445" s="19">
        <v>43992</v>
      </c>
      <c r="AF445" s="19">
        <v>43992</v>
      </c>
      <c r="AG445" s="19" t="s">
        <v>176</v>
      </c>
      <c r="AH445" s="31" t="s">
        <v>61</v>
      </c>
      <c r="AI445" s="31" t="s">
        <v>61</v>
      </c>
      <c r="AJ445" s="31" t="s">
        <v>61</v>
      </c>
      <c r="AK445" s="19" t="s">
        <v>150</v>
      </c>
      <c r="AL445" s="17" t="s">
        <v>61</v>
      </c>
      <c r="AM445" s="17" t="s">
        <v>61</v>
      </c>
      <c r="AN445" s="17" t="s">
        <v>657</v>
      </c>
    </row>
    <row r="446" spans="2:40" x14ac:dyDescent="0.25">
      <c r="B446" s="210">
        <f t="shared" si="81"/>
        <v>387</v>
      </c>
      <c r="C446" s="16">
        <v>20200604</v>
      </c>
      <c r="D446" s="15" t="s">
        <v>3</v>
      </c>
      <c r="E446" s="15" t="s">
        <v>1268</v>
      </c>
      <c r="F446" s="170" t="s">
        <v>1322</v>
      </c>
      <c r="G446" s="17">
        <v>1498232</v>
      </c>
      <c r="H446" s="52" t="s">
        <v>61</v>
      </c>
      <c r="I446" s="15" t="s">
        <v>1273</v>
      </c>
      <c r="J446" s="52" t="s">
        <v>61</v>
      </c>
      <c r="K446" s="15" t="s">
        <v>146</v>
      </c>
      <c r="L446" s="15" t="s">
        <v>1279</v>
      </c>
      <c r="M446" s="15" t="s">
        <v>1280</v>
      </c>
      <c r="N446" s="15" t="s">
        <v>1278</v>
      </c>
      <c r="O446" s="17" t="s">
        <v>61</v>
      </c>
      <c r="P446" s="17" t="s">
        <v>1174</v>
      </c>
      <c r="Q446" s="18"/>
      <c r="R446" s="52" t="s">
        <v>61</v>
      </c>
      <c r="S446" s="15" t="s">
        <v>69</v>
      </c>
      <c r="T446" s="15"/>
      <c r="U446" s="15"/>
      <c r="V446" s="15">
        <v>20</v>
      </c>
      <c r="W446" s="15">
        <f t="shared" si="84"/>
        <v>20</v>
      </c>
      <c r="X446" s="15">
        <f t="shared" si="87"/>
        <v>20</v>
      </c>
      <c r="Y446" s="15">
        <f>ROUNDDOWN(W446/HLOOKUP(D446,Table!$C$3:$D$4,2,0)*8,2)</f>
        <v>0.35</v>
      </c>
      <c r="Z446" s="15">
        <v>0.2</v>
      </c>
      <c r="AA446" s="15" t="s">
        <v>21</v>
      </c>
      <c r="AB446" s="19">
        <v>43994</v>
      </c>
      <c r="AC446" s="19">
        <v>43986</v>
      </c>
      <c r="AD446" s="173">
        <v>43996</v>
      </c>
      <c r="AE446" s="19">
        <v>43992</v>
      </c>
      <c r="AF446" s="19">
        <v>43992</v>
      </c>
      <c r="AG446" s="19" t="s">
        <v>176</v>
      </c>
      <c r="AH446" s="31">
        <v>1</v>
      </c>
      <c r="AI446" s="31">
        <v>1</v>
      </c>
      <c r="AJ446" s="31">
        <v>1</v>
      </c>
      <c r="AK446" s="19" t="s">
        <v>150</v>
      </c>
      <c r="AL446" s="17" t="s">
        <v>61</v>
      </c>
      <c r="AM446" s="17" t="s">
        <v>61</v>
      </c>
      <c r="AN446" s="17" t="s">
        <v>61</v>
      </c>
    </row>
    <row r="447" spans="2:40" x14ac:dyDescent="0.25">
      <c r="B447" s="210">
        <f t="shared" si="81"/>
        <v>388</v>
      </c>
      <c r="C447" s="16">
        <v>20200604</v>
      </c>
      <c r="D447" s="15" t="s">
        <v>3</v>
      </c>
      <c r="E447" s="15" t="s">
        <v>1268</v>
      </c>
      <c r="F447" s="170" t="s">
        <v>1322</v>
      </c>
      <c r="G447" s="17">
        <v>1498232</v>
      </c>
      <c r="H447" s="52" t="s">
        <v>61</v>
      </c>
      <c r="I447" s="15" t="s">
        <v>1274</v>
      </c>
      <c r="J447" s="52" t="s">
        <v>61</v>
      </c>
      <c r="K447" s="15" t="s">
        <v>146</v>
      </c>
      <c r="L447" s="15" t="s">
        <v>1279</v>
      </c>
      <c r="M447" s="15" t="s">
        <v>1280</v>
      </c>
      <c r="N447" s="15" t="s">
        <v>1278</v>
      </c>
      <c r="O447" s="17" t="s">
        <v>61</v>
      </c>
      <c r="P447" s="17" t="s">
        <v>1174</v>
      </c>
      <c r="Q447" s="18"/>
      <c r="R447" s="52" t="s">
        <v>61</v>
      </c>
      <c r="S447" s="15" t="s">
        <v>69</v>
      </c>
      <c r="T447" s="15"/>
      <c r="U447" s="15"/>
      <c r="V447" s="15">
        <v>20</v>
      </c>
      <c r="W447" s="15">
        <f t="shared" si="84"/>
        <v>20</v>
      </c>
      <c r="X447" s="15">
        <f t="shared" si="87"/>
        <v>20</v>
      </c>
      <c r="Y447" s="15">
        <f>ROUNDDOWN(W447/HLOOKUP(D447,Table!$C$3:$D$4,2,0)*8,2)</f>
        <v>0.35</v>
      </c>
      <c r="Z447" s="15">
        <v>0.2</v>
      </c>
      <c r="AA447" s="15" t="s">
        <v>21</v>
      </c>
      <c r="AB447" s="19">
        <v>43994</v>
      </c>
      <c r="AC447" s="19">
        <v>43986</v>
      </c>
      <c r="AD447" s="173">
        <v>43996</v>
      </c>
      <c r="AE447" s="19">
        <v>43992</v>
      </c>
      <c r="AF447" s="19">
        <v>43992</v>
      </c>
      <c r="AG447" s="19" t="s">
        <v>176</v>
      </c>
      <c r="AH447" s="31">
        <v>1</v>
      </c>
      <c r="AI447" s="31">
        <v>1</v>
      </c>
      <c r="AJ447" s="31">
        <v>1</v>
      </c>
      <c r="AK447" s="19" t="s">
        <v>150</v>
      </c>
      <c r="AL447" s="17" t="s">
        <v>61</v>
      </c>
      <c r="AM447" s="17" t="s">
        <v>61</v>
      </c>
      <c r="AN447" s="17" t="s">
        <v>61</v>
      </c>
    </row>
    <row r="448" spans="2:40" x14ac:dyDescent="0.25">
      <c r="B448" s="210">
        <f t="shared" si="81"/>
        <v>389</v>
      </c>
      <c r="C448" s="16">
        <v>20200604</v>
      </c>
      <c r="D448" s="15" t="s">
        <v>2</v>
      </c>
      <c r="E448" s="15" t="s">
        <v>1282</v>
      </c>
      <c r="F448" s="77" t="s">
        <v>61</v>
      </c>
      <c r="G448" s="17">
        <v>1502055</v>
      </c>
      <c r="H448" s="52" t="s">
        <v>61</v>
      </c>
      <c r="I448" s="15" t="s">
        <v>1281</v>
      </c>
      <c r="J448" s="52" t="s">
        <v>61</v>
      </c>
      <c r="K448" s="15" t="s">
        <v>184</v>
      </c>
      <c r="L448" s="15" t="s">
        <v>150</v>
      </c>
      <c r="M448" s="15" t="s">
        <v>1283</v>
      </c>
      <c r="N448" s="15" t="s">
        <v>1284</v>
      </c>
      <c r="O448" s="17" t="s">
        <v>1105</v>
      </c>
      <c r="P448" s="17" t="s">
        <v>1107</v>
      </c>
      <c r="Q448" s="18"/>
      <c r="R448" s="52" t="s">
        <v>61</v>
      </c>
      <c r="S448" s="15" t="s">
        <v>67</v>
      </c>
      <c r="T448" s="15"/>
      <c r="U448" s="15"/>
      <c r="V448" s="15">
        <v>0</v>
      </c>
      <c r="W448" s="15">
        <f>V448</f>
        <v>0</v>
      </c>
      <c r="X448" s="15">
        <v>0</v>
      </c>
      <c r="Y448" s="15">
        <f>ROUNDDOWN(W448/HLOOKUP(D448,Table!$C$3:$D$4,2,0)*8,2)</f>
        <v>0</v>
      </c>
      <c r="Z448" s="15">
        <v>0.1</v>
      </c>
      <c r="AA448" s="15" t="s">
        <v>21</v>
      </c>
      <c r="AB448" s="19">
        <v>43992</v>
      </c>
      <c r="AC448" s="19">
        <v>43986</v>
      </c>
      <c r="AD448" s="99">
        <v>43992</v>
      </c>
      <c r="AE448" s="19">
        <v>43990</v>
      </c>
      <c r="AF448" s="19">
        <v>43990</v>
      </c>
      <c r="AG448" s="19" t="s">
        <v>176</v>
      </c>
      <c r="AH448" s="31">
        <v>1</v>
      </c>
      <c r="AI448" s="31">
        <v>1</v>
      </c>
      <c r="AJ448" s="31">
        <v>1</v>
      </c>
      <c r="AK448" s="19" t="s">
        <v>150</v>
      </c>
      <c r="AL448" s="15" t="s">
        <v>61</v>
      </c>
      <c r="AM448" s="15" t="s">
        <v>61</v>
      </c>
      <c r="AN448" s="84" t="s">
        <v>1416</v>
      </c>
    </row>
    <row r="449" spans="2:40" x14ac:dyDescent="0.25">
      <c r="B449" s="210">
        <f t="shared" si="81"/>
        <v>390</v>
      </c>
      <c r="C449" s="16">
        <v>20200604</v>
      </c>
      <c r="D449" s="15" t="s">
        <v>2</v>
      </c>
      <c r="E449" s="15" t="s">
        <v>1282</v>
      </c>
      <c r="F449" s="77" t="s">
        <v>61</v>
      </c>
      <c r="G449" s="17">
        <v>1502055</v>
      </c>
      <c r="H449" s="52" t="s">
        <v>61</v>
      </c>
      <c r="I449" s="15" t="s">
        <v>1100</v>
      </c>
      <c r="J449" s="52" t="s">
        <v>61</v>
      </c>
      <c r="K449" s="15" t="s">
        <v>184</v>
      </c>
      <c r="L449" s="15" t="s">
        <v>150</v>
      </c>
      <c r="M449" s="15" t="s">
        <v>1283</v>
      </c>
      <c r="N449" s="15" t="s">
        <v>1284</v>
      </c>
      <c r="O449" s="17">
        <v>1.3</v>
      </c>
      <c r="P449" s="17" t="s">
        <v>1107</v>
      </c>
      <c r="Q449" s="18"/>
      <c r="R449" s="52" t="s">
        <v>61</v>
      </c>
      <c r="S449" s="15" t="s">
        <v>67</v>
      </c>
      <c r="T449" s="15"/>
      <c r="U449" s="15"/>
      <c r="V449" s="15">
        <v>0</v>
      </c>
      <c r="W449" s="15">
        <f>V449</f>
        <v>0</v>
      </c>
      <c r="X449" s="15">
        <v>0</v>
      </c>
      <c r="Y449" s="15">
        <f>ROUNDDOWN(W449/HLOOKUP(D449,Table!$C$3:$D$4,2,0)*8,2)</f>
        <v>0</v>
      </c>
      <c r="Z449" s="15">
        <v>0.1</v>
      </c>
      <c r="AA449" s="15" t="s">
        <v>21</v>
      </c>
      <c r="AB449" s="19">
        <v>43992</v>
      </c>
      <c r="AC449" s="19">
        <v>43986</v>
      </c>
      <c r="AD449" s="99">
        <v>43992</v>
      </c>
      <c r="AE449" s="19">
        <v>43990</v>
      </c>
      <c r="AF449" s="19">
        <v>43990</v>
      </c>
      <c r="AG449" s="19" t="s">
        <v>176</v>
      </c>
      <c r="AH449" s="31">
        <v>1</v>
      </c>
      <c r="AI449" s="31">
        <v>1</v>
      </c>
      <c r="AJ449" s="31">
        <v>1</v>
      </c>
      <c r="AK449" s="19" t="s">
        <v>150</v>
      </c>
      <c r="AL449" s="15" t="s">
        <v>61</v>
      </c>
      <c r="AM449" s="15" t="s">
        <v>61</v>
      </c>
      <c r="AN449" s="84" t="s">
        <v>1416</v>
      </c>
    </row>
    <row r="450" spans="2:40" x14ac:dyDescent="0.25">
      <c r="B450" s="216">
        <f t="shared" ref="B450:B460" si="88">B449+1</f>
        <v>391</v>
      </c>
      <c r="C450" s="16">
        <v>20200605</v>
      </c>
      <c r="D450" s="15" t="s">
        <v>3</v>
      </c>
      <c r="E450" s="80" t="s">
        <v>1306</v>
      </c>
      <c r="F450" s="170" t="s">
        <v>1307</v>
      </c>
      <c r="G450" s="80">
        <v>1508787</v>
      </c>
      <c r="H450" s="52" t="s">
        <v>61</v>
      </c>
      <c r="I450" s="80" t="s">
        <v>341</v>
      </c>
      <c r="J450" s="52" t="s">
        <v>61</v>
      </c>
      <c r="K450" s="15" t="s">
        <v>184</v>
      </c>
      <c r="L450" s="15" t="s">
        <v>150</v>
      </c>
      <c r="M450" s="80" t="s">
        <v>354</v>
      </c>
      <c r="N450" s="80" t="s">
        <v>355</v>
      </c>
      <c r="O450" s="17" t="s">
        <v>61</v>
      </c>
      <c r="P450" s="77" t="s">
        <v>356</v>
      </c>
      <c r="Q450" s="18"/>
      <c r="R450" s="52" t="s">
        <v>61</v>
      </c>
      <c r="S450" s="15" t="s">
        <v>68</v>
      </c>
      <c r="T450" s="15"/>
      <c r="U450" s="15"/>
      <c r="V450" s="220">
        <v>31</v>
      </c>
      <c r="W450" s="84">
        <f t="shared" ref="W450:W493" si="89">V450*2</f>
        <v>62</v>
      </c>
      <c r="X450" s="15">
        <f t="shared" ref="X450:X486" si="90">W450</f>
        <v>62</v>
      </c>
      <c r="Y450" s="15">
        <f>ROUNDDOWN(W450/HLOOKUP(D450,Table!$C$3:$D$4,2,0)*8,2)</f>
        <v>1.1000000000000001</v>
      </c>
      <c r="Z450" s="15">
        <f>Y450</f>
        <v>1.1000000000000001</v>
      </c>
      <c r="AA450" s="15" t="s">
        <v>21</v>
      </c>
      <c r="AB450" s="19">
        <v>43993</v>
      </c>
      <c r="AC450" s="19">
        <v>43987</v>
      </c>
      <c r="AD450" s="99">
        <v>43993</v>
      </c>
      <c r="AE450" s="19">
        <v>43990</v>
      </c>
      <c r="AF450" s="19">
        <v>43990</v>
      </c>
      <c r="AG450" s="19" t="s">
        <v>177</v>
      </c>
      <c r="AH450" s="31">
        <v>1</v>
      </c>
      <c r="AI450" s="31">
        <v>1</v>
      </c>
      <c r="AJ450" s="31">
        <v>0.5</v>
      </c>
      <c r="AK450" s="19" t="s">
        <v>139</v>
      </c>
      <c r="AL450" s="15" t="s">
        <v>1412</v>
      </c>
      <c r="AM450" s="15"/>
      <c r="AN450" s="84" t="s">
        <v>1414</v>
      </c>
    </row>
    <row r="451" spans="2:40" x14ac:dyDescent="0.25">
      <c r="B451" s="216">
        <f t="shared" si="88"/>
        <v>392</v>
      </c>
      <c r="C451" s="16">
        <v>20200605</v>
      </c>
      <c r="D451" s="15" t="s">
        <v>3</v>
      </c>
      <c r="E451" s="80" t="s">
        <v>1306</v>
      </c>
      <c r="F451" s="170" t="s">
        <v>1308</v>
      </c>
      <c r="G451" s="80">
        <v>1508787</v>
      </c>
      <c r="H451" s="52" t="s">
        <v>61</v>
      </c>
      <c r="I451" s="80" t="s">
        <v>342</v>
      </c>
      <c r="J451" s="52" t="s">
        <v>61</v>
      </c>
      <c r="K451" s="15" t="s">
        <v>184</v>
      </c>
      <c r="L451" s="15" t="s">
        <v>150</v>
      </c>
      <c r="M451" s="15" t="s">
        <v>354</v>
      </c>
      <c r="N451" s="80" t="s">
        <v>355</v>
      </c>
      <c r="O451" s="17" t="s">
        <v>61</v>
      </c>
      <c r="P451" s="77" t="s">
        <v>356</v>
      </c>
      <c r="Q451" s="18"/>
      <c r="R451" s="52" t="s">
        <v>61</v>
      </c>
      <c r="S451" s="15" t="s">
        <v>68</v>
      </c>
      <c r="T451" s="15"/>
      <c r="U451" s="15"/>
      <c r="V451" s="220">
        <v>181</v>
      </c>
      <c r="W451" s="84">
        <f t="shared" si="89"/>
        <v>362</v>
      </c>
      <c r="X451" s="15">
        <f t="shared" si="90"/>
        <v>362</v>
      </c>
      <c r="Y451" s="15">
        <f>ROUNDDOWN(W451/HLOOKUP(D451,Table!$C$3:$D$4,2,0)*8,2)</f>
        <v>6.43</v>
      </c>
      <c r="Z451" s="15">
        <f>Y451</f>
        <v>6.43</v>
      </c>
      <c r="AA451" s="15" t="s">
        <v>21</v>
      </c>
      <c r="AB451" s="19">
        <v>43993</v>
      </c>
      <c r="AC451" s="19">
        <v>43987</v>
      </c>
      <c r="AD451" s="99">
        <v>43993</v>
      </c>
      <c r="AE451" s="19">
        <v>43990</v>
      </c>
      <c r="AF451" s="19">
        <v>43990</v>
      </c>
      <c r="AG451" s="19" t="s">
        <v>176</v>
      </c>
      <c r="AH451" s="31">
        <v>1</v>
      </c>
      <c r="AI451" s="31">
        <v>1</v>
      </c>
      <c r="AJ451" s="31">
        <v>1</v>
      </c>
      <c r="AK451" s="19" t="s">
        <v>150</v>
      </c>
      <c r="AL451" s="15"/>
      <c r="AM451" s="15"/>
      <c r="AN451" s="84" t="s">
        <v>1415</v>
      </c>
    </row>
    <row r="452" spans="2:40" x14ac:dyDescent="0.25">
      <c r="B452" s="216">
        <f t="shared" si="88"/>
        <v>393</v>
      </c>
      <c r="C452" s="16">
        <v>20200605</v>
      </c>
      <c r="D452" s="15" t="s">
        <v>3</v>
      </c>
      <c r="E452" s="80" t="s">
        <v>1306</v>
      </c>
      <c r="F452" s="170" t="s">
        <v>1309</v>
      </c>
      <c r="G452" s="80">
        <v>1508787</v>
      </c>
      <c r="H452" s="52" t="s">
        <v>61</v>
      </c>
      <c r="I452" s="80" t="s">
        <v>293</v>
      </c>
      <c r="J452" s="52" t="s">
        <v>61</v>
      </c>
      <c r="K452" s="15" t="s">
        <v>184</v>
      </c>
      <c r="L452" s="15" t="s">
        <v>150</v>
      </c>
      <c r="M452" s="15" t="s">
        <v>354</v>
      </c>
      <c r="N452" s="80" t="s">
        <v>355</v>
      </c>
      <c r="O452" s="17" t="s">
        <v>61</v>
      </c>
      <c r="P452" s="77" t="s">
        <v>356</v>
      </c>
      <c r="Q452" s="18"/>
      <c r="R452" s="52" t="s">
        <v>61</v>
      </c>
      <c r="S452" s="15" t="s">
        <v>69</v>
      </c>
      <c r="T452" s="15"/>
      <c r="U452" s="15"/>
      <c r="V452" s="220">
        <v>119</v>
      </c>
      <c r="W452" s="84">
        <f t="shared" si="89"/>
        <v>238</v>
      </c>
      <c r="X452" s="15">
        <f t="shared" si="90"/>
        <v>238</v>
      </c>
      <c r="Y452" s="15">
        <f>ROUNDDOWN(W452/HLOOKUP(D452,Table!$C$3:$D$4,2,0)*8,2)</f>
        <v>4.2300000000000004</v>
      </c>
      <c r="Z452" s="15">
        <v>4</v>
      </c>
      <c r="AA452" s="15" t="s">
        <v>21</v>
      </c>
      <c r="AB452" s="19">
        <v>43993</v>
      </c>
      <c r="AC452" s="19">
        <v>43987</v>
      </c>
      <c r="AD452" s="99">
        <v>43993</v>
      </c>
      <c r="AE452" s="19">
        <v>43991</v>
      </c>
      <c r="AF452" s="19">
        <v>43991</v>
      </c>
      <c r="AG452" s="19" t="s">
        <v>176</v>
      </c>
      <c r="AH452" s="31">
        <v>1</v>
      </c>
      <c r="AI452" s="31">
        <v>1</v>
      </c>
      <c r="AJ452" s="31">
        <v>1</v>
      </c>
      <c r="AK452" s="19" t="s">
        <v>150</v>
      </c>
      <c r="AL452" s="15"/>
      <c r="AM452" s="15"/>
      <c r="AN452" s="84" t="s">
        <v>1415</v>
      </c>
    </row>
    <row r="453" spans="2:40" x14ac:dyDescent="0.25">
      <c r="B453" s="216">
        <f t="shared" si="88"/>
        <v>394</v>
      </c>
      <c r="C453" s="16">
        <v>20200605</v>
      </c>
      <c r="D453" s="15" t="s">
        <v>3</v>
      </c>
      <c r="E453" s="80" t="s">
        <v>1306</v>
      </c>
      <c r="F453" s="170" t="s">
        <v>1310</v>
      </c>
      <c r="G453" s="80">
        <v>1508787</v>
      </c>
      <c r="H453" s="52" t="s">
        <v>61</v>
      </c>
      <c r="I453" s="80" t="s">
        <v>343</v>
      </c>
      <c r="J453" s="52" t="s">
        <v>61</v>
      </c>
      <c r="K453" s="15" t="s">
        <v>184</v>
      </c>
      <c r="L453" s="15" t="s">
        <v>150</v>
      </c>
      <c r="M453" s="15" t="s">
        <v>354</v>
      </c>
      <c r="N453" s="80" t="s">
        <v>355</v>
      </c>
      <c r="O453" s="17" t="s">
        <v>61</v>
      </c>
      <c r="P453" s="77" t="s">
        <v>356</v>
      </c>
      <c r="Q453" s="18"/>
      <c r="R453" s="52" t="s">
        <v>61</v>
      </c>
      <c r="S453" s="15" t="s">
        <v>69</v>
      </c>
      <c r="T453" s="15"/>
      <c r="U453" s="15"/>
      <c r="V453" s="220">
        <v>106</v>
      </c>
      <c r="W453" s="84">
        <f t="shared" si="89"/>
        <v>212</v>
      </c>
      <c r="X453" s="15">
        <f t="shared" si="90"/>
        <v>212</v>
      </c>
      <c r="Y453" s="15">
        <f>ROUNDDOWN(W453/HLOOKUP(D453,Table!$C$3:$D$4,2,0)*8,2)</f>
        <v>3.76</v>
      </c>
      <c r="Z453" s="15">
        <v>3</v>
      </c>
      <c r="AA453" s="15" t="s">
        <v>21</v>
      </c>
      <c r="AB453" s="19">
        <v>43993</v>
      </c>
      <c r="AC453" s="19">
        <v>43987</v>
      </c>
      <c r="AD453" s="99">
        <v>43993</v>
      </c>
      <c r="AE453" s="19">
        <v>43990</v>
      </c>
      <c r="AF453" s="19">
        <v>43990</v>
      </c>
      <c r="AG453" s="19" t="s">
        <v>176</v>
      </c>
      <c r="AH453" s="31">
        <v>1</v>
      </c>
      <c r="AI453" s="31">
        <v>1</v>
      </c>
      <c r="AJ453" s="31">
        <v>1</v>
      </c>
      <c r="AK453" s="19" t="s">
        <v>150</v>
      </c>
      <c r="AL453" s="15"/>
      <c r="AM453" s="15"/>
      <c r="AN453" s="84" t="s">
        <v>1415</v>
      </c>
    </row>
    <row r="454" spans="2:40" x14ac:dyDescent="0.25">
      <c r="B454" s="216">
        <f t="shared" si="88"/>
        <v>395</v>
      </c>
      <c r="C454" s="16">
        <v>20200605</v>
      </c>
      <c r="D454" s="15" t="s">
        <v>3</v>
      </c>
      <c r="E454" s="80" t="s">
        <v>1306</v>
      </c>
      <c r="F454" s="170" t="s">
        <v>1311</v>
      </c>
      <c r="G454" s="80">
        <v>1508787</v>
      </c>
      <c r="H454" s="52" t="s">
        <v>61</v>
      </c>
      <c r="I454" s="80" t="s">
        <v>216</v>
      </c>
      <c r="J454" s="52" t="s">
        <v>61</v>
      </c>
      <c r="K454" s="15" t="s">
        <v>184</v>
      </c>
      <c r="L454" s="15" t="s">
        <v>150</v>
      </c>
      <c r="M454" s="15" t="s">
        <v>354</v>
      </c>
      <c r="N454" s="80" t="s">
        <v>355</v>
      </c>
      <c r="O454" s="17" t="s">
        <v>61</v>
      </c>
      <c r="P454" s="77" t="s">
        <v>356</v>
      </c>
      <c r="Q454" s="18"/>
      <c r="R454" s="52" t="s">
        <v>61</v>
      </c>
      <c r="S454" s="15" t="s">
        <v>69</v>
      </c>
      <c r="T454" s="15"/>
      <c r="U454" s="15"/>
      <c r="V454" s="220">
        <v>90</v>
      </c>
      <c r="W454" s="84">
        <f t="shared" si="89"/>
        <v>180</v>
      </c>
      <c r="X454" s="15">
        <f t="shared" si="90"/>
        <v>180</v>
      </c>
      <c r="Y454" s="15">
        <f>ROUNDDOWN(W454/HLOOKUP(D454,Table!$C$3:$D$4,2,0)*8,2)</f>
        <v>3.2</v>
      </c>
      <c r="Z454" s="15">
        <v>3</v>
      </c>
      <c r="AA454" s="15" t="s">
        <v>21</v>
      </c>
      <c r="AB454" s="19">
        <v>43993</v>
      </c>
      <c r="AC454" s="19">
        <v>43987</v>
      </c>
      <c r="AD454" s="99">
        <v>43993</v>
      </c>
      <c r="AE454" s="19">
        <v>43990</v>
      </c>
      <c r="AF454" s="19">
        <v>43990</v>
      </c>
      <c r="AG454" s="19" t="s">
        <v>176</v>
      </c>
      <c r="AH454" s="31">
        <v>1</v>
      </c>
      <c r="AI454" s="31">
        <v>1</v>
      </c>
      <c r="AJ454" s="31">
        <v>1</v>
      </c>
      <c r="AK454" s="19" t="s">
        <v>150</v>
      </c>
      <c r="AL454" s="15"/>
      <c r="AM454" s="15"/>
      <c r="AN454" s="84" t="s">
        <v>1415</v>
      </c>
    </row>
    <row r="455" spans="2:40" x14ac:dyDescent="0.25">
      <c r="B455" s="216">
        <f t="shared" si="88"/>
        <v>396</v>
      </c>
      <c r="C455" s="16">
        <v>20200605</v>
      </c>
      <c r="D455" s="15" t="s">
        <v>3</v>
      </c>
      <c r="E455" s="80" t="s">
        <v>1306</v>
      </c>
      <c r="F455" s="170" t="s">
        <v>1312</v>
      </c>
      <c r="G455" s="80">
        <v>1508787</v>
      </c>
      <c r="H455" s="52" t="s">
        <v>61</v>
      </c>
      <c r="I455" s="80" t="s">
        <v>337</v>
      </c>
      <c r="J455" s="52" t="s">
        <v>61</v>
      </c>
      <c r="K455" s="15" t="s">
        <v>184</v>
      </c>
      <c r="L455" s="15" t="s">
        <v>150</v>
      </c>
      <c r="M455" s="15" t="s">
        <v>354</v>
      </c>
      <c r="N455" s="80" t="s">
        <v>355</v>
      </c>
      <c r="O455" s="17" t="s">
        <v>61</v>
      </c>
      <c r="P455" s="77" t="s">
        <v>356</v>
      </c>
      <c r="Q455" s="18"/>
      <c r="R455" s="52" t="s">
        <v>61</v>
      </c>
      <c r="S455" s="15" t="s">
        <v>69</v>
      </c>
      <c r="T455" s="15"/>
      <c r="U455" s="15"/>
      <c r="V455" s="220">
        <v>30</v>
      </c>
      <c r="W455" s="84">
        <f t="shared" si="89"/>
        <v>60</v>
      </c>
      <c r="X455" s="15">
        <f t="shared" si="90"/>
        <v>60</v>
      </c>
      <c r="Y455" s="15">
        <f>ROUNDDOWN(W455/HLOOKUP(D455,Table!$C$3:$D$4,2,0)*8,2)</f>
        <v>1.06</v>
      </c>
      <c r="Z455" s="15">
        <v>1</v>
      </c>
      <c r="AA455" s="15" t="s">
        <v>21</v>
      </c>
      <c r="AB455" s="19">
        <v>43993</v>
      </c>
      <c r="AC455" s="19">
        <v>43987</v>
      </c>
      <c r="AD455" s="99">
        <v>43993</v>
      </c>
      <c r="AE455" s="19">
        <v>43991</v>
      </c>
      <c r="AF455" s="19">
        <v>43991</v>
      </c>
      <c r="AG455" s="19" t="s">
        <v>176</v>
      </c>
      <c r="AH455" s="31">
        <v>1</v>
      </c>
      <c r="AI455" s="31">
        <v>1</v>
      </c>
      <c r="AJ455" s="31">
        <v>1</v>
      </c>
      <c r="AK455" s="19" t="s">
        <v>150</v>
      </c>
      <c r="AL455" s="15"/>
      <c r="AM455" s="15"/>
      <c r="AN455" s="84" t="s">
        <v>1415</v>
      </c>
    </row>
    <row r="456" spans="2:40" x14ac:dyDescent="0.25">
      <c r="B456" s="216">
        <f t="shared" si="88"/>
        <v>397</v>
      </c>
      <c r="C456" s="16">
        <v>20200605</v>
      </c>
      <c r="D456" s="15" t="s">
        <v>3</v>
      </c>
      <c r="E456" s="80" t="s">
        <v>1306</v>
      </c>
      <c r="F456" s="170" t="s">
        <v>1313</v>
      </c>
      <c r="G456" s="80">
        <v>1508787</v>
      </c>
      <c r="H456" s="52" t="s">
        <v>61</v>
      </c>
      <c r="I456" s="80" t="s">
        <v>623</v>
      </c>
      <c r="J456" s="52" t="s">
        <v>61</v>
      </c>
      <c r="K456" s="15" t="s">
        <v>184</v>
      </c>
      <c r="L456" s="15" t="s">
        <v>150</v>
      </c>
      <c r="M456" s="15" t="s">
        <v>354</v>
      </c>
      <c r="N456" s="80" t="s">
        <v>355</v>
      </c>
      <c r="O456" s="17" t="s">
        <v>61</v>
      </c>
      <c r="P456" s="77" t="s">
        <v>356</v>
      </c>
      <c r="Q456" s="18"/>
      <c r="R456" s="52" t="s">
        <v>61</v>
      </c>
      <c r="S456" s="15" t="s">
        <v>69</v>
      </c>
      <c r="T456" s="15"/>
      <c r="U456" s="15"/>
      <c r="V456" s="220">
        <v>51</v>
      </c>
      <c r="W456" s="84">
        <f t="shared" si="89"/>
        <v>102</v>
      </c>
      <c r="X456" s="15">
        <f t="shared" si="90"/>
        <v>102</v>
      </c>
      <c r="Y456" s="15">
        <f>ROUNDDOWN(W456/HLOOKUP(D456,Table!$C$3:$D$4,2,0)*8,2)</f>
        <v>1.81</v>
      </c>
      <c r="Z456" s="15">
        <v>1</v>
      </c>
      <c r="AA456" s="15" t="s">
        <v>21</v>
      </c>
      <c r="AB456" s="19">
        <v>43993</v>
      </c>
      <c r="AC456" s="19">
        <v>43987</v>
      </c>
      <c r="AD456" s="99">
        <v>43993</v>
      </c>
      <c r="AE456" s="19">
        <v>43991</v>
      </c>
      <c r="AF456" s="19">
        <v>43991</v>
      </c>
      <c r="AG456" s="19" t="s">
        <v>176</v>
      </c>
      <c r="AH456" s="31">
        <v>1</v>
      </c>
      <c r="AI456" s="31">
        <v>1</v>
      </c>
      <c r="AJ456" s="31">
        <v>1</v>
      </c>
      <c r="AK456" s="19" t="s">
        <v>150</v>
      </c>
      <c r="AL456" s="15"/>
      <c r="AM456" s="15"/>
      <c r="AN456" s="84" t="s">
        <v>1415</v>
      </c>
    </row>
    <row r="457" spans="2:40" x14ac:dyDescent="0.25">
      <c r="B457" s="216">
        <f t="shared" si="88"/>
        <v>398</v>
      </c>
      <c r="C457" s="16">
        <v>20200605</v>
      </c>
      <c r="D457" s="15" t="s">
        <v>3</v>
      </c>
      <c r="E457" s="80" t="s">
        <v>1306</v>
      </c>
      <c r="F457" s="170" t="s">
        <v>1314</v>
      </c>
      <c r="G457" s="80">
        <v>1508787</v>
      </c>
      <c r="H457" s="52" t="s">
        <v>61</v>
      </c>
      <c r="I457" s="80" t="s">
        <v>227</v>
      </c>
      <c r="J457" s="52" t="s">
        <v>61</v>
      </c>
      <c r="K457" s="15" t="s">
        <v>184</v>
      </c>
      <c r="L457" s="15" t="s">
        <v>150</v>
      </c>
      <c r="M457" s="15" t="s">
        <v>354</v>
      </c>
      <c r="N457" s="80" t="s">
        <v>355</v>
      </c>
      <c r="O457" s="17" t="s">
        <v>61</v>
      </c>
      <c r="P457" s="77" t="s">
        <v>356</v>
      </c>
      <c r="Q457" s="18"/>
      <c r="R457" s="52" t="s">
        <v>61</v>
      </c>
      <c r="S457" s="15" t="s">
        <v>142</v>
      </c>
      <c r="T457" s="15"/>
      <c r="U457" s="15"/>
      <c r="V457" s="220">
        <v>109</v>
      </c>
      <c r="W457" s="84">
        <f t="shared" si="89"/>
        <v>218</v>
      </c>
      <c r="X457" s="15">
        <f t="shared" si="90"/>
        <v>218</v>
      </c>
      <c r="Y457" s="15">
        <f>ROUNDDOWN(W457/HLOOKUP(D457,Table!$C$3:$D$4,2,0)*8,2)</f>
        <v>3.87</v>
      </c>
      <c r="Z457" s="15">
        <v>0.5</v>
      </c>
      <c r="AA457" s="15" t="s">
        <v>21</v>
      </c>
      <c r="AB457" s="19">
        <v>43993</v>
      </c>
      <c r="AC457" s="19">
        <v>43987</v>
      </c>
      <c r="AD457" s="99">
        <v>43993</v>
      </c>
      <c r="AE457" s="19">
        <v>43987</v>
      </c>
      <c r="AF457" s="19">
        <v>43990</v>
      </c>
      <c r="AG457" s="19" t="s">
        <v>176</v>
      </c>
      <c r="AH457" s="31">
        <v>1</v>
      </c>
      <c r="AI457" s="31">
        <v>1</v>
      </c>
      <c r="AJ457" s="31">
        <v>1</v>
      </c>
      <c r="AK457" s="19" t="s">
        <v>150</v>
      </c>
      <c r="AL457" s="17" t="s">
        <v>61</v>
      </c>
      <c r="AM457" s="17" t="s">
        <v>61</v>
      </c>
      <c r="AN457" s="84" t="s">
        <v>1415</v>
      </c>
    </row>
    <row r="458" spans="2:40" x14ac:dyDescent="0.25">
      <c r="B458" s="216">
        <f t="shared" si="88"/>
        <v>399</v>
      </c>
      <c r="C458" s="16">
        <v>20200605</v>
      </c>
      <c r="D458" s="15" t="s">
        <v>3</v>
      </c>
      <c r="E458" s="80" t="s">
        <v>1306</v>
      </c>
      <c r="F458" s="170" t="s">
        <v>1315</v>
      </c>
      <c r="G458" s="80">
        <v>1508787</v>
      </c>
      <c r="H458" s="52" t="s">
        <v>61</v>
      </c>
      <c r="I458" s="80" t="s">
        <v>631</v>
      </c>
      <c r="J458" s="52" t="s">
        <v>61</v>
      </c>
      <c r="K458" s="15" t="s">
        <v>184</v>
      </c>
      <c r="L458" s="15" t="s">
        <v>150</v>
      </c>
      <c r="M458" s="15" t="s">
        <v>354</v>
      </c>
      <c r="N458" s="80" t="s">
        <v>355</v>
      </c>
      <c r="O458" s="17" t="s">
        <v>61</v>
      </c>
      <c r="P458" s="77" t="s">
        <v>356</v>
      </c>
      <c r="Q458" s="18"/>
      <c r="R458" s="52" t="s">
        <v>61</v>
      </c>
      <c r="S458" s="15" t="s">
        <v>142</v>
      </c>
      <c r="T458" s="15"/>
      <c r="U458" s="15"/>
      <c r="V458" s="220">
        <v>6</v>
      </c>
      <c r="W458" s="84">
        <f t="shared" si="89"/>
        <v>12</v>
      </c>
      <c r="X458" s="15">
        <f t="shared" si="90"/>
        <v>12</v>
      </c>
      <c r="Y458" s="15">
        <f>ROUNDDOWN(W458/HLOOKUP(D458,Table!$C$3:$D$4,2,0)*8,2)</f>
        <v>0.21</v>
      </c>
      <c r="Z458" s="15">
        <v>0.1</v>
      </c>
      <c r="AA458" s="15" t="s">
        <v>21</v>
      </c>
      <c r="AB458" s="19">
        <v>43993</v>
      </c>
      <c r="AC458" s="19">
        <v>43987</v>
      </c>
      <c r="AD458" s="99">
        <v>43993</v>
      </c>
      <c r="AE458" s="19">
        <v>43987</v>
      </c>
      <c r="AF458" s="19">
        <v>43990</v>
      </c>
      <c r="AG458" s="19" t="s">
        <v>176</v>
      </c>
      <c r="AH458" s="79" t="s">
        <v>61</v>
      </c>
      <c r="AI458" s="79" t="s">
        <v>61</v>
      </c>
      <c r="AJ458" s="79" t="s">
        <v>61</v>
      </c>
      <c r="AK458" s="19" t="s">
        <v>150</v>
      </c>
      <c r="AL458" s="17" t="s">
        <v>61</v>
      </c>
      <c r="AM458" s="17" t="s">
        <v>61</v>
      </c>
      <c r="AN458" s="84" t="s">
        <v>1415</v>
      </c>
    </row>
    <row r="459" spans="2:40" x14ac:dyDescent="0.25">
      <c r="B459" s="216">
        <f t="shared" si="88"/>
        <v>400</v>
      </c>
      <c r="C459" s="16">
        <v>20200605</v>
      </c>
      <c r="D459" s="15" t="s">
        <v>3</v>
      </c>
      <c r="E459" s="80" t="s">
        <v>1306</v>
      </c>
      <c r="F459" s="170" t="s">
        <v>1316</v>
      </c>
      <c r="G459" s="80">
        <v>1508787</v>
      </c>
      <c r="H459" s="52" t="s">
        <v>61</v>
      </c>
      <c r="I459" s="80" t="s">
        <v>208</v>
      </c>
      <c r="J459" s="52" t="s">
        <v>61</v>
      </c>
      <c r="K459" s="15" t="s">
        <v>184</v>
      </c>
      <c r="L459" s="15" t="s">
        <v>150</v>
      </c>
      <c r="M459" s="15" t="s">
        <v>354</v>
      </c>
      <c r="N459" s="80" t="s">
        <v>355</v>
      </c>
      <c r="O459" s="17" t="s">
        <v>61</v>
      </c>
      <c r="P459" s="77" t="s">
        <v>356</v>
      </c>
      <c r="Q459" s="18"/>
      <c r="R459" s="52" t="s">
        <v>61</v>
      </c>
      <c r="S459" s="15" t="s">
        <v>142</v>
      </c>
      <c r="T459" s="15"/>
      <c r="U459" s="15"/>
      <c r="V459" s="220">
        <v>177</v>
      </c>
      <c r="W459" s="84">
        <f t="shared" si="89"/>
        <v>354</v>
      </c>
      <c r="X459" s="15">
        <f t="shared" si="90"/>
        <v>354</v>
      </c>
      <c r="Y459" s="15">
        <f>ROUNDDOWN(W459/HLOOKUP(D459,Table!$C$3:$D$4,2,0)*8,2)</f>
        <v>6.29</v>
      </c>
      <c r="Z459" s="15">
        <v>2</v>
      </c>
      <c r="AA459" s="15" t="s">
        <v>21</v>
      </c>
      <c r="AB459" s="19">
        <v>43993</v>
      </c>
      <c r="AC459" s="19">
        <v>43987</v>
      </c>
      <c r="AD459" s="99">
        <v>43993</v>
      </c>
      <c r="AE459" s="19">
        <v>43987</v>
      </c>
      <c r="AF459" s="19">
        <v>43990</v>
      </c>
      <c r="AG459" s="19" t="s">
        <v>176</v>
      </c>
      <c r="AH459" s="31">
        <v>1</v>
      </c>
      <c r="AI459" s="31">
        <v>1</v>
      </c>
      <c r="AJ459" s="31">
        <v>1</v>
      </c>
      <c r="AK459" s="19" t="s">
        <v>150</v>
      </c>
      <c r="AL459" s="17" t="s">
        <v>61</v>
      </c>
      <c r="AM459" s="17" t="s">
        <v>61</v>
      </c>
      <c r="AN459" s="84" t="s">
        <v>1415</v>
      </c>
    </row>
    <row r="460" spans="2:40" x14ac:dyDescent="0.25">
      <c r="B460" s="216">
        <f t="shared" si="88"/>
        <v>401</v>
      </c>
      <c r="C460" s="16">
        <v>20200605</v>
      </c>
      <c r="D460" s="15" t="s">
        <v>3</v>
      </c>
      <c r="E460" s="80" t="s">
        <v>1306</v>
      </c>
      <c r="F460" s="170" t="s">
        <v>1317</v>
      </c>
      <c r="G460" s="80">
        <v>1508787</v>
      </c>
      <c r="H460" s="52" t="s">
        <v>61</v>
      </c>
      <c r="I460" s="80" t="s">
        <v>207</v>
      </c>
      <c r="J460" s="52" t="s">
        <v>61</v>
      </c>
      <c r="K460" s="15" t="s">
        <v>184</v>
      </c>
      <c r="L460" s="15" t="s">
        <v>150</v>
      </c>
      <c r="M460" s="15" t="s">
        <v>354</v>
      </c>
      <c r="N460" s="80" t="s">
        <v>355</v>
      </c>
      <c r="O460" s="17" t="s">
        <v>61</v>
      </c>
      <c r="P460" s="77" t="s">
        <v>356</v>
      </c>
      <c r="Q460" s="18"/>
      <c r="R460" s="52" t="s">
        <v>61</v>
      </c>
      <c r="S460" s="15" t="s">
        <v>142</v>
      </c>
      <c r="T460" s="15"/>
      <c r="U460" s="15"/>
      <c r="V460" s="220">
        <v>199</v>
      </c>
      <c r="W460" s="84">
        <f t="shared" si="89"/>
        <v>398</v>
      </c>
      <c r="X460" s="15">
        <f t="shared" si="90"/>
        <v>398</v>
      </c>
      <c r="Y460" s="15">
        <f>ROUNDDOWN(W460/HLOOKUP(D460,Table!$C$3:$D$4,2,0)*8,2)</f>
        <v>7.07</v>
      </c>
      <c r="Z460" s="15">
        <v>2.5</v>
      </c>
      <c r="AA460" s="15" t="s">
        <v>21</v>
      </c>
      <c r="AB460" s="19">
        <v>43993</v>
      </c>
      <c r="AC460" s="19">
        <v>43987</v>
      </c>
      <c r="AD460" s="99">
        <v>43993</v>
      </c>
      <c r="AE460" s="19">
        <v>43987</v>
      </c>
      <c r="AF460" s="19">
        <v>43990</v>
      </c>
      <c r="AG460" s="19" t="s">
        <v>176</v>
      </c>
      <c r="AH460" s="31">
        <v>1</v>
      </c>
      <c r="AI460" s="31">
        <v>1</v>
      </c>
      <c r="AJ460" s="31">
        <v>1</v>
      </c>
      <c r="AK460" s="19" t="s">
        <v>150</v>
      </c>
      <c r="AL460" s="17" t="s">
        <v>61</v>
      </c>
      <c r="AM460" s="17" t="s">
        <v>61</v>
      </c>
      <c r="AN460" s="84" t="s">
        <v>1415</v>
      </c>
    </row>
    <row r="461" spans="2:40" x14ac:dyDescent="0.25">
      <c r="B461" s="216">
        <f t="shared" ref="B461:B492" si="91">B460+1</f>
        <v>402</v>
      </c>
      <c r="C461" s="16">
        <v>20200605</v>
      </c>
      <c r="D461" s="15" t="s">
        <v>3</v>
      </c>
      <c r="E461" s="80" t="s">
        <v>601</v>
      </c>
      <c r="F461" s="170" t="s">
        <v>1718</v>
      </c>
      <c r="G461" s="80">
        <v>1507572</v>
      </c>
      <c r="H461" s="52" t="s">
        <v>61</v>
      </c>
      <c r="I461" s="80" t="s">
        <v>603</v>
      </c>
      <c r="J461" s="52" t="s">
        <v>61</v>
      </c>
      <c r="K461" s="15" t="s">
        <v>146</v>
      </c>
      <c r="L461" s="15" t="s">
        <v>150</v>
      </c>
      <c r="M461" s="248" t="s">
        <v>615</v>
      </c>
      <c r="N461" s="80" t="s">
        <v>610</v>
      </c>
      <c r="O461" s="17" t="s">
        <v>61</v>
      </c>
      <c r="P461" s="77" t="s">
        <v>1714</v>
      </c>
      <c r="Q461" s="18"/>
      <c r="R461" s="52" t="s">
        <v>61</v>
      </c>
      <c r="S461" s="15" t="s">
        <v>67</v>
      </c>
      <c r="T461" s="15"/>
      <c r="U461" s="15"/>
      <c r="V461" s="141">
        <v>68</v>
      </c>
      <c r="W461" s="80">
        <v>68</v>
      </c>
      <c r="X461" s="15">
        <f>W461</f>
        <v>68</v>
      </c>
      <c r="Y461" s="15">
        <f>ROUNDDOWN(W461/HLOOKUP(D461,Table!$C$3:$D$4,2,0)*8,2)</f>
        <v>1.2</v>
      </c>
      <c r="Z461" s="15">
        <v>1</v>
      </c>
      <c r="AA461" s="15" t="s">
        <v>21</v>
      </c>
      <c r="AB461" s="19">
        <v>43994</v>
      </c>
      <c r="AC461" s="19">
        <v>43994</v>
      </c>
      <c r="AD461" s="99">
        <v>43994</v>
      </c>
      <c r="AE461" s="19">
        <v>43994</v>
      </c>
      <c r="AF461" s="19">
        <v>43994</v>
      </c>
      <c r="AG461" s="19" t="s">
        <v>176</v>
      </c>
      <c r="AH461" s="31">
        <v>1</v>
      </c>
      <c r="AI461" s="31">
        <v>1</v>
      </c>
      <c r="AJ461" s="31">
        <v>1</v>
      </c>
      <c r="AK461" s="19" t="s">
        <v>150</v>
      </c>
      <c r="AL461" s="17"/>
      <c r="AM461" s="17"/>
      <c r="AN461" s="260"/>
    </row>
    <row r="462" spans="2:40" x14ac:dyDescent="0.25">
      <c r="B462" s="216">
        <f t="shared" si="91"/>
        <v>403</v>
      </c>
      <c r="C462" s="16">
        <v>20200605</v>
      </c>
      <c r="D462" s="15" t="s">
        <v>3</v>
      </c>
      <c r="E462" s="80" t="s">
        <v>601</v>
      </c>
      <c r="F462" s="170" t="s">
        <v>1711</v>
      </c>
      <c r="G462" s="80">
        <v>1507572</v>
      </c>
      <c r="H462" s="52" t="s">
        <v>61</v>
      </c>
      <c r="I462" s="80" t="s">
        <v>154</v>
      </c>
      <c r="J462" s="52" t="s">
        <v>61</v>
      </c>
      <c r="K462" s="15" t="s">
        <v>146</v>
      </c>
      <c r="L462" s="15" t="s">
        <v>150</v>
      </c>
      <c r="M462" s="248" t="s">
        <v>615</v>
      </c>
      <c r="N462" s="80" t="s">
        <v>610</v>
      </c>
      <c r="O462" s="17" t="s">
        <v>61</v>
      </c>
      <c r="P462" s="77" t="s">
        <v>1714</v>
      </c>
      <c r="Q462" s="18"/>
      <c r="R462" s="52" t="s">
        <v>61</v>
      </c>
      <c r="S462" s="15" t="s">
        <v>67</v>
      </c>
      <c r="T462" s="15"/>
      <c r="U462" s="15"/>
      <c r="V462" s="141">
        <v>124</v>
      </c>
      <c r="W462" s="249">
        <v>237</v>
      </c>
      <c r="X462" s="15">
        <f>W462</f>
        <v>237</v>
      </c>
      <c r="Y462" s="15">
        <f>ROUNDDOWN(W462/HLOOKUP(D462,Table!$C$3:$D$4,2,0)*8,2)</f>
        <v>4.21</v>
      </c>
      <c r="Z462" s="15">
        <v>2</v>
      </c>
      <c r="AA462" s="15" t="s">
        <v>21</v>
      </c>
      <c r="AB462" s="19">
        <v>43994</v>
      </c>
      <c r="AC462" s="19">
        <v>43994</v>
      </c>
      <c r="AD462" s="99">
        <v>43994</v>
      </c>
      <c r="AE462" s="19">
        <v>43994</v>
      </c>
      <c r="AF462" s="19">
        <v>43994</v>
      </c>
      <c r="AG462" s="19" t="s">
        <v>177</v>
      </c>
      <c r="AH462" s="31">
        <v>1</v>
      </c>
      <c r="AI462" s="31">
        <v>1</v>
      </c>
      <c r="AJ462" s="31">
        <v>0.5</v>
      </c>
      <c r="AK462" s="19" t="s">
        <v>139</v>
      </c>
      <c r="AL462" s="17" t="s">
        <v>1719</v>
      </c>
      <c r="AM462" s="17"/>
      <c r="AN462" s="261" t="s">
        <v>1717</v>
      </c>
    </row>
    <row r="463" spans="2:40" x14ac:dyDescent="0.25">
      <c r="B463" s="216">
        <f t="shared" si="91"/>
        <v>404</v>
      </c>
      <c r="C463" s="16">
        <v>20200605</v>
      </c>
      <c r="D463" s="15" t="s">
        <v>3</v>
      </c>
      <c r="E463" s="80" t="s">
        <v>601</v>
      </c>
      <c r="F463" s="170" t="s">
        <v>1711</v>
      </c>
      <c r="G463" s="80">
        <v>1507572</v>
      </c>
      <c r="H463" s="52" t="s">
        <v>61</v>
      </c>
      <c r="I463" s="80" t="s">
        <v>156</v>
      </c>
      <c r="J463" s="52" t="s">
        <v>61</v>
      </c>
      <c r="K463" s="15" t="s">
        <v>146</v>
      </c>
      <c r="L463" s="80" t="s">
        <v>150</v>
      </c>
      <c r="M463" s="248" t="s">
        <v>615</v>
      </c>
      <c r="N463" s="80" t="s">
        <v>610</v>
      </c>
      <c r="O463" s="17" t="s">
        <v>61</v>
      </c>
      <c r="P463" s="77" t="s">
        <v>1714</v>
      </c>
      <c r="Q463" s="18"/>
      <c r="R463" s="52" t="s">
        <v>61</v>
      </c>
      <c r="S463" s="15" t="s">
        <v>67</v>
      </c>
      <c r="T463" s="15"/>
      <c r="U463" s="15"/>
      <c r="V463" s="141">
        <v>145</v>
      </c>
      <c r="W463" s="80">
        <v>146</v>
      </c>
      <c r="X463" s="15">
        <f>W463</f>
        <v>146</v>
      </c>
      <c r="Y463" s="15">
        <f>ROUNDDOWN(W463/HLOOKUP(D463,Table!$C$3:$D$4,2,0)*8,2)</f>
        <v>2.59</v>
      </c>
      <c r="Z463" s="15">
        <v>1</v>
      </c>
      <c r="AA463" s="15" t="s">
        <v>21</v>
      </c>
      <c r="AB463" s="19">
        <v>43994</v>
      </c>
      <c r="AC463" s="19">
        <v>43994</v>
      </c>
      <c r="AD463" s="99">
        <v>43994</v>
      </c>
      <c r="AE463" s="19">
        <v>43994</v>
      </c>
      <c r="AF463" s="19">
        <v>43994</v>
      </c>
      <c r="AG463" s="19" t="s">
        <v>176</v>
      </c>
      <c r="AH463" s="31">
        <v>1</v>
      </c>
      <c r="AI463" s="31">
        <v>1</v>
      </c>
      <c r="AJ463" s="31">
        <v>1</v>
      </c>
      <c r="AK463" s="19" t="s">
        <v>150</v>
      </c>
      <c r="AL463" s="17"/>
      <c r="AM463" s="17"/>
      <c r="AN463" s="260"/>
    </row>
    <row r="464" spans="2:40" x14ac:dyDescent="0.25">
      <c r="B464" s="216">
        <f t="shared" si="91"/>
        <v>405</v>
      </c>
      <c r="C464" s="16">
        <v>20200605</v>
      </c>
      <c r="D464" s="15" t="s">
        <v>3</v>
      </c>
      <c r="E464" s="80" t="s">
        <v>1703</v>
      </c>
      <c r="F464" s="170" t="s">
        <v>1704</v>
      </c>
      <c r="G464" s="80">
        <v>1508892</v>
      </c>
      <c r="H464" s="52" t="s">
        <v>61</v>
      </c>
      <c r="I464" s="80" t="s">
        <v>1712</v>
      </c>
      <c r="J464" s="52" t="s">
        <v>61</v>
      </c>
      <c r="K464" s="15" t="s">
        <v>146</v>
      </c>
      <c r="L464" s="80" t="s">
        <v>1716</v>
      </c>
      <c r="M464" s="248" t="s">
        <v>1005</v>
      </c>
      <c r="N464" s="80" t="s">
        <v>1715</v>
      </c>
      <c r="O464" s="17" t="s">
        <v>61</v>
      </c>
      <c r="P464" s="77" t="s">
        <v>1174</v>
      </c>
      <c r="Q464" s="18"/>
      <c r="R464" s="52" t="s">
        <v>61</v>
      </c>
      <c r="S464" s="15" t="s">
        <v>70</v>
      </c>
      <c r="T464" s="15"/>
      <c r="U464" s="15"/>
      <c r="V464" s="141">
        <v>21</v>
      </c>
      <c r="W464" s="16">
        <f t="shared" ref="W464:W484" si="92">V464</f>
        <v>21</v>
      </c>
      <c r="X464" s="15"/>
      <c r="Y464" s="15">
        <f>ROUNDDOWN(W464/HLOOKUP(D464,Table!$C$3:$D$4,2,0)*8,2)</f>
        <v>0.37</v>
      </c>
      <c r="Z464" s="15"/>
      <c r="AA464" s="15"/>
      <c r="AB464" s="19"/>
      <c r="AC464" s="19">
        <v>43994</v>
      </c>
      <c r="AD464" s="99">
        <v>44000</v>
      </c>
      <c r="AE464" s="19"/>
      <c r="AF464" s="19"/>
      <c r="AG464" s="19"/>
      <c r="AH464" s="31"/>
      <c r="AI464" s="31"/>
      <c r="AJ464" s="31"/>
      <c r="AK464" s="19"/>
      <c r="AL464" s="17"/>
      <c r="AM464" s="17"/>
      <c r="AN464" s="260"/>
    </row>
    <row r="465" spans="2:40" x14ac:dyDescent="0.25">
      <c r="B465" s="216">
        <f t="shared" si="91"/>
        <v>406</v>
      </c>
      <c r="C465" s="16">
        <v>20200605</v>
      </c>
      <c r="D465" s="15" t="s">
        <v>3</v>
      </c>
      <c r="E465" s="80" t="s">
        <v>1703</v>
      </c>
      <c r="F465" s="170" t="s">
        <v>1704</v>
      </c>
      <c r="G465" s="80">
        <v>1508892</v>
      </c>
      <c r="H465" s="52" t="s">
        <v>61</v>
      </c>
      <c r="I465" s="80" t="s">
        <v>1713</v>
      </c>
      <c r="J465" s="52" t="s">
        <v>61</v>
      </c>
      <c r="K465" s="15" t="s">
        <v>146</v>
      </c>
      <c r="L465" s="15" t="s">
        <v>1716</v>
      </c>
      <c r="M465" s="247" t="s">
        <v>1005</v>
      </c>
      <c r="N465" s="80" t="s">
        <v>1715</v>
      </c>
      <c r="O465" s="17" t="s">
        <v>61</v>
      </c>
      <c r="P465" s="77" t="s">
        <v>1174</v>
      </c>
      <c r="Q465" s="18"/>
      <c r="R465" s="52" t="s">
        <v>61</v>
      </c>
      <c r="S465" s="15" t="s">
        <v>70</v>
      </c>
      <c r="T465" s="15"/>
      <c r="U465" s="15"/>
      <c r="V465" s="141">
        <v>21</v>
      </c>
      <c r="W465" s="16">
        <f t="shared" si="92"/>
        <v>21</v>
      </c>
      <c r="X465" s="15"/>
      <c r="Y465" s="15">
        <f>ROUNDDOWN(W465/HLOOKUP(D465,Table!$C$3:$D$4,2,0)*8,2)</f>
        <v>0.37</v>
      </c>
      <c r="Z465" s="15"/>
      <c r="AA465" s="15"/>
      <c r="AB465" s="19"/>
      <c r="AC465" s="19">
        <v>43994</v>
      </c>
      <c r="AD465" s="99">
        <v>44000</v>
      </c>
      <c r="AE465" s="19"/>
      <c r="AF465" s="19"/>
      <c r="AG465" s="19"/>
      <c r="AH465" s="31"/>
      <c r="AI465" s="31"/>
      <c r="AJ465" s="31"/>
      <c r="AK465" s="19"/>
      <c r="AL465" s="17"/>
      <c r="AM465" s="17"/>
      <c r="AN465" s="260"/>
    </row>
    <row r="466" spans="2:40" x14ac:dyDescent="0.25">
      <c r="B466" s="216">
        <f t="shared" si="91"/>
        <v>407</v>
      </c>
      <c r="C466" s="16">
        <v>20200605</v>
      </c>
      <c r="D466" s="15" t="s">
        <v>3</v>
      </c>
      <c r="E466" s="80" t="s">
        <v>1703</v>
      </c>
      <c r="F466" s="170" t="s">
        <v>1704</v>
      </c>
      <c r="G466" s="80">
        <v>1508892</v>
      </c>
      <c r="H466" s="52" t="s">
        <v>61</v>
      </c>
      <c r="I466" s="80" t="s">
        <v>197</v>
      </c>
      <c r="J466" s="52" t="s">
        <v>61</v>
      </c>
      <c r="K466" s="15" t="s">
        <v>146</v>
      </c>
      <c r="L466" s="15" t="s">
        <v>1716</v>
      </c>
      <c r="M466" s="247" t="s">
        <v>1005</v>
      </c>
      <c r="N466" s="80" t="s">
        <v>1715</v>
      </c>
      <c r="O466" s="17" t="s">
        <v>61</v>
      </c>
      <c r="P466" s="77" t="s">
        <v>1174</v>
      </c>
      <c r="Q466" s="18"/>
      <c r="R466" s="52" t="s">
        <v>61</v>
      </c>
      <c r="S466" s="15" t="s">
        <v>70</v>
      </c>
      <c r="T466" s="15"/>
      <c r="U466" s="15"/>
      <c r="V466" s="141">
        <v>371</v>
      </c>
      <c r="W466" s="16">
        <f t="shared" si="92"/>
        <v>371</v>
      </c>
      <c r="X466" s="15">
        <f>W466</f>
        <v>371</v>
      </c>
      <c r="Y466" s="15">
        <f>ROUNDDOWN(W466/HLOOKUP(D466,Table!$C$3:$D$4,2,0)*8,2)</f>
        <v>6.59</v>
      </c>
      <c r="Z466" s="15">
        <v>0.5</v>
      </c>
      <c r="AA466" s="15" t="s">
        <v>18</v>
      </c>
      <c r="AB466" s="19"/>
      <c r="AC466" s="19">
        <v>43994</v>
      </c>
      <c r="AD466" s="99">
        <v>44000</v>
      </c>
      <c r="AE466" s="19">
        <v>43994</v>
      </c>
      <c r="AF466" s="19">
        <v>43994</v>
      </c>
      <c r="AG466" s="19" t="s">
        <v>176</v>
      </c>
      <c r="AH466" s="31">
        <v>1</v>
      </c>
      <c r="AI466" s="31">
        <v>1</v>
      </c>
      <c r="AJ466" s="31">
        <v>1</v>
      </c>
      <c r="AK466" s="19" t="s">
        <v>150</v>
      </c>
      <c r="AL466" s="17" t="s">
        <v>61</v>
      </c>
      <c r="AM466" s="17" t="s">
        <v>61</v>
      </c>
      <c r="AN466" s="260"/>
    </row>
    <row r="467" spans="2:40" x14ac:dyDescent="0.25">
      <c r="B467" s="216">
        <f t="shared" si="91"/>
        <v>408</v>
      </c>
      <c r="C467" s="16">
        <v>20200605</v>
      </c>
      <c r="D467" s="15" t="s">
        <v>3</v>
      </c>
      <c r="E467" s="80" t="s">
        <v>1703</v>
      </c>
      <c r="F467" s="170" t="s">
        <v>1704</v>
      </c>
      <c r="G467" s="80">
        <v>1508892</v>
      </c>
      <c r="H467" s="52" t="s">
        <v>61</v>
      </c>
      <c r="I467" s="80" t="s">
        <v>1628</v>
      </c>
      <c r="J467" s="52" t="s">
        <v>61</v>
      </c>
      <c r="K467" s="15" t="s">
        <v>146</v>
      </c>
      <c r="L467" s="15" t="s">
        <v>1716</v>
      </c>
      <c r="M467" s="247" t="s">
        <v>1005</v>
      </c>
      <c r="N467" s="80" t="s">
        <v>1715</v>
      </c>
      <c r="O467" s="17" t="s">
        <v>61</v>
      </c>
      <c r="P467" s="77" t="s">
        <v>1174</v>
      </c>
      <c r="Q467" s="18"/>
      <c r="R467" s="52" t="s">
        <v>61</v>
      </c>
      <c r="S467" s="15" t="s">
        <v>68</v>
      </c>
      <c r="T467" s="15"/>
      <c r="U467" s="15"/>
      <c r="V467" s="141">
        <v>32</v>
      </c>
      <c r="W467" s="16">
        <f t="shared" si="92"/>
        <v>32</v>
      </c>
      <c r="X467" s="15"/>
      <c r="Y467" s="15">
        <f>ROUNDDOWN(W467/HLOOKUP(D467,Table!$C$3:$D$4,2,0)*8,2)</f>
        <v>0.56000000000000005</v>
      </c>
      <c r="Z467" s="15"/>
      <c r="AA467" s="15"/>
      <c r="AB467" s="19"/>
      <c r="AC467" s="19">
        <v>43994</v>
      </c>
      <c r="AD467" s="99">
        <v>44000</v>
      </c>
      <c r="AE467" s="19"/>
      <c r="AF467" s="19"/>
      <c r="AG467" s="19"/>
      <c r="AH467" s="31"/>
      <c r="AI467" s="31"/>
      <c r="AJ467" s="31"/>
      <c r="AK467" s="19"/>
      <c r="AL467" s="17"/>
      <c r="AM467" s="17"/>
      <c r="AN467" s="260"/>
    </row>
    <row r="468" spans="2:40" x14ac:dyDescent="0.25">
      <c r="B468" s="216">
        <f t="shared" si="91"/>
        <v>409</v>
      </c>
      <c r="C468" s="16">
        <v>20200605</v>
      </c>
      <c r="D468" s="15" t="s">
        <v>3</v>
      </c>
      <c r="E468" s="80" t="s">
        <v>1703</v>
      </c>
      <c r="F468" s="170" t="s">
        <v>1704</v>
      </c>
      <c r="G468" s="80">
        <v>1508892</v>
      </c>
      <c r="H468" s="52" t="s">
        <v>61</v>
      </c>
      <c r="I468" s="80" t="s">
        <v>605</v>
      </c>
      <c r="J468" s="52" t="s">
        <v>61</v>
      </c>
      <c r="K468" s="15" t="s">
        <v>146</v>
      </c>
      <c r="L468" s="15" t="s">
        <v>1716</v>
      </c>
      <c r="M468" s="247" t="s">
        <v>1005</v>
      </c>
      <c r="N468" s="80" t="s">
        <v>1715</v>
      </c>
      <c r="O468" s="17" t="s">
        <v>61</v>
      </c>
      <c r="P468" s="77" t="s">
        <v>1174</v>
      </c>
      <c r="Q468" s="18"/>
      <c r="R468" s="52" t="s">
        <v>61</v>
      </c>
      <c r="S468" s="15" t="s">
        <v>68</v>
      </c>
      <c r="T468" s="15"/>
      <c r="U468" s="15"/>
      <c r="V468" s="141">
        <v>300</v>
      </c>
      <c r="W468" s="16">
        <f t="shared" si="92"/>
        <v>300</v>
      </c>
      <c r="X468" s="15"/>
      <c r="Y468" s="15">
        <f>ROUNDDOWN(W468/HLOOKUP(D468,Table!$C$3:$D$4,2,0)*8,2)</f>
        <v>5.33</v>
      </c>
      <c r="Z468" s="15"/>
      <c r="AA468" s="15"/>
      <c r="AB468" s="19"/>
      <c r="AC468" s="19">
        <v>43994</v>
      </c>
      <c r="AD468" s="99">
        <v>44000</v>
      </c>
      <c r="AE468" s="19"/>
      <c r="AF468" s="19"/>
      <c r="AG468" s="19"/>
      <c r="AH468" s="31"/>
      <c r="AI468" s="31"/>
      <c r="AJ468" s="31"/>
      <c r="AK468" s="19"/>
      <c r="AL468" s="17"/>
      <c r="AM468" s="17"/>
      <c r="AN468" s="260"/>
    </row>
    <row r="469" spans="2:40" x14ac:dyDescent="0.25">
      <c r="B469" s="216">
        <f t="shared" si="91"/>
        <v>410</v>
      </c>
      <c r="C469" s="16">
        <v>20200605</v>
      </c>
      <c r="D469" s="15" t="s">
        <v>3</v>
      </c>
      <c r="E469" s="80" t="s">
        <v>1703</v>
      </c>
      <c r="F469" s="170" t="s">
        <v>1704</v>
      </c>
      <c r="G469" s="80">
        <v>1508892</v>
      </c>
      <c r="H469" s="52" t="s">
        <v>61</v>
      </c>
      <c r="I469" s="80" t="s">
        <v>198</v>
      </c>
      <c r="J469" s="52" t="s">
        <v>61</v>
      </c>
      <c r="K469" s="15" t="s">
        <v>146</v>
      </c>
      <c r="L469" s="15" t="s">
        <v>1716</v>
      </c>
      <c r="M469" s="247" t="s">
        <v>1005</v>
      </c>
      <c r="N469" s="80" t="s">
        <v>1715</v>
      </c>
      <c r="O469" s="17" t="s">
        <v>61</v>
      </c>
      <c r="P469" s="77" t="s">
        <v>1174</v>
      </c>
      <c r="Q469" s="18"/>
      <c r="R469" s="52" t="s">
        <v>61</v>
      </c>
      <c r="S469" s="15" t="s">
        <v>68</v>
      </c>
      <c r="T469" s="15"/>
      <c r="U469" s="15"/>
      <c r="V469" s="141">
        <v>115</v>
      </c>
      <c r="W469" s="16">
        <f t="shared" si="92"/>
        <v>115</v>
      </c>
      <c r="X469" s="15"/>
      <c r="Y469" s="15">
        <f>ROUNDDOWN(W469/HLOOKUP(D469,Table!$C$3:$D$4,2,0)*8,2)</f>
        <v>2.04</v>
      </c>
      <c r="Z469" s="15"/>
      <c r="AA469" s="15"/>
      <c r="AB469" s="19"/>
      <c r="AC469" s="19">
        <v>43994</v>
      </c>
      <c r="AD469" s="99">
        <v>44000</v>
      </c>
      <c r="AE469" s="19"/>
      <c r="AF469" s="19"/>
      <c r="AG469" s="19"/>
      <c r="AH469" s="31"/>
      <c r="AI469" s="31"/>
      <c r="AJ469" s="31"/>
      <c r="AK469" s="19"/>
      <c r="AL469" s="17"/>
      <c r="AM469" s="17"/>
      <c r="AN469" s="260"/>
    </row>
    <row r="470" spans="2:40" x14ac:dyDescent="0.25">
      <c r="B470" s="216">
        <f t="shared" si="91"/>
        <v>411</v>
      </c>
      <c r="C470" s="16">
        <v>20200605</v>
      </c>
      <c r="D470" s="15" t="s">
        <v>3</v>
      </c>
      <c r="E470" s="80" t="s">
        <v>1703</v>
      </c>
      <c r="F470" s="170" t="s">
        <v>1705</v>
      </c>
      <c r="G470" s="80">
        <v>1508892</v>
      </c>
      <c r="H470" s="52" t="s">
        <v>61</v>
      </c>
      <c r="I470" s="80" t="s">
        <v>253</v>
      </c>
      <c r="J470" s="52" t="s">
        <v>61</v>
      </c>
      <c r="K470" s="15" t="s">
        <v>146</v>
      </c>
      <c r="L470" s="15" t="s">
        <v>1716</v>
      </c>
      <c r="M470" s="247" t="s">
        <v>1005</v>
      </c>
      <c r="N470" s="80" t="s">
        <v>1715</v>
      </c>
      <c r="O470" s="17" t="s">
        <v>61</v>
      </c>
      <c r="P470" s="77" t="s">
        <v>1174</v>
      </c>
      <c r="Q470" s="18"/>
      <c r="R470" s="52" t="s">
        <v>61</v>
      </c>
      <c r="S470" s="15" t="s">
        <v>68</v>
      </c>
      <c r="T470" s="15"/>
      <c r="U470" s="15"/>
      <c r="V470" s="141">
        <v>16</v>
      </c>
      <c r="W470" s="16">
        <f t="shared" si="92"/>
        <v>16</v>
      </c>
      <c r="X470" s="15"/>
      <c r="Y470" s="15">
        <f>ROUNDDOWN(W470/HLOOKUP(D470,Table!$C$3:$D$4,2,0)*8,2)</f>
        <v>0.28000000000000003</v>
      </c>
      <c r="Z470" s="15"/>
      <c r="AA470" s="15"/>
      <c r="AB470" s="19"/>
      <c r="AC470" s="19">
        <v>43994</v>
      </c>
      <c r="AD470" s="99">
        <v>44000</v>
      </c>
      <c r="AE470" s="19"/>
      <c r="AF470" s="19"/>
      <c r="AG470" s="19"/>
      <c r="AH470" s="31"/>
      <c r="AI470" s="31"/>
      <c r="AJ470" s="31"/>
      <c r="AK470" s="19"/>
      <c r="AL470" s="17"/>
      <c r="AM470" s="17"/>
      <c r="AN470" s="260"/>
    </row>
    <row r="471" spans="2:40" x14ac:dyDescent="0.25">
      <c r="B471" s="216">
        <f t="shared" si="91"/>
        <v>412</v>
      </c>
      <c r="C471" s="16">
        <v>20200605</v>
      </c>
      <c r="D471" s="15" t="s">
        <v>3</v>
      </c>
      <c r="E471" s="80" t="s">
        <v>1703</v>
      </c>
      <c r="F471" s="170" t="s">
        <v>1706</v>
      </c>
      <c r="G471" s="80">
        <v>1508892</v>
      </c>
      <c r="H471" s="52" t="s">
        <v>61</v>
      </c>
      <c r="I471" s="80" t="s">
        <v>253</v>
      </c>
      <c r="J471" s="52" t="s">
        <v>61</v>
      </c>
      <c r="K471" s="15" t="s">
        <v>146</v>
      </c>
      <c r="L471" s="15" t="s">
        <v>1716</v>
      </c>
      <c r="M471" s="247" t="s">
        <v>1005</v>
      </c>
      <c r="N471" s="80" t="s">
        <v>1715</v>
      </c>
      <c r="O471" s="17" t="s">
        <v>61</v>
      </c>
      <c r="P471" s="77" t="s">
        <v>1174</v>
      </c>
      <c r="Q471" s="18"/>
      <c r="R471" s="52" t="s">
        <v>61</v>
      </c>
      <c r="S471" s="80" t="s">
        <v>68</v>
      </c>
      <c r="T471" s="15"/>
      <c r="U471" s="15"/>
      <c r="V471" s="141">
        <v>16</v>
      </c>
      <c r="W471" s="16">
        <f t="shared" si="92"/>
        <v>16</v>
      </c>
      <c r="X471" s="15"/>
      <c r="Y471" s="15">
        <f>ROUNDDOWN(W471/HLOOKUP(D471,Table!$C$3:$D$4,2,0)*8,2)</f>
        <v>0.28000000000000003</v>
      </c>
      <c r="Z471" s="15"/>
      <c r="AA471" s="15"/>
      <c r="AB471" s="19"/>
      <c r="AC471" s="19">
        <v>43994</v>
      </c>
      <c r="AD471" s="99">
        <v>44000</v>
      </c>
      <c r="AE471" s="19"/>
      <c r="AF471" s="19"/>
      <c r="AG471" s="19"/>
      <c r="AH471" s="31"/>
      <c r="AI471" s="31"/>
      <c r="AJ471" s="31"/>
      <c r="AK471" s="19"/>
      <c r="AL471" s="17"/>
      <c r="AM471" s="17"/>
      <c r="AN471" s="260"/>
    </row>
    <row r="472" spans="2:40" x14ac:dyDescent="0.25">
      <c r="B472" s="216">
        <f t="shared" si="91"/>
        <v>413</v>
      </c>
      <c r="C472" s="16">
        <v>20200605</v>
      </c>
      <c r="D472" s="15" t="s">
        <v>3</v>
      </c>
      <c r="E472" s="80" t="s">
        <v>1703</v>
      </c>
      <c r="F472" s="170" t="s">
        <v>1707</v>
      </c>
      <c r="G472" s="80">
        <v>1508892</v>
      </c>
      <c r="H472" s="52" t="s">
        <v>61</v>
      </c>
      <c r="I472" s="80" t="s">
        <v>200</v>
      </c>
      <c r="J472" s="52" t="s">
        <v>61</v>
      </c>
      <c r="K472" s="15" t="s">
        <v>146</v>
      </c>
      <c r="L472" s="15" t="s">
        <v>1716</v>
      </c>
      <c r="M472" s="247" t="s">
        <v>1005</v>
      </c>
      <c r="N472" s="80" t="s">
        <v>1715</v>
      </c>
      <c r="O472" s="17" t="s">
        <v>61</v>
      </c>
      <c r="P472" s="77" t="s">
        <v>1174</v>
      </c>
      <c r="Q472" s="18"/>
      <c r="R472" s="52" t="s">
        <v>61</v>
      </c>
      <c r="S472" s="15" t="s">
        <v>69</v>
      </c>
      <c r="T472" s="15"/>
      <c r="U472" s="15"/>
      <c r="V472" s="141">
        <v>69</v>
      </c>
      <c r="W472" s="16">
        <f t="shared" si="92"/>
        <v>69</v>
      </c>
      <c r="X472" s="15"/>
      <c r="Y472" s="15">
        <f>ROUNDDOWN(W472/HLOOKUP(D472,Table!$C$3:$D$4,2,0)*8,2)</f>
        <v>1.22</v>
      </c>
      <c r="Z472" s="15"/>
      <c r="AA472" s="15"/>
      <c r="AB472" s="19"/>
      <c r="AC472" s="19">
        <v>43994</v>
      </c>
      <c r="AD472" s="99">
        <v>44000</v>
      </c>
      <c r="AE472" s="19"/>
      <c r="AF472" s="19"/>
      <c r="AG472" s="19"/>
      <c r="AH472" s="31"/>
      <c r="AI472" s="31"/>
      <c r="AJ472" s="31"/>
      <c r="AK472" s="19"/>
      <c r="AL472" s="17"/>
      <c r="AM472" s="17"/>
      <c r="AN472" s="260"/>
    </row>
    <row r="473" spans="2:40" x14ac:dyDescent="0.25">
      <c r="B473" s="216">
        <f t="shared" si="91"/>
        <v>414</v>
      </c>
      <c r="C473" s="16">
        <v>20200605</v>
      </c>
      <c r="D473" s="15" t="s">
        <v>3</v>
      </c>
      <c r="E473" s="80" t="s">
        <v>1703</v>
      </c>
      <c r="F473" s="170" t="s">
        <v>1708</v>
      </c>
      <c r="G473" s="80">
        <v>1508892</v>
      </c>
      <c r="H473" s="52" t="s">
        <v>61</v>
      </c>
      <c r="I473" s="80" t="s">
        <v>200</v>
      </c>
      <c r="J473" s="52" t="s">
        <v>61</v>
      </c>
      <c r="K473" s="15" t="s">
        <v>146</v>
      </c>
      <c r="L473" s="15" t="s">
        <v>1716</v>
      </c>
      <c r="M473" s="247" t="s">
        <v>1005</v>
      </c>
      <c r="N473" s="80" t="s">
        <v>1715</v>
      </c>
      <c r="O473" s="17" t="s">
        <v>61</v>
      </c>
      <c r="P473" s="77" t="s">
        <v>1174</v>
      </c>
      <c r="Q473" s="18"/>
      <c r="R473" s="52" t="s">
        <v>61</v>
      </c>
      <c r="S473" s="15" t="s">
        <v>69</v>
      </c>
      <c r="T473" s="15"/>
      <c r="U473" s="15"/>
      <c r="V473" s="141">
        <v>69</v>
      </c>
      <c r="W473" s="16">
        <f t="shared" si="92"/>
        <v>69</v>
      </c>
      <c r="X473" s="15"/>
      <c r="Y473" s="15">
        <f>ROUNDDOWN(W473/HLOOKUP(D473,Table!$C$3:$D$4,2,0)*8,2)</f>
        <v>1.22</v>
      </c>
      <c r="Z473" s="15"/>
      <c r="AA473" s="15"/>
      <c r="AB473" s="19"/>
      <c r="AC473" s="19">
        <v>43994</v>
      </c>
      <c r="AD473" s="99">
        <v>44000</v>
      </c>
      <c r="AE473" s="19"/>
      <c r="AF473" s="19"/>
      <c r="AG473" s="19"/>
      <c r="AH473" s="31"/>
      <c r="AI473" s="31"/>
      <c r="AJ473" s="31"/>
      <c r="AK473" s="19"/>
      <c r="AL473" s="17"/>
      <c r="AM473" s="17"/>
      <c r="AN473" s="260"/>
    </row>
    <row r="474" spans="2:40" x14ac:dyDescent="0.25">
      <c r="B474" s="216">
        <f t="shared" si="91"/>
        <v>415</v>
      </c>
      <c r="C474" s="16">
        <v>20200605</v>
      </c>
      <c r="D474" s="15" t="s">
        <v>3</v>
      </c>
      <c r="E474" s="80" t="s">
        <v>1703</v>
      </c>
      <c r="F474" s="170" t="s">
        <v>1707</v>
      </c>
      <c r="G474" s="80">
        <v>1508892</v>
      </c>
      <c r="H474" s="52" t="s">
        <v>61</v>
      </c>
      <c r="I474" s="80" t="s">
        <v>1143</v>
      </c>
      <c r="J474" s="52" t="s">
        <v>61</v>
      </c>
      <c r="K474" s="15" t="s">
        <v>146</v>
      </c>
      <c r="L474" s="15" t="s">
        <v>1716</v>
      </c>
      <c r="M474" s="247" t="s">
        <v>1005</v>
      </c>
      <c r="N474" s="80" t="s">
        <v>1715</v>
      </c>
      <c r="O474" s="17" t="s">
        <v>61</v>
      </c>
      <c r="P474" s="77" t="s">
        <v>1174</v>
      </c>
      <c r="Q474" s="18"/>
      <c r="R474" s="52" t="s">
        <v>61</v>
      </c>
      <c r="S474" s="15" t="s">
        <v>142</v>
      </c>
      <c r="T474" s="15"/>
      <c r="U474" s="15"/>
      <c r="V474" s="141">
        <v>33</v>
      </c>
      <c r="W474" s="16">
        <f t="shared" si="92"/>
        <v>33</v>
      </c>
      <c r="X474" s="15"/>
      <c r="Y474" s="15">
        <f>ROUNDDOWN(W474/HLOOKUP(D474,Table!$C$3:$D$4,2,0)*8,2)</f>
        <v>0.57999999999999996</v>
      </c>
      <c r="Z474" s="15"/>
      <c r="AA474" s="15"/>
      <c r="AB474" s="19"/>
      <c r="AC474" s="19">
        <v>43994</v>
      </c>
      <c r="AD474" s="99">
        <v>44000</v>
      </c>
      <c r="AE474" s="19"/>
      <c r="AF474" s="19"/>
      <c r="AG474" s="19"/>
      <c r="AH474" s="31"/>
      <c r="AI474" s="31"/>
      <c r="AJ474" s="31"/>
      <c r="AK474" s="19"/>
      <c r="AL474" s="17"/>
      <c r="AM474" s="17"/>
      <c r="AN474" s="260"/>
    </row>
    <row r="475" spans="2:40" x14ac:dyDescent="0.25">
      <c r="B475" s="216">
        <f t="shared" si="91"/>
        <v>416</v>
      </c>
      <c r="C475" s="16">
        <v>20200605</v>
      </c>
      <c r="D475" s="15" t="s">
        <v>3</v>
      </c>
      <c r="E475" s="80" t="s">
        <v>1703</v>
      </c>
      <c r="F475" s="170" t="s">
        <v>1708</v>
      </c>
      <c r="G475" s="80">
        <v>1508892</v>
      </c>
      <c r="H475" s="52" t="s">
        <v>61</v>
      </c>
      <c r="I475" s="80" t="s">
        <v>1143</v>
      </c>
      <c r="J475" s="52" t="s">
        <v>61</v>
      </c>
      <c r="K475" s="15" t="s">
        <v>146</v>
      </c>
      <c r="L475" s="15" t="s">
        <v>1716</v>
      </c>
      <c r="M475" s="247" t="s">
        <v>1005</v>
      </c>
      <c r="N475" s="80" t="s">
        <v>1715</v>
      </c>
      <c r="O475" s="17" t="s">
        <v>61</v>
      </c>
      <c r="P475" s="77" t="s">
        <v>1174</v>
      </c>
      <c r="Q475" s="18"/>
      <c r="R475" s="52" t="s">
        <v>61</v>
      </c>
      <c r="S475" s="15" t="s">
        <v>142</v>
      </c>
      <c r="T475" s="15"/>
      <c r="U475" s="15"/>
      <c r="V475" s="141">
        <v>33</v>
      </c>
      <c r="W475" s="16">
        <f t="shared" si="92"/>
        <v>33</v>
      </c>
      <c r="X475" s="15"/>
      <c r="Y475" s="15">
        <f>ROUNDDOWN(W475/HLOOKUP(D475,Table!$C$3:$D$4,2,0)*8,2)</f>
        <v>0.57999999999999996</v>
      </c>
      <c r="Z475" s="15"/>
      <c r="AA475" s="15"/>
      <c r="AB475" s="19"/>
      <c r="AC475" s="19">
        <v>43994</v>
      </c>
      <c r="AD475" s="99">
        <v>44000</v>
      </c>
      <c r="AE475" s="19"/>
      <c r="AF475" s="19"/>
      <c r="AG475" s="19"/>
      <c r="AH475" s="31"/>
      <c r="AI475" s="31"/>
      <c r="AJ475" s="31"/>
      <c r="AK475" s="19"/>
      <c r="AL475" s="17"/>
      <c r="AM475" s="17"/>
      <c r="AN475" s="260"/>
    </row>
    <row r="476" spans="2:40" x14ac:dyDescent="0.25">
      <c r="B476" s="216">
        <f t="shared" si="91"/>
        <v>417</v>
      </c>
      <c r="C476" s="16">
        <v>20200605</v>
      </c>
      <c r="D476" s="15" t="s">
        <v>3</v>
      </c>
      <c r="E476" s="80" t="s">
        <v>1703</v>
      </c>
      <c r="F476" s="170" t="s">
        <v>1709</v>
      </c>
      <c r="G476" s="80">
        <v>1508892</v>
      </c>
      <c r="H476" s="52" t="s">
        <v>61</v>
      </c>
      <c r="I476" s="80" t="s">
        <v>603</v>
      </c>
      <c r="J476" s="52" t="s">
        <v>61</v>
      </c>
      <c r="K476" s="15" t="s">
        <v>146</v>
      </c>
      <c r="L476" s="15" t="s">
        <v>1716</v>
      </c>
      <c r="M476" s="247" t="s">
        <v>1005</v>
      </c>
      <c r="N476" s="80" t="s">
        <v>1715</v>
      </c>
      <c r="O476" s="17" t="s">
        <v>61</v>
      </c>
      <c r="P476" s="77" t="s">
        <v>1174</v>
      </c>
      <c r="Q476" s="18"/>
      <c r="R476" s="52" t="s">
        <v>61</v>
      </c>
      <c r="S476" s="15" t="s">
        <v>69</v>
      </c>
      <c r="T476" s="15"/>
      <c r="U476" s="15"/>
      <c r="V476" s="141">
        <v>66</v>
      </c>
      <c r="W476" s="16">
        <f t="shared" si="92"/>
        <v>66</v>
      </c>
      <c r="X476" s="15"/>
      <c r="Y476" s="15">
        <f>ROUNDDOWN(W476/HLOOKUP(D476,Table!$C$3:$D$4,2,0)*8,2)</f>
        <v>1.17</v>
      </c>
      <c r="Z476" s="15"/>
      <c r="AA476" s="15"/>
      <c r="AB476" s="19"/>
      <c r="AC476" s="19">
        <v>43994</v>
      </c>
      <c r="AD476" s="99">
        <v>44000</v>
      </c>
      <c r="AE476" s="19"/>
      <c r="AF476" s="19"/>
      <c r="AG476" s="19"/>
      <c r="AH476" s="31"/>
      <c r="AI476" s="31"/>
      <c r="AJ476" s="31"/>
      <c r="AK476" s="19"/>
      <c r="AL476" s="17"/>
      <c r="AM476" s="17"/>
      <c r="AN476" s="260"/>
    </row>
    <row r="477" spans="2:40" x14ac:dyDescent="0.25">
      <c r="B477" s="216">
        <f t="shared" si="91"/>
        <v>418</v>
      </c>
      <c r="C477" s="16">
        <v>20200605</v>
      </c>
      <c r="D477" s="15" t="s">
        <v>3</v>
      </c>
      <c r="E477" s="80" t="s">
        <v>1703</v>
      </c>
      <c r="F477" s="170" t="s">
        <v>1710</v>
      </c>
      <c r="G477" s="80">
        <v>1508892</v>
      </c>
      <c r="H477" s="52" t="s">
        <v>61</v>
      </c>
      <c r="I477" s="80" t="s">
        <v>154</v>
      </c>
      <c r="J477" s="52" t="s">
        <v>61</v>
      </c>
      <c r="K477" s="15" t="s">
        <v>146</v>
      </c>
      <c r="L477" s="15" t="s">
        <v>1716</v>
      </c>
      <c r="M477" s="247" t="s">
        <v>1005</v>
      </c>
      <c r="N477" s="80" t="s">
        <v>1715</v>
      </c>
      <c r="O477" s="17" t="s">
        <v>61</v>
      </c>
      <c r="P477" s="77" t="s">
        <v>1174</v>
      </c>
      <c r="Q477" s="18"/>
      <c r="R477" s="52" t="s">
        <v>61</v>
      </c>
      <c r="S477" s="15" t="s">
        <v>69</v>
      </c>
      <c r="T477" s="15"/>
      <c r="U477" s="15"/>
      <c r="V477" s="141">
        <v>101</v>
      </c>
      <c r="W477" s="16">
        <f t="shared" si="92"/>
        <v>101</v>
      </c>
      <c r="X477" s="15"/>
      <c r="Y477" s="15">
        <f>ROUNDDOWN(W477/HLOOKUP(D477,Table!$C$3:$D$4,2,0)*8,2)</f>
        <v>1.79</v>
      </c>
      <c r="Z477" s="15"/>
      <c r="AA477" s="15"/>
      <c r="AB477" s="19"/>
      <c r="AC477" s="19">
        <v>43994</v>
      </c>
      <c r="AD477" s="99">
        <v>44000</v>
      </c>
      <c r="AE477" s="19"/>
      <c r="AF477" s="19"/>
      <c r="AG477" s="19"/>
      <c r="AH477" s="31"/>
      <c r="AI477" s="31"/>
      <c r="AJ477" s="31"/>
      <c r="AK477" s="19"/>
      <c r="AL477" s="17"/>
      <c r="AM477" s="17"/>
      <c r="AN477" s="260"/>
    </row>
    <row r="478" spans="2:40" x14ac:dyDescent="0.25">
      <c r="B478" s="216">
        <f t="shared" si="91"/>
        <v>419</v>
      </c>
      <c r="C478" s="16">
        <v>20200605</v>
      </c>
      <c r="D478" s="15" t="s">
        <v>3</v>
      </c>
      <c r="E478" s="80" t="s">
        <v>1670</v>
      </c>
      <c r="F478" s="170" t="s">
        <v>1671</v>
      </c>
      <c r="G478" s="80">
        <v>1509427</v>
      </c>
      <c r="H478" s="52" t="s">
        <v>61</v>
      </c>
      <c r="I478" s="80" t="s">
        <v>1892</v>
      </c>
      <c r="J478" s="52" t="s">
        <v>61</v>
      </c>
      <c r="K478" s="15" t="s">
        <v>146</v>
      </c>
      <c r="L478" s="80" t="s">
        <v>1677</v>
      </c>
      <c r="M478" s="179" t="s">
        <v>1678</v>
      </c>
      <c r="N478" s="80" t="s">
        <v>1676</v>
      </c>
      <c r="O478" s="17" t="s">
        <v>61</v>
      </c>
      <c r="P478" s="77" t="s">
        <v>1665</v>
      </c>
      <c r="Q478" s="18"/>
      <c r="R478" s="52" t="s">
        <v>61</v>
      </c>
      <c r="S478" s="15" t="s">
        <v>69</v>
      </c>
      <c r="T478" s="15"/>
      <c r="U478" s="15"/>
      <c r="V478" s="80">
        <v>126</v>
      </c>
      <c r="W478" s="16">
        <f t="shared" si="92"/>
        <v>126</v>
      </c>
      <c r="X478" s="80">
        <f t="shared" ref="X478:X484" si="93">W478</f>
        <v>126</v>
      </c>
      <c r="Y478" s="15">
        <f>ROUNDDOWN(W478/HLOOKUP(D478,Table!$C$3:$D$4,2,0)*8,2)</f>
        <v>2.2400000000000002</v>
      </c>
      <c r="Z478" s="15">
        <v>2</v>
      </c>
      <c r="AA478" s="15" t="s">
        <v>21</v>
      </c>
      <c r="AB478" s="19">
        <v>43994</v>
      </c>
      <c r="AC478" s="19">
        <v>43987</v>
      </c>
      <c r="AD478" s="99">
        <v>43994</v>
      </c>
      <c r="AE478" s="19">
        <v>43994</v>
      </c>
      <c r="AF478" s="19">
        <v>43994</v>
      </c>
      <c r="AG478" s="19" t="s">
        <v>176</v>
      </c>
      <c r="AH478" s="31">
        <v>1</v>
      </c>
      <c r="AI478" s="31">
        <v>1</v>
      </c>
      <c r="AJ478" s="31">
        <v>1</v>
      </c>
      <c r="AK478" s="19" t="s">
        <v>150</v>
      </c>
      <c r="AL478" s="17"/>
      <c r="AM478" s="17"/>
      <c r="AN478" s="260"/>
    </row>
    <row r="479" spans="2:40" x14ac:dyDescent="0.25">
      <c r="B479" s="216">
        <f t="shared" si="91"/>
        <v>420</v>
      </c>
      <c r="C479" s="16">
        <v>20200605</v>
      </c>
      <c r="D479" s="15" t="s">
        <v>3</v>
      </c>
      <c r="E479" s="80" t="s">
        <v>1670</v>
      </c>
      <c r="F479" s="170" t="s">
        <v>1671</v>
      </c>
      <c r="G479" s="80">
        <v>1509427</v>
      </c>
      <c r="H479" s="52" t="s">
        <v>61</v>
      </c>
      <c r="I479" s="80" t="s">
        <v>706</v>
      </c>
      <c r="J479" s="52" t="s">
        <v>61</v>
      </c>
      <c r="K479" s="15" t="s">
        <v>146</v>
      </c>
      <c r="L479" s="15" t="s">
        <v>1677</v>
      </c>
      <c r="M479" s="242" t="s">
        <v>1678</v>
      </c>
      <c r="N479" s="80" t="s">
        <v>1676</v>
      </c>
      <c r="O479" s="17" t="s">
        <v>61</v>
      </c>
      <c r="P479" s="77" t="s">
        <v>1665</v>
      </c>
      <c r="Q479" s="18"/>
      <c r="R479" s="52" t="s">
        <v>61</v>
      </c>
      <c r="S479" s="15" t="s">
        <v>69</v>
      </c>
      <c r="T479" s="15"/>
      <c r="U479" s="15"/>
      <c r="V479" s="80">
        <v>86</v>
      </c>
      <c r="W479" s="16">
        <f t="shared" si="92"/>
        <v>86</v>
      </c>
      <c r="X479" s="80">
        <f t="shared" si="93"/>
        <v>86</v>
      </c>
      <c r="Y479" s="15">
        <f>ROUNDDOWN(W479/HLOOKUP(D479,Table!$C$3:$D$4,2,0)*8,2)</f>
        <v>1.52</v>
      </c>
      <c r="Z479" s="15">
        <v>1</v>
      </c>
      <c r="AA479" s="15" t="s">
        <v>21</v>
      </c>
      <c r="AB479" s="19">
        <v>43994</v>
      </c>
      <c r="AC479" s="19">
        <v>43987</v>
      </c>
      <c r="AD479" s="99">
        <v>43994</v>
      </c>
      <c r="AE479" s="19">
        <v>43994</v>
      </c>
      <c r="AF479" s="19">
        <v>43994</v>
      </c>
      <c r="AG479" s="19" t="s">
        <v>176</v>
      </c>
      <c r="AH479" s="31">
        <v>1</v>
      </c>
      <c r="AI479" s="31">
        <v>1</v>
      </c>
      <c r="AJ479" s="31">
        <v>1</v>
      </c>
      <c r="AK479" s="19" t="s">
        <v>150</v>
      </c>
      <c r="AL479" s="17"/>
      <c r="AM479" s="17"/>
      <c r="AN479" s="260"/>
    </row>
    <row r="480" spans="2:40" x14ac:dyDescent="0.25">
      <c r="B480" s="216">
        <f t="shared" si="91"/>
        <v>421</v>
      </c>
      <c r="C480" s="16">
        <v>20200605</v>
      </c>
      <c r="D480" s="15" t="s">
        <v>3</v>
      </c>
      <c r="E480" s="80" t="s">
        <v>1670</v>
      </c>
      <c r="F480" s="170" t="s">
        <v>1672</v>
      </c>
      <c r="G480" s="80">
        <v>1509427</v>
      </c>
      <c r="H480" s="52" t="s">
        <v>61</v>
      </c>
      <c r="I480" s="80" t="s">
        <v>160</v>
      </c>
      <c r="J480" s="52" t="s">
        <v>61</v>
      </c>
      <c r="K480" s="15" t="s">
        <v>146</v>
      </c>
      <c r="L480" s="15" t="s">
        <v>1677</v>
      </c>
      <c r="M480" s="242" t="s">
        <v>1678</v>
      </c>
      <c r="N480" s="80" t="s">
        <v>1676</v>
      </c>
      <c r="O480" s="17" t="s">
        <v>61</v>
      </c>
      <c r="P480" s="77" t="s">
        <v>1665</v>
      </c>
      <c r="Q480" s="18"/>
      <c r="R480" s="52" t="s">
        <v>61</v>
      </c>
      <c r="S480" s="15" t="s">
        <v>69</v>
      </c>
      <c r="T480" s="15"/>
      <c r="U480" s="15"/>
      <c r="V480" s="80">
        <v>35</v>
      </c>
      <c r="W480" s="84">
        <f>V480-35+192</f>
        <v>192</v>
      </c>
      <c r="X480" s="80">
        <f t="shared" si="93"/>
        <v>192</v>
      </c>
      <c r="Y480" s="15">
        <f>ROUNDDOWN(W480/HLOOKUP(D480,Table!$C$3:$D$4,2,0)*8,2)</f>
        <v>3.41</v>
      </c>
      <c r="Z480" s="15">
        <v>3</v>
      </c>
      <c r="AA480" s="15" t="s">
        <v>21</v>
      </c>
      <c r="AB480" s="19">
        <v>43994</v>
      </c>
      <c r="AC480" s="19">
        <v>43987</v>
      </c>
      <c r="AD480" s="99">
        <v>43994</v>
      </c>
      <c r="AE480" s="19">
        <v>43994</v>
      </c>
      <c r="AF480" s="19">
        <v>43994</v>
      </c>
      <c r="AG480" s="19" t="s">
        <v>176</v>
      </c>
      <c r="AH480" s="31">
        <v>1</v>
      </c>
      <c r="AI480" s="31">
        <v>1</v>
      </c>
      <c r="AJ480" s="31">
        <v>1</v>
      </c>
      <c r="AK480" s="19" t="s">
        <v>150</v>
      </c>
      <c r="AL480" s="17"/>
      <c r="AM480" s="17"/>
      <c r="AN480" s="260"/>
    </row>
    <row r="481" spans="2:40" x14ac:dyDescent="0.25">
      <c r="B481" s="216">
        <f t="shared" si="91"/>
        <v>422</v>
      </c>
      <c r="C481" s="16">
        <v>20200605</v>
      </c>
      <c r="D481" s="15" t="s">
        <v>3</v>
      </c>
      <c r="E481" s="80" t="s">
        <v>1670</v>
      </c>
      <c r="F481" s="170" t="s">
        <v>1672</v>
      </c>
      <c r="G481" s="80">
        <v>1509427</v>
      </c>
      <c r="H481" s="52" t="s">
        <v>61</v>
      </c>
      <c r="I481" s="80" t="s">
        <v>153</v>
      </c>
      <c r="J481" s="52" t="s">
        <v>61</v>
      </c>
      <c r="K481" s="15" t="s">
        <v>146</v>
      </c>
      <c r="L481" s="15" t="s">
        <v>1677</v>
      </c>
      <c r="M481" s="242" t="s">
        <v>1678</v>
      </c>
      <c r="N481" s="80" t="s">
        <v>1676</v>
      </c>
      <c r="O481" s="17" t="s">
        <v>61</v>
      </c>
      <c r="P481" s="77" t="s">
        <v>1665</v>
      </c>
      <c r="Q481" s="18"/>
      <c r="R481" s="52" t="s">
        <v>61</v>
      </c>
      <c r="S481" s="15" t="s">
        <v>69</v>
      </c>
      <c r="T481" s="15"/>
      <c r="U481" s="15"/>
      <c r="V481" s="80">
        <v>34</v>
      </c>
      <c r="W481" s="84">
        <f>V481+222-34</f>
        <v>222</v>
      </c>
      <c r="X481" s="80">
        <f t="shared" si="93"/>
        <v>222</v>
      </c>
      <c r="Y481" s="15">
        <f>ROUNDDOWN(W481/HLOOKUP(D481,Table!$C$3:$D$4,2,0)*8,2)</f>
        <v>3.94</v>
      </c>
      <c r="Z481" s="15">
        <v>3</v>
      </c>
      <c r="AA481" s="15" t="s">
        <v>21</v>
      </c>
      <c r="AB481" s="19">
        <v>43994</v>
      </c>
      <c r="AC481" s="19">
        <v>43987</v>
      </c>
      <c r="AD481" s="99">
        <v>43994</v>
      </c>
      <c r="AE481" s="19">
        <v>43994</v>
      </c>
      <c r="AF481" s="19">
        <v>43994</v>
      </c>
      <c r="AG481" s="19" t="s">
        <v>176</v>
      </c>
      <c r="AH481" s="31">
        <v>1</v>
      </c>
      <c r="AI481" s="31">
        <v>1</v>
      </c>
      <c r="AJ481" s="31">
        <v>1</v>
      </c>
      <c r="AK481" s="19" t="s">
        <v>150</v>
      </c>
      <c r="AL481" s="17"/>
      <c r="AM481" s="17"/>
      <c r="AN481" s="260"/>
    </row>
    <row r="482" spans="2:40" x14ac:dyDescent="0.25">
      <c r="B482" s="216">
        <f t="shared" si="91"/>
        <v>423</v>
      </c>
      <c r="C482" s="16">
        <v>20200605</v>
      </c>
      <c r="D482" s="15" t="s">
        <v>3</v>
      </c>
      <c r="E482" s="80" t="s">
        <v>1670</v>
      </c>
      <c r="F482" s="170" t="s">
        <v>1673</v>
      </c>
      <c r="G482" s="80">
        <v>1509427</v>
      </c>
      <c r="H482" s="52" t="s">
        <v>61</v>
      </c>
      <c r="I482" s="80" t="s">
        <v>1674</v>
      </c>
      <c r="J482" s="52" t="s">
        <v>61</v>
      </c>
      <c r="K482" s="15" t="s">
        <v>146</v>
      </c>
      <c r="L482" s="15" t="s">
        <v>1677</v>
      </c>
      <c r="M482" s="242" t="s">
        <v>1678</v>
      </c>
      <c r="N482" s="141" t="s">
        <v>1676</v>
      </c>
      <c r="O482" s="17" t="s">
        <v>61</v>
      </c>
      <c r="P482" s="77" t="s">
        <v>1665</v>
      </c>
      <c r="Q482" s="18"/>
      <c r="R482" s="52" t="s">
        <v>61</v>
      </c>
      <c r="S482" s="15" t="s">
        <v>68</v>
      </c>
      <c r="T482" s="15"/>
      <c r="U482" s="15"/>
      <c r="V482" s="80">
        <v>107</v>
      </c>
      <c r="W482" s="16">
        <f t="shared" si="92"/>
        <v>107</v>
      </c>
      <c r="X482" s="80">
        <f t="shared" si="93"/>
        <v>107</v>
      </c>
      <c r="Y482" s="15">
        <f>ROUNDDOWN(W482/HLOOKUP(D482,Table!$C$3:$D$4,2,0)*8,2)</f>
        <v>1.9</v>
      </c>
      <c r="Z482" s="15">
        <f>Y482</f>
        <v>1.9</v>
      </c>
      <c r="AA482" s="15" t="s">
        <v>21</v>
      </c>
      <c r="AB482" s="19">
        <v>43994</v>
      </c>
      <c r="AC482" s="19">
        <v>43987</v>
      </c>
      <c r="AD482" s="99">
        <v>43994</v>
      </c>
      <c r="AE482" s="19">
        <v>43994</v>
      </c>
      <c r="AF482" s="19">
        <v>43994</v>
      </c>
      <c r="AG482" s="19" t="s">
        <v>176</v>
      </c>
      <c r="AH482" s="31">
        <v>1</v>
      </c>
      <c r="AI482" s="31">
        <v>1</v>
      </c>
      <c r="AJ482" s="31">
        <v>1</v>
      </c>
      <c r="AK482" s="19" t="s">
        <v>150</v>
      </c>
      <c r="AL482" s="17"/>
      <c r="AM482" s="17"/>
      <c r="AN482" s="260"/>
    </row>
    <row r="483" spans="2:40" x14ac:dyDescent="0.25">
      <c r="B483" s="216">
        <f t="shared" si="91"/>
        <v>424</v>
      </c>
      <c r="C483" s="16">
        <v>20200605</v>
      </c>
      <c r="D483" s="15" t="s">
        <v>3</v>
      </c>
      <c r="E483" s="80" t="s">
        <v>1670</v>
      </c>
      <c r="F483" s="170" t="s">
        <v>1673</v>
      </c>
      <c r="G483" s="80">
        <v>1509427</v>
      </c>
      <c r="H483" s="52" t="s">
        <v>61</v>
      </c>
      <c r="I483" s="80" t="s">
        <v>1675</v>
      </c>
      <c r="J483" s="52" t="s">
        <v>61</v>
      </c>
      <c r="K483" s="15" t="s">
        <v>146</v>
      </c>
      <c r="L483" s="15" t="s">
        <v>1677</v>
      </c>
      <c r="M483" s="242" t="s">
        <v>1678</v>
      </c>
      <c r="N483" s="80" t="s">
        <v>1676</v>
      </c>
      <c r="O483" s="17" t="s">
        <v>61</v>
      </c>
      <c r="P483" s="77" t="s">
        <v>1665</v>
      </c>
      <c r="Q483" s="18"/>
      <c r="R483" s="52" t="s">
        <v>61</v>
      </c>
      <c r="S483" s="15" t="s">
        <v>68</v>
      </c>
      <c r="T483" s="15"/>
      <c r="U483" s="15"/>
      <c r="V483" s="80">
        <v>63</v>
      </c>
      <c r="W483" s="16">
        <f t="shared" si="92"/>
        <v>63</v>
      </c>
      <c r="X483" s="80">
        <f t="shared" si="93"/>
        <v>63</v>
      </c>
      <c r="Y483" s="15">
        <f>ROUNDDOWN(W483/HLOOKUP(D483,Table!$C$3:$D$4,2,0)*8,2)</f>
        <v>1.1200000000000001</v>
      </c>
      <c r="Z483" s="15">
        <f>Y483</f>
        <v>1.1200000000000001</v>
      </c>
      <c r="AA483" s="15" t="s">
        <v>21</v>
      </c>
      <c r="AB483" s="19">
        <v>43994</v>
      </c>
      <c r="AC483" s="19">
        <v>43987</v>
      </c>
      <c r="AD483" s="99">
        <v>43994</v>
      </c>
      <c r="AE483" s="19">
        <v>43994</v>
      </c>
      <c r="AF483" s="19">
        <v>43994</v>
      </c>
      <c r="AG483" s="19" t="s">
        <v>176</v>
      </c>
      <c r="AH483" s="31">
        <v>1</v>
      </c>
      <c r="AI483" s="31">
        <v>1</v>
      </c>
      <c r="AJ483" s="31">
        <v>1</v>
      </c>
      <c r="AK483" s="19" t="s">
        <v>150</v>
      </c>
      <c r="AL483" s="17"/>
      <c r="AM483" s="17"/>
      <c r="AN483" s="260"/>
    </row>
    <row r="484" spans="2:40" x14ac:dyDescent="0.25">
      <c r="B484" s="216">
        <f t="shared" si="91"/>
        <v>425</v>
      </c>
      <c r="C484" s="16">
        <v>20200605</v>
      </c>
      <c r="D484" s="15" t="s">
        <v>3</v>
      </c>
      <c r="E484" s="80" t="s">
        <v>1670</v>
      </c>
      <c r="F484" s="170" t="s">
        <v>1673</v>
      </c>
      <c r="G484" s="80">
        <v>1509427</v>
      </c>
      <c r="H484" s="52" t="s">
        <v>61</v>
      </c>
      <c r="I484" s="80" t="s">
        <v>1891</v>
      </c>
      <c r="J484" s="52" t="s">
        <v>61</v>
      </c>
      <c r="K484" s="15" t="s">
        <v>146</v>
      </c>
      <c r="L484" s="15" t="s">
        <v>1677</v>
      </c>
      <c r="M484" s="243" t="s">
        <v>1678</v>
      </c>
      <c r="N484" s="80" t="s">
        <v>1676</v>
      </c>
      <c r="O484" s="17" t="s">
        <v>61</v>
      </c>
      <c r="P484" s="77" t="s">
        <v>1665</v>
      </c>
      <c r="Q484" s="18"/>
      <c r="R484" s="52" t="s">
        <v>61</v>
      </c>
      <c r="S484" s="15" t="s">
        <v>68</v>
      </c>
      <c r="T484" s="15"/>
      <c r="U484" s="15"/>
      <c r="V484" s="80">
        <v>29</v>
      </c>
      <c r="W484" s="16">
        <f t="shared" si="92"/>
        <v>29</v>
      </c>
      <c r="X484" s="80">
        <f t="shared" si="93"/>
        <v>29</v>
      </c>
      <c r="Y484" s="15">
        <f>ROUNDDOWN(W484/HLOOKUP(D484,Table!$C$3:$D$4,2,0)*8,2)</f>
        <v>0.51</v>
      </c>
      <c r="Z484" s="15">
        <f>Y484</f>
        <v>0.51</v>
      </c>
      <c r="AA484" s="15" t="s">
        <v>21</v>
      </c>
      <c r="AB484" s="19">
        <v>43994</v>
      </c>
      <c r="AC484" s="19">
        <v>43987</v>
      </c>
      <c r="AD484" s="99">
        <v>43994</v>
      </c>
      <c r="AE484" s="19">
        <v>43994</v>
      </c>
      <c r="AF484" s="19">
        <v>43994</v>
      </c>
      <c r="AG484" s="19" t="s">
        <v>176</v>
      </c>
      <c r="AH484" s="31">
        <v>1</v>
      </c>
      <c r="AI484" s="31">
        <v>1</v>
      </c>
      <c r="AJ484" s="31">
        <v>1</v>
      </c>
      <c r="AK484" s="19" t="s">
        <v>150</v>
      </c>
      <c r="AL484" s="17"/>
      <c r="AM484" s="17"/>
      <c r="AN484" s="260"/>
    </row>
    <row r="485" spans="2:40" x14ac:dyDescent="0.25">
      <c r="B485" s="133">
        <f t="shared" si="91"/>
        <v>426</v>
      </c>
      <c r="C485" s="16">
        <v>20200608</v>
      </c>
      <c r="D485" s="15" t="s">
        <v>3</v>
      </c>
      <c r="E485" s="80" t="s">
        <v>1417</v>
      </c>
      <c r="F485" s="170" t="s">
        <v>1524</v>
      </c>
      <c r="G485" s="80">
        <v>1508795</v>
      </c>
      <c r="H485" s="52" t="s">
        <v>61</v>
      </c>
      <c r="I485" s="80" t="s">
        <v>228</v>
      </c>
      <c r="J485" s="52" t="s">
        <v>61</v>
      </c>
      <c r="K485" s="15" t="s">
        <v>184</v>
      </c>
      <c r="L485" s="15" t="s">
        <v>150</v>
      </c>
      <c r="M485" s="80" t="s">
        <v>1420</v>
      </c>
      <c r="N485" s="80" t="s">
        <v>1419</v>
      </c>
      <c r="O485" s="17" t="s">
        <v>61</v>
      </c>
      <c r="P485" s="77" t="s">
        <v>356</v>
      </c>
      <c r="Q485" s="18"/>
      <c r="R485" s="52" t="s">
        <v>61</v>
      </c>
      <c r="S485" s="15" t="s">
        <v>70</v>
      </c>
      <c r="T485" s="15"/>
      <c r="U485" s="15"/>
      <c r="V485" s="220">
        <v>125</v>
      </c>
      <c r="W485" s="84">
        <f t="shared" si="89"/>
        <v>250</v>
      </c>
      <c r="X485" s="15">
        <f t="shared" si="90"/>
        <v>250</v>
      </c>
      <c r="Y485" s="15">
        <f>ROUNDDOWN(W485/HLOOKUP(D485,Table!$C$3:$D$4,2,0)*8,2)</f>
        <v>4.4400000000000004</v>
      </c>
      <c r="Z485" s="15">
        <v>2</v>
      </c>
      <c r="AA485" s="15" t="s">
        <v>18</v>
      </c>
      <c r="AB485" s="19"/>
      <c r="AC485" s="19">
        <v>43990</v>
      </c>
      <c r="AD485" s="173">
        <v>43997</v>
      </c>
      <c r="AE485" s="19">
        <v>43991</v>
      </c>
      <c r="AF485" s="19">
        <v>43991</v>
      </c>
      <c r="AG485" s="19" t="s">
        <v>176</v>
      </c>
      <c r="AH485" s="31">
        <v>1</v>
      </c>
      <c r="AI485" s="31">
        <v>1</v>
      </c>
      <c r="AJ485" s="31">
        <v>1</v>
      </c>
      <c r="AK485" s="19" t="s">
        <v>150</v>
      </c>
      <c r="AL485" s="15" t="s">
        <v>61</v>
      </c>
      <c r="AM485" s="15" t="s">
        <v>61</v>
      </c>
      <c r="AN485" s="84" t="s">
        <v>1415</v>
      </c>
    </row>
    <row r="486" spans="2:40" x14ac:dyDescent="0.25">
      <c r="B486" s="133">
        <f t="shared" si="91"/>
        <v>427</v>
      </c>
      <c r="C486" s="16">
        <v>20200608</v>
      </c>
      <c r="D486" s="15" t="s">
        <v>3</v>
      </c>
      <c r="E486" s="80" t="s">
        <v>1417</v>
      </c>
      <c r="F486" s="170" t="s">
        <v>1525</v>
      </c>
      <c r="G486" s="80">
        <v>1508795</v>
      </c>
      <c r="H486" s="52" t="s">
        <v>61</v>
      </c>
      <c r="I486" s="80" t="s">
        <v>228</v>
      </c>
      <c r="J486" s="52" t="s">
        <v>61</v>
      </c>
      <c r="K486" s="15" t="s">
        <v>184</v>
      </c>
      <c r="L486" s="15" t="s">
        <v>150</v>
      </c>
      <c r="M486" s="80" t="s">
        <v>1420</v>
      </c>
      <c r="N486" s="80" t="s">
        <v>1419</v>
      </c>
      <c r="O486" s="17" t="s">
        <v>61</v>
      </c>
      <c r="P486" s="77" t="s">
        <v>356</v>
      </c>
      <c r="Q486" s="18"/>
      <c r="R486" s="52" t="s">
        <v>61</v>
      </c>
      <c r="S486" s="15" t="s">
        <v>70</v>
      </c>
      <c r="T486" s="15"/>
      <c r="U486" s="15"/>
      <c r="V486" s="220">
        <v>125</v>
      </c>
      <c r="W486" s="84">
        <f t="shared" si="89"/>
        <v>250</v>
      </c>
      <c r="X486" s="15">
        <f t="shared" si="90"/>
        <v>250</v>
      </c>
      <c r="Y486" s="15">
        <f>ROUNDDOWN(W486/HLOOKUP(D486,Table!$C$3:$D$4,2,0)*8,2)</f>
        <v>4.4400000000000004</v>
      </c>
      <c r="Z486" s="15">
        <v>1</v>
      </c>
      <c r="AA486" s="15" t="s">
        <v>18</v>
      </c>
      <c r="AB486" s="19"/>
      <c r="AC486" s="19">
        <v>43990</v>
      </c>
      <c r="AD486" s="173">
        <v>43997</v>
      </c>
      <c r="AE486" s="19">
        <v>43991</v>
      </c>
      <c r="AF486" s="19">
        <v>43991</v>
      </c>
      <c r="AG486" s="19" t="s">
        <v>176</v>
      </c>
      <c r="AH486" s="31">
        <v>1</v>
      </c>
      <c r="AI486" s="31">
        <v>1</v>
      </c>
      <c r="AJ486" s="31">
        <v>1</v>
      </c>
      <c r="AK486" s="19" t="s">
        <v>150</v>
      </c>
      <c r="AL486" s="15" t="s">
        <v>61</v>
      </c>
      <c r="AM486" s="15" t="s">
        <v>61</v>
      </c>
      <c r="AN486" s="84" t="s">
        <v>1415</v>
      </c>
    </row>
    <row r="487" spans="2:40" x14ac:dyDescent="0.25">
      <c r="B487" s="133">
        <f t="shared" si="91"/>
        <v>428</v>
      </c>
      <c r="C487" s="16">
        <v>20200608</v>
      </c>
      <c r="D487" s="15" t="s">
        <v>3</v>
      </c>
      <c r="E487" s="80" t="s">
        <v>1418</v>
      </c>
      <c r="F487" s="170" t="s">
        <v>371</v>
      </c>
      <c r="G487" s="80">
        <v>1508791</v>
      </c>
      <c r="H487" s="52" t="s">
        <v>61</v>
      </c>
      <c r="I487" s="80" t="s">
        <v>341</v>
      </c>
      <c r="J487" s="52" t="s">
        <v>61</v>
      </c>
      <c r="K487" s="15" t="s">
        <v>184</v>
      </c>
      <c r="L487" s="15" t="s">
        <v>150</v>
      </c>
      <c r="M487" s="80" t="s">
        <v>1283</v>
      </c>
      <c r="N487" s="80" t="s">
        <v>195</v>
      </c>
      <c r="O487" s="17" t="s">
        <v>61</v>
      </c>
      <c r="P487" s="77" t="s">
        <v>356</v>
      </c>
      <c r="Q487" s="18"/>
      <c r="R487" s="52" t="s">
        <v>61</v>
      </c>
      <c r="S487" s="15" t="s">
        <v>142</v>
      </c>
      <c r="T487" s="15"/>
      <c r="U487" s="15"/>
      <c r="V487" s="220">
        <v>31</v>
      </c>
      <c r="W487" s="84">
        <f t="shared" si="89"/>
        <v>62</v>
      </c>
      <c r="X487" s="15">
        <v>62</v>
      </c>
      <c r="Y487" s="15">
        <f>ROUNDDOWN(W487/HLOOKUP(D487,Table!$C$3:$D$4,2,0)*8,2)</f>
        <v>1.1000000000000001</v>
      </c>
      <c r="Z487" s="15">
        <v>0.5</v>
      </c>
      <c r="AA487" s="15" t="s">
        <v>18</v>
      </c>
      <c r="AB487" s="19"/>
      <c r="AC487" s="19">
        <v>43990</v>
      </c>
      <c r="AD487" s="173">
        <v>43997</v>
      </c>
      <c r="AE487" s="19">
        <v>43994</v>
      </c>
      <c r="AF487" s="19">
        <v>43994</v>
      </c>
      <c r="AG487" s="19" t="s">
        <v>177</v>
      </c>
      <c r="AH487" s="31">
        <v>1</v>
      </c>
      <c r="AI487" s="31">
        <v>1</v>
      </c>
      <c r="AJ487" s="31">
        <v>0.5</v>
      </c>
      <c r="AK487" s="19" t="s">
        <v>139</v>
      </c>
      <c r="AL487" s="134" t="s">
        <v>1721</v>
      </c>
      <c r="AM487" s="15"/>
      <c r="AN487" s="84" t="s">
        <v>1415</v>
      </c>
    </row>
    <row r="488" spans="2:40" x14ac:dyDescent="0.25">
      <c r="B488" s="133">
        <f t="shared" si="91"/>
        <v>429</v>
      </c>
      <c r="C488" s="16">
        <v>20200608</v>
      </c>
      <c r="D488" s="15" t="s">
        <v>3</v>
      </c>
      <c r="E488" s="80" t="s">
        <v>1418</v>
      </c>
      <c r="F488" s="246" t="s">
        <v>372</v>
      </c>
      <c r="G488" s="80">
        <v>1508791</v>
      </c>
      <c r="H488" s="52" t="s">
        <v>61</v>
      </c>
      <c r="I488" s="80" t="s">
        <v>342</v>
      </c>
      <c r="J488" s="52" t="s">
        <v>61</v>
      </c>
      <c r="K488" s="15" t="s">
        <v>184</v>
      </c>
      <c r="L488" s="15" t="s">
        <v>150</v>
      </c>
      <c r="M488" s="15" t="s">
        <v>1283</v>
      </c>
      <c r="N488" s="80" t="s">
        <v>195</v>
      </c>
      <c r="O488" s="17" t="s">
        <v>61</v>
      </c>
      <c r="P488" s="77" t="s">
        <v>356</v>
      </c>
      <c r="Q488" s="18"/>
      <c r="R488" s="52" t="s">
        <v>61</v>
      </c>
      <c r="S488" s="15" t="s">
        <v>67</v>
      </c>
      <c r="T488" s="15"/>
      <c r="U488" s="15"/>
      <c r="V488" s="220">
        <v>512</v>
      </c>
      <c r="W488" s="84">
        <f t="shared" si="89"/>
        <v>1024</v>
      </c>
      <c r="X488" s="15">
        <f>W488</f>
        <v>1024</v>
      </c>
      <c r="Y488" s="15">
        <f>ROUNDDOWN(W488/HLOOKUP(D488,Table!$C$3:$D$4,2,0)*8,2)</f>
        <v>18.2</v>
      </c>
      <c r="Z488" s="15">
        <v>4</v>
      </c>
      <c r="AA488" s="15" t="s">
        <v>18</v>
      </c>
      <c r="AB488" s="19"/>
      <c r="AC488" s="19">
        <v>43990</v>
      </c>
      <c r="AD488" s="173">
        <v>43997</v>
      </c>
      <c r="AE488" s="19">
        <v>43994</v>
      </c>
      <c r="AF488" s="19">
        <v>43994</v>
      </c>
      <c r="AG488" s="19" t="s">
        <v>176</v>
      </c>
      <c r="AH488" s="31">
        <v>1</v>
      </c>
      <c r="AI488" s="31">
        <v>1</v>
      </c>
      <c r="AJ488" s="31">
        <v>1</v>
      </c>
      <c r="AK488" s="19" t="s">
        <v>150</v>
      </c>
      <c r="AL488" s="15" t="s">
        <v>1897</v>
      </c>
      <c r="AM488" s="15"/>
      <c r="AN488" s="84" t="s">
        <v>1415</v>
      </c>
    </row>
    <row r="489" spans="2:40" x14ac:dyDescent="0.25">
      <c r="B489" s="133">
        <f t="shared" si="91"/>
        <v>430</v>
      </c>
      <c r="C489" s="16">
        <v>20200608</v>
      </c>
      <c r="D489" s="15" t="s">
        <v>3</v>
      </c>
      <c r="E489" s="80" t="s">
        <v>1418</v>
      </c>
      <c r="F489" s="170" t="s">
        <v>374</v>
      </c>
      <c r="G489" s="80">
        <v>1508791</v>
      </c>
      <c r="H489" s="52" t="s">
        <v>61</v>
      </c>
      <c r="I489" s="80" t="s">
        <v>293</v>
      </c>
      <c r="J489" s="52" t="s">
        <v>61</v>
      </c>
      <c r="K489" s="15" t="s">
        <v>184</v>
      </c>
      <c r="L489" s="15" t="s">
        <v>150</v>
      </c>
      <c r="M489" s="15" t="s">
        <v>1283</v>
      </c>
      <c r="N489" s="80" t="s">
        <v>195</v>
      </c>
      <c r="O489" s="17" t="s">
        <v>61</v>
      </c>
      <c r="P489" s="77" t="s">
        <v>356</v>
      </c>
      <c r="Q489" s="18"/>
      <c r="R489" s="52" t="s">
        <v>61</v>
      </c>
      <c r="S489" s="15" t="s">
        <v>142</v>
      </c>
      <c r="T489" s="15"/>
      <c r="U489" s="15"/>
      <c r="V489" s="220">
        <v>119</v>
      </c>
      <c r="W489" s="84">
        <f t="shared" si="89"/>
        <v>238</v>
      </c>
      <c r="X489" s="16">
        <f>W489</f>
        <v>238</v>
      </c>
      <c r="Y489" s="15">
        <f>ROUNDDOWN(W489/HLOOKUP(D489,Table!$C$3:$D$4,2,0)*8,2)</f>
        <v>4.2300000000000004</v>
      </c>
      <c r="Z489" s="15">
        <v>0.5</v>
      </c>
      <c r="AA489" s="15" t="s">
        <v>18</v>
      </c>
      <c r="AB489" s="19"/>
      <c r="AC489" s="19">
        <v>43990</v>
      </c>
      <c r="AD489" s="173">
        <v>43997</v>
      </c>
      <c r="AE489" s="19">
        <v>43994</v>
      </c>
      <c r="AF489" s="19">
        <v>43994</v>
      </c>
      <c r="AG489" s="19" t="s">
        <v>176</v>
      </c>
      <c r="AH489" s="31">
        <v>1</v>
      </c>
      <c r="AI489" s="31">
        <v>1</v>
      </c>
      <c r="AJ489" s="31">
        <v>1</v>
      </c>
      <c r="AK489" s="19" t="s">
        <v>150</v>
      </c>
      <c r="AL489" s="17" t="s">
        <v>61</v>
      </c>
      <c r="AM489" s="17" t="s">
        <v>61</v>
      </c>
      <c r="AN489" s="84" t="s">
        <v>1415</v>
      </c>
    </row>
    <row r="490" spans="2:40" x14ac:dyDescent="0.25">
      <c r="B490" s="133">
        <f t="shared" si="91"/>
        <v>431</v>
      </c>
      <c r="C490" s="16">
        <v>20200608</v>
      </c>
      <c r="D490" s="15" t="s">
        <v>3</v>
      </c>
      <c r="E490" s="80" t="s">
        <v>1418</v>
      </c>
      <c r="F490" s="170" t="s">
        <v>375</v>
      </c>
      <c r="G490" s="80">
        <v>1508791</v>
      </c>
      <c r="H490" s="52" t="s">
        <v>61</v>
      </c>
      <c r="I490" s="80" t="s">
        <v>343</v>
      </c>
      <c r="J490" s="52" t="s">
        <v>61</v>
      </c>
      <c r="K490" s="15" t="s">
        <v>184</v>
      </c>
      <c r="L490" s="15" t="s">
        <v>150</v>
      </c>
      <c r="M490" s="15" t="s">
        <v>1283</v>
      </c>
      <c r="N490" s="80" t="s">
        <v>195</v>
      </c>
      <c r="O490" s="17" t="s">
        <v>61</v>
      </c>
      <c r="P490" s="77" t="s">
        <v>356</v>
      </c>
      <c r="Q490" s="18"/>
      <c r="R490" s="52" t="s">
        <v>61</v>
      </c>
      <c r="S490" s="15" t="s">
        <v>70</v>
      </c>
      <c r="T490" s="15"/>
      <c r="U490" s="15"/>
      <c r="V490" s="220">
        <v>107</v>
      </c>
      <c r="W490" s="84">
        <f t="shared" si="89"/>
        <v>214</v>
      </c>
      <c r="X490" s="15">
        <f>W490</f>
        <v>214</v>
      </c>
      <c r="Y490" s="15">
        <f>ROUNDDOWN(W490/HLOOKUP(D490,Table!$C$3:$D$4,2,0)*8,2)</f>
        <v>3.8</v>
      </c>
      <c r="Z490" s="15">
        <v>2</v>
      </c>
      <c r="AA490" s="15" t="s">
        <v>18</v>
      </c>
      <c r="AB490" s="19"/>
      <c r="AC490" s="19">
        <v>43990</v>
      </c>
      <c r="AD490" s="173">
        <v>43997</v>
      </c>
      <c r="AE490" s="19">
        <v>43992</v>
      </c>
      <c r="AF490" s="19">
        <v>43992</v>
      </c>
      <c r="AG490" s="19" t="s">
        <v>176</v>
      </c>
      <c r="AH490" s="31">
        <v>1</v>
      </c>
      <c r="AI490" s="31">
        <v>1</v>
      </c>
      <c r="AJ490" s="31">
        <v>1</v>
      </c>
      <c r="AK490" s="19" t="s">
        <v>150</v>
      </c>
      <c r="AL490" s="15" t="s">
        <v>61</v>
      </c>
      <c r="AM490" s="15" t="s">
        <v>61</v>
      </c>
      <c r="AN490" s="84" t="s">
        <v>1415</v>
      </c>
    </row>
    <row r="491" spans="2:40" x14ac:dyDescent="0.25">
      <c r="B491" s="133">
        <f t="shared" si="91"/>
        <v>432</v>
      </c>
      <c r="C491" s="16">
        <v>20200608</v>
      </c>
      <c r="D491" s="15" t="s">
        <v>3</v>
      </c>
      <c r="E491" s="80" t="s">
        <v>1418</v>
      </c>
      <c r="F491" s="170" t="s">
        <v>377</v>
      </c>
      <c r="G491" s="80">
        <v>1508791</v>
      </c>
      <c r="H491" s="52" t="s">
        <v>61</v>
      </c>
      <c r="I491" s="80" t="s">
        <v>216</v>
      </c>
      <c r="J491" s="52" t="s">
        <v>61</v>
      </c>
      <c r="K491" s="15" t="s">
        <v>184</v>
      </c>
      <c r="L491" s="15" t="s">
        <v>150</v>
      </c>
      <c r="M491" s="15" t="s">
        <v>1283</v>
      </c>
      <c r="N491" s="80" t="s">
        <v>195</v>
      </c>
      <c r="O491" s="17" t="s">
        <v>61</v>
      </c>
      <c r="P491" s="77" t="s">
        <v>356</v>
      </c>
      <c r="Q491" s="18"/>
      <c r="R491" s="52" t="s">
        <v>61</v>
      </c>
      <c r="S491" s="15" t="s">
        <v>70</v>
      </c>
      <c r="T491" s="15"/>
      <c r="U491" s="15"/>
      <c r="V491" s="220">
        <v>90</v>
      </c>
      <c r="W491" s="84">
        <f t="shared" si="89"/>
        <v>180</v>
      </c>
      <c r="X491" s="15">
        <f>W491</f>
        <v>180</v>
      </c>
      <c r="Y491" s="15">
        <f>ROUNDDOWN(W491/HLOOKUP(D491,Table!$C$3:$D$4,2,0)*8,2)</f>
        <v>3.2</v>
      </c>
      <c r="Z491" s="15">
        <v>1</v>
      </c>
      <c r="AA491" s="15" t="s">
        <v>18</v>
      </c>
      <c r="AB491" s="19"/>
      <c r="AC491" s="19">
        <v>43990</v>
      </c>
      <c r="AD491" s="173">
        <v>43997</v>
      </c>
      <c r="AE491" s="19">
        <v>43992</v>
      </c>
      <c r="AF491" s="19">
        <v>43992</v>
      </c>
      <c r="AG491" s="19" t="s">
        <v>176</v>
      </c>
      <c r="AH491" s="31">
        <v>1</v>
      </c>
      <c r="AI491" s="31">
        <v>1</v>
      </c>
      <c r="AJ491" s="31">
        <v>1</v>
      </c>
      <c r="AK491" s="19" t="s">
        <v>150</v>
      </c>
      <c r="AL491" s="15" t="s">
        <v>61</v>
      </c>
      <c r="AM491" s="15" t="s">
        <v>61</v>
      </c>
      <c r="AN491" s="84" t="s">
        <v>1415</v>
      </c>
    </row>
    <row r="492" spans="2:40" x14ac:dyDescent="0.25">
      <c r="B492" s="133">
        <f t="shared" si="91"/>
        <v>433</v>
      </c>
      <c r="C492" s="16">
        <v>20200608</v>
      </c>
      <c r="D492" s="15" t="s">
        <v>3</v>
      </c>
      <c r="E492" s="80" t="s">
        <v>1418</v>
      </c>
      <c r="F492" s="170" t="s">
        <v>366</v>
      </c>
      <c r="G492" s="80">
        <v>1508791</v>
      </c>
      <c r="H492" s="52" t="s">
        <v>61</v>
      </c>
      <c r="I492" s="80" t="s">
        <v>337</v>
      </c>
      <c r="J492" s="52" t="s">
        <v>61</v>
      </c>
      <c r="K492" s="15" t="s">
        <v>184</v>
      </c>
      <c r="L492" s="15" t="s">
        <v>150</v>
      </c>
      <c r="M492" s="15" t="s">
        <v>1283</v>
      </c>
      <c r="N492" s="80" t="s">
        <v>195</v>
      </c>
      <c r="O492" s="17" t="s">
        <v>61</v>
      </c>
      <c r="P492" s="77" t="s">
        <v>356</v>
      </c>
      <c r="Q492" s="18"/>
      <c r="R492" s="52" t="s">
        <v>61</v>
      </c>
      <c r="S492" s="15" t="s">
        <v>142</v>
      </c>
      <c r="T492" s="15"/>
      <c r="U492" s="15"/>
      <c r="V492" s="220">
        <v>31</v>
      </c>
      <c r="W492" s="84">
        <f t="shared" si="89"/>
        <v>62</v>
      </c>
      <c r="X492" s="16">
        <v>62</v>
      </c>
      <c r="Y492" s="15">
        <f>ROUNDDOWN(W492/HLOOKUP(D492,Table!$C$3:$D$4,2,0)*8,2)</f>
        <v>1.1000000000000001</v>
      </c>
      <c r="Z492" s="15">
        <v>0.5</v>
      </c>
      <c r="AA492" s="15" t="s">
        <v>18</v>
      </c>
      <c r="AB492" s="19"/>
      <c r="AC492" s="19">
        <v>43990</v>
      </c>
      <c r="AD492" s="173">
        <v>43997</v>
      </c>
      <c r="AE492" s="19">
        <v>43991</v>
      </c>
      <c r="AF492" s="19">
        <v>43991</v>
      </c>
      <c r="AG492" s="19" t="s">
        <v>176</v>
      </c>
      <c r="AH492" s="31">
        <v>1</v>
      </c>
      <c r="AI492" s="31">
        <v>1</v>
      </c>
      <c r="AJ492" s="31">
        <v>1</v>
      </c>
      <c r="AK492" s="19" t="s">
        <v>150</v>
      </c>
      <c r="AL492" s="17" t="s">
        <v>61</v>
      </c>
      <c r="AM492" s="17" t="s">
        <v>61</v>
      </c>
      <c r="AN492" s="84" t="s">
        <v>1415</v>
      </c>
    </row>
    <row r="493" spans="2:40" x14ac:dyDescent="0.25">
      <c r="B493" s="133">
        <f t="shared" ref="B493:B524" si="94">B492+1</f>
        <v>434</v>
      </c>
      <c r="C493" s="16">
        <v>20200608</v>
      </c>
      <c r="D493" s="15" t="s">
        <v>3</v>
      </c>
      <c r="E493" s="80" t="s">
        <v>1418</v>
      </c>
      <c r="F493" s="170" t="s">
        <v>1526</v>
      </c>
      <c r="G493" s="80">
        <v>1508791</v>
      </c>
      <c r="H493" s="52" t="s">
        <v>61</v>
      </c>
      <c r="I493" s="80" t="s">
        <v>623</v>
      </c>
      <c r="J493" s="52" t="s">
        <v>61</v>
      </c>
      <c r="K493" s="15" t="s">
        <v>184</v>
      </c>
      <c r="L493" s="15" t="s">
        <v>150</v>
      </c>
      <c r="M493" s="15" t="s">
        <v>1283</v>
      </c>
      <c r="N493" s="80" t="s">
        <v>195</v>
      </c>
      <c r="O493" s="17" t="s">
        <v>61</v>
      </c>
      <c r="P493" s="77" t="s">
        <v>356</v>
      </c>
      <c r="Q493" s="18"/>
      <c r="R493" s="52" t="s">
        <v>61</v>
      </c>
      <c r="S493" s="15" t="s">
        <v>142</v>
      </c>
      <c r="T493" s="15"/>
      <c r="U493" s="15"/>
      <c r="V493" s="220">
        <v>51</v>
      </c>
      <c r="W493" s="84">
        <f t="shared" si="89"/>
        <v>102</v>
      </c>
      <c r="X493" s="15">
        <v>102</v>
      </c>
      <c r="Y493" s="15">
        <f>ROUNDDOWN(W493/HLOOKUP(D493,Table!$C$3:$D$4,2,0)*8,2)</f>
        <v>1.81</v>
      </c>
      <c r="Z493" s="15">
        <v>1</v>
      </c>
      <c r="AA493" s="15" t="s">
        <v>18</v>
      </c>
      <c r="AB493" s="19"/>
      <c r="AC493" s="19">
        <v>43990</v>
      </c>
      <c r="AD493" s="173">
        <v>43997</v>
      </c>
      <c r="AE493" s="19">
        <v>43991</v>
      </c>
      <c r="AF493" s="19">
        <v>43991</v>
      </c>
      <c r="AG493" s="19" t="s">
        <v>176</v>
      </c>
      <c r="AH493" s="31">
        <v>1</v>
      </c>
      <c r="AI493" s="31">
        <v>1</v>
      </c>
      <c r="AJ493" s="31">
        <v>1</v>
      </c>
      <c r="AK493" s="19" t="s">
        <v>150</v>
      </c>
      <c r="AL493" s="17" t="s">
        <v>61</v>
      </c>
      <c r="AM493" s="17" t="s">
        <v>61</v>
      </c>
      <c r="AN493" s="84" t="s">
        <v>1415</v>
      </c>
    </row>
    <row r="494" spans="2:40" x14ac:dyDescent="0.25">
      <c r="B494" s="133">
        <f t="shared" si="94"/>
        <v>435</v>
      </c>
      <c r="C494" s="16">
        <v>20200608</v>
      </c>
      <c r="D494" s="15" t="s">
        <v>3</v>
      </c>
      <c r="E494" s="80" t="s">
        <v>1418</v>
      </c>
      <c r="F494" s="170" t="s">
        <v>1528</v>
      </c>
      <c r="G494" s="80">
        <v>1508791</v>
      </c>
      <c r="H494" s="52" t="s">
        <v>61</v>
      </c>
      <c r="I494" s="80" t="s">
        <v>227</v>
      </c>
      <c r="J494" s="52" t="s">
        <v>61</v>
      </c>
      <c r="K494" s="15" t="s">
        <v>184</v>
      </c>
      <c r="L494" s="15" t="s">
        <v>150</v>
      </c>
      <c r="M494" s="15" t="s">
        <v>1283</v>
      </c>
      <c r="N494" s="80" t="s">
        <v>195</v>
      </c>
      <c r="O494" s="17" t="s">
        <v>61</v>
      </c>
      <c r="P494" s="77" t="s">
        <v>356</v>
      </c>
      <c r="Q494" s="18"/>
      <c r="R494" s="52" t="s">
        <v>61</v>
      </c>
      <c r="S494" s="15" t="s">
        <v>69</v>
      </c>
      <c r="T494" s="15"/>
      <c r="U494" s="15"/>
      <c r="V494" s="220">
        <v>67</v>
      </c>
      <c r="W494" s="84">
        <f>V494*2*2</f>
        <v>268</v>
      </c>
      <c r="X494" s="15">
        <f>W494</f>
        <v>268</v>
      </c>
      <c r="Y494" s="15">
        <f>ROUNDDOWN(W494/HLOOKUP(D494,Table!$C$3:$D$4,2,0)*8,2)</f>
        <v>4.76</v>
      </c>
      <c r="Z494" s="15">
        <v>4</v>
      </c>
      <c r="AA494" s="15" t="s">
        <v>18</v>
      </c>
      <c r="AB494" s="19"/>
      <c r="AC494" s="19">
        <v>43990</v>
      </c>
      <c r="AD494" s="173">
        <v>43997</v>
      </c>
      <c r="AE494" s="19">
        <v>43991</v>
      </c>
      <c r="AF494" s="19">
        <v>43991</v>
      </c>
      <c r="AG494" s="19" t="s">
        <v>176</v>
      </c>
      <c r="AH494" s="31">
        <v>1</v>
      </c>
      <c r="AI494" s="31">
        <v>1</v>
      </c>
      <c r="AJ494" s="31">
        <v>1</v>
      </c>
      <c r="AK494" s="19" t="s">
        <v>150</v>
      </c>
      <c r="AL494" s="17"/>
      <c r="AM494" s="15"/>
      <c r="AN494" s="84" t="s">
        <v>1583</v>
      </c>
    </row>
    <row r="495" spans="2:40" x14ac:dyDescent="0.25">
      <c r="B495" s="133">
        <f t="shared" si="94"/>
        <v>436</v>
      </c>
      <c r="C495" s="16">
        <v>20200608</v>
      </c>
      <c r="D495" s="15" t="s">
        <v>3</v>
      </c>
      <c r="E495" s="80" t="s">
        <v>1418</v>
      </c>
      <c r="F495" s="200" t="s">
        <v>1554</v>
      </c>
      <c r="G495" s="80">
        <v>1508791</v>
      </c>
      <c r="H495" s="52" t="s">
        <v>61</v>
      </c>
      <c r="I495" s="80" t="s">
        <v>631</v>
      </c>
      <c r="J495" s="52" t="s">
        <v>61</v>
      </c>
      <c r="K495" s="15" t="s">
        <v>184</v>
      </c>
      <c r="L495" s="15" t="s">
        <v>150</v>
      </c>
      <c r="M495" s="15" t="s">
        <v>1283</v>
      </c>
      <c r="N495" s="80" t="s">
        <v>195</v>
      </c>
      <c r="O495" s="17" t="s">
        <v>61</v>
      </c>
      <c r="P495" s="77" t="s">
        <v>356</v>
      </c>
      <c r="Q495" s="18"/>
      <c r="R495" s="52" t="s">
        <v>61</v>
      </c>
      <c r="S495" s="15" t="s">
        <v>69</v>
      </c>
      <c r="T495" s="15"/>
      <c r="U495" s="15"/>
      <c r="V495" s="220">
        <v>6</v>
      </c>
      <c r="W495" s="84">
        <f>V495*2</f>
        <v>12</v>
      </c>
      <c r="X495" s="15">
        <f>W495</f>
        <v>12</v>
      </c>
      <c r="Y495" s="15">
        <f>ROUNDDOWN(W495/HLOOKUP(D495,Table!$C$3:$D$4,2,0)*8,2)</f>
        <v>0.21</v>
      </c>
      <c r="Z495" s="15">
        <v>0.1</v>
      </c>
      <c r="AA495" s="15" t="s">
        <v>18</v>
      </c>
      <c r="AB495" s="19"/>
      <c r="AC495" s="19">
        <v>43990</v>
      </c>
      <c r="AD495" s="173">
        <v>43997</v>
      </c>
      <c r="AE495" s="19">
        <v>43992</v>
      </c>
      <c r="AF495" s="19">
        <v>43992</v>
      </c>
      <c r="AG495" s="19" t="s">
        <v>176</v>
      </c>
      <c r="AH495" s="31" t="s">
        <v>61</v>
      </c>
      <c r="AI495" s="31" t="s">
        <v>61</v>
      </c>
      <c r="AJ495" s="31" t="s">
        <v>61</v>
      </c>
      <c r="AK495" s="19" t="s">
        <v>150</v>
      </c>
      <c r="AL495" s="17" t="s">
        <v>657</v>
      </c>
      <c r="AM495" s="15"/>
      <c r="AN495" s="84" t="s">
        <v>1415</v>
      </c>
    </row>
    <row r="496" spans="2:40" x14ac:dyDescent="0.25">
      <c r="B496" s="133">
        <f t="shared" si="94"/>
        <v>437</v>
      </c>
      <c r="C496" s="16">
        <v>20200608</v>
      </c>
      <c r="D496" s="15" t="s">
        <v>3</v>
      </c>
      <c r="E496" s="80" t="s">
        <v>1418</v>
      </c>
      <c r="F496" s="170" t="s">
        <v>379</v>
      </c>
      <c r="G496" s="80">
        <v>1508791</v>
      </c>
      <c r="H496" s="52" t="s">
        <v>61</v>
      </c>
      <c r="I496" s="80" t="s">
        <v>208</v>
      </c>
      <c r="J496" s="52" t="s">
        <v>61</v>
      </c>
      <c r="K496" s="15" t="s">
        <v>184</v>
      </c>
      <c r="L496" s="15" t="s">
        <v>150</v>
      </c>
      <c r="M496" s="15" t="s">
        <v>1283</v>
      </c>
      <c r="N496" s="80" t="s">
        <v>195</v>
      </c>
      <c r="O496" s="17" t="s">
        <v>61</v>
      </c>
      <c r="P496" s="77" t="s">
        <v>356</v>
      </c>
      <c r="Q496" s="18"/>
      <c r="R496" s="52" t="s">
        <v>61</v>
      </c>
      <c r="S496" s="15" t="s">
        <v>142</v>
      </c>
      <c r="T496" s="15"/>
      <c r="U496" s="15"/>
      <c r="V496" s="220">
        <v>178</v>
      </c>
      <c r="W496" s="84">
        <f>V496*2</f>
        <v>356</v>
      </c>
      <c r="X496" s="15">
        <v>356</v>
      </c>
      <c r="Y496" s="15">
        <f>ROUNDDOWN(W496/HLOOKUP(D496,Table!$C$3:$D$4,2,0)*8,2)</f>
        <v>6.32</v>
      </c>
      <c r="Z496" s="15">
        <v>2</v>
      </c>
      <c r="AA496" s="15" t="s">
        <v>18</v>
      </c>
      <c r="AB496" s="19"/>
      <c r="AC496" s="19">
        <v>43990</v>
      </c>
      <c r="AD496" s="173">
        <v>43997</v>
      </c>
      <c r="AE496" s="19">
        <v>43991</v>
      </c>
      <c r="AF496" s="19">
        <v>43991</v>
      </c>
      <c r="AG496" s="19" t="s">
        <v>176</v>
      </c>
      <c r="AH496" s="31">
        <v>1</v>
      </c>
      <c r="AI496" s="31">
        <v>1</v>
      </c>
      <c r="AJ496" s="31">
        <v>1</v>
      </c>
      <c r="AK496" s="19" t="s">
        <v>150</v>
      </c>
      <c r="AL496" s="17" t="s">
        <v>61</v>
      </c>
      <c r="AM496" s="17" t="s">
        <v>61</v>
      </c>
      <c r="AN496" s="84" t="s">
        <v>1415</v>
      </c>
    </row>
    <row r="497" spans="2:40" x14ac:dyDescent="0.25">
      <c r="B497" s="133">
        <f t="shared" si="94"/>
        <v>438</v>
      </c>
      <c r="C497" s="16">
        <v>20200608</v>
      </c>
      <c r="D497" s="15" t="s">
        <v>3</v>
      </c>
      <c r="E497" s="80" t="s">
        <v>1418</v>
      </c>
      <c r="F497" s="170" t="s">
        <v>373</v>
      </c>
      <c r="G497" s="80">
        <v>1508791</v>
      </c>
      <c r="H497" s="52" t="s">
        <v>61</v>
      </c>
      <c r="I497" s="80" t="s">
        <v>207</v>
      </c>
      <c r="J497" s="52" t="s">
        <v>61</v>
      </c>
      <c r="K497" s="15" t="s">
        <v>184</v>
      </c>
      <c r="L497" s="15" t="s">
        <v>150</v>
      </c>
      <c r="M497" s="15" t="s">
        <v>1283</v>
      </c>
      <c r="N497" s="80" t="s">
        <v>195</v>
      </c>
      <c r="O497" s="17" t="s">
        <v>61</v>
      </c>
      <c r="P497" s="77" t="s">
        <v>356</v>
      </c>
      <c r="Q497" s="18"/>
      <c r="R497" s="52" t="s">
        <v>61</v>
      </c>
      <c r="S497" s="15" t="s">
        <v>69</v>
      </c>
      <c r="T497" s="15"/>
      <c r="U497" s="15"/>
      <c r="V497" s="80">
        <v>212</v>
      </c>
      <c r="W497" s="15">
        <f t="shared" ref="W497" si="95">V497*2</f>
        <v>424</v>
      </c>
      <c r="X497" s="15">
        <f t="shared" ref="X497:X509" si="96">W497</f>
        <v>424</v>
      </c>
      <c r="Y497" s="15">
        <f>ROUNDDOWN(W497/HLOOKUP(D497,Table!$C$3:$D$4,2,0)*8,2)</f>
        <v>7.53</v>
      </c>
      <c r="Z497" s="15">
        <v>7</v>
      </c>
      <c r="AA497" s="15" t="s">
        <v>18</v>
      </c>
      <c r="AB497" s="19"/>
      <c r="AC497" s="19">
        <v>43990</v>
      </c>
      <c r="AD497" s="173">
        <v>43997</v>
      </c>
      <c r="AE497" s="19">
        <v>43993</v>
      </c>
      <c r="AF497" s="19">
        <v>43993</v>
      </c>
      <c r="AG497" s="19" t="s">
        <v>176</v>
      </c>
      <c r="AH497" s="31">
        <v>1</v>
      </c>
      <c r="AI497" s="31">
        <v>1</v>
      </c>
      <c r="AJ497" s="31">
        <v>1</v>
      </c>
      <c r="AK497" s="19" t="s">
        <v>150</v>
      </c>
      <c r="AL497" s="15"/>
      <c r="AM497" s="15"/>
      <c r="AN497" s="84" t="s">
        <v>1415</v>
      </c>
    </row>
    <row r="498" spans="2:40" x14ac:dyDescent="0.25">
      <c r="B498" s="41">
        <f t="shared" si="94"/>
        <v>439</v>
      </c>
      <c r="C498" s="16">
        <v>20200608</v>
      </c>
      <c r="D498" s="15" t="s">
        <v>3</v>
      </c>
      <c r="E498" s="80" t="s">
        <v>1421</v>
      </c>
      <c r="F498" s="170" t="s">
        <v>1529</v>
      </c>
      <c r="G498" s="80">
        <v>1509577</v>
      </c>
      <c r="H498" s="52" t="s">
        <v>61</v>
      </c>
      <c r="I498" s="80" t="s">
        <v>219</v>
      </c>
      <c r="J498" s="52" t="s">
        <v>61</v>
      </c>
      <c r="K498" s="15" t="s">
        <v>146</v>
      </c>
      <c r="L498" s="80" t="s">
        <v>454</v>
      </c>
      <c r="M498" s="80" t="s">
        <v>1432</v>
      </c>
      <c r="N498" s="80" t="s">
        <v>229</v>
      </c>
      <c r="O498" s="17" t="s">
        <v>61</v>
      </c>
      <c r="P498" s="17" t="s">
        <v>1436</v>
      </c>
      <c r="Q498" s="18"/>
      <c r="R498" s="52" t="s">
        <v>61</v>
      </c>
      <c r="S498" s="15" t="s">
        <v>67</v>
      </c>
      <c r="T498" s="15"/>
      <c r="U498" s="15"/>
      <c r="V498" s="80">
        <v>134</v>
      </c>
      <c r="W498" s="15">
        <f>V498-V498+146</f>
        <v>146</v>
      </c>
      <c r="X498" s="15">
        <f t="shared" si="96"/>
        <v>146</v>
      </c>
      <c r="Y498" s="15">
        <f>ROUNDDOWN(W498/HLOOKUP(D498,Table!$C$3:$D$4,2,0)*8,2)</f>
        <v>2.59</v>
      </c>
      <c r="Z498" s="15">
        <v>1</v>
      </c>
      <c r="AA498" s="15" t="s">
        <v>21</v>
      </c>
      <c r="AB498" s="19">
        <v>43993</v>
      </c>
      <c r="AC498" s="19">
        <v>43991</v>
      </c>
      <c r="AD498" s="99">
        <v>43993</v>
      </c>
      <c r="AE498" s="19">
        <v>43992</v>
      </c>
      <c r="AF498" s="19">
        <v>43992</v>
      </c>
      <c r="AG498" s="19" t="s">
        <v>176</v>
      </c>
      <c r="AH498" s="31">
        <v>1</v>
      </c>
      <c r="AI498" s="31">
        <v>1</v>
      </c>
      <c r="AJ498" s="31">
        <v>1</v>
      </c>
      <c r="AK498" s="19" t="s">
        <v>150</v>
      </c>
      <c r="AL498" s="15"/>
      <c r="AM498" s="15"/>
      <c r="AN498" s="15"/>
    </row>
    <row r="499" spans="2:40" x14ac:dyDescent="0.25">
      <c r="B499" s="41">
        <f t="shared" si="94"/>
        <v>440</v>
      </c>
      <c r="C499" s="16">
        <v>20200608</v>
      </c>
      <c r="D499" s="15" t="s">
        <v>3</v>
      </c>
      <c r="E499" s="80" t="s">
        <v>1421</v>
      </c>
      <c r="F499" s="170" t="s">
        <v>1530</v>
      </c>
      <c r="G499" s="80">
        <v>1509577</v>
      </c>
      <c r="H499" s="52" t="s">
        <v>61</v>
      </c>
      <c r="I499" s="80" t="s">
        <v>220</v>
      </c>
      <c r="J499" s="52" t="s">
        <v>61</v>
      </c>
      <c r="K499" s="15" t="s">
        <v>146</v>
      </c>
      <c r="L499" s="15" t="s">
        <v>454</v>
      </c>
      <c r="M499" s="80" t="s">
        <v>1432</v>
      </c>
      <c r="N499" s="15" t="s">
        <v>229</v>
      </c>
      <c r="O499" s="17" t="s">
        <v>61</v>
      </c>
      <c r="P499" s="17" t="s">
        <v>1436</v>
      </c>
      <c r="Q499" s="18"/>
      <c r="R499" s="52" t="s">
        <v>61</v>
      </c>
      <c r="S499" s="15" t="s">
        <v>67</v>
      </c>
      <c r="T499" s="15"/>
      <c r="U499" s="15"/>
      <c r="V499" s="80">
        <v>200</v>
      </c>
      <c r="W499" s="15">
        <f>V499-V499+211</f>
        <v>211</v>
      </c>
      <c r="X499" s="15">
        <f t="shared" si="96"/>
        <v>211</v>
      </c>
      <c r="Y499" s="15">
        <f>ROUNDDOWN(W499/HLOOKUP(D499,Table!$C$3:$D$4,2,0)*8,2)</f>
        <v>3.75</v>
      </c>
      <c r="Z499" s="15">
        <v>3</v>
      </c>
      <c r="AA499" s="15" t="s">
        <v>21</v>
      </c>
      <c r="AB499" s="19">
        <v>43993</v>
      </c>
      <c r="AC499" s="19">
        <v>43991</v>
      </c>
      <c r="AD499" s="99">
        <v>43993</v>
      </c>
      <c r="AE499" s="19">
        <v>43993</v>
      </c>
      <c r="AF499" s="19">
        <v>43993</v>
      </c>
      <c r="AG499" s="19" t="s">
        <v>176</v>
      </c>
      <c r="AH499" s="31">
        <v>1</v>
      </c>
      <c r="AI499" s="31">
        <v>1</v>
      </c>
      <c r="AJ499" s="31">
        <v>1</v>
      </c>
      <c r="AK499" s="19" t="s">
        <v>150</v>
      </c>
      <c r="AL499" s="15"/>
      <c r="AM499" s="15"/>
      <c r="AN499" s="15"/>
    </row>
    <row r="500" spans="2:40" x14ac:dyDescent="0.25">
      <c r="B500" s="41">
        <f t="shared" si="94"/>
        <v>441</v>
      </c>
      <c r="C500" s="16">
        <v>20200608</v>
      </c>
      <c r="D500" s="15" t="s">
        <v>3</v>
      </c>
      <c r="E500" s="80" t="s">
        <v>1421</v>
      </c>
      <c r="F500" s="170" t="s">
        <v>1531</v>
      </c>
      <c r="G500" s="80">
        <v>1509577</v>
      </c>
      <c r="H500" s="52" t="s">
        <v>61</v>
      </c>
      <c r="I500" s="80" t="s">
        <v>156</v>
      </c>
      <c r="J500" s="52" t="s">
        <v>61</v>
      </c>
      <c r="K500" s="15" t="s">
        <v>146</v>
      </c>
      <c r="L500" s="15" t="s">
        <v>454</v>
      </c>
      <c r="M500" s="80" t="s">
        <v>1432</v>
      </c>
      <c r="N500" s="15" t="s">
        <v>229</v>
      </c>
      <c r="O500" s="17" t="s">
        <v>61</v>
      </c>
      <c r="P500" s="17" t="s">
        <v>1436</v>
      </c>
      <c r="Q500" s="18"/>
      <c r="R500" s="52" t="s">
        <v>61</v>
      </c>
      <c r="S500" s="15" t="s">
        <v>67</v>
      </c>
      <c r="T500" s="15"/>
      <c r="U500" s="15"/>
      <c r="V500" s="80">
        <v>145</v>
      </c>
      <c r="W500" s="84">
        <f>V500-V500+236</f>
        <v>236</v>
      </c>
      <c r="X500" s="15">
        <f t="shared" si="96"/>
        <v>236</v>
      </c>
      <c r="Y500" s="15">
        <f>ROUNDDOWN(W500/HLOOKUP(D500,Table!$C$3:$D$4,2,0)*8,2)</f>
        <v>4.1900000000000004</v>
      </c>
      <c r="Z500" s="15">
        <v>3</v>
      </c>
      <c r="AA500" s="15" t="s">
        <v>21</v>
      </c>
      <c r="AB500" s="19">
        <v>43993</v>
      </c>
      <c r="AC500" s="19">
        <v>43991</v>
      </c>
      <c r="AD500" s="99">
        <v>43993</v>
      </c>
      <c r="AE500" s="19">
        <v>43992</v>
      </c>
      <c r="AF500" s="19">
        <v>43992</v>
      </c>
      <c r="AG500" s="19" t="s">
        <v>176</v>
      </c>
      <c r="AH500" s="31">
        <v>1</v>
      </c>
      <c r="AI500" s="31">
        <v>1</v>
      </c>
      <c r="AJ500" s="31">
        <v>1</v>
      </c>
      <c r="AK500" s="19" t="s">
        <v>150</v>
      </c>
      <c r="AL500" s="15"/>
      <c r="AM500" s="15"/>
      <c r="AN500" s="15"/>
    </row>
    <row r="501" spans="2:40" x14ac:dyDescent="0.25">
      <c r="B501" s="41">
        <f t="shared" si="94"/>
        <v>442</v>
      </c>
      <c r="C501" s="16">
        <v>20200608</v>
      </c>
      <c r="D501" s="15" t="s">
        <v>3</v>
      </c>
      <c r="E501" s="80" t="s">
        <v>1421</v>
      </c>
      <c r="F501" s="170" t="s">
        <v>1532</v>
      </c>
      <c r="G501" s="80">
        <v>1509577</v>
      </c>
      <c r="H501" s="52" t="s">
        <v>61</v>
      </c>
      <c r="I501" s="80" t="s">
        <v>154</v>
      </c>
      <c r="J501" s="52" t="s">
        <v>61</v>
      </c>
      <c r="K501" s="15" t="s">
        <v>146</v>
      </c>
      <c r="L501" s="15" t="s">
        <v>454</v>
      </c>
      <c r="M501" s="80" t="s">
        <v>1432</v>
      </c>
      <c r="N501" s="15" t="s">
        <v>229</v>
      </c>
      <c r="O501" s="17" t="s">
        <v>61</v>
      </c>
      <c r="P501" s="17" t="s">
        <v>1436</v>
      </c>
      <c r="Q501" s="18"/>
      <c r="R501" s="52" t="s">
        <v>61</v>
      </c>
      <c r="S501" s="15" t="s">
        <v>70</v>
      </c>
      <c r="T501" s="15"/>
      <c r="U501" s="15"/>
      <c r="V501" s="80">
        <v>124</v>
      </c>
      <c r="W501" s="84">
        <v>168</v>
      </c>
      <c r="X501" s="15">
        <f t="shared" si="96"/>
        <v>168</v>
      </c>
      <c r="Y501" s="15">
        <f>ROUNDDOWN(W501/HLOOKUP(D501,Table!$C$3:$D$4,2,0)*8,2)</f>
        <v>2.98</v>
      </c>
      <c r="Z501" s="15">
        <v>2</v>
      </c>
      <c r="AA501" s="15" t="s">
        <v>21</v>
      </c>
      <c r="AB501" s="19">
        <v>43993</v>
      </c>
      <c r="AC501" s="19">
        <v>43991</v>
      </c>
      <c r="AD501" s="99">
        <v>43993</v>
      </c>
      <c r="AE501" s="19">
        <v>43992</v>
      </c>
      <c r="AF501" s="19">
        <v>43992</v>
      </c>
      <c r="AG501" s="19" t="s">
        <v>177</v>
      </c>
      <c r="AH501" s="31">
        <v>1</v>
      </c>
      <c r="AI501" s="31">
        <v>1</v>
      </c>
      <c r="AJ501" s="31">
        <v>0.5</v>
      </c>
      <c r="AK501" s="19" t="s">
        <v>139</v>
      </c>
      <c r="AL501" s="17" t="s">
        <v>1601</v>
      </c>
      <c r="AM501" s="15" t="s">
        <v>61</v>
      </c>
      <c r="AN501" s="77" t="s">
        <v>1602</v>
      </c>
    </row>
    <row r="502" spans="2:40" ht="120" x14ac:dyDescent="0.25">
      <c r="B502" s="41">
        <f t="shared" si="94"/>
        <v>443</v>
      </c>
      <c r="C502" s="16">
        <v>20200608</v>
      </c>
      <c r="D502" s="15" t="s">
        <v>3</v>
      </c>
      <c r="E502" s="80" t="s">
        <v>1421</v>
      </c>
      <c r="F502" s="170" t="s">
        <v>1533</v>
      </c>
      <c r="G502" s="80">
        <v>1509577</v>
      </c>
      <c r="H502" s="52" t="s">
        <v>61</v>
      </c>
      <c r="I502" s="80" t="s">
        <v>1168</v>
      </c>
      <c r="J502" s="52" t="s">
        <v>61</v>
      </c>
      <c r="K502" s="15" t="s">
        <v>146</v>
      </c>
      <c r="L502" s="15" t="s">
        <v>454</v>
      </c>
      <c r="M502" s="80" t="s">
        <v>1432</v>
      </c>
      <c r="N502" s="15" t="s">
        <v>229</v>
      </c>
      <c r="O502" s="17" t="s">
        <v>61</v>
      </c>
      <c r="P502" s="17" t="s">
        <v>1436</v>
      </c>
      <c r="Q502" s="18"/>
      <c r="R502" s="52" t="s">
        <v>61</v>
      </c>
      <c r="S502" s="15" t="s">
        <v>70</v>
      </c>
      <c r="T502" s="15"/>
      <c r="U502" s="15"/>
      <c r="V502" s="80">
        <v>154</v>
      </c>
      <c r="W502" s="84">
        <v>475</v>
      </c>
      <c r="X502" s="15">
        <f t="shared" si="96"/>
        <v>475</v>
      </c>
      <c r="Y502" s="15">
        <f>ROUNDDOWN(W502/HLOOKUP(D502,Table!$C$3:$D$4,2,0)*8,2)</f>
        <v>8.44</v>
      </c>
      <c r="Z502" s="15">
        <v>2</v>
      </c>
      <c r="AA502" s="15" t="s">
        <v>21</v>
      </c>
      <c r="AB502" s="19">
        <v>43993</v>
      </c>
      <c r="AC502" s="19">
        <v>43991</v>
      </c>
      <c r="AD502" s="99">
        <v>43993</v>
      </c>
      <c r="AE502" s="19">
        <v>43993</v>
      </c>
      <c r="AF502" s="19">
        <v>43993</v>
      </c>
      <c r="AG502" s="19" t="s">
        <v>177</v>
      </c>
      <c r="AH502" s="31">
        <v>0.98</v>
      </c>
      <c r="AI502" s="31">
        <v>0.96</v>
      </c>
      <c r="AJ502" s="31">
        <v>1</v>
      </c>
      <c r="AK502" s="19" t="s">
        <v>139</v>
      </c>
      <c r="AL502" s="237" t="s">
        <v>1603</v>
      </c>
      <c r="AM502" s="15" t="s">
        <v>61</v>
      </c>
      <c r="AN502" s="17" t="s">
        <v>1604</v>
      </c>
    </row>
    <row r="503" spans="2:40" x14ac:dyDescent="0.25">
      <c r="B503" s="41">
        <f t="shared" si="94"/>
        <v>444</v>
      </c>
      <c r="C503" s="16">
        <v>20200608</v>
      </c>
      <c r="D503" s="15" t="s">
        <v>3</v>
      </c>
      <c r="E503" s="80" t="s">
        <v>1421</v>
      </c>
      <c r="F503" s="170" t="s">
        <v>1534</v>
      </c>
      <c r="G503" s="80">
        <v>1509577</v>
      </c>
      <c r="H503" s="52" t="s">
        <v>61</v>
      </c>
      <c r="I503" s="80" t="s">
        <v>155</v>
      </c>
      <c r="J503" s="52" t="s">
        <v>61</v>
      </c>
      <c r="K503" s="15" t="s">
        <v>146</v>
      </c>
      <c r="L503" s="15" t="s">
        <v>454</v>
      </c>
      <c r="M503" s="80" t="s">
        <v>1432</v>
      </c>
      <c r="N503" s="15" t="s">
        <v>229</v>
      </c>
      <c r="O503" s="17" t="s">
        <v>61</v>
      </c>
      <c r="P503" s="17" t="s">
        <v>1436</v>
      </c>
      <c r="Q503" s="18"/>
      <c r="R503" s="52" t="s">
        <v>61</v>
      </c>
      <c r="S503" s="15" t="s">
        <v>70</v>
      </c>
      <c r="T503" s="15"/>
      <c r="U503" s="15"/>
      <c r="V503" s="80">
        <v>71</v>
      </c>
      <c r="W503" s="84">
        <v>209</v>
      </c>
      <c r="X503" s="15">
        <f t="shared" si="96"/>
        <v>209</v>
      </c>
      <c r="Y503" s="15">
        <f>ROUNDDOWN(W503/HLOOKUP(D503,Table!$C$3:$D$4,2,0)*8,2)</f>
        <v>3.71</v>
      </c>
      <c r="Z503" s="15">
        <v>2</v>
      </c>
      <c r="AA503" s="15" t="s">
        <v>21</v>
      </c>
      <c r="AB503" s="19">
        <v>43993</v>
      </c>
      <c r="AC503" s="19">
        <v>43991</v>
      </c>
      <c r="AD503" s="99">
        <v>43993</v>
      </c>
      <c r="AE503" s="19">
        <v>43993</v>
      </c>
      <c r="AF503" s="19">
        <v>43993</v>
      </c>
      <c r="AG503" s="19" t="s">
        <v>176</v>
      </c>
      <c r="AH503" s="31">
        <v>1</v>
      </c>
      <c r="AI503" s="31">
        <v>1</v>
      </c>
      <c r="AJ503" s="31">
        <v>1</v>
      </c>
      <c r="AK503" s="19" t="s">
        <v>150</v>
      </c>
      <c r="AL503" s="15" t="s">
        <v>61</v>
      </c>
      <c r="AM503" s="15" t="s">
        <v>61</v>
      </c>
      <c r="AN503" s="15" t="s">
        <v>61</v>
      </c>
    </row>
    <row r="504" spans="2:40" x14ac:dyDescent="0.25">
      <c r="B504" s="41">
        <f t="shared" si="94"/>
        <v>445</v>
      </c>
      <c r="C504" s="16">
        <v>20200608</v>
      </c>
      <c r="D504" s="15" t="s">
        <v>3</v>
      </c>
      <c r="E504" s="80" t="s">
        <v>1421</v>
      </c>
      <c r="F504" s="170" t="s">
        <v>1535</v>
      </c>
      <c r="G504" s="80">
        <v>1509577</v>
      </c>
      <c r="H504" s="52" t="s">
        <v>61</v>
      </c>
      <c r="I504" s="80" t="s">
        <v>1169</v>
      </c>
      <c r="J504" s="52" t="s">
        <v>61</v>
      </c>
      <c r="K504" s="15" t="s">
        <v>146</v>
      </c>
      <c r="L504" s="15" t="s">
        <v>454</v>
      </c>
      <c r="M504" s="80" t="s">
        <v>1432</v>
      </c>
      <c r="N504" s="15" t="s">
        <v>229</v>
      </c>
      <c r="O504" s="17" t="s">
        <v>61</v>
      </c>
      <c r="P504" s="17" t="s">
        <v>1436</v>
      </c>
      <c r="Q504" s="18"/>
      <c r="R504" s="52" t="s">
        <v>61</v>
      </c>
      <c r="S504" s="15" t="s">
        <v>70</v>
      </c>
      <c r="T504" s="15"/>
      <c r="U504" s="15"/>
      <c r="V504" s="80">
        <v>135</v>
      </c>
      <c r="W504" s="84">
        <v>358</v>
      </c>
      <c r="X504" s="15">
        <f t="shared" si="96"/>
        <v>358</v>
      </c>
      <c r="Y504" s="15">
        <f>ROUNDDOWN(W504/HLOOKUP(D504,Table!$C$3:$D$4,2,0)*8,2)</f>
        <v>6.36</v>
      </c>
      <c r="Z504" s="15">
        <v>2</v>
      </c>
      <c r="AA504" s="15" t="s">
        <v>21</v>
      </c>
      <c r="AB504" s="19">
        <v>43993</v>
      </c>
      <c r="AC504" s="19">
        <v>43991</v>
      </c>
      <c r="AD504" s="99">
        <v>43993</v>
      </c>
      <c r="AE504" s="19">
        <v>43993</v>
      </c>
      <c r="AF504" s="19">
        <v>43993</v>
      </c>
      <c r="AG504" s="19" t="s">
        <v>176</v>
      </c>
      <c r="AH504" s="31">
        <v>1</v>
      </c>
      <c r="AI504" s="31">
        <v>1</v>
      </c>
      <c r="AJ504" s="31">
        <v>1</v>
      </c>
      <c r="AK504" s="19" t="s">
        <v>150</v>
      </c>
      <c r="AL504" s="15" t="s">
        <v>61</v>
      </c>
      <c r="AM504" s="15" t="s">
        <v>61</v>
      </c>
      <c r="AN504" s="15" t="s">
        <v>61</v>
      </c>
    </row>
    <row r="505" spans="2:40" x14ac:dyDescent="0.25">
      <c r="B505" s="41">
        <f t="shared" si="94"/>
        <v>446</v>
      </c>
      <c r="C505" s="16">
        <v>20200608</v>
      </c>
      <c r="D505" s="15" t="s">
        <v>3</v>
      </c>
      <c r="E505" s="80" t="s">
        <v>1421</v>
      </c>
      <c r="F505" s="170" t="s">
        <v>1536</v>
      </c>
      <c r="G505" s="80">
        <v>1509577</v>
      </c>
      <c r="H505" s="52" t="s">
        <v>61</v>
      </c>
      <c r="I505" s="80" t="s">
        <v>1424</v>
      </c>
      <c r="J505" s="52" t="s">
        <v>61</v>
      </c>
      <c r="K505" s="15" t="s">
        <v>146</v>
      </c>
      <c r="L505" s="15" t="s">
        <v>454</v>
      </c>
      <c r="M505" s="80" t="s">
        <v>1432</v>
      </c>
      <c r="N505" s="15" t="s">
        <v>229</v>
      </c>
      <c r="O505" s="17" t="s">
        <v>61</v>
      </c>
      <c r="P505" s="17" t="s">
        <v>1436</v>
      </c>
      <c r="Q505" s="18"/>
      <c r="R505" s="52" t="s">
        <v>61</v>
      </c>
      <c r="S505" s="15" t="s">
        <v>142</v>
      </c>
      <c r="T505" s="15"/>
      <c r="U505" s="15"/>
      <c r="V505" s="80">
        <v>89</v>
      </c>
      <c r="W505" s="15">
        <f t="shared" ref="W505:W520" si="97">V505</f>
        <v>89</v>
      </c>
      <c r="X505" s="15">
        <f t="shared" si="96"/>
        <v>89</v>
      </c>
      <c r="Y505" s="15">
        <f>ROUNDDOWN(W505/HLOOKUP(D505,Table!$C$3:$D$4,2,0)*8,2)</f>
        <v>1.58</v>
      </c>
      <c r="Z505" s="15">
        <v>1</v>
      </c>
      <c r="AA505" s="15" t="s">
        <v>21</v>
      </c>
      <c r="AB505" s="19">
        <v>43993</v>
      </c>
      <c r="AC505" s="19">
        <v>43991</v>
      </c>
      <c r="AD505" s="99">
        <v>43993</v>
      </c>
      <c r="AE505" s="19">
        <v>43991</v>
      </c>
      <c r="AF505" s="19">
        <v>43991</v>
      </c>
      <c r="AG505" s="19" t="s">
        <v>176</v>
      </c>
      <c r="AH505" s="31">
        <v>1</v>
      </c>
      <c r="AI505" s="31">
        <v>1</v>
      </c>
      <c r="AJ505" s="31">
        <v>1</v>
      </c>
      <c r="AK505" s="19" t="s">
        <v>150</v>
      </c>
      <c r="AL505" s="17" t="s">
        <v>61</v>
      </c>
      <c r="AM505" s="17" t="s">
        <v>61</v>
      </c>
      <c r="AN505" s="17" t="s">
        <v>61</v>
      </c>
    </row>
    <row r="506" spans="2:40" x14ac:dyDescent="0.25">
      <c r="B506" s="41">
        <f t="shared" si="94"/>
        <v>447</v>
      </c>
      <c r="C506" s="16">
        <v>20200608</v>
      </c>
      <c r="D506" s="15" t="s">
        <v>3</v>
      </c>
      <c r="E506" s="80" t="s">
        <v>1421</v>
      </c>
      <c r="F506" s="170" t="s">
        <v>1537</v>
      </c>
      <c r="G506" s="80">
        <v>1509577</v>
      </c>
      <c r="H506" s="52" t="s">
        <v>61</v>
      </c>
      <c r="I506" s="80" t="s">
        <v>187</v>
      </c>
      <c r="J506" s="52" t="s">
        <v>61</v>
      </c>
      <c r="K506" s="15" t="s">
        <v>146</v>
      </c>
      <c r="L506" s="15" t="s">
        <v>454</v>
      </c>
      <c r="M506" s="80" t="s">
        <v>1432</v>
      </c>
      <c r="N506" s="15" t="s">
        <v>229</v>
      </c>
      <c r="O506" s="17" t="s">
        <v>61</v>
      </c>
      <c r="P506" s="17" t="s">
        <v>1436</v>
      </c>
      <c r="Q506" s="18"/>
      <c r="R506" s="52" t="s">
        <v>61</v>
      </c>
      <c r="S506" s="15" t="s">
        <v>142</v>
      </c>
      <c r="T506" s="15"/>
      <c r="U506" s="15"/>
      <c r="V506" s="80">
        <v>39</v>
      </c>
      <c r="W506" s="15">
        <f t="shared" si="97"/>
        <v>39</v>
      </c>
      <c r="X506" s="15">
        <f t="shared" si="96"/>
        <v>39</v>
      </c>
      <c r="Y506" s="15">
        <f>ROUNDDOWN(W506/HLOOKUP(D506,Table!$C$3:$D$4,2,0)*8,2)</f>
        <v>0.69</v>
      </c>
      <c r="Z506" s="15">
        <v>0.5</v>
      </c>
      <c r="AA506" s="15" t="s">
        <v>21</v>
      </c>
      <c r="AB506" s="19">
        <v>43993</v>
      </c>
      <c r="AC506" s="19">
        <v>43991</v>
      </c>
      <c r="AD506" s="99">
        <v>43993</v>
      </c>
      <c r="AE506" s="19">
        <v>43991</v>
      </c>
      <c r="AF506" s="19">
        <v>43991</v>
      </c>
      <c r="AG506" s="19" t="s">
        <v>177</v>
      </c>
      <c r="AH506" s="31">
        <v>0.68</v>
      </c>
      <c r="AI506" s="31">
        <v>1</v>
      </c>
      <c r="AJ506" s="31">
        <v>1</v>
      </c>
      <c r="AK506" s="19" t="s">
        <v>150</v>
      </c>
      <c r="AL506" s="77" t="s">
        <v>1456</v>
      </c>
      <c r="AM506" s="17" t="s">
        <v>61</v>
      </c>
      <c r="AN506" s="17" t="s">
        <v>1290</v>
      </c>
    </row>
    <row r="507" spans="2:40" x14ac:dyDescent="0.25">
      <c r="B507" s="41">
        <f t="shared" si="94"/>
        <v>448</v>
      </c>
      <c r="C507" s="16">
        <v>20200608</v>
      </c>
      <c r="D507" s="15" t="s">
        <v>3</v>
      </c>
      <c r="E507" s="80" t="s">
        <v>1421</v>
      </c>
      <c r="F507" s="170" t="s">
        <v>1538</v>
      </c>
      <c r="G507" s="80">
        <v>1509577</v>
      </c>
      <c r="H507" s="52" t="s">
        <v>61</v>
      </c>
      <c r="I507" s="80" t="s">
        <v>185</v>
      </c>
      <c r="J507" s="52" t="s">
        <v>61</v>
      </c>
      <c r="K507" s="15" t="s">
        <v>146</v>
      </c>
      <c r="L507" s="15" t="s">
        <v>454</v>
      </c>
      <c r="M507" s="80" t="s">
        <v>1432</v>
      </c>
      <c r="N507" s="15" t="s">
        <v>229</v>
      </c>
      <c r="O507" s="17" t="s">
        <v>61</v>
      </c>
      <c r="P507" s="17" t="s">
        <v>1436</v>
      </c>
      <c r="Q507" s="18"/>
      <c r="R507" s="52" t="s">
        <v>61</v>
      </c>
      <c r="S507" s="15" t="s">
        <v>142</v>
      </c>
      <c r="T507" s="15"/>
      <c r="U507" s="15"/>
      <c r="V507" s="80">
        <v>82</v>
      </c>
      <c r="W507" s="15">
        <f t="shared" si="97"/>
        <v>82</v>
      </c>
      <c r="X507" s="15">
        <f t="shared" si="96"/>
        <v>82</v>
      </c>
      <c r="Y507" s="15">
        <f>ROUNDDOWN(W507/HLOOKUP(D507,Table!$C$3:$D$4,2,0)*8,2)</f>
        <v>1.45</v>
      </c>
      <c r="Z507" s="15">
        <v>0.75</v>
      </c>
      <c r="AA507" s="15" t="s">
        <v>21</v>
      </c>
      <c r="AB507" s="19">
        <v>43993</v>
      </c>
      <c r="AC507" s="19">
        <v>43991</v>
      </c>
      <c r="AD507" s="99">
        <v>43993</v>
      </c>
      <c r="AE507" s="19">
        <v>43991</v>
      </c>
      <c r="AF507" s="19">
        <v>43991</v>
      </c>
      <c r="AG507" s="19" t="s">
        <v>176</v>
      </c>
      <c r="AH507" s="31">
        <v>1</v>
      </c>
      <c r="AI507" s="31">
        <v>1</v>
      </c>
      <c r="AJ507" s="31">
        <v>1</v>
      </c>
      <c r="AK507" s="19" t="s">
        <v>150</v>
      </c>
      <c r="AL507" s="17" t="s">
        <v>61</v>
      </c>
      <c r="AM507" s="17" t="s">
        <v>61</v>
      </c>
      <c r="AN507" s="17" t="s">
        <v>61</v>
      </c>
    </row>
    <row r="508" spans="2:40" x14ac:dyDescent="0.25">
      <c r="B508" s="41">
        <f t="shared" si="94"/>
        <v>449</v>
      </c>
      <c r="C508" s="16">
        <v>20200608</v>
      </c>
      <c r="D508" s="15" t="s">
        <v>3</v>
      </c>
      <c r="E508" s="80" t="s">
        <v>1421</v>
      </c>
      <c r="F508" s="170" t="s">
        <v>1541</v>
      </c>
      <c r="G508" s="80">
        <v>1509577</v>
      </c>
      <c r="H508" s="52" t="s">
        <v>61</v>
      </c>
      <c r="I508" s="80" t="s">
        <v>186</v>
      </c>
      <c r="J508" s="52" t="s">
        <v>61</v>
      </c>
      <c r="K508" s="15" t="s">
        <v>146</v>
      </c>
      <c r="L508" s="15" t="s">
        <v>454</v>
      </c>
      <c r="M508" s="80" t="s">
        <v>1432</v>
      </c>
      <c r="N508" s="15" t="s">
        <v>229</v>
      </c>
      <c r="O508" s="17" t="s">
        <v>61</v>
      </c>
      <c r="P508" s="17" t="s">
        <v>1436</v>
      </c>
      <c r="Q508" s="18"/>
      <c r="R508" s="52" t="s">
        <v>61</v>
      </c>
      <c r="S508" s="15" t="s">
        <v>142</v>
      </c>
      <c r="T508" s="15"/>
      <c r="U508" s="15"/>
      <c r="V508" s="80">
        <v>54</v>
      </c>
      <c r="W508" s="15">
        <f t="shared" si="97"/>
        <v>54</v>
      </c>
      <c r="X508" s="15">
        <f t="shared" si="96"/>
        <v>54</v>
      </c>
      <c r="Y508" s="15">
        <f>ROUNDDOWN(W508/HLOOKUP(D508,Table!$C$3:$D$4,2,0)*8,2)</f>
        <v>0.96</v>
      </c>
      <c r="Z508" s="15">
        <v>1</v>
      </c>
      <c r="AA508" s="15" t="s">
        <v>21</v>
      </c>
      <c r="AB508" s="19">
        <v>43993</v>
      </c>
      <c r="AC508" s="19">
        <v>43991</v>
      </c>
      <c r="AD508" s="99">
        <v>43993</v>
      </c>
      <c r="AE508" s="19">
        <v>43991</v>
      </c>
      <c r="AF508" s="19">
        <v>43991</v>
      </c>
      <c r="AG508" s="19" t="s">
        <v>176</v>
      </c>
      <c r="AH508" s="31">
        <v>1</v>
      </c>
      <c r="AI508" s="31">
        <v>1</v>
      </c>
      <c r="AJ508" s="31">
        <v>1</v>
      </c>
      <c r="AK508" s="19" t="s">
        <v>150</v>
      </c>
      <c r="AL508" s="17" t="s">
        <v>61</v>
      </c>
      <c r="AM508" s="17" t="s">
        <v>61</v>
      </c>
      <c r="AN508" s="17" t="s">
        <v>61</v>
      </c>
    </row>
    <row r="509" spans="2:40" x14ac:dyDescent="0.25">
      <c r="B509" s="41">
        <f t="shared" si="94"/>
        <v>450</v>
      </c>
      <c r="C509" s="16">
        <v>20200608</v>
      </c>
      <c r="D509" s="15" t="s">
        <v>3</v>
      </c>
      <c r="E509" s="80" t="s">
        <v>1421</v>
      </c>
      <c r="F509" s="170" t="s">
        <v>1542</v>
      </c>
      <c r="G509" s="80">
        <v>1509577</v>
      </c>
      <c r="H509" s="52" t="s">
        <v>61</v>
      </c>
      <c r="I509" s="80" t="s">
        <v>1425</v>
      </c>
      <c r="J509" s="52" t="s">
        <v>61</v>
      </c>
      <c r="K509" s="15" t="s">
        <v>146</v>
      </c>
      <c r="L509" s="15" t="s">
        <v>454</v>
      </c>
      <c r="M509" s="80" t="s">
        <v>1432</v>
      </c>
      <c r="N509" s="15" t="s">
        <v>229</v>
      </c>
      <c r="O509" s="17" t="s">
        <v>61</v>
      </c>
      <c r="P509" s="17" t="s">
        <v>1436</v>
      </c>
      <c r="Q509" s="18"/>
      <c r="R509" s="52" t="s">
        <v>61</v>
      </c>
      <c r="S509" s="15" t="s">
        <v>142</v>
      </c>
      <c r="T509" s="15"/>
      <c r="U509" s="15"/>
      <c r="V509" s="80">
        <v>109</v>
      </c>
      <c r="W509" s="15">
        <f t="shared" si="97"/>
        <v>109</v>
      </c>
      <c r="X509" s="15">
        <f t="shared" si="96"/>
        <v>109</v>
      </c>
      <c r="Y509" s="15">
        <f>ROUNDDOWN(W509/HLOOKUP(D509,Table!$C$3:$D$4,2,0)*8,2)</f>
        <v>1.93</v>
      </c>
      <c r="Z509" s="15">
        <v>1</v>
      </c>
      <c r="AA509" s="15" t="s">
        <v>21</v>
      </c>
      <c r="AB509" s="19">
        <v>43993</v>
      </c>
      <c r="AC509" s="19">
        <v>43991</v>
      </c>
      <c r="AD509" s="99">
        <v>43993</v>
      </c>
      <c r="AE509" s="19">
        <v>43991</v>
      </c>
      <c r="AF509" s="19">
        <v>43991</v>
      </c>
      <c r="AG509" s="19" t="s">
        <v>176</v>
      </c>
      <c r="AH509" s="31">
        <v>1</v>
      </c>
      <c r="AI509" s="31">
        <v>1</v>
      </c>
      <c r="AJ509" s="31">
        <v>1</v>
      </c>
      <c r="AK509" s="19" t="s">
        <v>150</v>
      </c>
      <c r="AL509" s="17" t="s">
        <v>61</v>
      </c>
      <c r="AM509" s="17" t="s">
        <v>61</v>
      </c>
      <c r="AN509" s="17" t="s">
        <v>61</v>
      </c>
    </row>
    <row r="510" spans="2:40" x14ac:dyDescent="0.25">
      <c r="B510" s="41">
        <f t="shared" si="94"/>
        <v>451</v>
      </c>
      <c r="C510" s="16">
        <v>20200608</v>
      </c>
      <c r="D510" s="15" t="s">
        <v>3</v>
      </c>
      <c r="E510" s="80" t="s">
        <v>1421</v>
      </c>
      <c r="F510" s="200" t="s">
        <v>1898</v>
      </c>
      <c r="G510" s="80">
        <v>1509577</v>
      </c>
      <c r="H510" s="52" t="s">
        <v>61</v>
      </c>
      <c r="I510" s="80" t="s">
        <v>1426</v>
      </c>
      <c r="J510" s="52" t="s">
        <v>61</v>
      </c>
      <c r="K510" s="15" t="s">
        <v>146</v>
      </c>
      <c r="L510" s="15" t="s">
        <v>454</v>
      </c>
      <c r="M510" s="80" t="s">
        <v>1432</v>
      </c>
      <c r="N510" s="15" t="s">
        <v>229</v>
      </c>
      <c r="O510" s="17" t="s">
        <v>61</v>
      </c>
      <c r="P510" s="17" t="s">
        <v>1436</v>
      </c>
      <c r="Q510" s="18"/>
      <c r="R510" s="52" t="s">
        <v>61</v>
      </c>
      <c r="S510" s="97" t="s">
        <v>68</v>
      </c>
      <c r="T510" s="15"/>
      <c r="U510" s="15"/>
      <c r="V510" s="80">
        <v>200</v>
      </c>
      <c r="W510" s="15">
        <f t="shared" si="97"/>
        <v>200</v>
      </c>
      <c r="X510" s="15"/>
      <c r="Y510" s="15">
        <f>ROUNDDOWN(W510/HLOOKUP(D510,Table!$C$3:$D$4,2,0)*8,2)</f>
        <v>3.55</v>
      </c>
      <c r="Z510" s="15"/>
      <c r="AA510" s="15"/>
      <c r="AB510" s="19"/>
      <c r="AC510" s="19">
        <v>43991</v>
      </c>
      <c r="AD510" s="239">
        <v>43993</v>
      </c>
      <c r="AE510" s="19"/>
      <c r="AF510" s="19"/>
      <c r="AG510" s="19"/>
      <c r="AH510" s="31"/>
      <c r="AI510" s="31"/>
      <c r="AJ510" s="31"/>
      <c r="AK510" s="19"/>
      <c r="AL510" s="17" t="s">
        <v>61</v>
      </c>
      <c r="AM510" s="15"/>
      <c r="AN510" s="84" t="s">
        <v>1555</v>
      </c>
    </row>
    <row r="511" spans="2:40" x14ac:dyDescent="0.25">
      <c r="B511" s="41">
        <f t="shared" si="94"/>
        <v>452</v>
      </c>
      <c r="C511" s="16">
        <v>20200608</v>
      </c>
      <c r="D511" s="15" t="s">
        <v>3</v>
      </c>
      <c r="E511" s="80" t="s">
        <v>1421</v>
      </c>
      <c r="F511" s="200" t="s">
        <v>1899</v>
      </c>
      <c r="G511" s="80">
        <v>1509577</v>
      </c>
      <c r="H511" s="52" t="s">
        <v>61</v>
      </c>
      <c r="I511" s="80" t="s">
        <v>1427</v>
      </c>
      <c r="J511" s="52" t="s">
        <v>61</v>
      </c>
      <c r="K511" s="15" t="s">
        <v>146</v>
      </c>
      <c r="L511" s="15" t="s">
        <v>454</v>
      </c>
      <c r="M511" s="80" t="s">
        <v>1432</v>
      </c>
      <c r="N511" s="15" t="s">
        <v>229</v>
      </c>
      <c r="O511" s="17" t="s">
        <v>61</v>
      </c>
      <c r="P511" s="17" t="s">
        <v>1436</v>
      </c>
      <c r="Q511" s="18"/>
      <c r="R511" s="52" t="s">
        <v>61</v>
      </c>
      <c r="S511" s="97" t="s">
        <v>68</v>
      </c>
      <c r="T511" s="15"/>
      <c r="U511" s="15"/>
      <c r="V511" s="80">
        <v>208</v>
      </c>
      <c r="W511" s="15">
        <f t="shared" si="97"/>
        <v>208</v>
      </c>
      <c r="X511" s="15"/>
      <c r="Y511" s="15">
        <f>ROUNDDOWN(W511/HLOOKUP(D511,Table!$C$3:$D$4,2,0)*8,2)</f>
        <v>3.69</v>
      </c>
      <c r="Z511" s="15"/>
      <c r="AA511" s="15"/>
      <c r="AB511" s="19"/>
      <c r="AC511" s="19">
        <v>43991</v>
      </c>
      <c r="AD511" s="239">
        <v>43993</v>
      </c>
      <c r="AE511" s="19"/>
      <c r="AF511" s="19"/>
      <c r="AG511" s="19"/>
      <c r="AH511" s="31"/>
      <c r="AI511" s="31"/>
      <c r="AJ511" s="31"/>
      <c r="AK511" s="19"/>
      <c r="AL511" s="15"/>
      <c r="AM511" s="15"/>
      <c r="AN511" s="84" t="s">
        <v>1555</v>
      </c>
    </row>
    <row r="512" spans="2:40" x14ac:dyDescent="0.25">
      <c r="B512" s="41">
        <f t="shared" si="94"/>
        <v>453</v>
      </c>
      <c r="C512" s="16">
        <v>20200608</v>
      </c>
      <c r="D512" s="15" t="s">
        <v>3</v>
      </c>
      <c r="E512" s="80" t="s">
        <v>1421</v>
      </c>
      <c r="F512" s="200" t="s">
        <v>1900</v>
      </c>
      <c r="G512" s="80">
        <v>1509577</v>
      </c>
      <c r="H512" s="52" t="s">
        <v>61</v>
      </c>
      <c r="I512" s="80" t="s">
        <v>1428</v>
      </c>
      <c r="J512" s="52" t="s">
        <v>61</v>
      </c>
      <c r="K512" s="15" t="s">
        <v>146</v>
      </c>
      <c r="L512" s="15" t="s">
        <v>454</v>
      </c>
      <c r="M512" s="80" t="s">
        <v>1432</v>
      </c>
      <c r="N512" s="15" t="s">
        <v>229</v>
      </c>
      <c r="O512" s="17" t="s">
        <v>61</v>
      </c>
      <c r="P512" s="17" t="s">
        <v>1436</v>
      </c>
      <c r="Q512" s="18"/>
      <c r="R512" s="52" t="s">
        <v>61</v>
      </c>
      <c r="S512" s="97" t="s">
        <v>68</v>
      </c>
      <c r="T512" s="15"/>
      <c r="U512" s="15"/>
      <c r="V512" s="80">
        <v>255</v>
      </c>
      <c r="W512" s="15">
        <f t="shared" si="97"/>
        <v>255</v>
      </c>
      <c r="X512" s="15"/>
      <c r="Y512" s="15">
        <f>ROUNDDOWN(W512/HLOOKUP(D512,Table!$C$3:$D$4,2,0)*8,2)</f>
        <v>4.53</v>
      </c>
      <c r="Z512" s="15"/>
      <c r="AA512" s="15"/>
      <c r="AB512" s="19"/>
      <c r="AC512" s="19">
        <v>43991</v>
      </c>
      <c r="AD512" s="239">
        <v>43993</v>
      </c>
      <c r="AE512" s="19"/>
      <c r="AF512" s="19"/>
      <c r="AG512" s="19"/>
      <c r="AH512" s="31"/>
      <c r="AI512" s="31"/>
      <c r="AJ512" s="31"/>
      <c r="AK512" s="19"/>
      <c r="AL512" s="15"/>
      <c r="AM512" s="15"/>
      <c r="AN512" s="84" t="s">
        <v>1555</v>
      </c>
    </row>
    <row r="513" spans="2:40" x14ac:dyDescent="0.25">
      <c r="B513" s="41">
        <f t="shared" si="94"/>
        <v>454</v>
      </c>
      <c r="C513" s="16">
        <v>20200608</v>
      </c>
      <c r="D513" s="15" t="s">
        <v>3</v>
      </c>
      <c r="E513" s="80" t="s">
        <v>1421</v>
      </c>
      <c r="F513" s="170" t="s">
        <v>1539</v>
      </c>
      <c r="G513" s="80">
        <v>1509577</v>
      </c>
      <c r="H513" s="52" t="s">
        <v>61</v>
      </c>
      <c r="I513" s="80" t="s">
        <v>1429</v>
      </c>
      <c r="J513" s="52" t="s">
        <v>61</v>
      </c>
      <c r="K513" s="15" t="s">
        <v>146</v>
      </c>
      <c r="L513" s="15" t="s">
        <v>454</v>
      </c>
      <c r="M513" s="80" t="s">
        <v>1432</v>
      </c>
      <c r="N513" s="15" t="s">
        <v>229</v>
      </c>
      <c r="O513" s="17" t="s">
        <v>61</v>
      </c>
      <c r="P513" s="17" t="s">
        <v>1436</v>
      </c>
      <c r="Q513" s="18"/>
      <c r="R513" s="52" t="s">
        <v>61</v>
      </c>
      <c r="S513" s="15" t="s">
        <v>69</v>
      </c>
      <c r="T513" s="15"/>
      <c r="U513" s="15"/>
      <c r="V513" s="80">
        <v>146</v>
      </c>
      <c r="W513" s="15">
        <f t="shared" si="97"/>
        <v>146</v>
      </c>
      <c r="X513" s="15">
        <f t="shared" ref="X513:X521" si="98">W513</f>
        <v>146</v>
      </c>
      <c r="Y513" s="15">
        <f>ROUNDDOWN(W513/HLOOKUP(D513,Table!$C$3:$D$4,2,0)*8,2)</f>
        <v>2.59</v>
      </c>
      <c r="Z513" s="15">
        <v>1</v>
      </c>
      <c r="AA513" s="15" t="s">
        <v>21</v>
      </c>
      <c r="AB513" s="19">
        <v>43993</v>
      </c>
      <c r="AC513" s="19">
        <v>43991</v>
      </c>
      <c r="AD513" s="99">
        <v>43993</v>
      </c>
      <c r="AE513" s="19">
        <v>43991</v>
      </c>
      <c r="AF513" s="19">
        <v>43991</v>
      </c>
      <c r="AG513" s="19" t="s">
        <v>176</v>
      </c>
      <c r="AH513" s="31" t="s">
        <v>61</v>
      </c>
      <c r="AI513" s="31" t="s">
        <v>61</v>
      </c>
      <c r="AJ513" s="31" t="s">
        <v>61</v>
      </c>
      <c r="AK513" s="19" t="s">
        <v>150</v>
      </c>
      <c r="AL513" s="17" t="s">
        <v>657</v>
      </c>
      <c r="AM513" s="15"/>
      <c r="AN513" s="15"/>
    </row>
    <row r="514" spans="2:40" x14ac:dyDescent="0.25">
      <c r="B514" s="41">
        <f t="shared" si="94"/>
        <v>455</v>
      </c>
      <c r="C514" s="16">
        <v>20200608</v>
      </c>
      <c r="D514" s="15" t="s">
        <v>3</v>
      </c>
      <c r="E514" s="80" t="s">
        <v>1421</v>
      </c>
      <c r="F514" s="170" t="s">
        <v>1540</v>
      </c>
      <c r="G514" s="80">
        <v>1509577</v>
      </c>
      <c r="H514" s="52" t="s">
        <v>61</v>
      </c>
      <c r="I514" s="80" t="s">
        <v>188</v>
      </c>
      <c r="J514" s="52" t="s">
        <v>61</v>
      </c>
      <c r="K514" s="15" t="s">
        <v>146</v>
      </c>
      <c r="L514" s="15" t="s">
        <v>454</v>
      </c>
      <c r="M514" s="80" t="s">
        <v>1432</v>
      </c>
      <c r="N514" s="15" t="s">
        <v>229</v>
      </c>
      <c r="O514" s="17" t="s">
        <v>61</v>
      </c>
      <c r="P514" s="77" t="s">
        <v>1436</v>
      </c>
      <c r="Q514" s="18"/>
      <c r="R514" s="52" t="s">
        <v>61</v>
      </c>
      <c r="S514" s="15" t="s">
        <v>69</v>
      </c>
      <c r="T514" s="15"/>
      <c r="U514" s="15"/>
      <c r="V514" s="80">
        <v>96</v>
      </c>
      <c r="W514" s="84">
        <f>V514-96+206</f>
        <v>206</v>
      </c>
      <c r="X514" s="15">
        <f t="shared" si="98"/>
        <v>206</v>
      </c>
      <c r="Y514" s="15">
        <f>ROUNDDOWN(W514/HLOOKUP(D514,Table!$C$3:$D$4,2,0)*8,2)</f>
        <v>3.66</v>
      </c>
      <c r="Z514" s="15">
        <v>3</v>
      </c>
      <c r="AA514" s="15" t="s">
        <v>21</v>
      </c>
      <c r="AB514" s="19">
        <v>43993</v>
      </c>
      <c r="AC514" s="19">
        <v>43991</v>
      </c>
      <c r="AD514" s="99">
        <v>43993</v>
      </c>
      <c r="AE514" s="19">
        <v>43991</v>
      </c>
      <c r="AF514" s="19">
        <v>43991</v>
      </c>
      <c r="AG514" s="19" t="s">
        <v>177</v>
      </c>
      <c r="AH514" s="31">
        <v>0.67</v>
      </c>
      <c r="AI514" s="31">
        <v>0.72</v>
      </c>
      <c r="AJ514" s="31">
        <v>0.75</v>
      </c>
      <c r="AK514" s="19" t="s">
        <v>139</v>
      </c>
      <c r="AL514" s="15" t="s">
        <v>1465</v>
      </c>
      <c r="AM514" s="15"/>
      <c r="AN514" s="15"/>
    </row>
    <row r="515" spans="2:40" x14ac:dyDescent="0.25">
      <c r="B515" s="41">
        <f t="shared" si="94"/>
        <v>456</v>
      </c>
      <c r="C515" s="16">
        <v>20200608</v>
      </c>
      <c r="D515" s="15" t="s">
        <v>3</v>
      </c>
      <c r="E515" s="80" t="s">
        <v>955</v>
      </c>
      <c r="F515" s="170" t="s">
        <v>1556</v>
      </c>
      <c r="G515" s="80">
        <v>1507636</v>
      </c>
      <c r="H515" s="52" t="s">
        <v>61</v>
      </c>
      <c r="I515" s="80" t="s">
        <v>224</v>
      </c>
      <c r="J515" s="52" t="s">
        <v>61</v>
      </c>
      <c r="K515" s="15" t="s">
        <v>146</v>
      </c>
      <c r="L515" s="80" t="s">
        <v>613</v>
      </c>
      <c r="M515" s="80" t="s">
        <v>1012</v>
      </c>
      <c r="N515" s="80" t="s">
        <v>610</v>
      </c>
      <c r="O515" s="17" t="s">
        <v>61</v>
      </c>
      <c r="P515" s="77" t="s">
        <v>1011</v>
      </c>
      <c r="Q515" s="18"/>
      <c r="R515" s="52" t="s">
        <v>61</v>
      </c>
      <c r="S515" s="15" t="s">
        <v>743</v>
      </c>
      <c r="T515" s="15"/>
      <c r="U515" s="15"/>
      <c r="V515" s="80">
        <v>286</v>
      </c>
      <c r="W515" s="15">
        <f t="shared" si="97"/>
        <v>286</v>
      </c>
      <c r="X515" s="15">
        <f t="shared" si="98"/>
        <v>286</v>
      </c>
      <c r="Y515" s="15">
        <f>ROUNDDOWN(W515/HLOOKUP(D515,Table!$C$3:$D$4,2,0)*8,2)</f>
        <v>5.08</v>
      </c>
      <c r="Z515" s="15">
        <v>3</v>
      </c>
      <c r="AA515" s="15" t="s">
        <v>18</v>
      </c>
      <c r="AB515" s="19"/>
      <c r="AC515" s="19">
        <v>43991</v>
      </c>
      <c r="AD515" s="173">
        <v>43997</v>
      </c>
      <c r="AE515" s="19">
        <v>43992</v>
      </c>
      <c r="AF515" s="19">
        <v>43992</v>
      </c>
      <c r="AG515" s="19" t="s">
        <v>176</v>
      </c>
      <c r="AH515" s="31">
        <v>1</v>
      </c>
      <c r="AI515" s="31">
        <v>1</v>
      </c>
      <c r="AJ515" s="31">
        <v>1</v>
      </c>
      <c r="AK515" s="19" t="s">
        <v>150</v>
      </c>
      <c r="AL515" s="15"/>
      <c r="AM515" s="15"/>
      <c r="AN515" s="15"/>
    </row>
    <row r="516" spans="2:40" x14ac:dyDescent="0.25">
      <c r="B516" s="41">
        <f t="shared" si="94"/>
        <v>457</v>
      </c>
      <c r="C516" s="16">
        <v>20200608</v>
      </c>
      <c r="D516" s="15" t="s">
        <v>3</v>
      </c>
      <c r="E516" s="80" t="s">
        <v>955</v>
      </c>
      <c r="F516" s="170" t="s">
        <v>1557</v>
      </c>
      <c r="G516" s="80">
        <v>1507636</v>
      </c>
      <c r="H516" s="52" t="s">
        <v>61</v>
      </c>
      <c r="I516" s="80" t="s">
        <v>225</v>
      </c>
      <c r="J516" s="52" t="s">
        <v>61</v>
      </c>
      <c r="K516" s="15" t="s">
        <v>146</v>
      </c>
      <c r="L516" s="15" t="s">
        <v>613</v>
      </c>
      <c r="M516" s="80" t="s">
        <v>1012</v>
      </c>
      <c r="N516" s="15" t="s">
        <v>610</v>
      </c>
      <c r="O516" s="17" t="s">
        <v>61</v>
      </c>
      <c r="P516" s="77" t="s">
        <v>1011</v>
      </c>
      <c r="Q516" s="18"/>
      <c r="R516" s="52" t="s">
        <v>61</v>
      </c>
      <c r="S516" s="15" t="s">
        <v>744</v>
      </c>
      <c r="T516" s="15"/>
      <c r="U516" s="15"/>
      <c r="V516" s="80">
        <v>241</v>
      </c>
      <c r="W516" s="15">
        <f t="shared" si="97"/>
        <v>241</v>
      </c>
      <c r="X516" s="15">
        <f t="shared" si="98"/>
        <v>241</v>
      </c>
      <c r="Y516" s="15">
        <f>ROUNDDOWN(W516/HLOOKUP(D516,Table!$C$3:$D$4,2,0)*8,2)</f>
        <v>4.28</v>
      </c>
      <c r="Z516" s="15">
        <v>3</v>
      </c>
      <c r="AA516" s="15" t="s">
        <v>18</v>
      </c>
      <c r="AB516" s="19"/>
      <c r="AC516" s="19">
        <v>43991</v>
      </c>
      <c r="AD516" s="173">
        <v>43997</v>
      </c>
      <c r="AE516" s="19">
        <v>43992</v>
      </c>
      <c r="AF516" s="19">
        <v>43992</v>
      </c>
      <c r="AG516" s="19" t="s">
        <v>176</v>
      </c>
      <c r="AH516" s="31">
        <v>1</v>
      </c>
      <c r="AI516" s="31">
        <v>1</v>
      </c>
      <c r="AJ516" s="31">
        <v>1</v>
      </c>
      <c r="AK516" s="19" t="s">
        <v>150</v>
      </c>
      <c r="AL516" s="15"/>
      <c r="AM516" s="15"/>
      <c r="AN516" s="15"/>
    </row>
    <row r="517" spans="2:40" x14ac:dyDescent="0.25">
      <c r="B517" s="41">
        <f t="shared" si="94"/>
        <v>458</v>
      </c>
      <c r="C517" s="16">
        <v>20200608</v>
      </c>
      <c r="D517" s="15" t="s">
        <v>3</v>
      </c>
      <c r="E517" s="80" t="s">
        <v>955</v>
      </c>
      <c r="F517" s="170" t="s">
        <v>1558</v>
      </c>
      <c r="G517" s="80">
        <v>1507636</v>
      </c>
      <c r="H517" s="52" t="s">
        <v>61</v>
      </c>
      <c r="I517" s="80" t="s">
        <v>1430</v>
      </c>
      <c r="J517" s="52" t="s">
        <v>61</v>
      </c>
      <c r="K517" s="15" t="s">
        <v>146</v>
      </c>
      <c r="L517" s="15" t="s">
        <v>613</v>
      </c>
      <c r="M517" s="80" t="s">
        <v>1012</v>
      </c>
      <c r="N517" s="15" t="s">
        <v>610</v>
      </c>
      <c r="O517" s="17" t="s">
        <v>61</v>
      </c>
      <c r="P517" s="77" t="s">
        <v>1011</v>
      </c>
      <c r="Q517" s="18"/>
      <c r="R517" s="52" t="s">
        <v>61</v>
      </c>
      <c r="S517" s="18" t="s">
        <v>742</v>
      </c>
      <c r="T517" s="15"/>
      <c r="U517" s="15"/>
      <c r="V517" s="80">
        <v>84</v>
      </c>
      <c r="W517" s="15">
        <f t="shared" si="97"/>
        <v>84</v>
      </c>
      <c r="X517" s="15">
        <f t="shared" si="98"/>
        <v>84</v>
      </c>
      <c r="Y517" s="15">
        <f>ROUNDDOWN(W517/HLOOKUP(D517,Table!$C$3:$D$4,2,0)*8,2)</f>
        <v>1.49</v>
      </c>
      <c r="Z517" s="15">
        <v>2</v>
      </c>
      <c r="AA517" s="15" t="s">
        <v>18</v>
      </c>
      <c r="AB517" s="19"/>
      <c r="AC517" s="19">
        <v>43991</v>
      </c>
      <c r="AD517" s="173">
        <v>43997</v>
      </c>
      <c r="AE517" s="19">
        <v>43992</v>
      </c>
      <c r="AF517" s="19">
        <v>43992</v>
      </c>
      <c r="AG517" s="19" t="s">
        <v>177</v>
      </c>
      <c r="AH517" s="31">
        <v>1</v>
      </c>
      <c r="AI517" s="31">
        <v>0.87</v>
      </c>
      <c r="AJ517" s="31">
        <v>1</v>
      </c>
      <c r="AK517" s="19" t="s">
        <v>150</v>
      </c>
      <c r="AL517" s="15"/>
      <c r="AM517" s="15"/>
      <c r="AN517" s="15" t="s">
        <v>1882</v>
      </c>
    </row>
    <row r="518" spans="2:40" x14ac:dyDescent="0.25">
      <c r="B518" s="41">
        <f t="shared" si="94"/>
        <v>459</v>
      </c>
      <c r="C518" s="16">
        <v>20200608</v>
      </c>
      <c r="D518" s="15" t="s">
        <v>2</v>
      </c>
      <c r="E518" s="80" t="s">
        <v>601</v>
      </c>
      <c r="F518" s="77" t="s">
        <v>61</v>
      </c>
      <c r="G518" s="80">
        <v>1511693</v>
      </c>
      <c r="H518" s="52" t="s">
        <v>61</v>
      </c>
      <c r="I518" s="80" t="s">
        <v>1000</v>
      </c>
      <c r="J518" s="52" t="s">
        <v>61</v>
      </c>
      <c r="K518" s="15" t="s">
        <v>146</v>
      </c>
      <c r="L518" s="15" t="s">
        <v>150</v>
      </c>
      <c r="M518" s="80" t="s">
        <v>615</v>
      </c>
      <c r="N518" s="80">
        <v>1511693</v>
      </c>
      <c r="O518" s="77" t="s">
        <v>1434</v>
      </c>
      <c r="P518" s="77" t="s">
        <v>1011</v>
      </c>
      <c r="Q518" s="18"/>
      <c r="R518" s="52" t="s">
        <v>61</v>
      </c>
      <c r="S518" s="18" t="s">
        <v>742</v>
      </c>
      <c r="T518" s="15"/>
      <c r="U518" s="15"/>
      <c r="V518" s="80">
        <v>28</v>
      </c>
      <c r="W518" s="15">
        <f t="shared" si="97"/>
        <v>28</v>
      </c>
      <c r="X518" s="15">
        <f t="shared" si="98"/>
        <v>28</v>
      </c>
      <c r="Y518" s="15">
        <f>ROUNDDOWN(W518/HLOOKUP(D518,Table!$C$3:$D$4,2,0)*8,2)</f>
        <v>1.72</v>
      </c>
      <c r="Z518" s="15">
        <v>2</v>
      </c>
      <c r="AA518" s="15" t="s">
        <v>18</v>
      </c>
      <c r="AB518" s="19"/>
      <c r="AC518" s="19">
        <v>43991</v>
      </c>
      <c r="AD518" s="173">
        <v>43997</v>
      </c>
      <c r="AE518" s="19">
        <v>43994</v>
      </c>
      <c r="AF518" s="19">
        <v>43994</v>
      </c>
      <c r="AG518" s="19" t="s">
        <v>176</v>
      </c>
      <c r="AH518" s="31">
        <v>1</v>
      </c>
      <c r="AI518" s="31">
        <v>1</v>
      </c>
      <c r="AJ518" s="31">
        <v>1</v>
      </c>
      <c r="AK518" s="19" t="s">
        <v>150</v>
      </c>
      <c r="AL518" s="15"/>
      <c r="AM518" s="15"/>
      <c r="AN518" s="15"/>
    </row>
    <row r="519" spans="2:40" x14ac:dyDescent="0.25">
      <c r="B519" s="41">
        <f t="shared" si="94"/>
        <v>460</v>
      </c>
      <c r="C519" s="16">
        <v>20200608</v>
      </c>
      <c r="D519" s="15" t="s">
        <v>2</v>
      </c>
      <c r="E519" s="80" t="s">
        <v>1422</v>
      </c>
      <c r="F519" s="77" t="s">
        <v>61</v>
      </c>
      <c r="G519" s="80">
        <v>1511618</v>
      </c>
      <c r="H519" s="52" t="s">
        <v>61</v>
      </c>
      <c r="I519" s="80" t="s">
        <v>1435</v>
      </c>
      <c r="J519" s="52" t="s">
        <v>61</v>
      </c>
      <c r="K519" s="15" t="s">
        <v>146</v>
      </c>
      <c r="L519" s="15" t="s">
        <v>150</v>
      </c>
      <c r="M519" s="80" t="s">
        <v>1433</v>
      </c>
      <c r="N519" s="80">
        <v>1511618</v>
      </c>
      <c r="O519" s="17">
        <v>1.1200000000000001</v>
      </c>
      <c r="P519" s="77" t="s">
        <v>1437</v>
      </c>
      <c r="Q519" s="18"/>
      <c r="R519" s="52" t="s">
        <v>61</v>
      </c>
      <c r="S519" s="15" t="s">
        <v>6</v>
      </c>
      <c r="T519" s="15"/>
      <c r="U519" s="15"/>
      <c r="V519" s="80">
        <v>150</v>
      </c>
      <c r="W519" s="15">
        <f t="shared" si="97"/>
        <v>150</v>
      </c>
      <c r="X519" s="15">
        <f t="shared" si="98"/>
        <v>150</v>
      </c>
      <c r="Y519" s="15">
        <f>ROUNDDOWN(W519/HLOOKUP(D519,Table!$C$3:$D$4,2,0)*8,2)</f>
        <v>9.23</v>
      </c>
      <c r="Z519" s="15">
        <v>5</v>
      </c>
      <c r="AA519" s="15" t="s">
        <v>21</v>
      </c>
      <c r="AB519" s="19">
        <v>43993</v>
      </c>
      <c r="AC519" s="19">
        <v>43991</v>
      </c>
      <c r="AD519" s="99">
        <v>43993</v>
      </c>
      <c r="AE519" s="19">
        <v>43992</v>
      </c>
      <c r="AF519" s="19">
        <v>43992</v>
      </c>
      <c r="AG519" s="19" t="s">
        <v>176</v>
      </c>
      <c r="AH519" s="31">
        <v>1</v>
      </c>
      <c r="AI519" s="31">
        <v>1</v>
      </c>
      <c r="AJ519" s="31">
        <v>1</v>
      </c>
      <c r="AK519" s="19" t="s">
        <v>150</v>
      </c>
      <c r="AL519" s="15"/>
      <c r="AM519" s="15"/>
      <c r="AN519" s="15"/>
    </row>
    <row r="520" spans="2:40" x14ac:dyDescent="0.25">
      <c r="B520" s="41">
        <f t="shared" si="94"/>
        <v>461</v>
      </c>
      <c r="C520" s="16">
        <v>20200608</v>
      </c>
      <c r="D520" s="15" t="s">
        <v>3</v>
      </c>
      <c r="E520" s="80" t="s">
        <v>1423</v>
      </c>
      <c r="F520" s="170" t="s">
        <v>1543</v>
      </c>
      <c r="G520" s="80">
        <v>1510954</v>
      </c>
      <c r="H520" s="52" t="s">
        <v>61</v>
      </c>
      <c r="I520" s="80" t="s">
        <v>1431</v>
      </c>
      <c r="J520" s="52" t="s">
        <v>61</v>
      </c>
      <c r="K520" s="15" t="s">
        <v>146</v>
      </c>
      <c r="L520" s="15" t="s">
        <v>150</v>
      </c>
      <c r="M520" s="80" t="s">
        <v>1005</v>
      </c>
      <c r="N520" s="80" t="s">
        <v>1439</v>
      </c>
      <c r="O520" s="17" t="s">
        <v>61</v>
      </c>
      <c r="P520" s="77" t="s">
        <v>1438</v>
      </c>
      <c r="Q520" s="18"/>
      <c r="R520" s="52" t="s">
        <v>61</v>
      </c>
      <c r="S520" s="15" t="s">
        <v>6</v>
      </c>
      <c r="T520" s="15"/>
      <c r="U520" s="15"/>
      <c r="V520" s="80">
        <v>719</v>
      </c>
      <c r="W520" s="15">
        <f t="shared" si="97"/>
        <v>719</v>
      </c>
      <c r="X520" s="15">
        <f t="shared" si="98"/>
        <v>719</v>
      </c>
      <c r="Y520" s="15">
        <f>ROUNDDOWN(W520/HLOOKUP(D520,Table!$C$3:$D$4,2,0)*8,2)</f>
        <v>12.78</v>
      </c>
      <c r="Z520" s="15">
        <v>4</v>
      </c>
      <c r="AA520" s="15" t="s">
        <v>18</v>
      </c>
      <c r="AB520" s="19"/>
      <c r="AC520" s="19">
        <v>43991</v>
      </c>
      <c r="AD520" s="173">
        <v>43997</v>
      </c>
      <c r="AE520" s="19">
        <v>43993</v>
      </c>
      <c r="AF520" s="19">
        <v>43993</v>
      </c>
      <c r="AG520" s="19" t="s">
        <v>177</v>
      </c>
      <c r="AH520" s="31">
        <v>0.99</v>
      </c>
      <c r="AI520" s="31">
        <v>0.98</v>
      </c>
      <c r="AJ520" s="31">
        <v>0.87</v>
      </c>
      <c r="AK520" s="19" t="s">
        <v>139</v>
      </c>
      <c r="AL520" s="15" t="s">
        <v>1666</v>
      </c>
      <c r="AM520" s="15"/>
      <c r="AN520" s="15" t="s">
        <v>1720</v>
      </c>
    </row>
    <row r="521" spans="2:40" x14ac:dyDescent="0.25">
      <c r="B521" s="41">
        <f t="shared" si="94"/>
        <v>462</v>
      </c>
      <c r="C521" s="16">
        <v>20200608</v>
      </c>
      <c r="D521" s="15" t="s">
        <v>3</v>
      </c>
      <c r="E521" s="80" t="s">
        <v>1423</v>
      </c>
      <c r="F521" s="170" t="s">
        <v>1544</v>
      </c>
      <c r="G521" s="80">
        <v>1510954</v>
      </c>
      <c r="H521" s="52" t="s">
        <v>61</v>
      </c>
      <c r="I521" s="80" t="s">
        <v>201</v>
      </c>
      <c r="J521" s="52" t="s">
        <v>61</v>
      </c>
      <c r="K521" s="15" t="s">
        <v>146</v>
      </c>
      <c r="L521" s="15" t="s">
        <v>150</v>
      </c>
      <c r="M521" s="80" t="s">
        <v>1005</v>
      </c>
      <c r="N521" s="15" t="s">
        <v>1439</v>
      </c>
      <c r="O521" s="17" t="s">
        <v>61</v>
      </c>
      <c r="P521" s="17" t="s">
        <v>1438</v>
      </c>
      <c r="Q521" s="18"/>
      <c r="R521" s="52" t="s">
        <v>61</v>
      </c>
      <c r="S521" s="15" t="s">
        <v>6</v>
      </c>
      <c r="T521" s="15"/>
      <c r="U521" s="15"/>
      <c r="V521" s="80">
        <v>220</v>
      </c>
      <c r="W521" s="84">
        <v>260</v>
      </c>
      <c r="X521" s="15">
        <f t="shared" si="98"/>
        <v>260</v>
      </c>
      <c r="Y521" s="15">
        <f>ROUNDDOWN(W521/HLOOKUP(D521,Table!$C$3:$D$4,2,0)*8,2)</f>
        <v>4.62</v>
      </c>
      <c r="Z521" s="15">
        <v>4</v>
      </c>
      <c r="AA521" s="15" t="s">
        <v>18</v>
      </c>
      <c r="AB521" s="19"/>
      <c r="AC521" s="19">
        <v>43991</v>
      </c>
      <c r="AD521" s="173">
        <v>43997</v>
      </c>
      <c r="AE521" s="19">
        <v>43993</v>
      </c>
      <c r="AF521" s="19">
        <v>43993</v>
      </c>
      <c r="AG521" s="19" t="s">
        <v>176</v>
      </c>
      <c r="AH521" s="31">
        <v>1</v>
      </c>
      <c r="AI521" s="31">
        <v>1</v>
      </c>
      <c r="AJ521" s="31">
        <v>1</v>
      </c>
      <c r="AK521" s="19" t="s">
        <v>150</v>
      </c>
      <c r="AL521" s="15"/>
      <c r="AM521" s="15"/>
      <c r="AN521" s="193" t="s">
        <v>1667</v>
      </c>
    </row>
    <row r="522" spans="2:40" x14ac:dyDescent="0.25">
      <c r="B522" s="233">
        <f t="shared" si="94"/>
        <v>463</v>
      </c>
      <c r="C522" s="16">
        <v>20200609</v>
      </c>
      <c r="D522" s="15" t="s">
        <v>3</v>
      </c>
      <c r="E522" s="15" t="s">
        <v>1466</v>
      </c>
      <c r="F522" s="170" t="s">
        <v>1545</v>
      </c>
      <c r="G522" s="17">
        <v>1504017</v>
      </c>
      <c r="H522" s="52" t="s">
        <v>61</v>
      </c>
      <c r="I522" s="15" t="s">
        <v>215</v>
      </c>
      <c r="J522" s="52" t="s">
        <v>61</v>
      </c>
      <c r="K522" s="15" t="s">
        <v>146</v>
      </c>
      <c r="L522" s="80" t="s">
        <v>1505</v>
      </c>
      <c r="M522" s="15" t="s">
        <v>1502</v>
      </c>
      <c r="N522" s="244" t="s">
        <v>1511</v>
      </c>
      <c r="O522" s="17" t="s">
        <v>61</v>
      </c>
      <c r="P522" s="17" t="s">
        <v>1520</v>
      </c>
      <c r="Q522" s="18"/>
      <c r="R522" s="52" t="s">
        <v>61</v>
      </c>
      <c r="S522" s="15" t="s">
        <v>68</v>
      </c>
      <c r="T522" s="15"/>
      <c r="U522" s="15"/>
      <c r="V522" s="15">
        <v>259</v>
      </c>
      <c r="W522" s="15">
        <f t="shared" ref="W522:W553" si="99">V522</f>
        <v>259</v>
      </c>
      <c r="X522" s="15"/>
      <c r="Y522" s="15">
        <f>ROUNDDOWN(W522/HLOOKUP(D522,Table!$C$3:$D$4,2,0)*8,2)</f>
        <v>4.5999999999999996</v>
      </c>
      <c r="Z522" s="15"/>
      <c r="AA522" s="15"/>
      <c r="AB522" s="19"/>
      <c r="AC522" s="19">
        <v>43991</v>
      </c>
      <c r="AD522" s="19">
        <v>44004</v>
      </c>
      <c r="AE522" s="19"/>
      <c r="AF522" s="19"/>
      <c r="AG522" s="19"/>
      <c r="AH522" s="31"/>
      <c r="AI522" s="31"/>
      <c r="AJ522" s="31"/>
      <c r="AK522" s="19"/>
      <c r="AL522" s="15"/>
      <c r="AM522" s="15"/>
      <c r="AN522" s="15"/>
    </row>
    <row r="523" spans="2:40" x14ac:dyDescent="0.25">
      <c r="B523" s="233">
        <f t="shared" si="94"/>
        <v>464</v>
      </c>
      <c r="C523" s="16">
        <v>20200609</v>
      </c>
      <c r="D523" s="15" t="s">
        <v>3</v>
      </c>
      <c r="E523" s="15" t="s">
        <v>1466</v>
      </c>
      <c r="F523" s="170" t="s">
        <v>1546</v>
      </c>
      <c r="G523" s="17">
        <v>1504017</v>
      </c>
      <c r="H523" s="52" t="s">
        <v>61</v>
      </c>
      <c r="I523" s="15" t="s">
        <v>1473</v>
      </c>
      <c r="J523" s="52" t="s">
        <v>61</v>
      </c>
      <c r="K523" s="15" t="s">
        <v>146</v>
      </c>
      <c r="L523" s="80" t="s">
        <v>1505</v>
      </c>
      <c r="M523" s="15" t="s">
        <v>1502</v>
      </c>
      <c r="N523" s="15" t="s">
        <v>1511</v>
      </c>
      <c r="O523" s="17" t="s">
        <v>61</v>
      </c>
      <c r="P523" s="17" t="s">
        <v>1520</v>
      </c>
      <c r="Q523" s="18"/>
      <c r="R523" s="52" t="s">
        <v>61</v>
      </c>
      <c r="S523" s="15" t="s">
        <v>68</v>
      </c>
      <c r="T523" s="15"/>
      <c r="U523" s="15"/>
      <c r="V523" s="15">
        <v>28</v>
      </c>
      <c r="W523" s="15">
        <f t="shared" si="99"/>
        <v>28</v>
      </c>
      <c r="X523" s="15"/>
      <c r="Y523" s="15">
        <f>ROUNDDOWN(W523/HLOOKUP(D523,Table!$C$3:$D$4,2,0)*8,2)</f>
        <v>0.49</v>
      </c>
      <c r="Z523" s="15"/>
      <c r="AA523" s="15"/>
      <c r="AB523" s="19"/>
      <c r="AC523" s="19">
        <v>43991</v>
      </c>
      <c r="AD523" s="19">
        <v>44004</v>
      </c>
      <c r="AE523" s="19"/>
      <c r="AF523" s="19"/>
      <c r="AG523" s="19"/>
      <c r="AH523" s="31"/>
      <c r="AI523" s="31"/>
      <c r="AJ523" s="31"/>
      <c r="AK523" s="19"/>
      <c r="AL523" s="15"/>
      <c r="AM523" s="15"/>
      <c r="AN523" s="15"/>
    </row>
    <row r="524" spans="2:40" x14ac:dyDescent="0.25">
      <c r="B524" s="233">
        <f t="shared" si="94"/>
        <v>465</v>
      </c>
      <c r="C524" s="16">
        <v>20200609</v>
      </c>
      <c r="D524" s="15" t="s">
        <v>3</v>
      </c>
      <c r="E524" s="15" t="s">
        <v>1466</v>
      </c>
      <c r="F524" s="170" t="s">
        <v>1547</v>
      </c>
      <c r="G524" s="17">
        <v>1504017</v>
      </c>
      <c r="H524" s="52" t="s">
        <v>61</v>
      </c>
      <c r="I524" s="15" t="s">
        <v>153</v>
      </c>
      <c r="J524" s="52" t="s">
        <v>61</v>
      </c>
      <c r="K524" s="15" t="s">
        <v>146</v>
      </c>
      <c r="L524" s="80" t="s">
        <v>1505</v>
      </c>
      <c r="M524" s="15" t="s">
        <v>1502</v>
      </c>
      <c r="N524" s="15" t="s">
        <v>1511</v>
      </c>
      <c r="O524" s="17" t="s">
        <v>61</v>
      </c>
      <c r="P524" s="17" t="s">
        <v>1520</v>
      </c>
      <c r="Q524" s="18"/>
      <c r="R524" s="52" t="s">
        <v>61</v>
      </c>
      <c r="S524" s="15" t="s">
        <v>68</v>
      </c>
      <c r="T524" s="15"/>
      <c r="U524" s="15"/>
      <c r="V524" s="15">
        <v>175</v>
      </c>
      <c r="W524" s="15">
        <f t="shared" si="99"/>
        <v>175</v>
      </c>
      <c r="X524" s="15"/>
      <c r="Y524" s="15">
        <f>ROUNDDOWN(W524/HLOOKUP(D524,Table!$C$3:$D$4,2,0)*8,2)</f>
        <v>3.11</v>
      </c>
      <c r="Z524" s="15"/>
      <c r="AA524" s="15"/>
      <c r="AB524" s="19"/>
      <c r="AC524" s="19">
        <v>43991</v>
      </c>
      <c r="AD524" s="19">
        <v>44004</v>
      </c>
      <c r="AE524" s="19"/>
      <c r="AF524" s="19"/>
      <c r="AG524" s="19"/>
      <c r="AH524" s="31"/>
      <c r="AI524" s="31"/>
      <c r="AJ524" s="31"/>
      <c r="AK524" s="19"/>
      <c r="AL524" s="15"/>
      <c r="AM524" s="15"/>
      <c r="AN524" s="15"/>
    </row>
    <row r="525" spans="2:40" x14ac:dyDescent="0.25">
      <c r="B525" s="233">
        <f t="shared" ref="B525:B556" si="100">B524+1</f>
        <v>466</v>
      </c>
      <c r="C525" s="16">
        <v>20200609</v>
      </c>
      <c r="D525" s="15" t="s">
        <v>3</v>
      </c>
      <c r="E525" s="15" t="s">
        <v>1466</v>
      </c>
      <c r="F525" s="170" t="s">
        <v>1548</v>
      </c>
      <c r="G525" s="17">
        <v>1504017</v>
      </c>
      <c r="H525" s="52" t="s">
        <v>61</v>
      </c>
      <c r="I525" s="15" t="s">
        <v>156</v>
      </c>
      <c r="J525" s="52" t="s">
        <v>61</v>
      </c>
      <c r="K525" s="15" t="s">
        <v>146</v>
      </c>
      <c r="L525" s="80" t="s">
        <v>1505</v>
      </c>
      <c r="M525" s="15" t="s">
        <v>1502</v>
      </c>
      <c r="N525" s="15" t="s">
        <v>1511</v>
      </c>
      <c r="O525" s="17" t="s">
        <v>61</v>
      </c>
      <c r="P525" s="17" t="s">
        <v>1520</v>
      </c>
      <c r="Q525" s="18"/>
      <c r="R525" s="52" t="s">
        <v>61</v>
      </c>
      <c r="S525" s="15" t="s">
        <v>68</v>
      </c>
      <c r="T525" s="15"/>
      <c r="U525" s="15"/>
      <c r="V525" s="15">
        <v>145</v>
      </c>
      <c r="W525" s="15">
        <f t="shared" si="99"/>
        <v>145</v>
      </c>
      <c r="X525" s="15"/>
      <c r="Y525" s="15">
        <f>ROUNDDOWN(W525/HLOOKUP(D525,Table!$C$3:$D$4,2,0)*8,2)</f>
        <v>2.57</v>
      </c>
      <c r="Z525" s="15"/>
      <c r="AA525" s="15"/>
      <c r="AB525" s="19"/>
      <c r="AC525" s="19">
        <v>43991</v>
      </c>
      <c r="AD525" s="19">
        <v>44004</v>
      </c>
      <c r="AE525" s="19"/>
      <c r="AF525" s="19"/>
      <c r="AG525" s="19"/>
      <c r="AH525" s="31"/>
      <c r="AI525" s="31"/>
      <c r="AJ525" s="31"/>
      <c r="AK525" s="19"/>
      <c r="AL525" s="15"/>
      <c r="AM525" s="15"/>
      <c r="AN525" s="15"/>
    </row>
    <row r="526" spans="2:40" x14ac:dyDescent="0.25">
      <c r="B526" s="233">
        <f t="shared" si="100"/>
        <v>467</v>
      </c>
      <c r="C526" s="16">
        <v>20200609</v>
      </c>
      <c r="D526" s="15" t="s">
        <v>3</v>
      </c>
      <c r="E526" s="15" t="s">
        <v>1466</v>
      </c>
      <c r="F526" s="170" t="s">
        <v>1549</v>
      </c>
      <c r="G526" s="17">
        <v>1504017</v>
      </c>
      <c r="H526" s="52" t="s">
        <v>61</v>
      </c>
      <c r="I526" s="15" t="s">
        <v>154</v>
      </c>
      <c r="J526" s="52" t="s">
        <v>61</v>
      </c>
      <c r="K526" s="15" t="s">
        <v>146</v>
      </c>
      <c r="L526" s="80" t="s">
        <v>1505</v>
      </c>
      <c r="M526" s="15" t="s">
        <v>1502</v>
      </c>
      <c r="N526" s="15" t="s">
        <v>1511</v>
      </c>
      <c r="O526" s="17" t="s">
        <v>61</v>
      </c>
      <c r="P526" s="17" t="s">
        <v>1520</v>
      </c>
      <c r="Q526" s="18"/>
      <c r="R526" s="52" t="s">
        <v>61</v>
      </c>
      <c r="S526" s="15" t="s">
        <v>68</v>
      </c>
      <c r="T526" s="15"/>
      <c r="U526" s="15"/>
      <c r="V526" s="15">
        <v>124</v>
      </c>
      <c r="W526" s="15">
        <f t="shared" si="99"/>
        <v>124</v>
      </c>
      <c r="X526" s="15"/>
      <c r="Y526" s="15">
        <f>ROUNDDOWN(W526/HLOOKUP(D526,Table!$C$3:$D$4,2,0)*8,2)</f>
        <v>2.2000000000000002</v>
      </c>
      <c r="Z526" s="15"/>
      <c r="AA526" s="15"/>
      <c r="AB526" s="19"/>
      <c r="AC526" s="19">
        <v>43991</v>
      </c>
      <c r="AD526" s="19">
        <v>44004</v>
      </c>
      <c r="AE526" s="19"/>
      <c r="AF526" s="19"/>
      <c r="AG526" s="19"/>
      <c r="AH526" s="31"/>
      <c r="AI526" s="31"/>
      <c r="AJ526" s="31"/>
      <c r="AK526" s="19"/>
      <c r="AL526" s="15"/>
      <c r="AM526" s="15"/>
      <c r="AN526" s="15"/>
    </row>
    <row r="527" spans="2:40" x14ac:dyDescent="0.25">
      <c r="B527" s="233">
        <f t="shared" si="100"/>
        <v>468</v>
      </c>
      <c r="C527" s="16">
        <v>20200609</v>
      </c>
      <c r="D527" s="15" t="s">
        <v>3</v>
      </c>
      <c r="E527" s="15" t="s">
        <v>1466</v>
      </c>
      <c r="F527" s="170" t="s">
        <v>1550</v>
      </c>
      <c r="G527" s="17">
        <v>1504017</v>
      </c>
      <c r="H527" s="52" t="s">
        <v>61</v>
      </c>
      <c r="I527" s="15" t="s">
        <v>1168</v>
      </c>
      <c r="J527" s="52" t="s">
        <v>61</v>
      </c>
      <c r="K527" s="15" t="s">
        <v>146</v>
      </c>
      <c r="L527" s="80" t="s">
        <v>1505</v>
      </c>
      <c r="M527" s="15" t="s">
        <v>1502</v>
      </c>
      <c r="N527" s="15" t="s">
        <v>1511</v>
      </c>
      <c r="O527" s="17" t="s">
        <v>61</v>
      </c>
      <c r="P527" s="17" t="s">
        <v>1520</v>
      </c>
      <c r="Q527" s="18"/>
      <c r="R527" s="52" t="s">
        <v>61</v>
      </c>
      <c r="S527" s="15" t="s">
        <v>68</v>
      </c>
      <c r="T527" s="15"/>
      <c r="U527" s="15"/>
      <c r="V527" s="15">
        <v>154</v>
      </c>
      <c r="W527" s="15">
        <f t="shared" si="99"/>
        <v>154</v>
      </c>
      <c r="X527" s="15"/>
      <c r="Y527" s="15">
        <f>ROUNDDOWN(W527/HLOOKUP(D527,Table!$C$3:$D$4,2,0)*8,2)</f>
        <v>2.73</v>
      </c>
      <c r="Z527" s="15"/>
      <c r="AA527" s="15"/>
      <c r="AB527" s="19"/>
      <c r="AC527" s="19">
        <v>43991</v>
      </c>
      <c r="AD527" s="19">
        <v>44004</v>
      </c>
      <c r="AE527" s="19"/>
      <c r="AF527" s="19"/>
      <c r="AG527" s="19"/>
      <c r="AH527" s="31"/>
      <c r="AI527" s="31"/>
      <c r="AJ527" s="31"/>
      <c r="AK527" s="19"/>
      <c r="AL527" s="15"/>
      <c r="AM527" s="15"/>
      <c r="AN527" s="15"/>
    </row>
    <row r="528" spans="2:40" x14ac:dyDescent="0.25">
      <c r="B528" s="233">
        <f t="shared" si="100"/>
        <v>469</v>
      </c>
      <c r="C528" s="16">
        <v>20200609</v>
      </c>
      <c r="D528" s="15" t="s">
        <v>3</v>
      </c>
      <c r="E528" s="15" t="s">
        <v>1466</v>
      </c>
      <c r="F528" s="170" t="s">
        <v>1551</v>
      </c>
      <c r="G528" s="17">
        <v>1504017</v>
      </c>
      <c r="H528" s="52" t="s">
        <v>61</v>
      </c>
      <c r="I528" s="15" t="s">
        <v>1169</v>
      </c>
      <c r="J528" s="52" t="s">
        <v>61</v>
      </c>
      <c r="K528" s="15" t="s">
        <v>146</v>
      </c>
      <c r="L528" s="80" t="s">
        <v>1505</v>
      </c>
      <c r="M528" s="15" t="s">
        <v>1502</v>
      </c>
      <c r="N528" s="15" t="s">
        <v>1511</v>
      </c>
      <c r="O528" s="17" t="s">
        <v>61</v>
      </c>
      <c r="P528" s="17" t="s">
        <v>1520</v>
      </c>
      <c r="Q528" s="18"/>
      <c r="R528" s="52" t="s">
        <v>61</v>
      </c>
      <c r="S528" s="15" t="s">
        <v>68</v>
      </c>
      <c r="T528" s="15"/>
      <c r="U528" s="15"/>
      <c r="V528" s="15">
        <v>135</v>
      </c>
      <c r="W528" s="15">
        <f t="shared" si="99"/>
        <v>135</v>
      </c>
      <c r="X528" s="15"/>
      <c r="Y528" s="15">
        <f>ROUNDDOWN(W528/HLOOKUP(D528,Table!$C$3:$D$4,2,0)*8,2)</f>
        <v>2.4</v>
      </c>
      <c r="Z528" s="15"/>
      <c r="AA528" s="15"/>
      <c r="AB528" s="19"/>
      <c r="AC528" s="19">
        <v>43991</v>
      </c>
      <c r="AD528" s="19">
        <v>44004</v>
      </c>
      <c r="AE528" s="19"/>
      <c r="AF528" s="19"/>
      <c r="AG528" s="19"/>
      <c r="AH528" s="31"/>
      <c r="AI528" s="31"/>
      <c r="AJ528" s="31"/>
      <c r="AK528" s="19"/>
      <c r="AL528" s="15"/>
      <c r="AM528" s="15"/>
      <c r="AN528" s="15"/>
    </row>
    <row r="529" spans="2:40" x14ac:dyDescent="0.25">
      <c r="B529" s="233">
        <f t="shared" si="100"/>
        <v>470</v>
      </c>
      <c r="C529" s="16">
        <v>20200609</v>
      </c>
      <c r="D529" s="15" t="s">
        <v>3</v>
      </c>
      <c r="E529" s="15" t="s">
        <v>1466</v>
      </c>
      <c r="F529" s="170" t="s">
        <v>1552</v>
      </c>
      <c r="G529" s="17">
        <v>1504017</v>
      </c>
      <c r="H529" s="52" t="s">
        <v>61</v>
      </c>
      <c r="I529" s="15" t="s">
        <v>1474</v>
      </c>
      <c r="J529" s="52" t="s">
        <v>61</v>
      </c>
      <c r="K529" s="15" t="s">
        <v>146</v>
      </c>
      <c r="L529" s="80" t="s">
        <v>1505</v>
      </c>
      <c r="M529" s="15" t="s">
        <v>1502</v>
      </c>
      <c r="N529" s="15" t="s">
        <v>1511</v>
      </c>
      <c r="O529" s="17" t="s">
        <v>61</v>
      </c>
      <c r="P529" s="17" t="s">
        <v>1520</v>
      </c>
      <c r="Q529" s="18"/>
      <c r="R529" s="52" t="s">
        <v>61</v>
      </c>
      <c r="S529" s="15" t="s">
        <v>70</v>
      </c>
      <c r="T529" s="15"/>
      <c r="U529" s="15"/>
      <c r="V529" s="15">
        <v>168</v>
      </c>
      <c r="W529" s="15">
        <f t="shared" si="99"/>
        <v>168</v>
      </c>
      <c r="X529" s="15">
        <f t="shared" ref="X529:X536" si="101">W529</f>
        <v>168</v>
      </c>
      <c r="Y529" s="15">
        <f>ROUNDDOWN(W529/HLOOKUP(D529,Table!$C$3:$D$4,2,0)*8,2)</f>
        <v>2.98</v>
      </c>
      <c r="Z529" s="15">
        <v>1</v>
      </c>
      <c r="AA529" s="15" t="s">
        <v>18</v>
      </c>
      <c r="AB529" s="19"/>
      <c r="AC529" s="19">
        <v>43991</v>
      </c>
      <c r="AD529" s="19">
        <v>44004</v>
      </c>
      <c r="AE529" s="19">
        <v>43994</v>
      </c>
      <c r="AF529" s="19">
        <v>43994</v>
      </c>
      <c r="AG529" s="19" t="s">
        <v>176</v>
      </c>
      <c r="AH529" s="31">
        <v>1</v>
      </c>
      <c r="AI529" s="31">
        <v>1</v>
      </c>
      <c r="AJ529" s="31">
        <v>1</v>
      </c>
      <c r="AK529" s="19" t="s">
        <v>150</v>
      </c>
      <c r="AL529" s="15" t="s">
        <v>61</v>
      </c>
      <c r="AM529" s="15" t="s">
        <v>61</v>
      </c>
      <c r="AN529" s="15" t="s">
        <v>61</v>
      </c>
    </row>
    <row r="530" spans="2:40" x14ac:dyDescent="0.25">
      <c r="B530" s="233">
        <f t="shared" si="100"/>
        <v>471</v>
      </c>
      <c r="C530" s="16">
        <v>20200609</v>
      </c>
      <c r="D530" s="15" t="s">
        <v>3</v>
      </c>
      <c r="E530" s="15" t="s">
        <v>1466</v>
      </c>
      <c r="F530" s="170" t="s">
        <v>1553</v>
      </c>
      <c r="G530" s="17">
        <v>1504017</v>
      </c>
      <c r="H530" s="52" t="s">
        <v>61</v>
      </c>
      <c r="I530" s="15" t="s">
        <v>155</v>
      </c>
      <c r="J530" s="52" t="s">
        <v>61</v>
      </c>
      <c r="K530" s="15" t="s">
        <v>146</v>
      </c>
      <c r="L530" s="80" t="s">
        <v>1505</v>
      </c>
      <c r="M530" s="15" t="s">
        <v>1502</v>
      </c>
      <c r="N530" s="15" t="s">
        <v>1511</v>
      </c>
      <c r="O530" s="17" t="s">
        <v>61</v>
      </c>
      <c r="P530" s="17" t="s">
        <v>1520</v>
      </c>
      <c r="Q530" s="18"/>
      <c r="R530" s="52" t="s">
        <v>61</v>
      </c>
      <c r="S530" s="15" t="s">
        <v>70</v>
      </c>
      <c r="T530" s="15"/>
      <c r="U530" s="15"/>
      <c r="V530" s="15">
        <v>71</v>
      </c>
      <c r="W530" s="15">
        <f t="shared" si="99"/>
        <v>71</v>
      </c>
      <c r="X530" s="15">
        <f t="shared" si="101"/>
        <v>71</v>
      </c>
      <c r="Y530" s="15">
        <f>ROUNDDOWN(W530/HLOOKUP(D530,Table!$C$3:$D$4,2,0)*8,2)</f>
        <v>1.26</v>
      </c>
      <c r="Z530" s="15">
        <v>1</v>
      </c>
      <c r="AA530" s="15" t="s">
        <v>18</v>
      </c>
      <c r="AB530" s="19"/>
      <c r="AC530" s="19">
        <v>43991</v>
      </c>
      <c r="AD530" s="19">
        <v>44004</v>
      </c>
      <c r="AE530" s="19">
        <v>43994</v>
      </c>
      <c r="AF530" s="19">
        <v>43994</v>
      </c>
      <c r="AG530" s="19" t="s">
        <v>176</v>
      </c>
      <c r="AH530" s="31">
        <v>1</v>
      </c>
      <c r="AI530" s="31">
        <v>1</v>
      </c>
      <c r="AJ530" s="31">
        <v>1</v>
      </c>
      <c r="AK530" s="19" t="s">
        <v>150</v>
      </c>
      <c r="AL530" s="15" t="s">
        <v>61</v>
      </c>
      <c r="AM530" s="15" t="s">
        <v>61</v>
      </c>
      <c r="AN530" s="15" t="s">
        <v>61</v>
      </c>
    </row>
    <row r="531" spans="2:40" x14ac:dyDescent="0.25">
      <c r="B531" s="233">
        <f t="shared" si="100"/>
        <v>472</v>
      </c>
      <c r="C531" s="16">
        <v>20200609</v>
      </c>
      <c r="D531" s="15" t="s">
        <v>3</v>
      </c>
      <c r="E531" s="15" t="s">
        <v>1466</v>
      </c>
      <c r="F531" s="170" t="s">
        <v>1559</v>
      </c>
      <c r="G531" s="17">
        <v>1504017</v>
      </c>
      <c r="H531" s="52" t="s">
        <v>61</v>
      </c>
      <c r="I531" s="15" t="s">
        <v>1425</v>
      </c>
      <c r="J531" s="52" t="s">
        <v>61</v>
      </c>
      <c r="K531" s="15" t="s">
        <v>146</v>
      </c>
      <c r="L531" s="80" t="s">
        <v>1505</v>
      </c>
      <c r="M531" s="15" t="s">
        <v>1502</v>
      </c>
      <c r="N531" s="15" t="s">
        <v>1511</v>
      </c>
      <c r="O531" s="17" t="s">
        <v>61</v>
      </c>
      <c r="P531" s="17" t="s">
        <v>1520</v>
      </c>
      <c r="Q531" s="18"/>
      <c r="R531" s="52" t="s">
        <v>61</v>
      </c>
      <c r="S531" s="15" t="s">
        <v>70</v>
      </c>
      <c r="T531" s="15"/>
      <c r="U531" s="15"/>
      <c r="V531" s="15">
        <v>109</v>
      </c>
      <c r="W531" s="84">
        <v>128</v>
      </c>
      <c r="X531" s="15">
        <f t="shared" si="101"/>
        <v>128</v>
      </c>
      <c r="Y531" s="15">
        <f>ROUNDDOWN(W531/HLOOKUP(D531,Table!$C$3:$D$4,2,0)*8,2)</f>
        <v>2.27</v>
      </c>
      <c r="Z531" s="15">
        <v>1</v>
      </c>
      <c r="AA531" s="15" t="s">
        <v>18</v>
      </c>
      <c r="AB531" s="19"/>
      <c r="AC531" s="19">
        <v>43991</v>
      </c>
      <c r="AD531" s="19">
        <v>44004</v>
      </c>
      <c r="AE531" s="19">
        <v>43994</v>
      </c>
      <c r="AF531" s="19">
        <v>43994</v>
      </c>
      <c r="AG531" s="19" t="s">
        <v>176</v>
      </c>
      <c r="AH531" s="31">
        <v>1</v>
      </c>
      <c r="AI531" s="31">
        <v>1</v>
      </c>
      <c r="AJ531" s="31">
        <v>1</v>
      </c>
      <c r="AK531" s="19" t="s">
        <v>150</v>
      </c>
      <c r="AL531" s="15" t="s">
        <v>61</v>
      </c>
      <c r="AM531" s="15" t="s">
        <v>61</v>
      </c>
      <c r="AN531" s="15" t="s">
        <v>61</v>
      </c>
    </row>
    <row r="532" spans="2:40" x14ac:dyDescent="0.25">
      <c r="B532" s="233">
        <f t="shared" si="100"/>
        <v>473</v>
      </c>
      <c r="C532" s="16">
        <v>20200609</v>
      </c>
      <c r="D532" s="15" t="s">
        <v>3</v>
      </c>
      <c r="E532" s="15" t="s">
        <v>1466</v>
      </c>
      <c r="F532" s="170" t="s">
        <v>1560</v>
      </c>
      <c r="G532" s="17">
        <v>1504017</v>
      </c>
      <c r="H532" s="52" t="s">
        <v>61</v>
      </c>
      <c r="I532" s="15" t="s">
        <v>1426</v>
      </c>
      <c r="J532" s="52" t="s">
        <v>61</v>
      </c>
      <c r="K532" s="15" t="s">
        <v>146</v>
      </c>
      <c r="L532" s="80" t="s">
        <v>1505</v>
      </c>
      <c r="M532" s="15" t="s">
        <v>1502</v>
      </c>
      <c r="N532" s="15" t="s">
        <v>1511</v>
      </c>
      <c r="O532" s="17" t="s">
        <v>61</v>
      </c>
      <c r="P532" s="17" t="s">
        <v>1520</v>
      </c>
      <c r="Q532" s="18"/>
      <c r="R532" s="52" t="s">
        <v>61</v>
      </c>
      <c r="S532" s="15" t="s">
        <v>70</v>
      </c>
      <c r="T532" s="15"/>
      <c r="U532" s="15"/>
      <c r="V532" s="15">
        <v>200</v>
      </c>
      <c r="W532" s="15">
        <f t="shared" si="99"/>
        <v>200</v>
      </c>
      <c r="X532" s="15">
        <f t="shared" si="101"/>
        <v>200</v>
      </c>
      <c r="Y532" s="15">
        <f>ROUNDDOWN(W532/HLOOKUP(D532,Table!$C$3:$D$4,2,0)*8,2)</f>
        <v>3.55</v>
      </c>
      <c r="Z532" s="15">
        <v>1.2</v>
      </c>
      <c r="AA532" s="15" t="s">
        <v>18</v>
      </c>
      <c r="AB532" s="19"/>
      <c r="AC532" s="19">
        <v>43991</v>
      </c>
      <c r="AD532" s="19">
        <v>44004</v>
      </c>
      <c r="AE532" s="19">
        <v>43994</v>
      </c>
      <c r="AF532" s="19">
        <v>43994</v>
      </c>
      <c r="AG532" s="19" t="s">
        <v>176</v>
      </c>
      <c r="AH532" s="31">
        <v>1</v>
      </c>
      <c r="AI532" s="31">
        <v>1</v>
      </c>
      <c r="AJ532" s="31">
        <v>1</v>
      </c>
      <c r="AK532" s="19" t="s">
        <v>150</v>
      </c>
      <c r="AL532" s="15" t="s">
        <v>61</v>
      </c>
      <c r="AM532" s="15" t="s">
        <v>61</v>
      </c>
      <c r="AN532" s="15" t="s">
        <v>61</v>
      </c>
    </row>
    <row r="533" spans="2:40" x14ac:dyDescent="0.25">
      <c r="B533" s="233">
        <f t="shared" si="100"/>
        <v>474</v>
      </c>
      <c r="C533" s="16">
        <v>20200609</v>
      </c>
      <c r="D533" s="15" t="s">
        <v>3</v>
      </c>
      <c r="E533" s="15" t="s">
        <v>1466</v>
      </c>
      <c r="F533" s="170" t="s">
        <v>1561</v>
      </c>
      <c r="G533" s="17">
        <v>1504017</v>
      </c>
      <c r="H533" s="52" t="s">
        <v>61</v>
      </c>
      <c r="I533" s="15" t="s">
        <v>1475</v>
      </c>
      <c r="J533" s="52" t="s">
        <v>61</v>
      </c>
      <c r="K533" s="15" t="s">
        <v>146</v>
      </c>
      <c r="L533" s="80" t="s">
        <v>1505</v>
      </c>
      <c r="M533" s="15" t="s">
        <v>1502</v>
      </c>
      <c r="N533" s="15" t="s">
        <v>1511</v>
      </c>
      <c r="O533" s="17" t="s">
        <v>61</v>
      </c>
      <c r="P533" s="17" t="s">
        <v>1520</v>
      </c>
      <c r="Q533" s="18"/>
      <c r="R533" s="52" t="s">
        <v>61</v>
      </c>
      <c r="S533" s="15" t="s">
        <v>70</v>
      </c>
      <c r="T533" s="15"/>
      <c r="U533" s="15"/>
      <c r="V533" s="15">
        <v>240</v>
      </c>
      <c r="W533" s="84">
        <v>374</v>
      </c>
      <c r="X533" s="15">
        <f t="shared" si="101"/>
        <v>374</v>
      </c>
      <c r="Y533" s="15">
        <f>ROUNDDOWN(W533/HLOOKUP(D533,Table!$C$3:$D$4,2,0)*8,2)</f>
        <v>6.64</v>
      </c>
      <c r="Z533" s="15">
        <v>1</v>
      </c>
      <c r="AA533" s="15" t="s">
        <v>18</v>
      </c>
      <c r="AB533" s="19"/>
      <c r="AC533" s="19">
        <v>43991</v>
      </c>
      <c r="AD533" s="19">
        <v>44004</v>
      </c>
      <c r="AE533" s="19">
        <v>43994</v>
      </c>
      <c r="AF533" s="19">
        <v>43994</v>
      </c>
      <c r="AG533" s="19" t="s">
        <v>176</v>
      </c>
      <c r="AH533" s="31">
        <v>1</v>
      </c>
      <c r="AI533" s="31">
        <v>1</v>
      </c>
      <c r="AJ533" s="31">
        <v>1</v>
      </c>
      <c r="AK533" s="19" t="s">
        <v>150</v>
      </c>
      <c r="AL533" s="15" t="s">
        <v>61</v>
      </c>
      <c r="AM533" s="15" t="s">
        <v>61</v>
      </c>
      <c r="AN533" s="15" t="s">
        <v>61</v>
      </c>
    </row>
    <row r="534" spans="2:40" x14ac:dyDescent="0.25">
      <c r="B534" s="233">
        <f t="shared" si="100"/>
        <v>475</v>
      </c>
      <c r="C534" s="16">
        <v>20200609</v>
      </c>
      <c r="D534" s="15" t="s">
        <v>3</v>
      </c>
      <c r="E534" s="15" t="s">
        <v>1466</v>
      </c>
      <c r="F534" s="170" t="s">
        <v>1562</v>
      </c>
      <c r="G534" s="17">
        <v>1504017</v>
      </c>
      <c r="H534" s="52" t="s">
        <v>61</v>
      </c>
      <c r="I534" s="15" t="s">
        <v>1476</v>
      </c>
      <c r="J534" s="52" t="s">
        <v>61</v>
      </c>
      <c r="K534" s="15" t="s">
        <v>146</v>
      </c>
      <c r="L534" s="80" t="s">
        <v>1505</v>
      </c>
      <c r="M534" s="15" t="s">
        <v>1502</v>
      </c>
      <c r="N534" s="15" t="s">
        <v>1511</v>
      </c>
      <c r="O534" s="17" t="s">
        <v>61</v>
      </c>
      <c r="P534" s="17" t="s">
        <v>1520</v>
      </c>
      <c r="Q534" s="18"/>
      <c r="R534" s="52" t="s">
        <v>61</v>
      </c>
      <c r="S534" s="15" t="s">
        <v>70</v>
      </c>
      <c r="T534" s="15"/>
      <c r="U534" s="15"/>
      <c r="V534" s="15">
        <v>255</v>
      </c>
      <c r="W534" s="84">
        <v>265</v>
      </c>
      <c r="X534" s="15">
        <f t="shared" si="101"/>
        <v>265</v>
      </c>
      <c r="Y534" s="15">
        <f>ROUNDDOWN(W534/HLOOKUP(D534,Table!$C$3:$D$4,2,0)*8,2)</f>
        <v>4.71</v>
      </c>
      <c r="Z534" s="15">
        <v>0.5</v>
      </c>
      <c r="AA534" s="15" t="s">
        <v>18</v>
      </c>
      <c r="AB534" s="19"/>
      <c r="AC534" s="19">
        <v>43991</v>
      </c>
      <c r="AD534" s="19">
        <v>44004</v>
      </c>
      <c r="AE534" s="19">
        <v>43994</v>
      </c>
      <c r="AF534" s="19">
        <v>43994</v>
      </c>
      <c r="AG534" s="19" t="s">
        <v>176</v>
      </c>
      <c r="AH534" s="31">
        <v>1</v>
      </c>
      <c r="AI534" s="31">
        <v>1</v>
      </c>
      <c r="AJ534" s="31">
        <v>1</v>
      </c>
      <c r="AK534" s="19" t="s">
        <v>150</v>
      </c>
      <c r="AL534" s="15" t="s">
        <v>61</v>
      </c>
      <c r="AM534" s="15" t="s">
        <v>61</v>
      </c>
      <c r="AN534" s="15" t="s">
        <v>61</v>
      </c>
    </row>
    <row r="535" spans="2:40" x14ac:dyDescent="0.25">
      <c r="B535" s="233">
        <f t="shared" si="100"/>
        <v>476</v>
      </c>
      <c r="C535" s="16">
        <v>20200609</v>
      </c>
      <c r="D535" s="15" t="s">
        <v>3</v>
      </c>
      <c r="E535" s="15" t="s">
        <v>1466</v>
      </c>
      <c r="F535" s="170" t="s">
        <v>1563</v>
      </c>
      <c r="G535" s="17">
        <v>1504017</v>
      </c>
      <c r="H535" s="52" t="s">
        <v>61</v>
      </c>
      <c r="I535" s="15" t="s">
        <v>1477</v>
      </c>
      <c r="J535" s="52" t="s">
        <v>61</v>
      </c>
      <c r="K535" s="15" t="s">
        <v>146</v>
      </c>
      <c r="L535" s="80" t="s">
        <v>1505</v>
      </c>
      <c r="M535" s="15" t="s">
        <v>1502</v>
      </c>
      <c r="N535" s="15" t="s">
        <v>1511</v>
      </c>
      <c r="O535" s="17" t="s">
        <v>61</v>
      </c>
      <c r="P535" s="17" t="s">
        <v>1520</v>
      </c>
      <c r="Q535" s="18"/>
      <c r="R535" s="52" t="s">
        <v>61</v>
      </c>
      <c r="S535" s="15" t="s">
        <v>70</v>
      </c>
      <c r="T535" s="15"/>
      <c r="U535" s="15"/>
      <c r="V535" s="15">
        <v>32</v>
      </c>
      <c r="W535" s="15">
        <f t="shared" si="99"/>
        <v>32</v>
      </c>
      <c r="X535" s="15">
        <f t="shared" si="101"/>
        <v>32</v>
      </c>
      <c r="Y535" s="15">
        <f>ROUNDDOWN(W535/HLOOKUP(D535,Table!$C$3:$D$4,2,0)*8,2)</f>
        <v>0.56000000000000005</v>
      </c>
      <c r="Z535" s="15">
        <v>1</v>
      </c>
      <c r="AA535" s="15" t="s">
        <v>18</v>
      </c>
      <c r="AB535" s="19"/>
      <c r="AC535" s="19">
        <v>43991</v>
      </c>
      <c r="AD535" s="19">
        <v>44004</v>
      </c>
      <c r="AE535" s="19">
        <v>43994</v>
      </c>
      <c r="AF535" s="19">
        <v>43994</v>
      </c>
      <c r="AG535" s="19" t="s">
        <v>176</v>
      </c>
      <c r="AH535" s="31">
        <v>1</v>
      </c>
      <c r="AI535" s="31">
        <v>1</v>
      </c>
      <c r="AJ535" s="31">
        <v>1</v>
      </c>
      <c r="AK535" s="19" t="s">
        <v>150</v>
      </c>
      <c r="AL535" s="15" t="s">
        <v>61</v>
      </c>
      <c r="AM535" s="15" t="s">
        <v>61</v>
      </c>
      <c r="AN535" s="15" t="s">
        <v>61</v>
      </c>
    </row>
    <row r="536" spans="2:40" x14ac:dyDescent="0.25">
      <c r="B536" s="233">
        <f t="shared" si="100"/>
        <v>477</v>
      </c>
      <c r="C536" s="16">
        <v>20200609</v>
      </c>
      <c r="D536" s="15" t="s">
        <v>3</v>
      </c>
      <c r="E536" s="15" t="s">
        <v>1466</v>
      </c>
      <c r="F536" s="170" t="s">
        <v>1564</v>
      </c>
      <c r="G536" s="17">
        <v>1504017</v>
      </c>
      <c r="H536" s="52" t="s">
        <v>61</v>
      </c>
      <c r="I536" s="15" t="s">
        <v>1478</v>
      </c>
      <c r="J536" s="52" t="s">
        <v>61</v>
      </c>
      <c r="K536" s="15" t="s">
        <v>146</v>
      </c>
      <c r="L536" s="80" t="s">
        <v>1505</v>
      </c>
      <c r="M536" s="15" t="s">
        <v>1502</v>
      </c>
      <c r="N536" s="15" t="s">
        <v>1511</v>
      </c>
      <c r="O536" s="17" t="s">
        <v>61</v>
      </c>
      <c r="P536" s="17" t="s">
        <v>1520</v>
      </c>
      <c r="Q536" s="18"/>
      <c r="R536" s="52" t="s">
        <v>61</v>
      </c>
      <c r="S536" s="15" t="s">
        <v>70</v>
      </c>
      <c r="T536" s="15"/>
      <c r="U536" s="15"/>
      <c r="V536" s="15">
        <v>307</v>
      </c>
      <c r="W536" s="84">
        <v>322</v>
      </c>
      <c r="X536" s="15">
        <f t="shared" si="101"/>
        <v>322</v>
      </c>
      <c r="Y536" s="15">
        <f>ROUNDDOWN(W536/HLOOKUP(D536,Table!$C$3:$D$4,2,0)*8,2)</f>
        <v>5.72</v>
      </c>
      <c r="Z536" s="15">
        <v>1.2</v>
      </c>
      <c r="AA536" s="15" t="s">
        <v>18</v>
      </c>
      <c r="AB536" s="19"/>
      <c r="AC536" s="19">
        <v>43991</v>
      </c>
      <c r="AD536" s="19">
        <v>44004</v>
      </c>
      <c r="AE536" s="19">
        <v>43994</v>
      </c>
      <c r="AF536" s="19">
        <v>43994</v>
      </c>
      <c r="AG536" s="19" t="s">
        <v>176</v>
      </c>
      <c r="AH536" s="31">
        <v>1</v>
      </c>
      <c r="AI536" s="31">
        <v>1</v>
      </c>
      <c r="AJ536" s="31">
        <v>1</v>
      </c>
      <c r="AK536" s="19" t="s">
        <v>150</v>
      </c>
      <c r="AL536" s="15" t="s">
        <v>61</v>
      </c>
      <c r="AM536" s="15" t="s">
        <v>61</v>
      </c>
      <c r="AN536" s="15" t="s">
        <v>61</v>
      </c>
    </row>
    <row r="537" spans="2:40" x14ac:dyDescent="0.25">
      <c r="B537" s="233">
        <f t="shared" si="100"/>
        <v>478</v>
      </c>
      <c r="C537" s="16">
        <v>20200609</v>
      </c>
      <c r="D537" s="15" t="s">
        <v>3</v>
      </c>
      <c r="E537" s="15" t="s">
        <v>1466</v>
      </c>
      <c r="F537" s="170" t="s">
        <v>1565</v>
      </c>
      <c r="G537" s="17">
        <v>1504017</v>
      </c>
      <c r="H537" s="52" t="s">
        <v>61</v>
      </c>
      <c r="I537" s="15" t="s">
        <v>1479</v>
      </c>
      <c r="J537" s="52" t="s">
        <v>61</v>
      </c>
      <c r="K537" s="15" t="s">
        <v>146</v>
      </c>
      <c r="L537" s="80" t="s">
        <v>1505</v>
      </c>
      <c r="M537" s="15" t="s">
        <v>1502</v>
      </c>
      <c r="N537" s="15" t="s">
        <v>1511</v>
      </c>
      <c r="O537" s="17" t="s">
        <v>61</v>
      </c>
      <c r="P537" s="17" t="s">
        <v>1520</v>
      </c>
      <c r="Q537" s="18"/>
      <c r="R537" s="52" t="s">
        <v>61</v>
      </c>
      <c r="S537" s="15" t="s">
        <v>67</v>
      </c>
      <c r="T537" s="15"/>
      <c r="U537" s="15"/>
      <c r="V537" s="15">
        <v>232</v>
      </c>
      <c r="W537" s="15">
        <f t="shared" si="99"/>
        <v>232</v>
      </c>
      <c r="X537" s="15"/>
      <c r="Y537" s="15">
        <f>ROUNDDOWN(W537/HLOOKUP(D537,Table!$C$3:$D$4,2,0)*8,2)</f>
        <v>4.12</v>
      </c>
      <c r="Z537" s="15"/>
      <c r="AA537" s="15"/>
      <c r="AB537" s="19"/>
      <c r="AC537" s="19">
        <v>43991</v>
      </c>
      <c r="AD537" s="19">
        <v>44004</v>
      </c>
      <c r="AE537" s="19"/>
      <c r="AF537" s="19"/>
      <c r="AG537" s="19"/>
      <c r="AH537" s="31"/>
      <c r="AI537" s="31"/>
      <c r="AJ537" s="31"/>
      <c r="AK537" s="19"/>
      <c r="AL537" s="15"/>
      <c r="AM537" s="15"/>
      <c r="AN537" s="15"/>
    </row>
    <row r="538" spans="2:40" x14ac:dyDescent="0.25">
      <c r="B538" s="233">
        <f t="shared" si="100"/>
        <v>479</v>
      </c>
      <c r="C538" s="16">
        <v>20200609</v>
      </c>
      <c r="D538" s="15" t="s">
        <v>3</v>
      </c>
      <c r="E538" s="15" t="s">
        <v>1466</v>
      </c>
      <c r="F538" s="170" t="s">
        <v>1566</v>
      </c>
      <c r="G538" s="17">
        <v>1504017</v>
      </c>
      <c r="H538" s="52" t="s">
        <v>61</v>
      </c>
      <c r="I538" s="15" t="s">
        <v>1480</v>
      </c>
      <c r="J538" s="52" t="s">
        <v>61</v>
      </c>
      <c r="K538" s="15" t="s">
        <v>146</v>
      </c>
      <c r="L538" s="80" t="s">
        <v>1505</v>
      </c>
      <c r="M538" s="15" t="s">
        <v>1502</v>
      </c>
      <c r="N538" s="15" t="s">
        <v>1511</v>
      </c>
      <c r="O538" s="17" t="s">
        <v>61</v>
      </c>
      <c r="P538" s="17" t="s">
        <v>1520</v>
      </c>
      <c r="Q538" s="18"/>
      <c r="R538" s="52" t="s">
        <v>61</v>
      </c>
      <c r="S538" s="15" t="s">
        <v>67</v>
      </c>
      <c r="T538" s="15"/>
      <c r="U538" s="15"/>
      <c r="V538" s="15">
        <v>130</v>
      </c>
      <c r="W538" s="15">
        <f t="shared" si="99"/>
        <v>130</v>
      </c>
      <c r="X538" s="15"/>
      <c r="Y538" s="15">
        <f>ROUNDDOWN(W538/HLOOKUP(D538,Table!$C$3:$D$4,2,0)*8,2)</f>
        <v>2.31</v>
      </c>
      <c r="Z538" s="15"/>
      <c r="AA538" s="15"/>
      <c r="AB538" s="19"/>
      <c r="AC538" s="19">
        <v>43991</v>
      </c>
      <c r="AD538" s="19">
        <v>44004</v>
      </c>
      <c r="AE538" s="19"/>
      <c r="AF538" s="19"/>
      <c r="AG538" s="19"/>
      <c r="AH538" s="31"/>
      <c r="AI538" s="31"/>
      <c r="AJ538" s="31"/>
      <c r="AK538" s="19"/>
      <c r="AL538" s="15"/>
      <c r="AM538" s="15"/>
      <c r="AN538" s="15"/>
    </row>
    <row r="539" spans="2:40" x14ac:dyDescent="0.25">
      <c r="B539" s="233">
        <f t="shared" si="100"/>
        <v>480</v>
      </c>
      <c r="C539" s="16">
        <v>20200609</v>
      </c>
      <c r="D539" s="15" t="s">
        <v>3</v>
      </c>
      <c r="E539" s="15" t="s">
        <v>1466</v>
      </c>
      <c r="F539" s="170" t="s">
        <v>1567</v>
      </c>
      <c r="G539" s="17">
        <v>1504017</v>
      </c>
      <c r="H539" s="52" t="s">
        <v>61</v>
      </c>
      <c r="I539" s="15" t="s">
        <v>1481</v>
      </c>
      <c r="J539" s="52" t="s">
        <v>61</v>
      </c>
      <c r="K539" s="15" t="s">
        <v>146</v>
      </c>
      <c r="L539" s="80" t="s">
        <v>1505</v>
      </c>
      <c r="M539" s="15" t="s">
        <v>1502</v>
      </c>
      <c r="N539" s="15" t="s">
        <v>1511</v>
      </c>
      <c r="O539" s="17" t="s">
        <v>61</v>
      </c>
      <c r="P539" s="17" t="s">
        <v>1520</v>
      </c>
      <c r="Q539" s="18"/>
      <c r="R539" s="52" t="s">
        <v>61</v>
      </c>
      <c r="S539" s="15" t="s">
        <v>67</v>
      </c>
      <c r="T539" s="15"/>
      <c r="U539" s="15"/>
      <c r="V539" s="15">
        <v>206</v>
      </c>
      <c r="W539" s="15">
        <f t="shared" si="99"/>
        <v>206</v>
      </c>
      <c r="X539" s="15"/>
      <c r="Y539" s="15">
        <f>ROUNDDOWN(W539/HLOOKUP(D539,Table!$C$3:$D$4,2,0)*8,2)</f>
        <v>3.66</v>
      </c>
      <c r="Z539" s="15"/>
      <c r="AA539" s="15"/>
      <c r="AB539" s="19"/>
      <c r="AC539" s="19">
        <v>43991</v>
      </c>
      <c r="AD539" s="19">
        <v>44004</v>
      </c>
      <c r="AE539" s="19"/>
      <c r="AF539" s="19"/>
      <c r="AG539" s="19"/>
      <c r="AH539" s="31"/>
      <c r="AI539" s="31"/>
      <c r="AJ539" s="31"/>
      <c r="AK539" s="19"/>
      <c r="AL539" s="15"/>
      <c r="AM539" s="15"/>
      <c r="AN539" s="15"/>
    </row>
    <row r="540" spans="2:40" x14ac:dyDescent="0.25">
      <c r="B540" s="233">
        <f t="shared" si="100"/>
        <v>481</v>
      </c>
      <c r="C540" s="16">
        <v>20200609</v>
      </c>
      <c r="D540" s="15" t="s">
        <v>3</v>
      </c>
      <c r="E540" s="15" t="s">
        <v>1466</v>
      </c>
      <c r="F540" s="170" t="s">
        <v>1568</v>
      </c>
      <c r="G540" s="17">
        <v>1504017</v>
      </c>
      <c r="H540" s="52" t="s">
        <v>61</v>
      </c>
      <c r="I540" s="15" t="s">
        <v>1427</v>
      </c>
      <c r="J540" s="52" t="s">
        <v>61</v>
      </c>
      <c r="K540" s="15" t="s">
        <v>146</v>
      </c>
      <c r="L540" s="80" t="s">
        <v>1505</v>
      </c>
      <c r="M540" s="15" t="s">
        <v>1502</v>
      </c>
      <c r="N540" s="15" t="s">
        <v>1511</v>
      </c>
      <c r="O540" s="17" t="s">
        <v>61</v>
      </c>
      <c r="P540" s="17" t="s">
        <v>1520</v>
      </c>
      <c r="Q540" s="18"/>
      <c r="R540" s="52" t="s">
        <v>61</v>
      </c>
      <c r="S540" s="15" t="s">
        <v>67</v>
      </c>
      <c r="T540" s="15"/>
      <c r="U540" s="15"/>
      <c r="V540" s="15">
        <v>208</v>
      </c>
      <c r="W540" s="15">
        <f t="shared" si="99"/>
        <v>208</v>
      </c>
      <c r="X540" s="15"/>
      <c r="Y540" s="15">
        <f>ROUNDDOWN(W540/HLOOKUP(D540,Table!$C$3:$D$4,2,0)*8,2)</f>
        <v>3.69</v>
      </c>
      <c r="Z540" s="15"/>
      <c r="AA540" s="15"/>
      <c r="AB540" s="19"/>
      <c r="AC540" s="19">
        <v>43991</v>
      </c>
      <c r="AD540" s="19">
        <v>44004</v>
      </c>
      <c r="AE540" s="19"/>
      <c r="AF540" s="19"/>
      <c r="AG540" s="19"/>
      <c r="AH540" s="31"/>
      <c r="AI540" s="31"/>
      <c r="AJ540" s="31"/>
      <c r="AK540" s="19"/>
      <c r="AL540" s="15"/>
      <c r="AM540" s="15"/>
      <c r="AN540" s="15"/>
    </row>
    <row r="541" spans="2:40" x14ac:dyDescent="0.25">
      <c r="B541" s="233">
        <f t="shared" si="100"/>
        <v>482</v>
      </c>
      <c r="C541" s="16">
        <v>20200609</v>
      </c>
      <c r="D541" s="15" t="s">
        <v>3</v>
      </c>
      <c r="E541" s="15" t="s">
        <v>1466</v>
      </c>
      <c r="F541" s="170" t="s">
        <v>1569</v>
      </c>
      <c r="G541" s="17">
        <v>1504017</v>
      </c>
      <c r="H541" s="52" t="s">
        <v>61</v>
      </c>
      <c r="I541" s="15" t="s">
        <v>1482</v>
      </c>
      <c r="J541" s="52" t="s">
        <v>61</v>
      </c>
      <c r="K541" s="15" t="s">
        <v>146</v>
      </c>
      <c r="L541" s="80" t="s">
        <v>1505</v>
      </c>
      <c r="M541" s="15" t="s">
        <v>1502</v>
      </c>
      <c r="N541" s="15" t="s">
        <v>1511</v>
      </c>
      <c r="O541" s="17" t="s">
        <v>61</v>
      </c>
      <c r="P541" s="17" t="s">
        <v>1520</v>
      </c>
      <c r="Q541" s="18"/>
      <c r="R541" s="52" t="s">
        <v>61</v>
      </c>
      <c r="S541" s="15" t="s">
        <v>67</v>
      </c>
      <c r="T541" s="15"/>
      <c r="U541" s="15"/>
      <c r="V541" s="15">
        <v>259</v>
      </c>
      <c r="W541" s="15">
        <f t="shared" si="99"/>
        <v>259</v>
      </c>
      <c r="X541" s="15"/>
      <c r="Y541" s="15">
        <f>ROUNDDOWN(W541/HLOOKUP(D541,Table!$C$3:$D$4,2,0)*8,2)</f>
        <v>4.5999999999999996</v>
      </c>
      <c r="Z541" s="15"/>
      <c r="AA541" s="15"/>
      <c r="AB541" s="19"/>
      <c r="AC541" s="19">
        <v>43991</v>
      </c>
      <c r="AD541" s="19">
        <v>44004</v>
      </c>
      <c r="AE541" s="19"/>
      <c r="AF541" s="19"/>
      <c r="AG541" s="19"/>
      <c r="AH541" s="31"/>
      <c r="AI541" s="31"/>
      <c r="AJ541" s="31"/>
      <c r="AK541" s="19"/>
      <c r="AL541" s="15"/>
      <c r="AM541" s="15"/>
      <c r="AN541" s="15"/>
    </row>
    <row r="542" spans="2:40" x14ac:dyDescent="0.25">
      <c r="B542" s="233">
        <f t="shared" si="100"/>
        <v>483</v>
      </c>
      <c r="C542" s="16">
        <v>20200609</v>
      </c>
      <c r="D542" s="15" t="s">
        <v>3</v>
      </c>
      <c r="E542" s="15" t="s">
        <v>1466</v>
      </c>
      <c r="F542" s="170" t="s">
        <v>1570</v>
      </c>
      <c r="G542" s="17">
        <v>1504017</v>
      </c>
      <c r="H542" s="52" t="s">
        <v>61</v>
      </c>
      <c r="I542" s="15" t="s">
        <v>1483</v>
      </c>
      <c r="J542" s="52" t="s">
        <v>61</v>
      </c>
      <c r="K542" s="15" t="s">
        <v>146</v>
      </c>
      <c r="L542" s="80" t="s">
        <v>1505</v>
      </c>
      <c r="M542" s="15" t="s">
        <v>1502</v>
      </c>
      <c r="N542" s="15" t="s">
        <v>1511</v>
      </c>
      <c r="O542" s="17" t="s">
        <v>61</v>
      </c>
      <c r="P542" s="17" t="s">
        <v>1520</v>
      </c>
      <c r="Q542" s="18"/>
      <c r="R542" s="52" t="s">
        <v>61</v>
      </c>
      <c r="S542" s="15" t="s">
        <v>67</v>
      </c>
      <c r="T542" s="15"/>
      <c r="U542" s="15"/>
      <c r="V542" s="15">
        <v>110</v>
      </c>
      <c r="W542" s="15">
        <f t="shared" si="99"/>
        <v>110</v>
      </c>
      <c r="X542" s="15"/>
      <c r="Y542" s="15">
        <f>ROUNDDOWN(W542/HLOOKUP(D542,Table!$C$3:$D$4,2,0)*8,2)</f>
        <v>1.95</v>
      </c>
      <c r="Z542" s="15"/>
      <c r="AA542" s="15"/>
      <c r="AB542" s="19"/>
      <c r="AC542" s="19">
        <v>43991</v>
      </c>
      <c r="AD542" s="19">
        <v>44004</v>
      </c>
      <c r="AE542" s="19"/>
      <c r="AF542" s="19"/>
      <c r="AG542" s="19"/>
      <c r="AH542" s="31"/>
      <c r="AI542" s="31"/>
      <c r="AJ542" s="31"/>
      <c r="AK542" s="19"/>
      <c r="AL542" s="15"/>
      <c r="AM542" s="15"/>
      <c r="AN542" s="15"/>
    </row>
    <row r="543" spans="2:40" x14ac:dyDescent="0.25">
      <c r="B543" s="233">
        <f t="shared" si="100"/>
        <v>484</v>
      </c>
      <c r="C543" s="16">
        <v>20200609</v>
      </c>
      <c r="D543" s="15" t="s">
        <v>2</v>
      </c>
      <c r="E543" s="15" t="s">
        <v>1467</v>
      </c>
      <c r="F543" s="17" t="s">
        <v>61</v>
      </c>
      <c r="G543" s="17">
        <v>1513868</v>
      </c>
      <c r="H543" s="52" t="s">
        <v>61</v>
      </c>
      <c r="I543" s="15" t="s">
        <v>1484</v>
      </c>
      <c r="J543" s="52" t="s">
        <v>61</v>
      </c>
      <c r="K543" s="15" t="s">
        <v>146</v>
      </c>
      <c r="L543" s="15" t="s">
        <v>150</v>
      </c>
      <c r="M543" s="15" t="s">
        <v>1432</v>
      </c>
      <c r="N543" s="15" t="s">
        <v>1515</v>
      </c>
      <c r="O543" s="17" t="s">
        <v>1509</v>
      </c>
      <c r="P543" s="17" t="s">
        <v>1521</v>
      </c>
      <c r="Q543" s="18"/>
      <c r="R543" s="52" t="s">
        <v>61</v>
      </c>
      <c r="S543" s="15" t="s">
        <v>142</v>
      </c>
      <c r="T543" s="15"/>
      <c r="U543" s="15"/>
      <c r="V543" s="15">
        <v>60</v>
      </c>
      <c r="W543" s="15">
        <f t="shared" si="99"/>
        <v>60</v>
      </c>
      <c r="X543" s="15"/>
      <c r="Y543" s="15">
        <f>ROUNDDOWN(W543/HLOOKUP(D543,Table!$C$3:$D$4,2,0)*8,2)</f>
        <v>3.69</v>
      </c>
      <c r="Z543" s="15"/>
      <c r="AA543" s="15"/>
      <c r="AB543" s="19"/>
      <c r="AC543" s="19">
        <v>43991</v>
      </c>
      <c r="AD543" s="19">
        <v>44004</v>
      </c>
      <c r="AE543" s="19"/>
      <c r="AF543" s="19"/>
      <c r="AG543" s="19"/>
      <c r="AH543" s="31"/>
      <c r="AI543" s="31"/>
      <c r="AJ543" s="31"/>
      <c r="AK543" s="19"/>
      <c r="AL543" s="15"/>
      <c r="AM543" s="15"/>
      <c r="AN543" s="15"/>
    </row>
    <row r="544" spans="2:40" x14ac:dyDescent="0.25">
      <c r="B544" s="233">
        <f t="shared" si="100"/>
        <v>485</v>
      </c>
      <c r="C544" s="16">
        <v>20200609</v>
      </c>
      <c r="D544" s="15" t="s">
        <v>2</v>
      </c>
      <c r="E544" s="15" t="s">
        <v>1467</v>
      </c>
      <c r="F544" s="17" t="s">
        <v>61</v>
      </c>
      <c r="G544" s="17">
        <v>1513868</v>
      </c>
      <c r="H544" s="52" t="s">
        <v>61</v>
      </c>
      <c r="I544" s="15" t="s">
        <v>1485</v>
      </c>
      <c r="J544" s="52" t="s">
        <v>61</v>
      </c>
      <c r="K544" s="15" t="s">
        <v>146</v>
      </c>
      <c r="L544" s="15" t="s">
        <v>150</v>
      </c>
      <c r="M544" s="15" t="s">
        <v>1432</v>
      </c>
      <c r="N544" s="15" t="s">
        <v>1516</v>
      </c>
      <c r="O544" s="17">
        <v>1.2</v>
      </c>
      <c r="P544" s="17" t="s">
        <v>1521</v>
      </c>
      <c r="Q544" s="18"/>
      <c r="R544" s="52" t="s">
        <v>61</v>
      </c>
      <c r="S544" s="15" t="s">
        <v>142</v>
      </c>
      <c r="T544" s="15"/>
      <c r="U544" s="15"/>
      <c r="V544" s="15">
        <v>30</v>
      </c>
      <c r="W544" s="15">
        <f t="shared" si="99"/>
        <v>30</v>
      </c>
      <c r="X544" s="15"/>
      <c r="Y544" s="15">
        <f>ROUNDDOWN(W544/HLOOKUP(D544,Table!$C$3:$D$4,2,0)*8,2)</f>
        <v>1.84</v>
      </c>
      <c r="Z544" s="15"/>
      <c r="AA544" s="15"/>
      <c r="AB544" s="19"/>
      <c r="AC544" s="19">
        <v>43991</v>
      </c>
      <c r="AD544" s="19">
        <v>44004</v>
      </c>
      <c r="AE544" s="19"/>
      <c r="AF544" s="19"/>
      <c r="AG544" s="19"/>
      <c r="AH544" s="31"/>
      <c r="AI544" s="31"/>
      <c r="AJ544" s="31"/>
      <c r="AK544" s="19"/>
      <c r="AL544" s="15"/>
      <c r="AM544" s="15"/>
      <c r="AN544" s="15"/>
    </row>
    <row r="545" spans="2:40" x14ac:dyDescent="0.25">
      <c r="B545" s="233">
        <f t="shared" si="100"/>
        <v>486</v>
      </c>
      <c r="C545" s="16">
        <v>20200609</v>
      </c>
      <c r="D545" s="15" t="s">
        <v>2</v>
      </c>
      <c r="E545" s="15" t="s">
        <v>1467</v>
      </c>
      <c r="F545" s="17" t="s">
        <v>61</v>
      </c>
      <c r="G545" s="17">
        <v>1513868</v>
      </c>
      <c r="H545" s="52" t="s">
        <v>61</v>
      </c>
      <c r="I545" s="15" t="s">
        <v>1486</v>
      </c>
      <c r="J545" s="52" t="s">
        <v>61</v>
      </c>
      <c r="K545" s="15" t="s">
        <v>146</v>
      </c>
      <c r="L545" s="15" t="s">
        <v>150</v>
      </c>
      <c r="M545" s="15" t="s">
        <v>1432</v>
      </c>
      <c r="N545" s="15" t="s">
        <v>1516</v>
      </c>
      <c r="O545" s="17">
        <v>1.3</v>
      </c>
      <c r="P545" s="17" t="s">
        <v>1521</v>
      </c>
      <c r="Q545" s="18"/>
      <c r="R545" s="52" t="s">
        <v>61</v>
      </c>
      <c r="S545" s="15" t="s">
        <v>69</v>
      </c>
      <c r="T545" s="15"/>
      <c r="U545" s="15"/>
      <c r="V545" s="15">
        <v>260</v>
      </c>
      <c r="W545" s="15">
        <f t="shared" si="99"/>
        <v>260</v>
      </c>
      <c r="X545" s="15"/>
      <c r="Y545" s="15">
        <f>ROUNDDOWN(W545/HLOOKUP(D545,Table!$C$3:$D$4,2,0)*8,2)</f>
        <v>16</v>
      </c>
      <c r="Z545" s="15"/>
      <c r="AA545" s="15"/>
      <c r="AB545" s="19"/>
      <c r="AC545" s="19">
        <v>43991</v>
      </c>
      <c r="AD545" s="19">
        <v>44004</v>
      </c>
      <c r="AE545" s="19"/>
      <c r="AF545" s="19"/>
      <c r="AG545" s="19"/>
      <c r="AH545" s="31"/>
      <c r="AI545" s="31"/>
      <c r="AJ545" s="31"/>
      <c r="AK545" s="19"/>
      <c r="AL545" s="15"/>
      <c r="AM545" s="15"/>
      <c r="AN545" s="15"/>
    </row>
    <row r="546" spans="2:40" x14ac:dyDescent="0.25">
      <c r="B546" s="233">
        <f t="shared" si="100"/>
        <v>487</v>
      </c>
      <c r="C546" s="16">
        <v>20200609</v>
      </c>
      <c r="D546" s="15" t="s">
        <v>2</v>
      </c>
      <c r="E546" s="15" t="s">
        <v>1467</v>
      </c>
      <c r="F546" s="17" t="s">
        <v>61</v>
      </c>
      <c r="G546" s="17">
        <v>1513868</v>
      </c>
      <c r="H546" s="52" t="s">
        <v>61</v>
      </c>
      <c r="I546" s="15" t="s">
        <v>1487</v>
      </c>
      <c r="J546" s="52" t="s">
        <v>61</v>
      </c>
      <c r="K546" s="15" t="s">
        <v>146</v>
      </c>
      <c r="L546" s="15" t="s">
        <v>150</v>
      </c>
      <c r="M546" s="15" t="s">
        <v>1432</v>
      </c>
      <c r="N546" s="15" t="s">
        <v>1516</v>
      </c>
      <c r="O546" s="17">
        <v>1.3</v>
      </c>
      <c r="P546" s="17" t="s">
        <v>1521</v>
      </c>
      <c r="Q546" s="18"/>
      <c r="R546" s="52" t="s">
        <v>61</v>
      </c>
      <c r="S546" s="15" t="s">
        <v>67</v>
      </c>
      <c r="T546" s="15"/>
      <c r="U546" s="15"/>
      <c r="V546" s="15">
        <v>80</v>
      </c>
      <c r="W546" s="15">
        <f t="shared" si="99"/>
        <v>80</v>
      </c>
      <c r="X546" s="15"/>
      <c r="Y546" s="15">
        <f>ROUNDDOWN(W546/HLOOKUP(D546,Table!$C$3:$D$4,2,0)*8,2)</f>
        <v>4.92</v>
      </c>
      <c r="Z546" s="15"/>
      <c r="AA546" s="15"/>
      <c r="AB546" s="19"/>
      <c r="AC546" s="19">
        <v>43991</v>
      </c>
      <c r="AD546" s="19">
        <v>44004</v>
      </c>
      <c r="AE546" s="19"/>
      <c r="AF546" s="19"/>
      <c r="AG546" s="19"/>
      <c r="AH546" s="31"/>
      <c r="AI546" s="31"/>
      <c r="AJ546" s="31"/>
      <c r="AK546" s="19"/>
      <c r="AL546" s="15"/>
      <c r="AM546" s="15"/>
      <c r="AN546" s="15"/>
    </row>
    <row r="547" spans="2:40" x14ac:dyDescent="0.25">
      <c r="B547" s="233">
        <f t="shared" si="100"/>
        <v>488</v>
      </c>
      <c r="C547" s="16">
        <v>20200609</v>
      </c>
      <c r="D547" s="15" t="s">
        <v>2</v>
      </c>
      <c r="E547" s="15" t="s">
        <v>1467</v>
      </c>
      <c r="F547" s="17" t="s">
        <v>61</v>
      </c>
      <c r="G547" s="17">
        <v>1513868</v>
      </c>
      <c r="H547" s="52" t="s">
        <v>61</v>
      </c>
      <c r="I547" s="15" t="s">
        <v>1488</v>
      </c>
      <c r="J547" s="52" t="s">
        <v>61</v>
      </c>
      <c r="K547" s="15" t="s">
        <v>146</v>
      </c>
      <c r="L547" s="15" t="s">
        <v>150</v>
      </c>
      <c r="M547" s="15" t="s">
        <v>1432</v>
      </c>
      <c r="N547" s="15" t="s">
        <v>1516</v>
      </c>
      <c r="O547" s="17">
        <v>1.4</v>
      </c>
      <c r="P547" s="17" t="s">
        <v>1521</v>
      </c>
      <c r="Q547" s="18"/>
      <c r="R547" s="52" t="s">
        <v>61</v>
      </c>
      <c r="S547" s="15" t="s">
        <v>69</v>
      </c>
      <c r="T547" s="15"/>
      <c r="U547" s="15"/>
      <c r="V547" s="15">
        <v>80</v>
      </c>
      <c r="W547" s="15">
        <f t="shared" si="99"/>
        <v>80</v>
      </c>
      <c r="X547" s="15"/>
      <c r="Y547" s="15">
        <f>ROUNDDOWN(W547/HLOOKUP(D547,Table!$C$3:$D$4,2,0)*8,2)</f>
        <v>4.92</v>
      </c>
      <c r="Z547" s="15"/>
      <c r="AA547" s="15"/>
      <c r="AB547" s="19"/>
      <c r="AC547" s="19">
        <v>43991</v>
      </c>
      <c r="AD547" s="19">
        <v>44004</v>
      </c>
      <c r="AE547" s="19"/>
      <c r="AF547" s="19"/>
      <c r="AG547" s="19"/>
      <c r="AH547" s="31"/>
      <c r="AI547" s="31"/>
      <c r="AJ547" s="31"/>
      <c r="AK547" s="19"/>
      <c r="AL547" s="15"/>
      <c r="AM547" s="15"/>
      <c r="AN547" s="15"/>
    </row>
    <row r="548" spans="2:40" x14ac:dyDescent="0.25">
      <c r="B548" s="233">
        <f t="shared" si="100"/>
        <v>489</v>
      </c>
      <c r="C548" s="16">
        <v>20200609</v>
      </c>
      <c r="D548" s="15" t="s">
        <v>2</v>
      </c>
      <c r="E548" s="15" t="s">
        <v>1467</v>
      </c>
      <c r="F548" s="17" t="s">
        <v>61</v>
      </c>
      <c r="G548" s="17">
        <v>1513868</v>
      </c>
      <c r="H548" s="52" t="s">
        <v>61</v>
      </c>
      <c r="I548" s="15" t="s">
        <v>1288</v>
      </c>
      <c r="J548" s="52" t="s">
        <v>61</v>
      </c>
      <c r="K548" s="15" t="s">
        <v>146</v>
      </c>
      <c r="L548" s="15" t="s">
        <v>150</v>
      </c>
      <c r="M548" s="15" t="s">
        <v>1432</v>
      </c>
      <c r="N548" s="15" t="s">
        <v>1517</v>
      </c>
      <c r="O548" s="17" t="s">
        <v>1510</v>
      </c>
      <c r="P548" s="17" t="s">
        <v>1521</v>
      </c>
      <c r="Q548" s="18"/>
      <c r="R548" s="52" t="s">
        <v>61</v>
      </c>
      <c r="S548" s="15" t="s">
        <v>68</v>
      </c>
      <c r="T548" s="15"/>
      <c r="U548" s="15"/>
      <c r="V548" s="15">
        <v>160</v>
      </c>
      <c r="W548" s="15">
        <f t="shared" si="99"/>
        <v>160</v>
      </c>
      <c r="X548" s="15"/>
      <c r="Y548" s="15">
        <f>ROUNDDOWN(W548/HLOOKUP(D548,Table!$C$3:$D$4,2,0)*8,2)</f>
        <v>9.84</v>
      </c>
      <c r="Z548" s="15"/>
      <c r="AA548" s="15"/>
      <c r="AB548" s="19"/>
      <c r="AC548" s="19">
        <v>43991</v>
      </c>
      <c r="AD548" s="19">
        <v>44004</v>
      </c>
      <c r="AE548" s="19"/>
      <c r="AF548" s="19"/>
      <c r="AG548" s="19"/>
      <c r="AH548" s="31"/>
      <c r="AI548" s="31"/>
      <c r="AJ548" s="31"/>
      <c r="AK548" s="19"/>
      <c r="AL548" s="15"/>
      <c r="AM548" s="15"/>
      <c r="AN548" s="15"/>
    </row>
    <row r="549" spans="2:40" x14ac:dyDescent="0.25">
      <c r="B549" s="233">
        <f t="shared" si="100"/>
        <v>490</v>
      </c>
      <c r="C549" s="16">
        <v>20200609</v>
      </c>
      <c r="D549" s="15" t="s">
        <v>2</v>
      </c>
      <c r="E549" s="15" t="s">
        <v>1467</v>
      </c>
      <c r="F549" s="17" t="s">
        <v>61</v>
      </c>
      <c r="G549" s="17">
        <v>1513868</v>
      </c>
      <c r="H549" s="52" t="s">
        <v>61</v>
      </c>
      <c r="I549" s="15" t="s">
        <v>1489</v>
      </c>
      <c r="J549" s="52" t="s">
        <v>61</v>
      </c>
      <c r="K549" s="15" t="s">
        <v>146</v>
      </c>
      <c r="L549" s="15" t="s">
        <v>150</v>
      </c>
      <c r="M549" s="15" t="s">
        <v>1432</v>
      </c>
      <c r="N549" s="15" t="s">
        <v>1518</v>
      </c>
      <c r="O549" s="17" t="s">
        <v>944</v>
      </c>
      <c r="P549" s="17" t="s">
        <v>1521</v>
      </c>
      <c r="Q549" s="18"/>
      <c r="R549" s="52" t="s">
        <v>61</v>
      </c>
      <c r="S549" s="15" t="s">
        <v>142</v>
      </c>
      <c r="T549" s="15"/>
      <c r="U549" s="15"/>
      <c r="V549" s="15">
        <v>50</v>
      </c>
      <c r="W549" s="15">
        <f t="shared" si="99"/>
        <v>50</v>
      </c>
      <c r="X549" s="15"/>
      <c r="Y549" s="15">
        <f>ROUNDDOWN(W549/HLOOKUP(D549,Table!$C$3:$D$4,2,0)*8,2)</f>
        <v>3.07</v>
      </c>
      <c r="Z549" s="15"/>
      <c r="AA549" s="15"/>
      <c r="AB549" s="19"/>
      <c r="AC549" s="19">
        <v>43991</v>
      </c>
      <c r="AD549" s="19">
        <v>44004</v>
      </c>
      <c r="AE549" s="19"/>
      <c r="AF549" s="19"/>
      <c r="AG549" s="19"/>
      <c r="AH549" s="31"/>
      <c r="AI549" s="31"/>
      <c r="AJ549" s="31"/>
      <c r="AK549" s="19"/>
      <c r="AL549" s="15"/>
      <c r="AM549" s="15"/>
      <c r="AN549" s="15"/>
    </row>
    <row r="550" spans="2:40" x14ac:dyDescent="0.25">
      <c r="B550" s="233">
        <f t="shared" si="100"/>
        <v>491</v>
      </c>
      <c r="C550" s="16">
        <v>20200609</v>
      </c>
      <c r="D550" s="15" t="s">
        <v>3</v>
      </c>
      <c r="E550" s="15" t="s">
        <v>1467</v>
      </c>
      <c r="F550" s="170" t="s">
        <v>1571</v>
      </c>
      <c r="G550" s="17">
        <v>1513277</v>
      </c>
      <c r="H550" s="52" t="s">
        <v>61</v>
      </c>
      <c r="I550" s="15" t="s">
        <v>1490</v>
      </c>
      <c r="J550" s="52" t="s">
        <v>61</v>
      </c>
      <c r="K550" s="15" t="s">
        <v>146</v>
      </c>
      <c r="L550" s="80" t="s">
        <v>454</v>
      </c>
      <c r="M550" s="15" t="s">
        <v>1432</v>
      </c>
      <c r="N550" s="15" t="s">
        <v>229</v>
      </c>
      <c r="O550" s="17" t="s">
        <v>61</v>
      </c>
      <c r="P550" s="17" t="s">
        <v>455</v>
      </c>
      <c r="Q550" s="18"/>
      <c r="R550" s="52" t="s">
        <v>61</v>
      </c>
      <c r="S550" s="15" t="s">
        <v>67</v>
      </c>
      <c r="T550" s="15"/>
      <c r="U550" s="15"/>
      <c r="V550" s="15">
        <v>157</v>
      </c>
      <c r="W550" s="15">
        <f t="shared" si="99"/>
        <v>157</v>
      </c>
      <c r="X550" s="15"/>
      <c r="Y550" s="15">
        <f>ROUNDDOWN(W550/HLOOKUP(D550,Table!$C$3:$D$4,2,0)*8,2)</f>
        <v>2.79</v>
      </c>
      <c r="Z550" s="15"/>
      <c r="AA550" s="15"/>
      <c r="AB550" s="19"/>
      <c r="AC550" s="19">
        <v>43991</v>
      </c>
      <c r="AD550" s="19">
        <v>44004</v>
      </c>
      <c r="AE550" s="19"/>
      <c r="AF550" s="19"/>
      <c r="AG550" s="19"/>
      <c r="AH550" s="31"/>
      <c r="AI550" s="31"/>
      <c r="AJ550" s="31"/>
      <c r="AK550" s="19"/>
      <c r="AL550" s="15"/>
      <c r="AM550" s="15"/>
      <c r="AN550" s="15"/>
    </row>
    <row r="551" spans="2:40" x14ac:dyDescent="0.25">
      <c r="B551" s="233">
        <f t="shared" si="100"/>
        <v>492</v>
      </c>
      <c r="C551" s="16">
        <v>20200609</v>
      </c>
      <c r="D551" s="15" t="s">
        <v>3</v>
      </c>
      <c r="E551" s="15" t="s">
        <v>1467</v>
      </c>
      <c r="F551" s="170" t="s">
        <v>1572</v>
      </c>
      <c r="G551" s="17">
        <v>1513277</v>
      </c>
      <c r="H551" s="52" t="s">
        <v>61</v>
      </c>
      <c r="I551" s="15" t="s">
        <v>225</v>
      </c>
      <c r="J551" s="52" t="s">
        <v>61</v>
      </c>
      <c r="K551" s="15" t="s">
        <v>146</v>
      </c>
      <c r="L551" s="80" t="s">
        <v>454</v>
      </c>
      <c r="M551" s="15" t="s">
        <v>1432</v>
      </c>
      <c r="N551" s="15" t="s">
        <v>229</v>
      </c>
      <c r="O551" s="17" t="s">
        <v>61</v>
      </c>
      <c r="P551" s="17" t="s">
        <v>455</v>
      </c>
      <c r="Q551" s="18"/>
      <c r="R551" s="52" t="s">
        <v>61</v>
      </c>
      <c r="S551" s="15" t="s">
        <v>67</v>
      </c>
      <c r="T551" s="15"/>
      <c r="U551" s="15"/>
      <c r="V551" s="15">
        <v>239</v>
      </c>
      <c r="W551" s="15">
        <f t="shared" si="99"/>
        <v>239</v>
      </c>
      <c r="X551" s="15"/>
      <c r="Y551" s="15">
        <f>ROUNDDOWN(W551/HLOOKUP(D551,Table!$C$3:$D$4,2,0)*8,2)</f>
        <v>4.24</v>
      </c>
      <c r="Z551" s="15"/>
      <c r="AA551" s="15"/>
      <c r="AB551" s="19"/>
      <c r="AC551" s="19">
        <v>43991</v>
      </c>
      <c r="AD551" s="19">
        <v>44004</v>
      </c>
      <c r="AE551" s="19"/>
      <c r="AF551" s="19"/>
      <c r="AG551" s="19"/>
      <c r="AH551" s="31"/>
      <c r="AI551" s="31"/>
      <c r="AJ551" s="31"/>
      <c r="AK551" s="19"/>
      <c r="AL551" s="15"/>
      <c r="AM551" s="15"/>
      <c r="AN551" s="15"/>
    </row>
    <row r="552" spans="2:40" x14ac:dyDescent="0.25">
      <c r="B552" s="233">
        <f t="shared" si="100"/>
        <v>493</v>
      </c>
      <c r="C552" s="16">
        <v>20200609</v>
      </c>
      <c r="D552" s="15" t="s">
        <v>3</v>
      </c>
      <c r="E552" s="15" t="s">
        <v>1467</v>
      </c>
      <c r="F552" s="170" t="s">
        <v>1573</v>
      </c>
      <c r="G552" s="17">
        <v>1513277</v>
      </c>
      <c r="H552" s="52" t="s">
        <v>61</v>
      </c>
      <c r="I552" s="15" t="s">
        <v>1491</v>
      </c>
      <c r="J552" s="52" t="s">
        <v>61</v>
      </c>
      <c r="K552" s="15" t="s">
        <v>146</v>
      </c>
      <c r="L552" s="80" t="s">
        <v>454</v>
      </c>
      <c r="M552" s="15" t="s">
        <v>1432</v>
      </c>
      <c r="N552" s="15" t="s">
        <v>229</v>
      </c>
      <c r="O552" s="17" t="s">
        <v>61</v>
      </c>
      <c r="P552" s="17" t="s">
        <v>455</v>
      </c>
      <c r="Q552" s="18"/>
      <c r="R552" s="52" t="s">
        <v>61</v>
      </c>
      <c r="S552" s="15" t="s">
        <v>67</v>
      </c>
      <c r="T552" s="15"/>
      <c r="U552" s="15"/>
      <c r="V552" s="15">
        <v>25</v>
      </c>
      <c r="W552" s="15">
        <f t="shared" si="99"/>
        <v>25</v>
      </c>
      <c r="X552" s="15"/>
      <c r="Y552" s="15">
        <f>ROUNDDOWN(W552/HLOOKUP(D552,Table!$C$3:$D$4,2,0)*8,2)</f>
        <v>0.44</v>
      </c>
      <c r="Z552" s="15"/>
      <c r="AA552" s="15"/>
      <c r="AB552" s="19"/>
      <c r="AC552" s="19">
        <v>43991</v>
      </c>
      <c r="AD552" s="19">
        <v>44004</v>
      </c>
      <c r="AE552" s="19"/>
      <c r="AF552" s="19"/>
      <c r="AG552" s="19"/>
      <c r="AH552" s="31"/>
      <c r="AI552" s="31"/>
      <c r="AJ552" s="31"/>
      <c r="AK552" s="19"/>
      <c r="AL552" s="15"/>
      <c r="AM552" s="15"/>
      <c r="AN552" s="15"/>
    </row>
    <row r="553" spans="2:40" x14ac:dyDescent="0.25">
      <c r="B553" s="233">
        <f t="shared" si="100"/>
        <v>494</v>
      </c>
      <c r="C553" s="16">
        <v>20200609</v>
      </c>
      <c r="D553" s="15" t="s">
        <v>3</v>
      </c>
      <c r="E553" s="15" t="s">
        <v>1467</v>
      </c>
      <c r="F553" s="170" t="s">
        <v>1574</v>
      </c>
      <c r="G553" s="17">
        <v>1513277</v>
      </c>
      <c r="H553" s="52" t="s">
        <v>61</v>
      </c>
      <c r="I553" s="15" t="s">
        <v>1492</v>
      </c>
      <c r="J553" s="52" t="s">
        <v>61</v>
      </c>
      <c r="K553" s="15" t="s">
        <v>146</v>
      </c>
      <c r="L553" s="80" t="s">
        <v>454</v>
      </c>
      <c r="M553" s="15" t="s">
        <v>1432</v>
      </c>
      <c r="N553" s="15" t="s">
        <v>229</v>
      </c>
      <c r="O553" s="17" t="s">
        <v>61</v>
      </c>
      <c r="P553" s="17" t="s">
        <v>455</v>
      </c>
      <c r="Q553" s="18"/>
      <c r="R553" s="52" t="s">
        <v>61</v>
      </c>
      <c r="S553" s="15" t="s">
        <v>67</v>
      </c>
      <c r="T553" s="15"/>
      <c r="U553" s="15"/>
      <c r="V553" s="15">
        <v>137</v>
      </c>
      <c r="W553" s="15">
        <f t="shared" si="99"/>
        <v>137</v>
      </c>
      <c r="X553" s="15"/>
      <c r="Y553" s="15">
        <f>ROUNDDOWN(W553/HLOOKUP(D553,Table!$C$3:$D$4,2,0)*8,2)</f>
        <v>2.4300000000000002</v>
      </c>
      <c r="Z553" s="15"/>
      <c r="AA553" s="15"/>
      <c r="AB553" s="19"/>
      <c r="AC553" s="19">
        <v>43991</v>
      </c>
      <c r="AD553" s="19">
        <v>44004</v>
      </c>
      <c r="AE553" s="19"/>
      <c r="AF553" s="19"/>
      <c r="AG553" s="19"/>
      <c r="AH553" s="31"/>
      <c r="AI553" s="31"/>
      <c r="AJ553" s="31"/>
      <c r="AK553" s="19"/>
      <c r="AL553" s="15"/>
      <c r="AM553" s="15"/>
      <c r="AN553" s="15"/>
    </row>
    <row r="554" spans="2:40" x14ac:dyDescent="0.25">
      <c r="B554" s="233">
        <f t="shared" si="100"/>
        <v>495</v>
      </c>
      <c r="C554" s="16">
        <v>20200609</v>
      </c>
      <c r="D554" s="15" t="s">
        <v>3</v>
      </c>
      <c r="E554" s="15" t="s">
        <v>1467</v>
      </c>
      <c r="F554" s="170" t="s">
        <v>1575</v>
      </c>
      <c r="G554" s="17">
        <v>1513277</v>
      </c>
      <c r="H554" s="52" t="s">
        <v>61</v>
      </c>
      <c r="I554" s="15" t="s">
        <v>1493</v>
      </c>
      <c r="J554" s="52" t="s">
        <v>61</v>
      </c>
      <c r="K554" s="15" t="s">
        <v>146</v>
      </c>
      <c r="L554" s="80" t="s">
        <v>454</v>
      </c>
      <c r="M554" s="15" t="s">
        <v>1432</v>
      </c>
      <c r="N554" s="15" t="s">
        <v>229</v>
      </c>
      <c r="O554" s="17" t="s">
        <v>61</v>
      </c>
      <c r="P554" s="17" t="s">
        <v>455</v>
      </c>
      <c r="Q554" s="18"/>
      <c r="R554" s="52" t="s">
        <v>61</v>
      </c>
      <c r="S554" s="15" t="s">
        <v>6</v>
      </c>
      <c r="T554" s="15"/>
      <c r="U554" s="15"/>
      <c r="V554" s="15">
        <v>1011</v>
      </c>
      <c r="W554" s="15">
        <f t="shared" ref="W554:W573" si="102">V554</f>
        <v>1011</v>
      </c>
      <c r="X554" s="15">
        <f>W554</f>
        <v>1011</v>
      </c>
      <c r="Y554" s="15">
        <f>ROUNDDOWN(W554/HLOOKUP(D554,Table!$C$3:$D$4,2,0)*8,2)</f>
        <v>17.97</v>
      </c>
      <c r="Z554" s="15">
        <v>0.5</v>
      </c>
      <c r="AA554" s="15" t="s">
        <v>18</v>
      </c>
      <c r="AB554" s="19"/>
      <c r="AC554" s="19">
        <v>43991</v>
      </c>
      <c r="AD554" s="19">
        <v>44004</v>
      </c>
      <c r="AE554" s="19">
        <v>43994</v>
      </c>
      <c r="AF554" s="19">
        <v>43994</v>
      </c>
      <c r="AG554" s="19" t="s">
        <v>176</v>
      </c>
      <c r="AH554" s="79" t="s">
        <v>61</v>
      </c>
      <c r="AI554" s="79" t="s">
        <v>61</v>
      </c>
      <c r="AJ554" s="79" t="s">
        <v>61</v>
      </c>
      <c r="AK554" s="19" t="s">
        <v>150</v>
      </c>
      <c r="AL554" s="15"/>
      <c r="AM554" s="15"/>
      <c r="AN554" s="53" t="s">
        <v>194</v>
      </c>
    </row>
    <row r="555" spans="2:40" x14ac:dyDescent="0.25">
      <c r="B555" s="233">
        <f t="shared" si="100"/>
        <v>496</v>
      </c>
      <c r="C555" s="16">
        <v>20200609</v>
      </c>
      <c r="D555" s="15" t="s">
        <v>3</v>
      </c>
      <c r="E555" s="15" t="s">
        <v>1467</v>
      </c>
      <c r="F555" s="170" t="s">
        <v>1576</v>
      </c>
      <c r="G555" s="17">
        <v>1513277</v>
      </c>
      <c r="H555" s="52" t="s">
        <v>61</v>
      </c>
      <c r="I555" s="15" t="s">
        <v>1430</v>
      </c>
      <c r="J555" s="52" t="s">
        <v>61</v>
      </c>
      <c r="K555" s="15" t="s">
        <v>146</v>
      </c>
      <c r="L555" s="80" t="s">
        <v>454</v>
      </c>
      <c r="M555" s="15" t="s">
        <v>1432</v>
      </c>
      <c r="N555" s="15" t="s">
        <v>229</v>
      </c>
      <c r="O555" s="17" t="s">
        <v>61</v>
      </c>
      <c r="P555" s="17" t="s">
        <v>455</v>
      </c>
      <c r="Q555" s="18"/>
      <c r="R555" s="52" t="s">
        <v>61</v>
      </c>
      <c r="S555" s="15" t="s">
        <v>6</v>
      </c>
      <c r="T555" s="15"/>
      <c r="U555" s="15"/>
      <c r="V555" s="15">
        <v>87</v>
      </c>
      <c r="W555" s="15">
        <f t="shared" si="102"/>
        <v>87</v>
      </c>
      <c r="X555" s="15">
        <f>W555</f>
        <v>87</v>
      </c>
      <c r="Y555" s="15">
        <f>ROUNDDOWN(W555/HLOOKUP(D555,Table!$C$3:$D$4,2,0)*8,2)</f>
        <v>1.54</v>
      </c>
      <c r="Z555" s="15">
        <v>1</v>
      </c>
      <c r="AA555" s="15" t="s">
        <v>18</v>
      </c>
      <c r="AB555" s="19"/>
      <c r="AC555" s="19">
        <v>43991</v>
      </c>
      <c r="AD555" s="19">
        <v>44004</v>
      </c>
      <c r="AE555" s="19">
        <v>43994</v>
      </c>
      <c r="AF555" s="19">
        <v>43994</v>
      </c>
      <c r="AG555" s="19" t="s">
        <v>177</v>
      </c>
      <c r="AH555" s="31">
        <v>1</v>
      </c>
      <c r="AI555" s="31">
        <v>0.87</v>
      </c>
      <c r="AJ555" s="31">
        <v>1</v>
      </c>
      <c r="AK555" s="19" t="s">
        <v>139</v>
      </c>
      <c r="AL555" s="15" t="s">
        <v>1886</v>
      </c>
      <c r="AM555" s="15"/>
      <c r="AN555" s="15" t="s">
        <v>1720</v>
      </c>
    </row>
    <row r="556" spans="2:40" x14ac:dyDescent="0.25">
      <c r="B556" s="233">
        <f t="shared" si="100"/>
        <v>497</v>
      </c>
      <c r="C556" s="16">
        <v>20200609</v>
      </c>
      <c r="D556" s="15" t="s">
        <v>3</v>
      </c>
      <c r="E556" s="15" t="s">
        <v>1467</v>
      </c>
      <c r="F556" s="170" t="s">
        <v>1577</v>
      </c>
      <c r="G556" s="17">
        <v>1513277</v>
      </c>
      <c r="H556" s="52" t="s">
        <v>61</v>
      </c>
      <c r="I556" s="15" t="s">
        <v>604</v>
      </c>
      <c r="J556" s="52" t="s">
        <v>61</v>
      </c>
      <c r="K556" s="15" t="s">
        <v>146</v>
      </c>
      <c r="L556" s="80" t="s">
        <v>454</v>
      </c>
      <c r="M556" s="15" t="s">
        <v>1432</v>
      </c>
      <c r="N556" s="15" t="s">
        <v>229</v>
      </c>
      <c r="O556" s="17" t="s">
        <v>61</v>
      </c>
      <c r="P556" s="17" t="s">
        <v>455</v>
      </c>
      <c r="Q556" s="18"/>
      <c r="R556" s="52" t="s">
        <v>61</v>
      </c>
      <c r="S556" s="15" t="s">
        <v>6</v>
      </c>
      <c r="T556" s="15"/>
      <c r="U556" s="15"/>
      <c r="V556" s="15">
        <v>42</v>
      </c>
      <c r="W556" s="84">
        <v>43</v>
      </c>
      <c r="X556" s="15">
        <f>W556</f>
        <v>43</v>
      </c>
      <c r="Y556" s="15">
        <f>ROUNDDOWN(W556/HLOOKUP(D556,Table!$C$3:$D$4,2,0)*8,2)</f>
        <v>0.76</v>
      </c>
      <c r="Z556" s="15">
        <v>0.5</v>
      </c>
      <c r="AA556" s="15" t="s">
        <v>18</v>
      </c>
      <c r="AB556" s="19"/>
      <c r="AC556" s="19">
        <v>43991</v>
      </c>
      <c r="AD556" s="19">
        <v>44004</v>
      </c>
      <c r="AE556" s="19">
        <v>43994</v>
      </c>
      <c r="AF556" s="19">
        <v>43994</v>
      </c>
      <c r="AG556" s="19" t="s">
        <v>176</v>
      </c>
      <c r="AH556" s="31">
        <v>1</v>
      </c>
      <c r="AI556" s="31">
        <v>1</v>
      </c>
      <c r="AJ556" s="31">
        <v>1</v>
      </c>
      <c r="AK556" s="19" t="s">
        <v>150</v>
      </c>
      <c r="AL556" s="15"/>
      <c r="AM556" s="15"/>
      <c r="AN556" s="15" t="s">
        <v>1682</v>
      </c>
    </row>
    <row r="557" spans="2:40" x14ac:dyDescent="0.25">
      <c r="B557" s="233">
        <f t="shared" ref="B557:B588" si="103">B556+1</f>
        <v>498</v>
      </c>
      <c r="C557" s="16">
        <v>20200609</v>
      </c>
      <c r="D557" s="15" t="s">
        <v>3</v>
      </c>
      <c r="E557" s="15" t="s">
        <v>1467</v>
      </c>
      <c r="F557" s="200" t="s">
        <v>1680</v>
      </c>
      <c r="G557" s="17">
        <v>1512634</v>
      </c>
      <c r="H557" s="52" t="s">
        <v>61</v>
      </c>
      <c r="I557" s="15" t="s">
        <v>1494</v>
      </c>
      <c r="J557" s="52" t="s">
        <v>61</v>
      </c>
      <c r="K557" s="15" t="s">
        <v>146</v>
      </c>
      <c r="L557" s="15" t="s">
        <v>150</v>
      </c>
      <c r="M557" s="15" t="s">
        <v>1432</v>
      </c>
      <c r="N557" s="15" t="s">
        <v>229</v>
      </c>
      <c r="O557" s="17" t="s">
        <v>61</v>
      </c>
      <c r="P557" s="17" t="s">
        <v>230</v>
      </c>
      <c r="Q557" s="18"/>
      <c r="R557" s="52" t="s">
        <v>61</v>
      </c>
      <c r="S557" s="15" t="s">
        <v>6</v>
      </c>
      <c r="T557" s="15"/>
      <c r="U557" s="15"/>
      <c r="V557" s="15">
        <v>64</v>
      </c>
      <c r="W557" s="84">
        <v>78</v>
      </c>
      <c r="X557" s="15">
        <f>W557</f>
        <v>78</v>
      </c>
      <c r="Y557" s="15">
        <f>ROUNDDOWN(W557/HLOOKUP(D557,Table!$C$3:$D$4,2,0)*8,2)</f>
        <v>1.38</v>
      </c>
      <c r="Z557" s="15">
        <v>1</v>
      </c>
      <c r="AA557" s="15" t="s">
        <v>18</v>
      </c>
      <c r="AB557" s="19"/>
      <c r="AC557" s="19">
        <v>43991</v>
      </c>
      <c r="AD557" s="19">
        <v>44004</v>
      </c>
      <c r="AE557" s="19">
        <v>43994</v>
      </c>
      <c r="AF557" s="19">
        <v>43994</v>
      </c>
      <c r="AG557" s="19" t="s">
        <v>176</v>
      </c>
      <c r="AH557" s="31">
        <v>1</v>
      </c>
      <c r="AI557" s="31">
        <v>1</v>
      </c>
      <c r="AJ557" s="31">
        <v>1</v>
      </c>
      <c r="AK557" s="19" t="s">
        <v>150</v>
      </c>
      <c r="AL557" s="15"/>
      <c r="AM557" s="15"/>
      <c r="AN557" s="15" t="s">
        <v>1683</v>
      </c>
    </row>
    <row r="558" spans="2:40" x14ac:dyDescent="0.25">
      <c r="B558" s="233">
        <f t="shared" si="103"/>
        <v>499</v>
      </c>
      <c r="C558" s="16">
        <v>20200609</v>
      </c>
      <c r="D558" s="15" t="s">
        <v>3</v>
      </c>
      <c r="E558" s="15" t="s">
        <v>1467</v>
      </c>
      <c r="F558" s="200" t="s">
        <v>1681</v>
      </c>
      <c r="G558" s="17">
        <v>1512634</v>
      </c>
      <c r="H558" s="52" t="s">
        <v>61</v>
      </c>
      <c r="I558" s="15" t="s">
        <v>1495</v>
      </c>
      <c r="J558" s="52" t="s">
        <v>61</v>
      </c>
      <c r="K558" s="15" t="s">
        <v>146</v>
      </c>
      <c r="L558" s="15" t="s">
        <v>150</v>
      </c>
      <c r="M558" s="15" t="s">
        <v>1432</v>
      </c>
      <c r="N558" s="15" t="s">
        <v>229</v>
      </c>
      <c r="O558" s="17" t="s">
        <v>61</v>
      </c>
      <c r="P558" s="17" t="s">
        <v>230</v>
      </c>
      <c r="Q558" s="18"/>
      <c r="R558" s="52" t="s">
        <v>61</v>
      </c>
      <c r="S558" s="15" t="s">
        <v>6</v>
      </c>
      <c r="T558" s="15"/>
      <c r="U558" s="15"/>
      <c r="V558" s="15">
        <v>107</v>
      </c>
      <c r="W558" s="15">
        <f t="shared" si="102"/>
        <v>107</v>
      </c>
      <c r="X558" s="15">
        <f>W558</f>
        <v>107</v>
      </c>
      <c r="Y558" s="15">
        <f>ROUNDDOWN(W558/HLOOKUP(D558,Table!$C$3:$D$4,2,0)*8,2)</f>
        <v>1.9</v>
      </c>
      <c r="Z558" s="15">
        <v>1</v>
      </c>
      <c r="AA558" s="15" t="s">
        <v>18</v>
      </c>
      <c r="AB558" s="19"/>
      <c r="AC558" s="19">
        <v>43991</v>
      </c>
      <c r="AD558" s="19">
        <v>44004</v>
      </c>
      <c r="AE558" s="19">
        <v>43994</v>
      </c>
      <c r="AF558" s="19">
        <v>43994</v>
      </c>
      <c r="AG558" s="19" t="s">
        <v>177</v>
      </c>
      <c r="AH558" s="31">
        <v>0.85</v>
      </c>
      <c r="AI558" s="31">
        <v>0.81</v>
      </c>
      <c r="AJ558" s="31">
        <v>0.5</v>
      </c>
      <c r="AK558" s="19" t="s">
        <v>139</v>
      </c>
      <c r="AL558" s="15" t="s">
        <v>1884</v>
      </c>
      <c r="AM558" s="15"/>
      <c r="AN558" s="15" t="s">
        <v>1885</v>
      </c>
    </row>
    <row r="559" spans="2:40" x14ac:dyDescent="0.25">
      <c r="B559" s="233">
        <f t="shared" si="103"/>
        <v>500</v>
      </c>
      <c r="C559" s="16">
        <v>20200609</v>
      </c>
      <c r="D559" s="15" t="s">
        <v>3</v>
      </c>
      <c r="E559" s="15" t="s">
        <v>1468</v>
      </c>
      <c r="F559" s="170" t="s">
        <v>1578</v>
      </c>
      <c r="G559" s="17">
        <v>1493675</v>
      </c>
      <c r="H559" s="52" t="s">
        <v>61</v>
      </c>
      <c r="I559" s="15" t="s">
        <v>215</v>
      </c>
      <c r="J559" s="52" t="s">
        <v>61</v>
      </c>
      <c r="K559" s="15" t="s">
        <v>184</v>
      </c>
      <c r="L559" s="15" t="s">
        <v>527</v>
      </c>
      <c r="M559" s="15" t="s">
        <v>1503</v>
      </c>
      <c r="N559" s="15" t="s">
        <v>529</v>
      </c>
      <c r="O559" s="17" t="s">
        <v>61</v>
      </c>
      <c r="P559" s="17" t="s">
        <v>455</v>
      </c>
      <c r="Q559" s="18"/>
      <c r="R559" s="52" t="s">
        <v>61</v>
      </c>
      <c r="S559" s="15" t="s">
        <v>68</v>
      </c>
      <c r="T559" s="15"/>
      <c r="U559" s="15"/>
      <c r="V559" s="15">
        <v>276</v>
      </c>
      <c r="W559" s="15">
        <f t="shared" si="102"/>
        <v>276</v>
      </c>
      <c r="X559" s="15"/>
      <c r="Y559" s="15">
        <f>ROUNDDOWN(W559/HLOOKUP(D559,Table!$C$3:$D$4,2,0)*8,2)</f>
        <v>4.9000000000000004</v>
      </c>
      <c r="Z559" s="15"/>
      <c r="AA559" s="15"/>
      <c r="AB559" s="19"/>
      <c r="AC559" s="19">
        <v>43991</v>
      </c>
      <c r="AD559" s="19">
        <v>44004</v>
      </c>
      <c r="AE559" s="19"/>
      <c r="AF559" s="19"/>
      <c r="AG559" s="19"/>
      <c r="AH559" s="31"/>
      <c r="AI559" s="31"/>
      <c r="AJ559" s="31"/>
      <c r="AK559" s="19"/>
      <c r="AL559" s="15"/>
      <c r="AM559" s="15"/>
      <c r="AN559" s="84" t="s">
        <v>1519</v>
      </c>
    </row>
    <row r="560" spans="2:40" x14ac:dyDescent="0.25">
      <c r="B560" s="233">
        <f t="shared" si="103"/>
        <v>501</v>
      </c>
      <c r="C560" s="16">
        <v>20200609</v>
      </c>
      <c r="D560" s="15" t="s">
        <v>3</v>
      </c>
      <c r="E560" s="15" t="s">
        <v>1468</v>
      </c>
      <c r="F560" s="170" t="s">
        <v>1579</v>
      </c>
      <c r="G560" s="17">
        <v>1465460</v>
      </c>
      <c r="H560" s="52" t="s">
        <v>61</v>
      </c>
      <c r="I560" s="15" t="s">
        <v>1496</v>
      </c>
      <c r="J560" s="52" t="s">
        <v>61</v>
      </c>
      <c r="K560" s="15" t="s">
        <v>184</v>
      </c>
      <c r="L560" s="80" t="s">
        <v>527</v>
      </c>
      <c r="M560" s="15" t="s">
        <v>1503</v>
      </c>
      <c r="N560" s="15" t="s">
        <v>529</v>
      </c>
      <c r="O560" s="17" t="s">
        <v>61</v>
      </c>
      <c r="P560" s="17" t="s">
        <v>455</v>
      </c>
      <c r="Q560" s="18"/>
      <c r="R560" s="52" t="s">
        <v>61</v>
      </c>
      <c r="S560" s="15" t="s">
        <v>68</v>
      </c>
      <c r="T560" s="15"/>
      <c r="U560" s="15"/>
      <c r="V560" s="15">
        <v>79</v>
      </c>
      <c r="W560" s="15">
        <f t="shared" si="102"/>
        <v>79</v>
      </c>
      <c r="X560" s="15"/>
      <c r="Y560" s="15">
        <f>ROUNDDOWN(W560/HLOOKUP(D560,Table!$C$3:$D$4,2,0)*8,2)</f>
        <v>1.4</v>
      </c>
      <c r="Z560" s="15"/>
      <c r="AA560" s="15"/>
      <c r="AB560" s="19"/>
      <c r="AC560" s="19">
        <v>43991</v>
      </c>
      <c r="AD560" s="19">
        <v>44004</v>
      </c>
      <c r="AE560" s="19"/>
      <c r="AF560" s="19"/>
      <c r="AG560" s="19"/>
      <c r="AH560" s="31"/>
      <c r="AI560" s="31"/>
      <c r="AJ560" s="31"/>
      <c r="AK560" s="19"/>
      <c r="AL560" s="15"/>
      <c r="AM560" s="15"/>
      <c r="AN560" s="84" t="s">
        <v>1519</v>
      </c>
    </row>
    <row r="561" spans="2:40" x14ac:dyDescent="0.25">
      <c r="B561" s="233">
        <f t="shared" si="103"/>
        <v>502</v>
      </c>
      <c r="C561" s="16">
        <v>20200609</v>
      </c>
      <c r="D561" s="15" t="s">
        <v>3</v>
      </c>
      <c r="E561" s="15" t="s">
        <v>1468</v>
      </c>
      <c r="F561" s="170" t="s">
        <v>1580</v>
      </c>
      <c r="G561" s="17">
        <v>1465460</v>
      </c>
      <c r="H561" s="52" t="s">
        <v>61</v>
      </c>
      <c r="I561" s="15" t="s">
        <v>1497</v>
      </c>
      <c r="J561" s="52" t="s">
        <v>61</v>
      </c>
      <c r="K561" s="15" t="s">
        <v>184</v>
      </c>
      <c r="L561" s="80" t="s">
        <v>527</v>
      </c>
      <c r="M561" s="15" t="s">
        <v>1503</v>
      </c>
      <c r="N561" s="15" t="s">
        <v>529</v>
      </c>
      <c r="O561" s="17" t="s">
        <v>61</v>
      </c>
      <c r="P561" s="17" t="s">
        <v>455</v>
      </c>
      <c r="Q561" s="18"/>
      <c r="R561" s="52" t="s">
        <v>61</v>
      </c>
      <c r="S561" s="15" t="s">
        <v>68</v>
      </c>
      <c r="T561" s="15"/>
      <c r="U561" s="15"/>
      <c r="V561" s="15">
        <v>54</v>
      </c>
      <c r="W561" s="15">
        <f t="shared" si="102"/>
        <v>54</v>
      </c>
      <c r="X561" s="15"/>
      <c r="Y561" s="15">
        <f>ROUNDDOWN(W561/HLOOKUP(D561,Table!$C$3:$D$4,2,0)*8,2)</f>
        <v>0.96</v>
      </c>
      <c r="Z561" s="15"/>
      <c r="AA561" s="15"/>
      <c r="AB561" s="19"/>
      <c r="AC561" s="19">
        <v>43991</v>
      </c>
      <c r="AD561" s="19">
        <v>44004</v>
      </c>
      <c r="AE561" s="19"/>
      <c r="AF561" s="19"/>
      <c r="AG561" s="19"/>
      <c r="AH561" s="31"/>
      <c r="AI561" s="31"/>
      <c r="AJ561" s="31"/>
      <c r="AK561" s="19"/>
      <c r="AL561" s="15"/>
      <c r="AM561" s="15"/>
      <c r="AN561" s="84" t="s">
        <v>1519</v>
      </c>
    </row>
    <row r="562" spans="2:40" x14ac:dyDescent="0.25">
      <c r="B562" s="233">
        <f t="shared" si="103"/>
        <v>503</v>
      </c>
      <c r="C562" s="16">
        <v>20200609</v>
      </c>
      <c r="D562" s="15" t="s">
        <v>3</v>
      </c>
      <c r="E562" s="15" t="s">
        <v>1469</v>
      </c>
      <c r="F562" s="170" t="s">
        <v>1584</v>
      </c>
      <c r="G562" s="17">
        <v>1513557</v>
      </c>
      <c r="H562" s="52" t="s">
        <v>61</v>
      </c>
      <c r="I562" s="15" t="s">
        <v>1475</v>
      </c>
      <c r="J562" s="52" t="s">
        <v>61</v>
      </c>
      <c r="K562" s="15" t="s">
        <v>184</v>
      </c>
      <c r="L562" s="80" t="s">
        <v>1506</v>
      </c>
      <c r="M562" s="15" t="s">
        <v>1018</v>
      </c>
      <c r="N562" s="15" t="s">
        <v>1512</v>
      </c>
      <c r="O562" s="17" t="s">
        <v>61</v>
      </c>
      <c r="P562" s="17" t="s">
        <v>1522</v>
      </c>
      <c r="Q562" s="18"/>
      <c r="R562" s="52" t="s">
        <v>61</v>
      </c>
      <c r="S562" s="15" t="s">
        <v>69</v>
      </c>
      <c r="T562" s="15"/>
      <c r="U562" s="15"/>
      <c r="V562" s="15">
        <v>360</v>
      </c>
      <c r="W562" s="15">
        <f t="shared" si="102"/>
        <v>360</v>
      </c>
      <c r="X562" s="15"/>
      <c r="Y562" s="15">
        <f>ROUNDDOWN(W562/HLOOKUP(D562,Table!$C$3:$D$4,2,0)*8,2)</f>
        <v>6.4</v>
      </c>
      <c r="Z562" s="15"/>
      <c r="AA562" s="15"/>
      <c r="AB562" s="19"/>
      <c r="AC562" s="19">
        <v>43991</v>
      </c>
      <c r="AD562" s="19">
        <v>44004</v>
      </c>
      <c r="AE562" s="19"/>
      <c r="AF562" s="19"/>
      <c r="AG562" s="19"/>
      <c r="AH562" s="31"/>
      <c r="AI562" s="31"/>
      <c r="AJ562" s="31"/>
      <c r="AK562" s="19"/>
      <c r="AL562" s="15"/>
      <c r="AM562" s="15"/>
      <c r="AN562" s="84" t="s">
        <v>1519</v>
      </c>
    </row>
    <row r="563" spans="2:40" x14ac:dyDescent="0.25">
      <c r="B563" s="233">
        <f t="shared" si="103"/>
        <v>504</v>
      </c>
      <c r="C563" s="16">
        <v>20200609</v>
      </c>
      <c r="D563" s="15" t="s">
        <v>3</v>
      </c>
      <c r="E563" s="15" t="s">
        <v>1469</v>
      </c>
      <c r="F563" s="170" t="s">
        <v>1581</v>
      </c>
      <c r="G563" s="17">
        <v>1513557</v>
      </c>
      <c r="H563" s="52" t="s">
        <v>61</v>
      </c>
      <c r="I563" s="15" t="s">
        <v>1169</v>
      </c>
      <c r="J563" s="52" t="s">
        <v>61</v>
      </c>
      <c r="K563" s="15" t="s">
        <v>184</v>
      </c>
      <c r="L563" s="80" t="s">
        <v>1506</v>
      </c>
      <c r="M563" s="15" t="s">
        <v>1018</v>
      </c>
      <c r="N563" s="15" t="s">
        <v>1512</v>
      </c>
      <c r="O563" s="17" t="s">
        <v>61</v>
      </c>
      <c r="P563" s="17" t="s">
        <v>1522</v>
      </c>
      <c r="Q563" s="18"/>
      <c r="R563" s="52" t="s">
        <v>61</v>
      </c>
      <c r="S563" s="15" t="s">
        <v>69</v>
      </c>
      <c r="T563" s="15"/>
      <c r="U563" s="15"/>
      <c r="V563" s="15">
        <v>422</v>
      </c>
      <c r="W563" s="15">
        <f t="shared" si="102"/>
        <v>422</v>
      </c>
      <c r="X563" s="15"/>
      <c r="Y563" s="15">
        <f>ROUNDDOWN(W563/HLOOKUP(D563,Table!$C$3:$D$4,2,0)*8,2)</f>
        <v>7.5</v>
      </c>
      <c r="Z563" s="15"/>
      <c r="AA563" s="15"/>
      <c r="AB563" s="19"/>
      <c r="AC563" s="19">
        <v>43991</v>
      </c>
      <c r="AD563" s="19">
        <v>44004</v>
      </c>
      <c r="AE563" s="19"/>
      <c r="AF563" s="19"/>
      <c r="AG563" s="19"/>
      <c r="AH563" s="31"/>
      <c r="AI563" s="31"/>
      <c r="AJ563" s="31"/>
      <c r="AK563" s="19"/>
      <c r="AL563" s="15"/>
      <c r="AM563" s="15"/>
      <c r="AN563" s="84" t="s">
        <v>1519</v>
      </c>
    </row>
    <row r="564" spans="2:40" x14ac:dyDescent="0.25">
      <c r="B564" s="233">
        <f t="shared" si="103"/>
        <v>505</v>
      </c>
      <c r="C564" s="16">
        <v>20200609</v>
      </c>
      <c r="D564" s="15" t="s">
        <v>3</v>
      </c>
      <c r="E564" s="15" t="s">
        <v>1469</v>
      </c>
      <c r="F564" s="170" t="s">
        <v>1582</v>
      </c>
      <c r="G564" s="17">
        <v>1513557</v>
      </c>
      <c r="H564" s="52" t="s">
        <v>61</v>
      </c>
      <c r="I564" s="15" t="s">
        <v>155</v>
      </c>
      <c r="J564" s="52" t="s">
        <v>61</v>
      </c>
      <c r="K564" s="15" t="s">
        <v>184</v>
      </c>
      <c r="L564" s="80" t="s">
        <v>1506</v>
      </c>
      <c r="M564" s="15" t="s">
        <v>1018</v>
      </c>
      <c r="N564" s="15" t="s">
        <v>1512</v>
      </c>
      <c r="O564" s="17" t="s">
        <v>61</v>
      </c>
      <c r="P564" s="17" t="s">
        <v>1522</v>
      </c>
      <c r="Q564" s="18"/>
      <c r="R564" s="52" t="s">
        <v>61</v>
      </c>
      <c r="S564" s="15" t="s">
        <v>69</v>
      </c>
      <c r="T564" s="15"/>
      <c r="U564" s="15"/>
      <c r="V564" s="15">
        <v>58</v>
      </c>
      <c r="W564" s="15">
        <f t="shared" si="102"/>
        <v>58</v>
      </c>
      <c r="X564" s="15"/>
      <c r="Y564" s="15">
        <f>ROUNDDOWN(W564/HLOOKUP(D564,Table!$C$3:$D$4,2,0)*8,2)</f>
        <v>1.03</v>
      </c>
      <c r="Z564" s="15"/>
      <c r="AA564" s="15"/>
      <c r="AB564" s="19"/>
      <c r="AC564" s="19">
        <v>43991</v>
      </c>
      <c r="AD564" s="19">
        <v>44004</v>
      </c>
      <c r="AE564" s="19"/>
      <c r="AF564" s="19"/>
      <c r="AG564" s="19"/>
      <c r="AH564" s="31"/>
      <c r="AI564" s="31"/>
      <c r="AJ564" s="31"/>
      <c r="AK564" s="19"/>
      <c r="AL564" s="15"/>
      <c r="AM564" s="15"/>
      <c r="AN564" s="84" t="s">
        <v>1519</v>
      </c>
    </row>
    <row r="565" spans="2:40" x14ac:dyDescent="0.25">
      <c r="B565" s="233">
        <f t="shared" si="103"/>
        <v>506</v>
      </c>
      <c r="C565" s="16">
        <v>20200609</v>
      </c>
      <c r="D565" s="15" t="s">
        <v>3</v>
      </c>
      <c r="E565" s="15" t="s">
        <v>1469</v>
      </c>
      <c r="F565" s="170" t="s">
        <v>1585</v>
      </c>
      <c r="G565" s="17">
        <v>1513557</v>
      </c>
      <c r="H565" s="52" t="s">
        <v>61</v>
      </c>
      <c r="I565" s="15" t="s">
        <v>1498</v>
      </c>
      <c r="J565" s="52" t="s">
        <v>61</v>
      </c>
      <c r="K565" s="15" t="s">
        <v>184</v>
      </c>
      <c r="L565" s="80" t="s">
        <v>1506</v>
      </c>
      <c r="M565" s="15" t="s">
        <v>1018</v>
      </c>
      <c r="N565" s="15" t="s">
        <v>1512</v>
      </c>
      <c r="O565" s="17" t="s">
        <v>61</v>
      </c>
      <c r="P565" s="17" t="s">
        <v>1522</v>
      </c>
      <c r="Q565" s="18"/>
      <c r="R565" s="52" t="s">
        <v>61</v>
      </c>
      <c r="S565" s="15" t="s">
        <v>142</v>
      </c>
      <c r="T565" s="15"/>
      <c r="U565" s="15"/>
      <c r="V565" s="15">
        <v>745</v>
      </c>
      <c r="W565" s="15">
        <f t="shared" si="102"/>
        <v>745</v>
      </c>
      <c r="X565" s="15"/>
      <c r="Y565" s="15">
        <f>ROUNDDOWN(W565/HLOOKUP(D565,Table!$C$3:$D$4,2,0)*8,2)</f>
        <v>13.24</v>
      </c>
      <c r="Z565" s="15"/>
      <c r="AA565" s="15"/>
      <c r="AB565" s="19"/>
      <c r="AC565" s="19">
        <v>43991</v>
      </c>
      <c r="AD565" s="19">
        <v>44004</v>
      </c>
      <c r="AE565" s="19"/>
      <c r="AF565" s="19"/>
      <c r="AG565" s="19"/>
      <c r="AH565" s="31"/>
      <c r="AI565" s="31"/>
      <c r="AJ565" s="31"/>
      <c r="AK565" s="19"/>
      <c r="AL565" s="15"/>
      <c r="AM565" s="15"/>
      <c r="AN565" s="84" t="s">
        <v>1519</v>
      </c>
    </row>
    <row r="566" spans="2:40" x14ac:dyDescent="0.25">
      <c r="B566" s="233">
        <f t="shared" si="103"/>
        <v>507</v>
      </c>
      <c r="C566" s="16">
        <v>20200609</v>
      </c>
      <c r="D566" s="15" t="s">
        <v>3</v>
      </c>
      <c r="E566" s="15" t="s">
        <v>1469</v>
      </c>
      <c r="F566" s="170" t="s">
        <v>1586</v>
      </c>
      <c r="G566" s="17">
        <v>1513557</v>
      </c>
      <c r="H566" s="52" t="s">
        <v>61</v>
      </c>
      <c r="I566" s="15" t="s">
        <v>1482</v>
      </c>
      <c r="J566" s="52" t="s">
        <v>61</v>
      </c>
      <c r="K566" s="15" t="s">
        <v>184</v>
      </c>
      <c r="L566" s="80" t="s">
        <v>1506</v>
      </c>
      <c r="M566" s="15" t="s">
        <v>1018</v>
      </c>
      <c r="N566" s="15" t="s">
        <v>1512</v>
      </c>
      <c r="O566" s="17" t="s">
        <v>61</v>
      </c>
      <c r="P566" s="17" t="s">
        <v>1522</v>
      </c>
      <c r="Q566" s="18"/>
      <c r="R566" s="52" t="s">
        <v>61</v>
      </c>
      <c r="S566" s="15" t="s">
        <v>142</v>
      </c>
      <c r="T566" s="15"/>
      <c r="U566" s="15"/>
      <c r="V566" s="15">
        <v>270</v>
      </c>
      <c r="W566" s="15">
        <f t="shared" si="102"/>
        <v>270</v>
      </c>
      <c r="X566" s="15"/>
      <c r="Y566" s="15">
        <f>ROUNDDOWN(W566/HLOOKUP(D566,Table!$C$3:$D$4,2,0)*8,2)</f>
        <v>4.8</v>
      </c>
      <c r="Z566" s="15"/>
      <c r="AA566" s="15"/>
      <c r="AB566" s="19"/>
      <c r="AC566" s="19">
        <v>43991</v>
      </c>
      <c r="AD566" s="19">
        <v>44004</v>
      </c>
      <c r="AE566" s="19"/>
      <c r="AF566" s="19"/>
      <c r="AG566" s="19"/>
      <c r="AH566" s="31"/>
      <c r="AI566" s="31"/>
      <c r="AJ566" s="31"/>
      <c r="AK566" s="19"/>
      <c r="AL566" s="15"/>
      <c r="AM566" s="15"/>
      <c r="AN566" s="84" t="s">
        <v>1519</v>
      </c>
    </row>
    <row r="567" spans="2:40" x14ac:dyDescent="0.25">
      <c r="B567" s="233">
        <f t="shared" si="103"/>
        <v>508</v>
      </c>
      <c r="C567" s="16">
        <v>20200609</v>
      </c>
      <c r="D567" s="15" t="s">
        <v>3</v>
      </c>
      <c r="E567" s="15" t="s">
        <v>1469</v>
      </c>
      <c r="F567" s="185" t="s">
        <v>1472</v>
      </c>
      <c r="G567" s="17">
        <v>1513553</v>
      </c>
      <c r="H567" s="52" t="s">
        <v>61</v>
      </c>
      <c r="I567" s="15" t="s">
        <v>215</v>
      </c>
      <c r="J567" s="52" t="s">
        <v>61</v>
      </c>
      <c r="K567" s="15" t="s">
        <v>184</v>
      </c>
      <c r="L567" s="80" t="s">
        <v>1506</v>
      </c>
      <c r="M567" s="15" t="s">
        <v>1018</v>
      </c>
      <c r="N567" s="15" t="s">
        <v>1512</v>
      </c>
      <c r="O567" s="17" t="s">
        <v>61</v>
      </c>
      <c r="P567" s="17" t="s">
        <v>1522</v>
      </c>
      <c r="Q567" s="18"/>
      <c r="R567" s="52" t="s">
        <v>61</v>
      </c>
      <c r="S567" s="15" t="s">
        <v>142</v>
      </c>
      <c r="T567" s="15"/>
      <c r="U567" s="15"/>
      <c r="V567" s="15">
        <v>276</v>
      </c>
      <c r="W567" s="15">
        <f t="shared" si="102"/>
        <v>276</v>
      </c>
      <c r="X567" s="15"/>
      <c r="Y567" s="15">
        <f>ROUNDDOWN(W567/HLOOKUP(D567,Table!$C$3:$D$4,2,0)*8,2)</f>
        <v>4.9000000000000004</v>
      </c>
      <c r="Z567" s="15"/>
      <c r="AA567" s="15"/>
      <c r="AB567" s="19"/>
      <c r="AC567" s="19">
        <v>43991</v>
      </c>
      <c r="AD567" s="19">
        <v>44004</v>
      </c>
      <c r="AF567" s="19"/>
      <c r="AG567" s="19"/>
      <c r="AH567" s="31"/>
      <c r="AI567" s="31"/>
      <c r="AJ567" s="31"/>
      <c r="AK567" s="19"/>
      <c r="AL567" s="15"/>
      <c r="AM567" s="15"/>
      <c r="AN567" s="84" t="s">
        <v>1519</v>
      </c>
    </row>
    <row r="568" spans="2:40" x14ac:dyDescent="0.25">
      <c r="B568" s="233">
        <f t="shared" si="103"/>
        <v>509</v>
      </c>
      <c r="C568" s="16">
        <v>20200609</v>
      </c>
      <c r="D568" s="15" t="s">
        <v>3</v>
      </c>
      <c r="E568" s="15" t="s">
        <v>953</v>
      </c>
      <c r="F568" s="170" t="s">
        <v>1587</v>
      </c>
      <c r="G568" s="17">
        <v>1462660</v>
      </c>
      <c r="H568" s="52" t="s">
        <v>61</v>
      </c>
      <c r="I568" s="15" t="s">
        <v>626</v>
      </c>
      <c r="J568" s="52" t="s">
        <v>61</v>
      </c>
      <c r="K568" s="15" t="s">
        <v>146</v>
      </c>
      <c r="L568" s="80" t="s">
        <v>1004</v>
      </c>
      <c r="M568" s="15" t="s">
        <v>1005</v>
      </c>
      <c r="N568" s="15" t="s">
        <v>1006</v>
      </c>
      <c r="O568" s="17" t="s">
        <v>61</v>
      </c>
      <c r="P568" s="17" t="s">
        <v>428</v>
      </c>
      <c r="Q568" s="18"/>
      <c r="R568" s="52" t="s">
        <v>61</v>
      </c>
      <c r="S568" s="15" t="s">
        <v>69</v>
      </c>
      <c r="T568" s="15"/>
      <c r="U568" s="15"/>
      <c r="V568" s="15">
        <v>102</v>
      </c>
      <c r="W568" s="15">
        <f t="shared" si="102"/>
        <v>102</v>
      </c>
      <c r="X568" s="15">
        <f>W568</f>
        <v>102</v>
      </c>
      <c r="Y568" s="15">
        <f>ROUNDDOWN(W568/HLOOKUP(D568,Table!$C$3:$D$4,2,0)*8,2)</f>
        <v>1.81</v>
      </c>
      <c r="Z568" s="15">
        <v>1</v>
      </c>
      <c r="AA568" s="15" t="s">
        <v>21</v>
      </c>
      <c r="AB568" s="19">
        <v>43994</v>
      </c>
      <c r="AC568" s="19">
        <v>43991</v>
      </c>
      <c r="AD568" s="173">
        <v>43994</v>
      </c>
      <c r="AE568" s="19">
        <v>43993</v>
      </c>
      <c r="AF568" s="19">
        <v>43993</v>
      </c>
      <c r="AG568" s="19" t="s">
        <v>176</v>
      </c>
      <c r="AH568" s="31">
        <v>1</v>
      </c>
      <c r="AI568" s="31">
        <v>1</v>
      </c>
      <c r="AJ568" s="31">
        <v>1</v>
      </c>
      <c r="AK568" s="19" t="s">
        <v>150</v>
      </c>
      <c r="AL568" s="15"/>
      <c r="AM568" s="15"/>
      <c r="AN568" s="15"/>
    </row>
    <row r="569" spans="2:40" x14ac:dyDescent="0.25">
      <c r="B569" s="233">
        <f t="shared" si="103"/>
        <v>510</v>
      </c>
      <c r="C569" s="16">
        <v>20200609</v>
      </c>
      <c r="D569" s="15" t="s">
        <v>3</v>
      </c>
      <c r="E569" s="15" t="s">
        <v>1134</v>
      </c>
      <c r="F569" s="185" t="s">
        <v>1287</v>
      </c>
      <c r="G569" s="17">
        <v>1500075</v>
      </c>
      <c r="H569" s="52" t="s">
        <v>61</v>
      </c>
      <c r="I569" s="15" t="s">
        <v>987</v>
      </c>
      <c r="J569" s="52" t="s">
        <v>61</v>
      </c>
      <c r="K569" s="15" t="s">
        <v>146</v>
      </c>
      <c r="L569" s="80" t="s">
        <v>150</v>
      </c>
      <c r="M569" s="15" t="s">
        <v>1171</v>
      </c>
      <c r="N569" s="15" t="s">
        <v>231</v>
      </c>
      <c r="O569" s="17" t="s">
        <v>61</v>
      </c>
      <c r="P569" s="17" t="s">
        <v>232</v>
      </c>
      <c r="Q569" s="18"/>
      <c r="R569" s="52" t="s">
        <v>61</v>
      </c>
      <c r="S569" s="15" t="s">
        <v>69</v>
      </c>
      <c r="T569" s="15"/>
      <c r="U569" s="15"/>
      <c r="V569" s="15">
        <v>90</v>
      </c>
      <c r="W569" s="15">
        <f t="shared" si="102"/>
        <v>90</v>
      </c>
      <c r="X569" s="15">
        <f>W569</f>
        <v>90</v>
      </c>
      <c r="Y569" s="15">
        <f>ROUNDDOWN(W569/HLOOKUP(D569,Table!$C$3:$D$4,2,0)*8,2)</f>
        <v>1.6</v>
      </c>
      <c r="Z569" s="15">
        <v>1</v>
      </c>
      <c r="AA569" s="15" t="s">
        <v>21</v>
      </c>
      <c r="AB569" s="19">
        <v>43994</v>
      </c>
      <c r="AC569" s="19">
        <v>43991</v>
      </c>
      <c r="AD569" s="173">
        <v>43994</v>
      </c>
      <c r="AE569" s="19">
        <v>43993</v>
      </c>
      <c r="AF569" s="19">
        <v>43993</v>
      </c>
      <c r="AG569" s="19" t="s">
        <v>176</v>
      </c>
      <c r="AH569" s="31">
        <v>1</v>
      </c>
      <c r="AI569" s="31">
        <v>1</v>
      </c>
      <c r="AJ569" s="31">
        <v>1</v>
      </c>
      <c r="AK569" s="19" t="s">
        <v>150</v>
      </c>
      <c r="AL569" s="15"/>
      <c r="AM569" s="15"/>
      <c r="AN569" s="15"/>
    </row>
    <row r="570" spans="2:40" x14ac:dyDescent="0.25">
      <c r="B570" s="233">
        <f t="shared" si="103"/>
        <v>511</v>
      </c>
      <c r="C570" s="16">
        <v>20200609</v>
      </c>
      <c r="D570" s="15" t="s">
        <v>3</v>
      </c>
      <c r="E570" s="15" t="s">
        <v>1470</v>
      </c>
      <c r="F570" s="170" t="s">
        <v>1591</v>
      </c>
      <c r="G570" s="17">
        <v>1502025</v>
      </c>
      <c r="H570" s="52" t="s">
        <v>61</v>
      </c>
      <c r="I570" s="15" t="s">
        <v>226</v>
      </c>
      <c r="J570" s="52" t="s">
        <v>61</v>
      </c>
      <c r="K570" s="15" t="s">
        <v>146</v>
      </c>
      <c r="L570" s="80" t="s">
        <v>1507</v>
      </c>
      <c r="M570" s="15" t="s">
        <v>1432</v>
      </c>
      <c r="N570" s="15" t="s">
        <v>229</v>
      </c>
      <c r="O570" s="17" t="s">
        <v>61</v>
      </c>
      <c r="P570" s="17" t="s">
        <v>448</v>
      </c>
      <c r="Q570" s="18"/>
      <c r="R570" s="52" t="s">
        <v>61</v>
      </c>
      <c r="S570" s="15" t="s">
        <v>68</v>
      </c>
      <c r="T570" s="15"/>
      <c r="U570" s="15"/>
      <c r="V570" s="15">
        <v>162</v>
      </c>
      <c r="W570" s="15">
        <f t="shared" si="102"/>
        <v>162</v>
      </c>
      <c r="X570" s="15"/>
      <c r="Y570" s="15">
        <f>ROUNDDOWN(W570/HLOOKUP(D570,Table!$C$3:$D$4,2,0)*8,2)</f>
        <v>2.88</v>
      </c>
      <c r="Z570" s="15"/>
      <c r="AA570" s="15"/>
      <c r="AB570" s="19"/>
      <c r="AC570" s="19">
        <v>43991</v>
      </c>
      <c r="AD570" s="19">
        <v>44004</v>
      </c>
      <c r="AE570" s="19"/>
      <c r="AF570" s="19"/>
      <c r="AG570" s="19"/>
      <c r="AH570" s="31"/>
      <c r="AI570" s="31"/>
      <c r="AJ570" s="31"/>
      <c r="AK570" s="19"/>
      <c r="AL570" s="15"/>
      <c r="AM570" s="15"/>
      <c r="AN570" s="15"/>
    </row>
    <row r="571" spans="2:40" x14ac:dyDescent="0.25">
      <c r="B571" s="233">
        <f t="shared" si="103"/>
        <v>512</v>
      </c>
      <c r="C571" s="16">
        <v>20200609</v>
      </c>
      <c r="D571" s="15" t="s">
        <v>3</v>
      </c>
      <c r="E571" s="15" t="s">
        <v>1471</v>
      </c>
      <c r="F571" s="170" t="s">
        <v>1588</v>
      </c>
      <c r="G571" s="17">
        <v>1511411</v>
      </c>
      <c r="H571" s="52" t="s">
        <v>61</v>
      </c>
      <c r="I571" s="15" t="s">
        <v>1499</v>
      </c>
      <c r="J571" s="52" t="s">
        <v>61</v>
      </c>
      <c r="K571" s="15" t="s">
        <v>146</v>
      </c>
      <c r="L571" s="80" t="s">
        <v>1508</v>
      </c>
      <c r="M571" s="15" t="s">
        <v>1504</v>
      </c>
      <c r="N571" s="15" t="s">
        <v>1514</v>
      </c>
      <c r="O571" s="17" t="s">
        <v>61</v>
      </c>
      <c r="P571" s="17" t="s">
        <v>1523</v>
      </c>
      <c r="Q571" s="18"/>
      <c r="R571" s="52" t="s">
        <v>61</v>
      </c>
      <c r="S571" s="15" t="s">
        <v>67</v>
      </c>
      <c r="T571" s="15"/>
      <c r="U571" s="15"/>
      <c r="V571" s="15">
        <v>306</v>
      </c>
      <c r="W571" s="15">
        <f t="shared" si="102"/>
        <v>306</v>
      </c>
      <c r="X571" s="15"/>
      <c r="Y571" s="15">
        <f>ROUNDDOWN(W571/HLOOKUP(D571,Table!$C$3:$D$4,2,0)*8,2)</f>
        <v>5.44</v>
      </c>
      <c r="Z571" s="15"/>
      <c r="AA571" s="15"/>
      <c r="AB571" s="19"/>
      <c r="AC571" s="19">
        <v>43991</v>
      </c>
      <c r="AD571" s="19">
        <v>44004</v>
      </c>
      <c r="AE571" s="19"/>
      <c r="AF571" s="19"/>
      <c r="AG571" s="19"/>
      <c r="AH571" s="31"/>
      <c r="AI571" s="31"/>
      <c r="AJ571" s="31"/>
      <c r="AK571" s="19"/>
      <c r="AL571" s="15"/>
      <c r="AM571" s="15"/>
      <c r="AN571" s="15"/>
    </row>
    <row r="572" spans="2:40" x14ac:dyDescent="0.25">
      <c r="B572" s="233">
        <f t="shared" si="103"/>
        <v>513</v>
      </c>
      <c r="C572" s="16">
        <v>20200609</v>
      </c>
      <c r="D572" s="15" t="s">
        <v>3</v>
      </c>
      <c r="E572" s="15" t="s">
        <v>1471</v>
      </c>
      <c r="F572" s="170" t="s">
        <v>1589</v>
      </c>
      <c r="G572" s="17">
        <v>1511411</v>
      </c>
      <c r="H572" s="52" t="s">
        <v>61</v>
      </c>
      <c r="I572" s="15" t="s">
        <v>1500</v>
      </c>
      <c r="J572" s="52" t="s">
        <v>61</v>
      </c>
      <c r="K572" s="15" t="s">
        <v>146</v>
      </c>
      <c r="L572" s="80" t="s">
        <v>1508</v>
      </c>
      <c r="M572" s="15" t="s">
        <v>1504</v>
      </c>
      <c r="N572" s="15" t="s">
        <v>1514</v>
      </c>
      <c r="O572" s="17" t="s">
        <v>61</v>
      </c>
      <c r="P572" s="17" t="s">
        <v>1523</v>
      </c>
      <c r="Q572" s="18"/>
      <c r="R572" s="52" t="s">
        <v>61</v>
      </c>
      <c r="S572" s="15" t="s">
        <v>67</v>
      </c>
      <c r="T572" s="15"/>
      <c r="U572" s="15"/>
      <c r="V572" s="15">
        <v>415</v>
      </c>
      <c r="W572" s="15">
        <f t="shared" si="102"/>
        <v>415</v>
      </c>
      <c r="X572" s="15"/>
      <c r="Y572" s="15">
        <f>ROUNDDOWN(W572/HLOOKUP(D572,Table!$C$3:$D$4,2,0)*8,2)</f>
        <v>7.37</v>
      </c>
      <c r="Z572" s="15"/>
      <c r="AA572" s="15"/>
      <c r="AB572" s="19"/>
      <c r="AC572" s="19">
        <v>43991</v>
      </c>
      <c r="AD572" s="19">
        <v>44004</v>
      </c>
      <c r="AE572" s="19"/>
      <c r="AF572" s="19"/>
      <c r="AG572" s="19"/>
      <c r="AH572" s="31"/>
      <c r="AI572" s="31"/>
      <c r="AJ572" s="31"/>
      <c r="AK572" s="19"/>
      <c r="AL572" s="15"/>
      <c r="AM572" s="15"/>
      <c r="AN572" s="15"/>
    </row>
    <row r="573" spans="2:40" x14ac:dyDescent="0.25">
      <c r="B573" s="233">
        <f t="shared" si="103"/>
        <v>514</v>
      </c>
      <c r="C573" s="16">
        <v>20200609</v>
      </c>
      <c r="D573" s="15" t="s">
        <v>3</v>
      </c>
      <c r="E573" s="15" t="s">
        <v>1471</v>
      </c>
      <c r="F573" s="170" t="s">
        <v>1590</v>
      </c>
      <c r="G573" s="17">
        <v>1511411</v>
      </c>
      <c r="H573" s="52" t="s">
        <v>61</v>
      </c>
      <c r="I573" s="15" t="s">
        <v>1501</v>
      </c>
      <c r="J573" s="52" t="s">
        <v>61</v>
      </c>
      <c r="K573" s="15" t="s">
        <v>146</v>
      </c>
      <c r="L573" s="80" t="s">
        <v>1508</v>
      </c>
      <c r="M573" s="15" t="s">
        <v>1504</v>
      </c>
      <c r="N573" s="15" t="s">
        <v>1514</v>
      </c>
      <c r="O573" s="17" t="s">
        <v>61</v>
      </c>
      <c r="P573" s="17" t="s">
        <v>1523</v>
      </c>
      <c r="Q573" s="18"/>
      <c r="R573" s="52" t="s">
        <v>61</v>
      </c>
      <c r="S573" s="15" t="s">
        <v>67</v>
      </c>
      <c r="T573" s="15"/>
      <c r="U573" s="15"/>
      <c r="V573" s="15">
        <v>359</v>
      </c>
      <c r="W573" s="15">
        <f t="shared" si="102"/>
        <v>359</v>
      </c>
      <c r="X573" s="15"/>
      <c r="Y573" s="15">
        <f>ROUNDDOWN(W573/HLOOKUP(D573,Table!$C$3:$D$4,2,0)*8,2)</f>
        <v>6.38</v>
      </c>
      <c r="Z573" s="15"/>
      <c r="AA573" s="15"/>
      <c r="AB573" s="19"/>
      <c r="AC573" s="19">
        <v>43991</v>
      </c>
      <c r="AD573" s="19">
        <v>44004</v>
      </c>
      <c r="AE573" s="19"/>
      <c r="AF573" s="19"/>
      <c r="AG573" s="19"/>
      <c r="AH573" s="31"/>
      <c r="AI573" s="31"/>
      <c r="AJ573" s="31"/>
      <c r="AK573" s="19"/>
      <c r="AL573" s="15"/>
      <c r="AM573" s="15"/>
      <c r="AN573" s="15"/>
    </row>
    <row r="574" spans="2:40" x14ac:dyDescent="0.25">
      <c r="B574" s="133">
        <f t="shared" si="103"/>
        <v>515</v>
      </c>
      <c r="C574" s="16">
        <v>20200611</v>
      </c>
      <c r="D574" s="15" t="s">
        <v>3</v>
      </c>
      <c r="E574" s="80" t="s">
        <v>1605</v>
      </c>
      <c r="F574" s="77" t="s">
        <v>1609</v>
      </c>
      <c r="G574" s="80">
        <v>1516895</v>
      </c>
      <c r="H574" s="52" t="s">
        <v>61</v>
      </c>
      <c r="I574" s="80" t="s">
        <v>1614</v>
      </c>
      <c r="J574" s="52" t="s">
        <v>61</v>
      </c>
      <c r="K574" s="15" t="s">
        <v>146</v>
      </c>
      <c r="L574" s="80" t="s">
        <v>1660</v>
      </c>
      <c r="M574" s="80" t="s">
        <v>1607</v>
      </c>
      <c r="N574" s="15" t="s">
        <v>1663</v>
      </c>
      <c r="O574" s="17" t="s">
        <v>61</v>
      </c>
      <c r="P574" s="17" t="s">
        <v>1665</v>
      </c>
      <c r="Q574" s="18"/>
      <c r="R574" s="52" t="s">
        <v>61</v>
      </c>
      <c r="S574" s="15" t="s">
        <v>744</v>
      </c>
      <c r="T574" s="15"/>
      <c r="U574" s="15"/>
      <c r="V574" s="80">
        <v>22</v>
      </c>
      <c r="W574" s="15">
        <f t="shared" ref="W574:W605" si="104">V574</f>
        <v>22</v>
      </c>
      <c r="X574" s="15"/>
      <c r="Y574" s="15">
        <f>ROUNDDOWN(W574/HLOOKUP(D574,Table!$C$3:$D$4,2,0)*8,2)</f>
        <v>0.39</v>
      </c>
      <c r="Z574" s="15"/>
      <c r="AA574" s="15"/>
      <c r="AB574" s="19"/>
      <c r="AC574" s="19">
        <v>43993</v>
      </c>
      <c r="AD574" s="19">
        <v>44008</v>
      </c>
      <c r="AE574" s="19"/>
      <c r="AF574" s="19"/>
      <c r="AG574" s="19"/>
      <c r="AH574" s="31"/>
      <c r="AI574" s="31"/>
      <c r="AJ574" s="31"/>
      <c r="AK574" s="19"/>
      <c r="AL574" s="15"/>
      <c r="AM574" s="15"/>
      <c r="AN574" s="15"/>
    </row>
    <row r="575" spans="2:40" x14ac:dyDescent="0.25">
      <c r="B575" s="133">
        <f t="shared" si="103"/>
        <v>516</v>
      </c>
      <c r="C575" s="16">
        <v>20200611</v>
      </c>
      <c r="D575" s="15" t="s">
        <v>3</v>
      </c>
      <c r="E575" s="80" t="s">
        <v>1605</v>
      </c>
      <c r="F575" s="77" t="s">
        <v>1609</v>
      </c>
      <c r="G575" s="80">
        <v>1516895</v>
      </c>
      <c r="H575" s="52" t="s">
        <v>61</v>
      </c>
      <c r="I575" s="80" t="s">
        <v>1615</v>
      </c>
      <c r="J575" s="52" t="s">
        <v>61</v>
      </c>
      <c r="K575" s="15" t="s">
        <v>146</v>
      </c>
      <c r="L575" s="15" t="s">
        <v>1660</v>
      </c>
      <c r="M575" s="80" t="s">
        <v>1607</v>
      </c>
      <c r="N575" s="15" t="s">
        <v>1663</v>
      </c>
      <c r="O575" s="17" t="s">
        <v>61</v>
      </c>
      <c r="P575" s="17" t="s">
        <v>1665</v>
      </c>
      <c r="Q575" s="18"/>
      <c r="R575" s="52" t="s">
        <v>61</v>
      </c>
      <c r="S575" s="15" t="s">
        <v>744</v>
      </c>
      <c r="T575" s="15"/>
      <c r="U575" s="15"/>
      <c r="V575" s="80">
        <v>24</v>
      </c>
      <c r="W575" s="15">
        <f t="shared" si="104"/>
        <v>24</v>
      </c>
      <c r="X575" s="15"/>
      <c r="Y575" s="15">
        <f>ROUNDDOWN(W575/HLOOKUP(D575,Table!$C$3:$D$4,2,0)*8,2)</f>
        <v>0.42</v>
      </c>
      <c r="Z575" s="15"/>
      <c r="AA575" s="15"/>
      <c r="AB575" s="19"/>
      <c r="AC575" s="19">
        <v>43993</v>
      </c>
      <c r="AD575" s="19">
        <v>44008</v>
      </c>
      <c r="AE575" s="19"/>
      <c r="AF575" s="19"/>
      <c r="AG575" s="19"/>
      <c r="AH575" s="31"/>
      <c r="AI575" s="31"/>
      <c r="AJ575" s="31"/>
      <c r="AK575" s="19"/>
      <c r="AL575" s="15"/>
      <c r="AM575" s="15"/>
      <c r="AN575" s="15"/>
    </row>
    <row r="576" spans="2:40" x14ac:dyDescent="0.25">
      <c r="B576" s="133">
        <f t="shared" si="103"/>
        <v>517</v>
      </c>
      <c r="C576" s="16">
        <v>20200611</v>
      </c>
      <c r="D576" s="15" t="s">
        <v>3</v>
      </c>
      <c r="E576" s="80" t="s">
        <v>1605</v>
      </c>
      <c r="F576" s="77" t="s">
        <v>1609</v>
      </c>
      <c r="G576" s="80">
        <v>1516895</v>
      </c>
      <c r="H576" s="52" t="s">
        <v>61</v>
      </c>
      <c r="I576" s="80" t="s">
        <v>1616</v>
      </c>
      <c r="J576" s="52" t="s">
        <v>61</v>
      </c>
      <c r="K576" s="15" t="s">
        <v>146</v>
      </c>
      <c r="L576" s="15" t="s">
        <v>1660</v>
      </c>
      <c r="M576" s="80" t="s">
        <v>1607</v>
      </c>
      <c r="N576" s="15" t="s">
        <v>1663</v>
      </c>
      <c r="O576" s="17" t="s">
        <v>61</v>
      </c>
      <c r="P576" s="17" t="s">
        <v>1665</v>
      </c>
      <c r="Q576" s="18"/>
      <c r="R576" s="52" t="s">
        <v>61</v>
      </c>
      <c r="S576" s="15" t="s">
        <v>744</v>
      </c>
      <c r="T576" s="15"/>
      <c r="U576" s="15"/>
      <c r="V576" s="80">
        <v>26</v>
      </c>
      <c r="W576" s="15">
        <f t="shared" si="104"/>
        <v>26</v>
      </c>
      <c r="X576" s="15"/>
      <c r="Y576" s="15">
        <f>ROUNDDOWN(W576/HLOOKUP(D576,Table!$C$3:$D$4,2,0)*8,2)</f>
        <v>0.46</v>
      </c>
      <c r="Z576" s="15"/>
      <c r="AA576" s="15"/>
      <c r="AB576" s="19"/>
      <c r="AC576" s="19">
        <v>43993</v>
      </c>
      <c r="AD576" s="19">
        <v>44008</v>
      </c>
      <c r="AE576" s="19"/>
      <c r="AF576" s="19"/>
      <c r="AG576" s="19"/>
      <c r="AH576" s="31"/>
      <c r="AI576" s="31"/>
      <c r="AJ576" s="31"/>
      <c r="AK576" s="19"/>
      <c r="AL576" s="15"/>
      <c r="AM576" s="15"/>
      <c r="AN576" s="15"/>
    </row>
    <row r="577" spans="2:40" x14ac:dyDescent="0.25">
      <c r="B577" s="133">
        <f t="shared" si="103"/>
        <v>518</v>
      </c>
      <c r="C577" s="16">
        <v>20200611</v>
      </c>
      <c r="D577" s="15" t="s">
        <v>3</v>
      </c>
      <c r="E577" s="80" t="s">
        <v>1605</v>
      </c>
      <c r="F577" s="77" t="s">
        <v>1609</v>
      </c>
      <c r="G577" s="80">
        <v>1516895</v>
      </c>
      <c r="H577" s="52" t="s">
        <v>61</v>
      </c>
      <c r="I577" s="80" t="s">
        <v>1617</v>
      </c>
      <c r="J577" s="52" t="s">
        <v>61</v>
      </c>
      <c r="K577" s="15" t="s">
        <v>146</v>
      </c>
      <c r="L577" s="15" t="s">
        <v>1660</v>
      </c>
      <c r="M577" s="80" t="s">
        <v>1607</v>
      </c>
      <c r="N577" s="15" t="s">
        <v>1663</v>
      </c>
      <c r="O577" s="17" t="s">
        <v>61</v>
      </c>
      <c r="P577" s="17" t="s">
        <v>1665</v>
      </c>
      <c r="Q577" s="18"/>
      <c r="R577" s="52" t="s">
        <v>61</v>
      </c>
      <c r="S577" s="15" t="s">
        <v>744</v>
      </c>
      <c r="T577" s="15"/>
      <c r="U577" s="15"/>
      <c r="V577" s="80">
        <v>30</v>
      </c>
      <c r="W577" s="15">
        <f t="shared" si="104"/>
        <v>30</v>
      </c>
      <c r="X577" s="15"/>
      <c r="Y577" s="15">
        <f>ROUNDDOWN(W577/HLOOKUP(D577,Table!$C$3:$D$4,2,0)*8,2)</f>
        <v>0.53</v>
      </c>
      <c r="Z577" s="15"/>
      <c r="AA577" s="15"/>
      <c r="AB577" s="19"/>
      <c r="AC577" s="19">
        <v>43993</v>
      </c>
      <c r="AD577" s="19">
        <v>44008</v>
      </c>
      <c r="AE577" s="19"/>
      <c r="AF577" s="19"/>
      <c r="AG577" s="19"/>
      <c r="AH577" s="31"/>
      <c r="AI577" s="31"/>
      <c r="AJ577" s="31"/>
      <c r="AK577" s="19"/>
      <c r="AL577" s="15"/>
      <c r="AM577" s="15"/>
      <c r="AN577" s="15"/>
    </row>
    <row r="578" spans="2:40" x14ac:dyDescent="0.25">
      <c r="B578" s="133">
        <f t="shared" si="103"/>
        <v>519</v>
      </c>
      <c r="C578" s="16">
        <v>20200611</v>
      </c>
      <c r="D578" s="15" t="s">
        <v>3</v>
      </c>
      <c r="E578" s="80" t="s">
        <v>1605</v>
      </c>
      <c r="F578" s="77" t="s">
        <v>1609</v>
      </c>
      <c r="G578" s="80">
        <v>1516895</v>
      </c>
      <c r="H578" s="52" t="s">
        <v>61</v>
      </c>
      <c r="I578" s="80" t="s">
        <v>1618</v>
      </c>
      <c r="J578" s="52" t="s">
        <v>61</v>
      </c>
      <c r="K578" s="15" t="s">
        <v>146</v>
      </c>
      <c r="L578" s="15" t="s">
        <v>1660</v>
      </c>
      <c r="M578" s="80" t="s">
        <v>1607</v>
      </c>
      <c r="N578" s="15" t="s">
        <v>1663</v>
      </c>
      <c r="O578" s="17" t="s">
        <v>61</v>
      </c>
      <c r="P578" s="17" t="s">
        <v>1665</v>
      </c>
      <c r="Q578" s="18"/>
      <c r="R578" s="52" t="s">
        <v>61</v>
      </c>
      <c r="S578" s="15" t="s">
        <v>744</v>
      </c>
      <c r="T578" s="15"/>
      <c r="U578" s="15"/>
      <c r="V578" s="80">
        <v>19</v>
      </c>
      <c r="W578" s="15">
        <f t="shared" si="104"/>
        <v>19</v>
      </c>
      <c r="X578" s="15"/>
      <c r="Y578" s="15">
        <f>ROUNDDOWN(W578/HLOOKUP(D578,Table!$C$3:$D$4,2,0)*8,2)</f>
        <v>0.33</v>
      </c>
      <c r="Z578" s="15"/>
      <c r="AA578" s="15"/>
      <c r="AB578" s="19"/>
      <c r="AC578" s="19">
        <v>43993</v>
      </c>
      <c r="AD578" s="19">
        <v>44008</v>
      </c>
      <c r="AE578" s="19"/>
      <c r="AF578" s="19"/>
      <c r="AG578" s="19"/>
      <c r="AH578" s="31"/>
      <c r="AI578" s="31"/>
      <c r="AJ578" s="31"/>
      <c r="AK578" s="19"/>
      <c r="AL578" s="15"/>
      <c r="AM578" s="15"/>
      <c r="AN578" s="15"/>
    </row>
    <row r="579" spans="2:40" x14ac:dyDescent="0.25">
      <c r="B579" s="133">
        <f t="shared" si="103"/>
        <v>520</v>
      </c>
      <c r="C579" s="16">
        <v>20200611</v>
      </c>
      <c r="D579" s="15" t="s">
        <v>3</v>
      </c>
      <c r="E579" s="80" t="s">
        <v>1605</v>
      </c>
      <c r="F579" s="77" t="s">
        <v>1610</v>
      </c>
      <c r="G579" s="80">
        <v>1516895</v>
      </c>
      <c r="H579" s="52" t="s">
        <v>61</v>
      </c>
      <c r="I579" s="80" t="s">
        <v>1619</v>
      </c>
      <c r="J579" s="52" t="s">
        <v>61</v>
      </c>
      <c r="K579" s="15" t="s">
        <v>146</v>
      </c>
      <c r="L579" s="15" t="s">
        <v>1660</v>
      </c>
      <c r="M579" s="80" t="s">
        <v>1607</v>
      </c>
      <c r="N579" s="15" t="s">
        <v>1663</v>
      </c>
      <c r="O579" s="17" t="s">
        <v>61</v>
      </c>
      <c r="P579" s="17" t="s">
        <v>1665</v>
      </c>
      <c r="Q579" s="18"/>
      <c r="R579" s="52" t="s">
        <v>61</v>
      </c>
      <c r="S579" s="15" t="s">
        <v>744</v>
      </c>
      <c r="T579" s="15"/>
      <c r="U579" s="15"/>
      <c r="V579" s="80">
        <v>304</v>
      </c>
      <c r="W579" s="15">
        <f t="shared" si="104"/>
        <v>304</v>
      </c>
      <c r="X579" s="15"/>
      <c r="Y579" s="15">
        <f>ROUNDDOWN(W579/HLOOKUP(D579,Table!$C$3:$D$4,2,0)*8,2)</f>
        <v>5.4</v>
      </c>
      <c r="Z579" s="15"/>
      <c r="AA579" s="15"/>
      <c r="AB579" s="19"/>
      <c r="AC579" s="19">
        <v>43993</v>
      </c>
      <c r="AD579" s="19">
        <v>44008</v>
      </c>
      <c r="AE579" s="19"/>
      <c r="AF579" s="19"/>
      <c r="AG579" s="19"/>
      <c r="AH579" s="31"/>
      <c r="AI579" s="31"/>
      <c r="AJ579" s="31"/>
      <c r="AK579" s="19"/>
      <c r="AL579" s="15"/>
      <c r="AM579" s="15"/>
      <c r="AN579" s="15"/>
    </row>
    <row r="580" spans="2:40" x14ac:dyDescent="0.25">
      <c r="B580" s="133">
        <f t="shared" si="103"/>
        <v>521</v>
      </c>
      <c r="C580" s="16">
        <v>20200611</v>
      </c>
      <c r="D580" s="15" t="s">
        <v>3</v>
      </c>
      <c r="E580" s="80" t="s">
        <v>1605</v>
      </c>
      <c r="F580" s="77" t="s">
        <v>1610</v>
      </c>
      <c r="G580" s="80">
        <v>1516895</v>
      </c>
      <c r="H580" s="52" t="s">
        <v>61</v>
      </c>
      <c r="I580" s="80" t="s">
        <v>1620</v>
      </c>
      <c r="J580" s="52" t="s">
        <v>61</v>
      </c>
      <c r="K580" s="15" t="s">
        <v>146</v>
      </c>
      <c r="L580" s="15" t="s">
        <v>1660</v>
      </c>
      <c r="M580" s="80" t="s">
        <v>1607</v>
      </c>
      <c r="N580" s="15" t="s">
        <v>1663</v>
      </c>
      <c r="O580" s="17" t="s">
        <v>61</v>
      </c>
      <c r="P580" s="17" t="s">
        <v>1665</v>
      </c>
      <c r="Q580" s="18"/>
      <c r="R580" s="52" t="s">
        <v>61</v>
      </c>
      <c r="S580" s="15" t="s">
        <v>744</v>
      </c>
      <c r="T580" s="15"/>
      <c r="U580" s="15"/>
      <c r="V580" s="80">
        <v>192</v>
      </c>
      <c r="W580" s="15">
        <f t="shared" si="104"/>
        <v>192</v>
      </c>
      <c r="X580" s="15"/>
      <c r="Y580" s="15">
        <f>ROUNDDOWN(W580/HLOOKUP(D580,Table!$C$3:$D$4,2,0)*8,2)</f>
        <v>3.41</v>
      </c>
      <c r="Z580" s="15"/>
      <c r="AA580" s="15"/>
      <c r="AB580" s="19"/>
      <c r="AC580" s="19">
        <v>43993</v>
      </c>
      <c r="AD580" s="19">
        <v>44008</v>
      </c>
      <c r="AE580" s="19"/>
      <c r="AF580" s="19"/>
      <c r="AG580" s="19"/>
      <c r="AH580" s="31"/>
      <c r="AI580" s="31"/>
      <c r="AJ580" s="31"/>
      <c r="AK580" s="19"/>
      <c r="AL580" s="15"/>
      <c r="AM580" s="15"/>
      <c r="AN580" s="15"/>
    </row>
    <row r="581" spans="2:40" x14ac:dyDescent="0.25">
      <c r="B581" s="133">
        <f t="shared" si="103"/>
        <v>522</v>
      </c>
      <c r="C581" s="16">
        <v>20200611</v>
      </c>
      <c r="D581" s="15" t="s">
        <v>3</v>
      </c>
      <c r="E581" s="80" t="s">
        <v>1605</v>
      </c>
      <c r="F581" s="77" t="s">
        <v>1610</v>
      </c>
      <c r="G581" s="80">
        <v>1516895</v>
      </c>
      <c r="H581" s="52" t="s">
        <v>61</v>
      </c>
      <c r="I581" s="80" t="s">
        <v>1621</v>
      </c>
      <c r="J581" s="52" t="s">
        <v>61</v>
      </c>
      <c r="K581" s="15" t="s">
        <v>146</v>
      </c>
      <c r="L581" s="15" t="s">
        <v>1660</v>
      </c>
      <c r="M581" s="80" t="s">
        <v>1607</v>
      </c>
      <c r="N581" s="15" t="s">
        <v>1663</v>
      </c>
      <c r="O581" s="17" t="s">
        <v>61</v>
      </c>
      <c r="P581" s="17" t="s">
        <v>1665</v>
      </c>
      <c r="Q581" s="18"/>
      <c r="R581" s="52" t="s">
        <v>61</v>
      </c>
      <c r="S581" s="15" t="s">
        <v>744</v>
      </c>
      <c r="T581" s="15"/>
      <c r="U581" s="15"/>
      <c r="V581" s="80">
        <v>151</v>
      </c>
      <c r="W581" s="15">
        <f t="shared" si="104"/>
        <v>151</v>
      </c>
      <c r="X581" s="15"/>
      <c r="Y581" s="15">
        <f>ROUNDDOWN(W581/HLOOKUP(D581,Table!$C$3:$D$4,2,0)*8,2)</f>
        <v>2.68</v>
      </c>
      <c r="Z581" s="15"/>
      <c r="AA581" s="15"/>
      <c r="AB581" s="19"/>
      <c r="AC581" s="19">
        <v>43993</v>
      </c>
      <c r="AD581" s="19">
        <v>44008</v>
      </c>
      <c r="AE581" s="19"/>
      <c r="AF581" s="19"/>
      <c r="AG581" s="19"/>
      <c r="AH581" s="31"/>
      <c r="AI581" s="31"/>
      <c r="AJ581" s="31"/>
      <c r="AK581" s="19"/>
      <c r="AL581" s="15"/>
      <c r="AM581" s="15"/>
      <c r="AN581" s="15"/>
    </row>
    <row r="582" spans="2:40" x14ac:dyDescent="0.25">
      <c r="B582" s="133">
        <f t="shared" si="103"/>
        <v>523</v>
      </c>
      <c r="C582" s="16">
        <v>20200611</v>
      </c>
      <c r="D582" s="15" t="s">
        <v>3</v>
      </c>
      <c r="E582" s="80" t="s">
        <v>1605</v>
      </c>
      <c r="F582" s="77" t="s">
        <v>1610</v>
      </c>
      <c r="G582" s="80">
        <v>1516895</v>
      </c>
      <c r="H582" s="52" t="s">
        <v>61</v>
      </c>
      <c r="I582" s="80" t="s">
        <v>1622</v>
      </c>
      <c r="J582" s="52" t="s">
        <v>61</v>
      </c>
      <c r="K582" s="15" t="s">
        <v>146</v>
      </c>
      <c r="L582" s="15" t="s">
        <v>1660</v>
      </c>
      <c r="M582" s="80" t="s">
        <v>1607</v>
      </c>
      <c r="N582" s="15" t="s">
        <v>1663</v>
      </c>
      <c r="O582" s="17" t="s">
        <v>61</v>
      </c>
      <c r="P582" s="17" t="s">
        <v>1665</v>
      </c>
      <c r="Q582" s="18"/>
      <c r="R582" s="52" t="s">
        <v>61</v>
      </c>
      <c r="S582" s="15" t="s">
        <v>744</v>
      </c>
      <c r="T582" s="15"/>
      <c r="U582" s="15"/>
      <c r="V582" s="80">
        <v>149</v>
      </c>
      <c r="W582" s="15">
        <f t="shared" si="104"/>
        <v>149</v>
      </c>
      <c r="X582" s="15"/>
      <c r="Y582" s="15">
        <f>ROUNDDOWN(W582/HLOOKUP(D582,Table!$C$3:$D$4,2,0)*8,2)</f>
        <v>2.64</v>
      </c>
      <c r="Z582" s="15"/>
      <c r="AA582" s="15"/>
      <c r="AB582" s="19"/>
      <c r="AC582" s="19">
        <v>43993</v>
      </c>
      <c r="AD582" s="19">
        <v>44008</v>
      </c>
      <c r="AE582" s="19"/>
      <c r="AF582" s="19"/>
      <c r="AG582" s="19"/>
      <c r="AH582" s="31"/>
      <c r="AI582" s="31"/>
      <c r="AJ582" s="31"/>
      <c r="AK582" s="19"/>
      <c r="AL582" s="15"/>
      <c r="AM582" s="15"/>
      <c r="AN582" s="15"/>
    </row>
    <row r="583" spans="2:40" x14ac:dyDescent="0.25">
      <c r="B583" s="133">
        <f t="shared" si="103"/>
        <v>524</v>
      </c>
      <c r="C583" s="16">
        <v>20200611</v>
      </c>
      <c r="D583" s="15" t="s">
        <v>3</v>
      </c>
      <c r="E583" s="80" t="s">
        <v>1605</v>
      </c>
      <c r="F583" s="77" t="s">
        <v>1610</v>
      </c>
      <c r="G583" s="80">
        <v>1516895</v>
      </c>
      <c r="H583" s="52" t="s">
        <v>61</v>
      </c>
      <c r="I583" s="80" t="s">
        <v>1623</v>
      </c>
      <c r="J583" s="52" t="s">
        <v>61</v>
      </c>
      <c r="K583" s="15" t="s">
        <v>146</v>
      </c>
      <c r="L583" s="15" t="s">
        <v>1660</v>
      </c>
      <c r="M583" s="80" t="s">
        <v>1607</v>
      </c>
      <c r="N583" s="15" t="s">
        <v>1663</v>
      </c>
      <c r="O583" s="17" t="s">
        <v>61</v>
      </c>
      <c r="P583" s="17" t="s">
        <v>1665</v>
      </c>
      <c r="Q583" s="18"/>
      <c r="R583" s="52" t="s">
        <v>61</v>
      </c>
      <c r="S583" s="15" t="s">
        <v>744</v>
      </c>
      <c r="T583" s="15"/>
      <c r="U583" s="15"/>
      <c r="V583" s="80">
        <v>155</v>
      </c>
      <c r="W583" s="15">
        <f t="shared" si="104"/>
        <v>155</v>
      </c>
      <c r="X583" s="15"/>
      <c r="Y583" s="15">
        <f>ROUNDDOWN(W583/HLOOKUP(D583,Table!$C$3:$D$4,2,0)*8,2)</f>
        <v>2.75</v>
      </c>
      <c r="Z583" s="15"/>
      <c r="AA583" s="15"/>
      <c r="AB583" s="19"/>
      <c r="AC583" s="19">
        <v>43993</v>
      </c>
      <c r="AD583" s="19">
        <v>44008</v>
      </c>
      <c r="AE583" s="19"/>
      <c r="AF583" s="19"/>
      <c r="AG583" s="19"/>
      <c r="AH583" s="31"/>
      <c r="AI583" s="31"/>
      <c r="AJ583" s="31"/>
      <c r="AK583" s="19"/>
      <c r="AL583" s="15"/>
      <c r="AM583" s="15"/>
      <c r="AN583" s="15"/>
    </row>
    <row r="584" spans="2:40" x14ac:dyDescent="0.25">
      <c r="B584" s="133">
        <f t="shared" si="103"/>
        <v>525</v>
      </c>
      <c r="C584" s="16">
        <v>20200611</v>
      </c>
      <c r="D584" s="15" t="s">
        <v>3</v>
      </c>
      <c r="E584" s="80" t="s">
        <v>1605</v>
      </c>
      <c r="F584" s="77" t="s">
        <v>1610</v>
      </c>
      <c r="G584" s="80">
        <v>1516895</v>
      </c>
      <c r="H584" s="52" t="s">
        <v>61</v>
      </c>
      <c r="I584" s="80" t="s">
        <v>1624</v>
      </c>
      <c r="J584" s="52" t="s">
        <v>61</v>
      </c>
      <c r="K584" s="15" t="s">
        <v>146</v>
      </c>
      <c r="L584" s="15" t="s">
        <v>1660</v>
      </c>
      <c r="M584" s="80" t="s">
        <v>1607</v>
      </c>
      <c r="N584" s="15" t="s">
        <v>1663</v>
      </c>
      <c r="O584" s="17" t="s">
        <v>61</v>
      </c>
      <c r="P584" s="17" t="s">
        <v>1665</v>
      </c>
      <c r="Q584" s="18"/>
      <c r="R584" s="52" t="s">
        <v>61</v>
      </c>
      <c r="S584" s="15" t="s">
        <v>744</v>
      </c>
      <c r="T584" s="15"/>
      <c r="U584" s="15"/>
      <c r="V584" s="80">
        <v>490</v>
      </c>
      <c r="W584" s="15">
        <f t="shared" si="104"/>
        <v>490</v>
      </c>
      <c r="X584" s="15"/>
      <c r="Y584" s="15">
        <f>ROUNDDOWN(W584/HLOOKUP(D584,Table!$C$3:$D$4,2,0)*8,2)</f>
        <v>8.7100000000000009</v>
      </c>
      <c r="Z584" s="15"/>
      <c r="AA584" s="15"/>
      <c r="AB584" s="19"/>
      <c r="AC584" s="19">
        <v>43993</v>
      </c>
      <c r="AD584" s="19">
        <v>44008</v>
      </c>
      <c r="AE584" s="19"/>
      <c r="AF584" s="19"/>
      <c r="AG584" s="19"/>
      <c r="AH584" s="31"/>
      <c r="AI584" s="31"/>
      <c r="AJ584" s="31"/>
      <c r="AK584" s="19"/>
      <c r="AL584" s="15"/>
      <c r="AM584" s="15"/>
      <c r="AN584" s="15"/>
    </row>
    <row r="585" spans="2:40" x14ac:dyDescent="0.25">
      <c r="B585" s="133">
        <f t="shared" si="103"/>
        <v>526</v>
      </c>
      <c r="C585" s="16">
        <v>20200611</v>
      </c>
      <c r="D585" s="15" t="s">
        <v>3</v>
      </c>
      <c r="E585" s="80" t="s">
        <v>1605</v>
      </c>
      <c r="F585" s="77" t="s">
        <v>1610</v>
      </c>
      <c r="G585" s="80">
        <v>1516895</v>
      </c>
      <c r="H585" s="52" t="s">
        <v>61</v>
      </c>
      <c r="I585" s="80" t="s">
        <v>1625</v>
      </c>
      <c r="J585" s="52" t="s">
        <v>61</v>
      </c>
      <c r="K585" s="15" t="s">
        <v>146</v>
      </c>
      <c r="L585" s="15" t="s">
        <v>1660</v>
      </c>
      <c r="M585" s="80" t="s">
        <v>1607</v>
      </c>
      <c r="N585" s="15" t="s">
        <v>1663</v>
      </c>
      <c r="O585" s="17" t="s">
        <v>61</v>
      </c>
      <c r="P585" s="17" t="s">
        <v>1665</v>
      </c>
      <c r="Q585" s="18"/>
      <c r="R585" s="52" t="s">
        <v>61</v>
      </c>
      <c r="S585" s="15" t="s">
        <v>743</v>
      </c>
      <c r="T585" s="15"/>
      <c r="U585" s="15"/>
      <c r="V585" s="80">
        <v>155</v>
      </c>
      <c r="W585" s="15">
        <f t="shared" si="104"/>
        <v>155</v>
      </c>
      <c r="X585" s="15"/>
      <c r="Y585" s="15">
        <f>ROUNDDOWN(W585/HLOOKUP(D585,Table!$C$3:$D$4,2,0)*8,2)</f>
        <v>2.75</v>
      </c>
      <c r="Z585" s="15"/>
      <c r="AA585" s="15"/>
      <c r="AB585" s="19"/>
      <c r="AC585" s="19">
        <v>43993</v>
      </c>
      <c r="AD585" s="19">
        <v>44008</v>
      </c>
      <c r="AE585" s="19"/>
      <c r="AF585" s="19"/>
      <c r="AG585" s="19"/>
      <c r="AH585" s="31"/>
      <c r="AI585" s="31"/>
      <c r="AJ585" s="31"/>
      <c r="AK585" s="19"/>
      <c r="AL585" s="15"/>
      <c r="AM585" s="15"/>
      <c r="AN585" s="15"/>
    </row>
    <row r="586" spans="2:40" x14ac:dyDescent="0.25">
      <c r="B586" s="133">
        <f t="shared" si="103"/>
        <v>527</v>
      </c>
      <c r="C586" s="16">
        <v>20200611</v>
      </c>
      <c r="D586" s="15" t="s">
        <v>3</v>
      </c>
      <c r="E586" s="80" t="s">
        <v>1605</v>
      </c>
      <c r="F586" s="77" t="s">
        <v>1610</v>
      </c>
      <c r="G586" s="80">
        <v>1516895</v>
      </c>
      <c r="H586" s="52" t="s">
        <v>61</v>
      </c>
      <c r="I586" s="80" t="s">
        <v>1626</v>
      </c>
      <c r="J586" s="52" t="s">
        <v>61</v>
      </c>
      <c r="K586" s="15" t="s">
        <v>146</v>
      </c>
      <c r="L586" s="15" t="s">
        <v>1660</v>
      </c>
      <c r="M586" s="80" t="s">
        <v>1607</v>
      </c>
      <c r="N586" s="15" t="s">
        <v>1663</v>
      </c>
      <c r="O586" s="17" t="s">
        <v>61</v>
      </c>
      <c r="P586" s="17" t="s">
        <v>1665</v>
      </c>
      <c r="Q586" s="18"/>
      <c r="R586" s="52" t="s">
        <v>61</v>
      </c>
      <c r="S586" s="15" t="s">
        <v>743</v>
      </c>
      <c r="T586" s="15"/>
      <c r="U586" s="15"/>
      <c r="V586" s="80">
        <v>492</v>
      </c>
      <c r="W586" s="15">
        <f t="shared" si="104"/>
        <v>492</v>
      </c>
      <c r="X586" s="15"/>
      <c r="Y586" s="15">
        <f>ROUNDDOWN(W586/HLOOKUP(D586,Table!$C$3:$D$4,2,0)*8,2)</f>
        <v>8.74</v>
      </c>
      <c r="Z586" s="15"/>
      <c r="AA586" s="15"/>
      <c r="AB586" s="19"/>
      <c r="AC586" s="19">
        <v>43993</v>
      </c>
      <c r="AD586" s="19">
        <v>44008</v>
      </c>
      <c r="AE586" s="19"/>
      <c r="AF586" s="19"/>
      <c r="AG586" s="19"/>
      <c r="AH586" s="31"/>
      <c r="AI586" s="31"/>
      <c r="AJ586" s="31"/>
      <c r="AK586" s="19"/>
      <c r="AL586" s="15"/>
      <c r="AM586" s="15"/>
      <c r="AN586" s="15"/>
    </row>
    <row r="587" spans="2:40" x14ac:dyDescent="0.25">
      <c r="B587" s="133">
        <f t="shared" si="103"/>
        <v>528</v>
      </c>
      <c r="C587" s="16">
        <v>20200611</v>
      </c>
      <c r="D587" s="15" t="s">
        <v>3</v>
      </c>
      <c r="E587" s="80" t="s">
        <v>1605</v>
      </c>
      <c r="F587" s="77" t="s">
        <v>1610</v>
      </c>
      <c r="G587" s="80">
        <v>1516895</v>
      </c>
      <c r="H587" s="52" t="s">
        <v>61</v>
      </c>
      <c r="I587" s="80" t="s">
        <v>1627</v>
      </c>
      <c r="J587" s="52" t="s">
        <v>61</v>
      </c>
      <c r="K587" s="15" t="s">
        <v>146</v>
      </c>
      <c r="L587" s="15" t="s">
        <v>1660</v>
      </c>
      <c r="M587" s="80" t="s">
        <v>1607</v>
      </c>
      <c r="N587" s="15" t="s">
        <v>1663</v>
      </c>
      <c r="O587" s="17" t="s">
        <v>61</v>
      </c>
      <c r="P587" s="17" t="s">
        <v>1665</v>
      </c>
      <c r="Q587" s="18"/>
      <c r="R587" s="52" t="s">
        <v>61</v>
      </c>
      <c r="S587" s="15" t="s">
        <v>743</v>
      </c>
      <c r="T587" s="15"/>
      <c r="U587" s="15"/>
      <c r="V587" s="80">
        <v>69</v>
      </c>
      <c r="W587" s="15">
        <f t="shared" si="104"/>
        <v>69</v>
      </c>
      <c r="X587" s="15"/>
      <c r="Y587" s="15">
        <f>ROUNDDOWN(W587/HLOOKUP(D587,Table!$C$3:$D$4,2,0)*8,2)</f>
        <v>1.22</v>
      </c>
      <c r="Z587" s="15"/>
      <c r="AA587" s="15"/>
      <c r="AB587" s="19"/>
      <c r="AC587" s="19">
        <v>43993</v>
      </c>
      <c r="AD587" s="19">
        <v>44008</v>
      </c>
      <c r="AE587" s="19"/>
      <c r="AF587" s="19"/>
      <c r="AG587" s="19"/>
      <c r="AH587" s="31"/>
      <c r="AI587" s="31"/>
      <c r="AJ587" s="31"/>
      <c r="AK587" s="19"/>
      <c r="AL587" s="15"/>
      <c r="AM587" s="15"/>
      <c r="AN587" s="15"/>
    </row>
    <row r="588" spans="2:40" x14ac:dyDescent="0.25">
      <c r="B588" s="133">
        <f t="shared" si="103"/>
        <v>529</v>
      </c>
      <c r="C588" s="16">
        <v>20200611</v>
      </c>
      <c r="D588" s="15" t="s">
        <v>3</v>
      </c>
      <c r="E588" s="80" t="s">
        <v>1605</v>
      </c>
      <c r="F588" s="258" t="s">
        <v>1684</v>
      </c>
      <c r="G588" s="80">
        <v>1516895</v>
      </c>
      <c r="H588" s="52" t="s">
        <v>61</v>
      </c>
      <c r="I588" s="80" t="s">
        <v>197</v>
      </c>
      <c r="J588" s="52" t="s">
        <v>61</v>
      </c>
      <c r="K588" s="15" t="s">
        <v>146</v>
      </c>
      <c r="L588" s="15" t="s">
        <v>1660</v>
      </c>
      <c r="M588" s="80" t="s">
        <v>1607</v>
      </c>
      <c r="N588" s="15" t="s">
        <v>1663</v>
      </c>
      <c r="O588" s="17" t="s">
        <v>61</v>
      </c>
      <c r="P588" s="17" t="s">
        <v>1665</v>
      </c>
      <c r="Q588" s="18"/>
      <c r="R588" s="52" t="s">
        <v>61</v>
      </c>
      <c r="S588" s="15" t="s">
        <v>743</v>
      </c>
      <c r="T588" s="15"/>
      <c r="U588" s="15"/>
      <c r="V588" s="80">
        <v>371</v>
      </c>
      <c r="W588" s="15">
        <f t="shared" si="104"/>
        <v>371</v>
      </c>
      <c r="X588" s="15"/>
      <c r="Y588" s="15">
        <f>ROUNDDOWN(W588/HLOOKUP(D588,Table!$C$3:$D$4,2,0)*8,2)</f>
        <v>6.59</v>
      </c>
      <c r="Z588" s="15"/>
      <c r="AA588" s="15"/>
      <c r="AB588" s="19"/>
      <c r="AC588" s="19">
        <v>43993</v>
      </c>
      <c r="AD588" s="19">
        <v>44008</v>
      </c>
      <c r="AE588" s="19"/>
      <c r="AF588" s="19"/>
      <c r="AG588" s="19"/>
      <c r="AH588" s="31"/>
      <c r="AI588" s="31"/>
      <c r="AJ588" s="31"/>
      <c r="AK588" s="19"/>
      <c r="AL588" s="15"/>
      <c r="AM588" s="15"/>
      <c r="AN588" s="15"/>
    </row>
    <row r="589" spans="2:40" x14ac:dyDescent="0.25">
      <c r="B589" s="133">
        <f t="shared" ref="B589:B620" si="105">B588+1</f>
        <v>530</v>
      </c>
      <c r="C589" s="16">
        <v>20200611</v>
      </c>
      <c r="D589" s="15" t="s">
        <v>3</v>
      </c>
      <c r="E589" s="80" t="s">
        <v>1605</v>
      </c>
      <c r="F589" s="259" t="s">
        <v>1685</v>
      </c>
      <c r="G589" s="80">
        <v>1516895</v>
      </c>
      <c r="H589" s="52" t="s">
        <v>61</v>
      </c>
      <c r="I589" s="80" t="s">
        <v>1628</v>
      </c>
      <c r="J589" s="52" t="s">
        <v>61</v>
      </c>
      <c r="K589" s="15" t="s">
        <v>146</v>
      </c>
      <c r="L589" s="15" t="s">
        <v>1660</v>
      </c>
      <c r="M589" s="80" t="s">
        <v>1607</v>
      </c>
      <c r="N589" s="15" t="s">
        <v>1663</v>
      </c>
      <c r="O589" s="17" t="s">
        <v>61</v>
      </c>
      <c r="P589" s="17" t="s">
        <v>1665</v>
      </c>
      <c r="Q589" s="18"/>
      <c r="R589" s="52" t="s">
        <v>61</v>
      </c>
      <c r="S589" s="15" t="s">
        <v>743</v>
      </c>
      <c r="T589" s="15"/>
      <c r="U589" s="15"/>
      <c r="V589" s="80">
        <v>32</v>
      </c>
      <c r="W589" s="15">
        <f t="shared" si="104"/>
        <v>32</v>
      </c>
      <c r="X589" s="15"/>
      <c r="Y589" s="15">
        <f>ROUNDDOWN(W589/HLOOKUP(D589,Table!$C$3:$D$4,2,0)*8,2)</f>
        <v>0.56000000000000005</v>
      </c>
      <c r="Z589" s="15"/>
      <c r="AA589" s="15"/>
      <c r="AB589" s="19"/>
      <c r="AC589" s="19">
        <v>43993</v>
      </c>
      <c r="AD589" s="19">
        <v>44008</v>
      </c>
      <c r="AE589" s="19"/>
      <c r="AF589" s="19"/>
      <c r="AG589" s="19"/>
      <c r="AH589" s="31"/>
      <c r="AI589" s="31"/>
      <c r="AJ589" s="31"/>
      <c r="AK589" s="19"/>
      <c r="AL589" s="15"/>
      <c r="AM589" s="15"/>
      <c r="AN589" s="15"/>
    </row>
    <row r="590" spans="2:40" x14ac:dyDescent="0.25">
      <c r="B590" s="133">
        <f t="shared" si="105"/>
        <v>531</v>
      </c>
      <c r="C590" s="16">
        <v>20200611</v>
      </c>
      <c r="D590" s="15" t="s">
        <v>3</v>
      </c>
      <c r="E590" s="80" t="s">
        <v>1605</v>
      </c>
      <c r="F590" s="77" t="s">
        <v>1610</v>
      </c>
      <c r="G590" s="80">
        <v>1516895</v>
      </c>
      <c r="H590" s="52" t="s">
        <v>61</v>
      </c>
      <c r="I590" s="80" t="s">
        <v>1629</v>
      </c>
      <c r="J590" s="52" t="s">
        <v>61</v>
      </c>
      <c r="K590" s="15" t="s">
        <v>146</v>
      </c>
      <c r="L590" s="15" t="s">
        <v>1660</v>
      </c>
      <c r="M590" s="80" t="s">
        <v>1607</v>
      </c>
      <c r="N590" s="15" t="s">
        <v>1663</v>
      </c>
      <c r="O590" s="17" t="s">
        <v>61</v>
      </c>
      <c r="P590" s="17" t="s">
        <v>1665</v>
      </c>
      <c r="Q590" s="18"/>
      <c r="R590" s="52" t="s">
        <v>61</v>
      </c>
      <c r="S590" s="15" t="s">
        <v>743</v>
      </c>
      <c r="T590" s="15"/>
      <c r="U590" s="15"/>
      <c r="V590" s="80">
        <v>17</v>
      </c>
      <c r="W590" s="15">
        <f t="shared" si="104"/>
        <v>17</v>
      </c>
      <c r="X590" s="15"/>
      <c r="Y590" s="15">
        <f>ROUNDDOWN(W590/HLOOKUP(D590,Table!$C$3:$D$4,2,0)*8,2)</f>
        <v>0.3</v>
      </c>
      <c r="Z590" s="15"/>
      <c r="AA590" s="15"/>
      <c r="AB590" s="19"/>
      <c r="AC590" s="19">
        <v>43993</v>
      </c>
      <c r="AD590" s="19">
        <v>44008</v>
      </c>
      <c r="AE590" s="19"/>
      <c r="AF590" s="19"/>
      <c r="AG590" s="19"/>
      <c r="AH590" s="31"/>
      <c r="AI590" s="31"/>
      <c r="AJ590" s="31"/>
      <c r="AK590" s="19"/>
      <c r="AL590" s="15"/>
      <c r="AM590" s="15"/>
      <c r="AN590" s="15"/>
    </row>
    <row r="591" spans="2:40" x14ac:dyDescent="0.25">
      <c r="B591" s="133">
        <f t="shared" si="105"/>
        <v>532</v>
      </c>
      <c r="C591" s="16">
        <v>20200611</v>
      </c>
      <c r="D591" s="15" t="s">
        <v>3</v>
      </c>
      <c r="E591" s="80" t="s">
        <v>1605</v>
      </c>
      <c r="F591" s="77" t="s">
        <v>1610</v>
      </c>
      <c r="G591" s="80">
        <v>1516895</v>
      </c>
      <c r="H591" s="52" t="s">
        <v>61</v>
      </c>
      <c r="I591" s="80" t="s">
        <v>1630</v>
      </c>
      <c r="J591" s="52" t="s">
        <v>61</v>
      </c>
      <c r="K591" s="15" t="s">
        <v>146</v>
      </c>
      <c r="L591" s="15" t="s">
        <v>1660</v>
      </c>
      <c r="M591" s="80" t="s">
        <v>1607</v>
      </c>
      <c r="N591" s="15" t="s">
        <v>1663</v>
      </c>
      <c r="O591" s="17" t="s">
        <v>61</v>
      </c>
      <c r="P591" s="17" t="s">
        <v>1665</v>
      </c>
      <c r="Q591" s="18"/>
      <c r="R591" s="52" t="s">
        <v>61</v>
      </c>
      <c r="S591" s="15" t="s">
        <v>743</v>
      </c>
      <c r="T591" s="15"/>
      <c r="U591" s="15"/>
      <c r="V591" s="80">
        <v>42</v>
      </c>
      <c r="W591" s="15">
        <f t="shared" si="104"/>
        <v>42</v>
      </c>
      <c r="X591" s="15"/>
      <c r="Y591" s="15">
        <f>ROUNDDOWN(W591/HLOOKUP(D591,Table!$C$3:$D$4,2,0)*8,2)</f>
        <v>0.74</v>
      </c>
      <c r="Z591" s="15"/>
      <c r="AA591" s="15"/>
      <c r="AB591" s="19"/>
      <c r="AC591" s="19">
        <v>43993</v>
      </c>
      <c r="AD591" s="19">
        <v>44008</v>
      </c>
      <c r="AE591" s="19"/>
      <c r="AF591" s="19"/>
      <c r="AG591" s="19"/>
      <c r="AH591" s="31"/>
      <c r="AI591" s="31"/>
      <c r="AJ591" s="31"/>
      <c r="AK591" s="19"/>
      <c r="AL591" s="15"/>
      <c r="AM591" s="15"/>
      <c r="AN591" s="15"/>
    </row>
    <row r="592" spans="2:40" x14ac:dyDescent="0.25">
      <c r="B592" s="133">
        <f t="shared" si="105"/>
        <v>533</v>
      </c>
      <c r="C592" s="16">
        <v>20200611</v>
      </c>
      <c r="D592" s="15" t="s">
        <v>3</v>
      </c>
      <c r="E592" s="80" t="s">
        <v>1605</v>
      </c>
      <c r="F592" s="77" t="s">
        <v>1610</v>
      </c>
      <c r="G592" s="80">
        <v>1516895</v>
      </c>
      <c r="H592" s="52" t="s">
        <v>61</v>
      </c>
      <c r="I592" s="80" t="s">
        <v>500</v>
      </c>
      <c r="J592" s="52" t="s">
        <v>61</v>
      </c>
      <c r="K592" s="15" t="s">
        <v>146</v>
      </c>
      <c r="L592" s="15" t="s">
        <v>1660</v>
      </c>
      <c r="M592" s="80" t="s">
        <v>1607</v>
      </c>
      <c r="N592" s="15" t="s">
        <v>1663</v>
      </c>
      <c r="O592" s="17" t="s">
        <v>61</v>
      </c>
      <c r="P592" s="17" t="s">
        <v>1665</v>
      </c>
      <c r="Q592" s="18"/>
      <c r="R592" s="52" t="s">
        <v>61</v>
      </c>
      <c r="S592" s="15" t="s">
        <v>743</v>
      </c>
      <c r="T592" s="15"/>
      <c r="U592" s="15"/>
      <c r="V592" s="80">
        <v>313</v>
      </c>
      <c r="W592" s="15">
        <f t="shared" si="104"/>
        <v>313</v>
      </c>
      <c r="X592" s="15"/>
      <c r="Y592" s="15">
        <f>ROUNDDOWN(W592/HLOOKUP(D592,Table!$C$3:$D$4,2,0)*8,2)</f>
        <v>5.56</v>
      </c>
      <c r="Z592" s="15"/>
      <c r="AA592" s="15"/>
      <c r="AB592" s="19"/>
      <c r="AC592" s="19">
        <v>43993</v>
      </c>
      <c r="AD592" s="19">
        <v>44008</v>
      </c>
      <c r="AE592" s="19"/>
      <c r="AF592" s="19"/>
      <c r="AG592" s="19"/>
      <c r="AH592" s="31"/>
      <c r="AI592" s="31"/>
      <c r="AJ592" s="31"/>
      <c r="AK592" s="19"/>
      <c r="AL592" s="15"/>
      <c r="AM592" s="15"/>
      <c r="AN592" s="15"/>
    </row>
    <row r="593" spans="2:40" x14ac:dyDescent="0.25">
      <c r="B593" s="133">
        <f t="shared" si="105"/>
        <v>534</v>
      </c>
      <c r="C593" s="16">
        <v>20200611</v>
      </c>
      <c r="D593" s="15" t="s">
        <v>3</v>
      </c>
      <c r="E593" s="80" t="s">
        <v>1605</v>
      </c>
      <c r="F593" s="77" t="s">
        <v>1610</v>
      </c>
      <c r="G593" s="80">
        <v>1516895</v>
      </c>
      <c r="H593" s="52" t="s">
        <v>61</v>
      </c>
      <c r="I593" s="80" t="s">
        <v>502</v>
      </c>
      <c r="J593" s="52" t="s">
        <v>61</v>
      </c>
      <c r="K593" s="15" t="s">
        <v>146</v>
      </c>
      <c r="L593" s="15" t="s">
        <v>1660</v>
      </c>
      <c r="M593" s="80" t="s">
        <v>1607</v>
      </c>
      <c r="N593" s="15" t="s">
        <v>1663</v>
      </c>
      <c r="O593" s="17" t="s">
        <v>61</v>
      </c>
      <c r="P593" s="17" t="s">
        <v>1665</v>
      </c>
      <c r="Q593" s="18"/>
      <c r="R593" s="52" t="s">
        <v>61</v>
      </c>
      <c r="S593" s="15" t="s">
        <v>743</v>
      </c>
      <c r="T593" s="15"/>
      <c r="U593" s="15"/>
      <c r="V593" s="80">
        <v>34</v>
      </c>
      <c r="W593" s="15">
        <f t="shared" si="104"/>
        <v>34</v>
      </c>
      <c r="X593" s="15"/>
      <c r="Y593" s="15">
        <f>ROUNDDOWN(W593/HLOOKUP(D593,Table!$C$3:$D$4,2,0)*8,2)</f>
        <v>0.6</v>
      </c>
      <c r="Z593" s="15"/>
      <c r="AA593" s="15"/>
      <c r="AB593" s="19"/>
      <c r="AC593" s="19">
        <v>43993</v>
      </c>
      <c r="AD593" s="19">
        <v>44008</v>
      </c>
      <c r="AE593" s="19"/>
      <c r="AF593" s="19"/>
      <c r="AG593" s="19"/>
      <c r="AH593" s="31"/>
      <c r="AI593" s="31"/>
      <c r="AJ593" s="31"/>
      <c r="AK593" s="19"/>
      <c r="AL593" s="15"/>
      <c r="AM593" s="15"/>
      <c r="AN593" s="15"/>
    </row>
    <row r="594" spans="2:40" x14ac:dyDescent="0.25">
      <c r="B594" s="133">
        <f t="shared" si="105"/>
        <v>535</v>
      </c>
      <c r="C594" s="16">
        <v>20200611</v>
      </c>
      <c r="D594" s="15" t="s">
        <v>3</v>
      </c>
      <c r="E594" s="80" t="s">
        <v>1605</v>
      </c>
      <c r="F594" s="77" t="s">
        <v>1610</v>
      </c>
      <c r="G594" s="80">
        <v>1516895</v>
      </c>
      <c r="H594" s="52" t="s">
        <v>61</v>
      </c>
      <c r="I594" s="80" t="s">
        <v>1631</v>
      </c>
      <c r="J594" s="52" t="s">
        <v>61</v>
      </c>
      <c r="K594" s="15" t="s">
        <v>146</v>
      </c>
      <c r="L594" s="15" t="s">
        <v>1660</v>
      </c>
      <c r="M594" s="80" t="s">
        <v>1607</v>
      </c>
      <c r="N594" s="15" t="s">
        <v>1663</v>
      </c>
      <c r="O594" s="17" t="s">
        <v>61</v>
      </c>
      <c r="P594" s="17" t="s">
        <v>1665</v>
      </c>
      <c r="Q594" s="18"/>
      <c r="R594" s="52" t="s">
        <v>61</v>
      </c>
      <c r="S594" s="15" t="s">
        <v>742</v>
      </c>
      <c r="T594" s="15"/>
      <c r="U594" s="15"/>
      <c r="V594" s="80">
        <v>91</v>
      </c>
      <c r="W594" s="15">
        <f t="shared" si="104"/>
        <v>91</v>
      </c>
      <c r="X594" s="15">
        <f>W594</f>
        <v>91</v>
      </c>
      <c r="Y594" s="15">
        <f>ROUNDDOWN(W594/HLOOKUP(D594,Table!$C$3:$D$4,2,0)*8,2)</f>
        <v>1.61</v>
      </c>
      <c r="Z594" s="15"/>
      <c r="AA594" s="15"/>
      <c r="AB594" s="19"/>
      <c r="AC594" s="19">
        <v>43993</v>
      </c>
      <c r="AD594" s="19">
        <v>44008</v>
      </c>
      <c r="AE594" s="19"/>
      <c r="AF594" s="19"/>
      <c r="AG594" s="19"/>
      <c r="AH594" s="31"/>
      <c r="AI594" s="31"/>
      <c r="AJ594" s="31"/>
      <c r="AK594" s="19" t="s">
        <v>150</v>
      </c>
      <c r="AL594" s="15"/>
      <c r="AM594" s="15"/>
      <c r="AN594" s="15"/>
    </row>
    <row r="595" spans="2:40" x14ac:dyDescent="0.25">
      <c r="B595" s="133">
        <f t="shared" si="105"/>
        <v>536</v>
      </c>
      <c r="C595" s="16">
        <v>20200611</v>
      </c>
      <c r="D595" s="15" t="s">
        <v>3</v>
      </c>
      <c r="E595" s="80" t="s">
        <v>1605</v>
      </c>
      <c r="F595" s="77" t="s">
        <v>1610</v>
      </c>
      <c r="G595" s="80">
        <v>1516895</v>
      </c>
      <c r="H595" s="52" t="s">
        <v>61</v>
      </c>
      <c r="I595" s="80" t="s">
        <v>1632</v>
      </c>
      <c r="J595" s="52" t="s">
        <v>61</v>
      </c>
      <c r="K595" s="15" t="s">
        <v>146</v>
      </c>
      <c r="L595" s="15" t="s">
        <v>1660</v>
      </c>
      <c r="M595" s="80" t="s">
        <v>1607</v>
      </c>
      <c r="N595" s="15" t="s">
        <v>1663</v>
      </c>
      <c r="O595" s="17" t="s">
        <v>61</v>
      </c>
      <c r="P595" s="17" t="s">
        <v>1665</v>
      </c>
      <c r="Q595" s="18"/>
      <c r="R595" s="52" t="s">
        <v>61</v>
      </c>
      <c r="S595" s="15" t="s">
        <v>742</v>
      </c>
      <c r="T595" s="15"/>
      <c r="U595" s="15"/>
      <c r="V595" s="80">
        <v>18</v>
      </c>
      <c r="W595" s="15">
        <f t="shared" si="104"/>
        <v>18</v>
      </c>
      <c r="X595" s="15"/>
      <c r="Y595" s="15">
        <f>ROUNDDOWN(W595/HLOOKUP(D595,Table!$C$3:$D$4,2,0)*8,2)</f>
        <v>0.32</v>
      </c>
      <c r="Z595" s="15"/>
      <c r="AA595" s="15"/>
      <c r="AB595" s="19"/>
      <c r="AC595" s="19">
        <v>43993</v>
      </c>
      <c r="AD595" s="19">
        <v>44008</v>
      </c>
      <c r="AE595" s="19"/>
      <c r="AF595" s="19"/>
      <c r="AG595" s="19"/>
      <c r="AH595" s="31"/>
      <c r="AI595" s="31"/>
      <c r="AJ595" s="31"/>
      <c r="AK595" s="19"/>
      <c r="AL595" s="15"/>
      <c r="AM595" s="15"/>
      <c r="AN595" s="15"/>
    </row>
    <row r="596" spans="2:40" x14ac:dyDescent="0.25">
      <c r="B596" s="133">
        <f t="shared" si="105"/>
        <v>537</v>
      </c>
      <c r="C596" s="16">
        <v>20200611</v>
      </c>
      <c r="D596" s="15" t="s">
        <v>3</v>
      </c>
      <c r="E596" s="80" t="s">
        <v>1605</v>
      </c>
      <c r="F596" s="77" t="s">
        <v>1610</v>
      </c>
      <c r="G596" s="80">
        <v>1516895</v>
      </c>
      <c r="H596" s="52" t="s">
        <v>61</v>
      </c>
      <c r="I596" s="80" t="s">
        <v>1633</v>
      </c>
      <c r="J596" s="52" t="s">
        <v>61</v>
      </c>
      <c r="K596" s="15" t="s">
        <v>146</v>
      </c>
      <c r="L596" s="15" t="s">
        <v>1660</v>
      </c>
      <c r="M596" s="80" t="s">
        <v>1607</v>
      </c>
      <c r="N596" s="15" t="s">
        <v>1663</v>
      </c>
      <c r="O596" s="17" t="s">
        <v>61</v>
      </c>
      <c r="P596" s="17" t="s">
        <v>1665</v>
      </c>
      <c r="Q596" s="18"/>
      <c r="R596" s="52" t="s">
        <v>61</v>
      </c>
      <c r="S596" s="15" t="s">
        <v>742</v>
      </c>
      <c r="T596" s="15"/>
      <c r="U596" s="15"/>
      <c r="V596" s="80">
        <v>12</v>
      </c>
      <c r="W596" s="15">
        <f t="shared" si="104"/>
        <v>12</v>
      </c>
      <c r="X596" s="15"/>
      <c r="Y596" s="15">
        <f>ROUNDDOWN(W596/HLOOKUP(D596,Table!$C$3:$D$4,2,0)*8,2)</f>
        <v>0.21</v>
      </c>
      <c r="Z596" s="15"/>
      <c r="AA596" s="15"/>
      <c r="AB596" s="19"/>
      <c r="AC596" s="19">
        <v>43993</v>
      </c>
      <c r="AD596" s="19">
        <v>44008</v>
      </c>
      <c r="AE596" s="19"/>
      <c r="AF596" s="19"/>
      <c r="AG596" s="19"/>
      <c r="AH596" s="31"/>
      <c r="AI596" s="31"/>
      <c r="AJ596" s="31"/>
      <c r="AK596" s="19"/>
      <c r="AL596" s="15"/>
      <c r="AM596" s="15"/>
      <c r="AN596" s="15"/>
    </row>
    <row r="597" spans="2:40" x14ac:dyDescent="0.25">
      <c r="B597" s="133">
        <f t="shared" si="105"/>
        <v>538</v>
      </c>
      <c r="C597" s="16">
        <v>20200611</v>
      </c>
      <c r="D597" s="15" t="s">
        <v>3</v>
      </c>
      <c r="E597" s="80" t="s">
        <v>1605</v>
      </c>
      <c r="F597" s="77" t="s">
        <v>1610</v>
      </c>
      <c r="G597" s="80">
        <v>1516895</v>
      </c>
      <c r="H597" s="52" t="s">
        <v>61</v>
      </c>
      <c r="I597" s="80" t="s">
        <v>505</v>
      </c>
      <c r="J597" s="52" t="s">
        <v>61</v>
      </c>
      <c r="K597" s="15" t="s">
        <v>146</v>
      </c>
      <c r="L597" s="15" t="s">
        <v>1660</v>
      </c>
      <c r="M597" s="80" t="s">
        <v>1607</v>
      </c>
      <c r="N597" s="15" t="s">
        <v>1663</v>
      </c>
      <c r="O597" s="17" t="s">
        <v>61</v>
      </c>
      <c r="P597" s="17" t="s">
        <v>1665</v>
      </c>
      <c r="Q597" s="18"/>
      <c r="R597" s="52" t="s">
        <v>61</v>
      </c>
      <c r="S597" s="15" t="s">
        <v>742</v>
      </c>
      <c r="T597" s="15"/>
      <c r="U597" s="15"/>
      <c r="V597" s="80">
        <v>137</v>
      </c>
      <c r="W597" s="15">
        <f t="shared" si="104"/>
        <v>137</v>
      </c>
      <c r="X597" s="15"/>
      <c r="Y597" s="15">
        <f>ROUNDDOWN(W597/HLOOKUP(D597,Table!$C$3:$D$4,2,0)*8,2)</f>
        <v>2.4300000000000002</v>
      </c>
      <c r="Z597" s="15"/>
      <c r="AA597" s="15"/>
      <c r="AB597" s="19"/>
      <c r="AC597" s="19">
        <v>43993</v>
      </c>
      <c r="AD597" s="19">
        <v>44008</v>
      </c>
      <c r="AE597" s="19"/>
      <c r="AF597" s="19"/>
      <c r="AG597" s="19"/>
      <c r="AH597" s="31"/>
      <c r="AI597" s="31"/>
      <c r="AJ597" s="31"/>
      <c r="AK597" s="19"/>
      <c r="AL597" s="15"/>
      <c r="AM597" s="15"/>
      <c r="AN597" s="15"/>
    </row>
    <row r="598" spans="2:40" x14ac:dyDescent="0.25">
      <c r="B598" s="133">
        <f t="shared" si="105"/>
        <v>539</v>
      </c>
      <c r="C598" s="16">
        <v>20200611</v>
      </c>
      <c r="D598" s="15" t="s">
        <v>3</v>
      </c>
      <c r="E598" s="80" t="s">
        <v>1605</v>
      </c>
      <c r="F598" s="77" t="s">
        <v>1610</v>
      </c>
      <c r="G598" s="80">
        <v>1516895</v>
      </c>
      <c r="H598" s="52" t="s">
        <v>61</v>
      </c>
      <c r="I598" s="80" t="s">
        <v>1634</v>
      </c>
      <c r="J598" s="52" t="s">
        <v>61</v>
      </c>
      <c r="K598" s="15" t="s">
        <v>146</v>
      </c>
      <c r="L598" s="15" t="s">
        <v>1660</v>
      </c>
      <c r="M598" s="80" t="s">
        <v>1607</v>
      </c>
      <c r="N598" s="15" t="s">
        <v>1663</v>
      </c>
      <c r="O598" s="17" t="s">
        <v>61</v>
      </c>
      <c r="P598" s="17" t="s">
        <v>1665</v>
      </c>
      <c r="Q598" s="18"/>
      <c r="R598" s="52" t="s">
        <v>61</v>
      </c>
      <c r="S598" s="15" t="s">
        <v>742</v>
      </c>
      <c r="T598" s="15"/>
      <c r="U598" s="15"/>
      <c r="V598" s="80">
        <v>17</v>
      </c>
      <c r="W598" s="15">
        <f t="shared" si="104"/>
        <v>17</v>
      </c>
      <c r="X598" s="15"/>
      <c r="Y598" s="15">
        <f>ROUNDDOWN(W598/HLOOKUP(D598,Table!$C$3:$D$4,2,0)*8,2)</f>
        <v>0.3</v>
      </c>
      <c r="Z598" s="15"/>
      <c r="AA598" s="15"/>
      <c r="AB598" s="19"/>
      <c r="AC598" s="19">
        <v>43993</v>
      </c>
      <c r="AD598" s="19">
        <v>44008</v>
      </c>
      <c r="AE598" s="19"/>
      <c r="AF598" s="19"/>
      <c r="AG598" s="19"/>
      <c r="AH598" s="31"/>
      <c r="AI598" s="31"/>
      <c r="AJ598" s="31"/>
      <c r="AK598" s="19"/>
      <c r="AL598" s="15"/>
      <c r="AM598" s="15"/>
      <c r="AN598" s="15"/>
    </row>
    <row r="599" spans="2:40" x14ac:dyDescent="0.25">
      <c r="B599" s="133">
        <f t="shared" si="105"/>
        <v>540</v>
      </c>
      <c r="C599" s="16">
        <v>20200611</v>
      </c>
      <c r="D599" s="15" t="s">
        <v>3</v>
      </c>
      <c r="E599" s="80" t="s">
        <v>1605</v>
      </c>
      <c r="F599" s="77" t="s">
        <v>1610</v>
      </c>
      <c r="G599" s="80">
        <v>1516895</v>
      </c>
      <c r="H599" s="52" t="s">
        <v>61</v>
      </c>
      <c r="I599" s="80" t="s">
        <v>506</v>
      </c>
      <c r="J599" s="52" t="s">
        <v>61</v>
      </c>
      <c r="K599" s="15" t="s">
        <v>146</v>
      </c>
      <c r="L599" s="15" t="s">
        <v>1660</v>
      </c>
      <c r="M599" s="80" t="s">
        <v>1607</v>
      </c>
      <c r="N599" s="15" t="s">
        <v>1663</v>
      </c>
      <c r="O599" s="17" t="s">
        <v>61</v>
      </c>
      <c r="P599" s="17" t="s">
        <v>1665</v>
      </c>
      <c r="Q599" s="18"/>
      <c r="R599" s="52" t="s">
        <v>61</v>
      </c>
      <c r="S599" s="15" t="s">
        <v>742</v>
      </c>
      <c r="T599" s="15"/>
      <c r="U599" s="15"/>
      <c r="V599" s="80">
        <v>131</v>
      </c>
      <c r="W599" s="15">
        <f t="shared" si="104"/>
        <v>131</v>
      </c>
      <c r="X599" s="15"/>
      <c r="Y599" s="15">
        <f>ROUNDDOWN(W599/HLOOKUP(D599,Table!$C$3:$D$4,2,0)*8,2)</f>
        <v>2.3199999999999998</v>
      </c>
      <c r="Z599" s="15"/>
      <c r="AA599" s="15"/>
      <c r="AB599" s="19"/>
      <c r="AC599" s="19">
        <v>43993</v>
      </c>
      <c r="AD599" s="19">
        <v>44008</v>
      </c>
      <c r="AE599" s="19"/>
      <c r="AF599" s="19"/>
      <c r="AG599" s="19"/>
      <c r="AH599" s="31"/>
      <c r="AI599" s="31"/>
      <c r="AJ599" s="31"/>
      <c r="AK599" s="19"/>
      <c r="AL599" s="15"/>
      <c r="AM599" s="15"/>
      <c r="AN599" s="15"/>
    </row>
    <row r="600" spans="2:40" x14ac:dyDescent="0.25">
      <c r="B600" s="133">
        <f t="shared" si="105"/>
        <v>541</v>
      </c>
      <c r="C600" s="16">
        <v>20200611</v>
      </c>
      <c r="D600" s="15" t="s">
        <v>3</v>
      </c>
      <c r="E600" s="80" t="s">
        <v>1605</v>
      </c>
      <c r="F600" s="77" t="s">
        <v>1610</v>
      </c>
      <c r="G600" s="80">
        <v>1516895</v>
      </c>
      <c r="H600" s="52" t="s">
        <v>61</v>
      </c>
      <c r="I600" s="80" t="s">
        <v>1635</v>
      </c>
      <c r="J600" s="52" t="s">
        <v>61</v>
      </c>
      <c r="K600" s="15" t="s">
        <v>146</v>
      </c>
      <c r="L600" s="15" t="s">
        <v>1660</v>
      </c>
      <c r="M600" s="80" t="s">
        <v>1607</v>
      </c>
      <c r="N600" s="15" t="s">
        <v>1663</v>
      </c>
      <c r="O600" s="17" t="s">
        <v>61</v>
      </c>
      <c r="P600" s="17" t="s">
        <v>1665</v>
      </c>
      <c r="Q600" s="18"/>
      <c r="R600" s="52" t="s">
        <v>61</v>
      </c>
      <c r="S600" s="15" t="s">
        <v>742</v>
      </c>
      <c r="T600" s="15"/>
      <c r="U600" s="15"/>
      <c r="V600" s="80">
        <v>23</v>
      </c>
      <c r="W600" s="15">
        <f t="shared" si="104"/>
        <v>23</v>
      </c>
      <c r="X600" s="15"/>
      <c r="Y600" s="15">
        <f>ROUNDDOWN(W600/HLOOKUP(D600,Table!$C$3:$D$4,2,0)*8,2)</f>
        <v>0.4</v>
      </c>
      <c r="Z600" s="15"/>
      <c r="AA600" s="15"/>
      <c r="AB600" s="19"/>
      <c r="AC600" s="19">
        <v>43993</v>
      </c>
      <c r="AD600" s="19">
        <v>44008</v>
      </c>
      <c r="AE600" s="19"/>
      <c r="AF600" s="19"/>
      <c r="AG600" s="19"/>
      <c r="AH600" s="31"/>
      <c r="AI600" s="31"/>
      <c r="AJ600" s="31"/>
      <c r="AK600" s="19"/>
      <c r="AL600" s="15"/>
      <c r="AM600" s="15"/>
      <c r="AN600" s="15"/>
    </row>
    <row r="601" spans="2:40" x14ac:dyDescent="0.25">
      <c r="B601" s="133">
        <f t="shared" si="105"/>
        <v>542</v>
      </c>
      <c r="C601" s="16">
        <v>20200611</v>
      </c>
      <c r="D601" s="15" t="s">
        <v>3</v>
      </c>
      <c r="E601" s="80" t="s">
        <v>1605</v>
      </c>
      <c r="F601" s="77" t="s">
        <v>1610</v>
      </c>
      <c r="G601" s="80">
        <v>1516895</v>
      </c>
      <c r="H601" s="52" t="s">
        <v>61</v>
      </c>
      <c r="I601" s="80" t="s">
        <v>1636</v>
      </c>
      <c r="J601" s="52" t="s">
        <v>61</v>
      </c>
      <c r="K601" s="15" t="s">
        <v>146</v>
      </c>
      <c r="L601" s="15" t="s">
        <v>1660</v>
      </c>
      <c r="M601" s="80" t="s">
        <v>1607</v>
      </c>
      <c r="N601" s="15" t="s">
        <v>1663</v>
      </c>
      <c r="O601" s="17" t="s">
        <v>61</v>
      </c>
      <c r="P601" s="17" t="s">
        <v>1665</v>
      </c>
      <c r="Q601" s="18"/>
      <c r="R601" s="52" t="s">
        <v>61</v>
      </c>
      <c r="S601" s="15" t="s">
        <v>742</v>
      </c>
      <c r="T601" s="15"/>
      <c r="U601" s="15"/>
      <c r="V601" s="80">
        <v>167</v>
      </c>
      <c r="W601" s="15">
        <f t="shared" si="104"/>
        <v>167</v>
      </c>
      <c r="X601" s="15"/>
      <c r="Y601" s="15">
        <f>ROUNDDOWN(W601/HLOOKUP(D601,Table!$C$3:$D$4,2,0)*8,2)</f>
        <v>2.96</v>
      </c>
      <c r="Z601" s="15"/>
      <c r="AA601" s="15"/>
      <c r="AB601" s="19"/>
      <c r="AC601" s="19">
        <v>43993</v>
      </c>
      <c r="AD601" s="19">
        <v>44008</v>
      </c>
      <c r="AE601" s="19"/>
      <c r="AF601" s="19"/>
      <c r="AG601" s="19"/>
      <c r="AH601" s="31"/>
      <c r="AI601" s="31"/>
      <c r="AJ601" s="31"/>
      <c r="AK601" s="19"/>
      <c r="AL601" s="15"/>
      <c r="AM601" s="15"/>
      <c r="AN601" s="15"/>
    </row>
    <row r="602" spans="2:40" x14ac:dyDescent="0.25">
      <c r="B602" s="133">
        <f t="shared" si="105"/>
        <v>543</v>
      </c>
      <c r="C602" s="16">
        <v>20200611</v>
      </c>
      <c r="D602" s="15" t="s">
        <v>3</v>
      </c>
      <c r="E602" s="80" t="s">
        <v>1605</v>
      </c>
      <c r="F602" s="77" t="s">
        <v>1610</v>
      </c>
      <c r="G602" s="80">
        <v>1516895</v>
      </c>
      <c r="H602" s="52" t="s">
        <v>61</v>
      </c>
      <c r="I602" s="80" t="s">
        <v>512</v>
      </c>
      <c r="J602" s="52" t="s">
        <v>61</v>
      </c>
      <c r="K602" s="15" t="s">
        <v>146</v>
      </c>
      <c r="L602" s="15" t="s">
        <v>1660</v>
      </c>
      <c r="M602" s="80" t="s">
        <v>1607</v>
      </c>
      <c r="N602" s="15" t="s">
        <v>1663</v>
      </c>
      <c r="O602" s="17" t="s">
        <v>61</v>
      </c>
      <c r="P602" s="17" t="s">
        <v>1665</v>
      </c>
      <c r="Q602" s="18"/>
      <c r="R602" s="52" t="s">
        <v>61</v>
      </c>
      <c r="S602" s="15" t="s">
        <v>742</v>
      </c>
      <c r="T602" s="15"/>
      <c r="U602" s="15"/>
      <c r="V602" s="80">
        <v>186</v>
      </c>
      <c r="W602" s="15">
        <f t="shared" si="104"/>
        <v>186</v>
      </c>
      <c r="X602" s="15"/>
      <c r="Y602" s="15">
        <f>ROUNDDOWN(W602/HLOOKUP(D602,Table!$C$3:$D$4,2,0)*8,2)</f>
        <v>3.3</v>
      </c>
      <c r="Z602" s="15"/>
      <c r="AA602" s="15"/>
      <c r="AB602" s="19"/>
      <c r="AC602" s="19">
        <v>43993</v>
      </c>
      <c r="AD602" s="19">
        <v>44008</v>
      </c>
      <c r="AE602" s="19"/>
      <c r="AF602" s="19"/>
      <c r="AG602" s="19"/>
      <c r="AH602" s="31"/>
      <c r="AI602" s="31"/>
      <c r="AJ602" s="31"/>
      <c r="AK602" s="19"/>
      <c r="AL602" s="15"/>
      <c r="AM602" s="15"/>
      <c r="AN602" s="15"/>
    </row>
    <row r="603" spans="2:40" x14ac:dyDescent="0.25">
      <c r="B603" s="133">
        <f t="shared" si="105"/>
        <v>544</v>
      </c>
      <c r="C603" s="16">
        <v>20200611</v>
      </c>
      <c r="D603" s="15" t="s">
        <v>3</v>
      </c>
      <c r="E603" s="80" t="s">
        <v>1605</v>
      </c>
      <c r="F603" s="77" t="s">
        <v>1610</v>
      </c>
      <c r="G603" s="80">
        <v>1516895</v>
      </c>
      <c r="H603" s="52" t="s">
        <v>61</v>
      </c>
      <c r="I603" s="80" t="s">
        <v>1637</v>
      </c>
      <c r="J603" s="52" t="s">
        <v>61</v>
      </c>
      <c r="K603" s="15" t="s">
        <v>146</v>
      </c>
      <c r="L603" s="15" t="s">
        <v>1660</v>
      </c>
      <c r="M603" s="80" t="s">
        <v>1607</v>
      </c>
      <c r="N603" s="15" t="s">
        <v>1663</v>
      </c>
      <c r="O603" s="17" t="s">
        <v>61</v>
      </c>
      <c r="P603" s="17" t="s">
        <v>1665</v>
      </c>
      <c r="Q603" s="18"/>
      <c r="R603" s="52" t="s">
        <v>61</v>
      </c>
      <c r="S603" s="15" t="s">
        <v>742</v>
      </c>
      <c r="T603" s="15"/>
      <c r="U603" s="15"/>
      <c r="V603" s="80">
        <v>289</v>
      </c>
      <c r="W603" s="15">
        <f t="shared" si="104"/>
        <v>289</v>
      </c>
      <c r="X603" s="15"/>
      <c r="Y603" s="15">
        <f>ROUNDDOWN(W603/HLOOKUP(D603,Table!$C$3:$D$4,2,0)*8,2)</f>
        <v>5.13</v>
      </c>
      <c r="Z603" s="15"/>
      <c r="AA603" s="15"/>
      <c r="AB603" s="19"/>
      <c r="AC603" s="19">
        <v>43993</v>
      </c>
      <c r="AD603" s="19">
        <v>44008</v>
      </c>
      <c r="AE603" s="19"/>
      <c r="AF603" s="19"/>
      <c r="AG603" s="19"/>
      <c r="AH603" s="31"/>
      <c r="AI603" s="31"/>
      <c r="AJ603" s="31"/>
      <c r="AK603" s="19"/>
      <c r="AL603" s="15"/>
      <c r="AM603" s="15"/>
      <c r="AN603" s="15"/>
    </row>
    <row r="604" spans="2:40" x14ac:dyDescent="0.25">
      <c r="B604" s="133">
        <f t="shared" si="105"/>
        <v>545</v>
      </c>
      <c r="C604" s="16">
        <v>20200611</v>
      </c>
      <c r="D604" s="15" t="s">
        <v>3</v>
      </c>
      <c r="E604" s="80" t="s">
        <v>1605</v>
      </c>
      <c r="F604" s="77" t="s">
        <v>1610</v>
      </c>
      <c r="G604" s="80">
        <v>1516895</v>
      </c>
      <c r="H604" s="52" t="s">
        <v>61</v>
      </c>
      <c r="I604" s="80" t="s">
        <v>1638</v>
      </c>
      <c r="J604" s="52" t="s">
        <v>61</v>
      </c>
      <c r="K604" s="15" t="s">
        <v>146</v>
      </c>
      <c r="L604" s="15" t="s">
        <v>1660</v>
      </c>
      <c r="M604" s="80" t="s">
        <v>1607</v>
      </c>
      <c r="N604" s="15" t="s">
        <v>1663</v>
      </c>
      <c r="O604" s="17" t="s">
        <v>61</v>
      </c>
      <c r="P604" s="17" t="s">
        <v>1665</v>
      </c>
      <c r="Q604" s="18"/>
      <c r="R604" s="52" t="s">
        <v>61</v>
      </c>
      <c r="S604" s="15" t="s">
        <v>742</v>
      </c>
      <c r="T604" s="15"/>
      <c r="U604" s="15"/>
      <c r="V604" s="80">
        <v>109</v>
      </c>
      <c r="W604" s="15">
        <f t="shared" si="104"/>
        <v>109</v>
      </c>
      <c r="X604" s="15"/>
      <c r="Y604" s="15">
        <f>ROUNDDOWN(W604/HLOOKUP(D604,Table!$C$3:$D$4,2,0)*8,2)</f>
        <v>1.93</v>
      </c>
      <c r="Z604" s="15"/>
      <c r="AA604" s="15"/>
      <c r="AB604" s="19"/>
      <c r="AC604" s="19">
        <v>43993</v>
      </c>
      <c r="AD604" s="19">
        <v>44008</v>
      </c>
      <c r="AE604" s="19"/>
      <c r="AF604" s="19"/>
      <c r="AG604" s="19"/>
      <c r="AH604" s="31"/>
      <c r="AI604" s="31"/>
      <c r="AJ604" s="31"/>
      <c r="AK604" s="19"/>
      <c r="AL604" s="15"/>
      <c r="AM604" s="15"/>
      <c r="AN604" s="15"/>
    </row>
    <row r="605" spans="2:40" x14ac:dyDescent="0.25">
      <c r="B605" s="133">
        <f t="shared" si="105"/>
        <v>546</v>
      </c>
      <c r="C605" s="16">
        <v>20200611</v>
      </c>
      <c r="D605" s="15" t="s">
        <v>3</v>
      </c>
      <c r="E605" s="80" t="s">
        <v>1605</v>
      </c>
      <c r="F605" s="77" t="s">
        <v>1610</v>
      </c>
      <c r="G605" s="80">
        <v>1516895</v>
      </c>
      <c r="H605" s="52" t="s">
        <v>61</v>
      </c>
      <c r="I605" s="80" t="s">
        <v>517</v>
      </c>
      <c r="J605" s="52" t="s">
        <v>61</v>
      </c>
      <c r="K605" s="15" t="s">
        <v>146</v>
      </c>
      <c r="L605" s="15" t="s">
        <v>1660</v>
      </c>
      <c r="M605" s="80" t="s">
        <v>1607</v>
      </c>
      <c r="N605" s="15" t="s">
        <v>1663</v>
      </c>
      <c r="O605" s="17" t="s">
        <v>61</v>
      </c>
      <c r="P605" s="17" t="s">
        <v>1665</v>
      </c>
      <c r="Q605" s="18"/>
      <c r="R605" s="52" t="s">
        <v>61</v>
      </c>
      <c r="S605" s="15" t="s">
        <v>742</v>
      </c>
      <c r="T605" s="15"/>
      <c r="U605" s="15"/>
      <c r="V605" s="80">
        <v>157</v>
      </c>
      <c r="W605" s="15">
        <f t="shared" si="104"/>
        <v>157</v>
      </c>
      <c r="X605" s="15"/>
      <c r="Y605" s="15">
        <f>ROUNDDOWN(W605/HLOOKUP(D605,Table!$C$3:$D$4,2,0)*8,2)</f>
        <v>2.79</v>
      </c>
      <c r="Z605" s="15"/>
      <c r="AA605" s="15"/>
      <c r="AB605" s="19"/>
      <c r="AC605" s="19">
        <v>43993</v>
      </c>
      <c r="AD605" s="19">
        <v>44008</v>
      </c>
      <c r="AE605" s="19"/>
      <c r="AF605" s="19"/>
      <c r="AG605" s="19"/>
      <c r="AH605" s="31"/>
      <c r="AI605" s="31"/>
      <c r="AJ605" s="31"/>
      <c r="AK605" s="19"/>
      <c r="AL605" s="15"/>
      <c r="AM605" s="15"/>
      <c r="AN605" s="15"/>
    </row>
    <row r="606" spans="2:40" x14ac:dyDescent="0.25">
      <c r="B606" s="133">
        <f t="shared" si="105"/>
        <v>547</v>
      </c>
      <c r="C606" s="16">
        <v>20200611</v>
      </c>
      <c r="D606" s="15" t="s">
        <v>3</v>
      </c>
      <c r="E606" s="80" t="s">
        <v>1605</v>
      </c>
      <c r="F606" s="77" t="s">
        <v>1610</v>
      </c>
      <c r="G606" s="80">
        <v>1516895</v>
      </c>
      <c r="H606" s="52" t="s">
        <v>61</v>
      </c>
      <c r="I606" s="80" t="s">
        <v>1639</v>
      </c>
      <c r="J606" s="52" t="s">
        <v>61</v>
      </c>
      <c r="K606" s="15" t="s">
        <v>146</v>
      </c>
      <c r="L606" s="15" t="s">
        <v>1660</v>
      </c>
      <c r="M606" s="80" t="s">
        <v>1607</v>
      </c>
      <c r="N606" s="15" t="s">
        <v>1663</v>
      </c>
      <c r="O606" s="17" t="s">
        <v>61</v>
      </c>
      <c r="P606" s="17" t="s">
        <v>1665</v>
      </c>
      <c r="Q606" s="18"/>
      <c r="R606" s="52" t="s">
        <v>61</v>
      </c>
      <c r="S606" s="15" t="s">
        <v>742</v>
      </c>
      <c r="T606" s="15"/>
      <c r="U606" s="15"/>
      <c r="V606" s="80">
        <v>134</v>
      </c>
      <c r="W606" s="15">
        <f t="shared" ref="W606:W637" si="106">V606</f>
        <v>134</v>
      </c>
      <c r="X606" s="15"/>
      <c r="Y606" s="15">
        <f>ROUNDDOWN(W606/HLOOKUP(D606,Table!$C$3:$D$4,2,0)*8,2)</f>
        <v>2.38</v>
      </c>
      <c r="Z606" s="15"/>
      <c r="AA606" s="15"/>
      <c r="AB606" s="19"/>
      <c r="AC606" s="19">
        <v>43993</v>
      </c>
      <c r="AD606" s="19">
        <v>44008</v>
      </c>
      <c r="AE606" s="19"/>
      <c r="AF606" s="19"/>
      <c r="AG606" s="19"/>
      <c r="AH606" s="31"/>
      <c r="AI606" s="31"/>
      <c r="AJ606" s="31"/>
      <c r="AK606" s="19"/>
      <c r="AL606" s="15"/>
      <c r="AM606" s="15"/>
      <c r="AN606" s="15"/>
    </row>
    <row r="607" spans="2:40" x14ac:dyDescent="0.25">
      <c r="B607" s="133">
        <f t="shared" si="105"/>
        <v>548</v>
      </c>
      <c r="C607" s="16">
        <v>20200611</v>
      </c>
      <c r="D607" s="15" t="s">
        <v>3</v>
      </c>
      <c r="E607" s="80" t="s">
        <v>1605</v>
      </c>
      <c r="F607" s="77" t="s">
        <v>1610</v>
      </c>
      <c r="G607" s="80">
        <v>1516895</v>
      </c>
      <c r="H607" s="52" t="s">
        <v>61</v>
      </c>
      <c r="I607" s="80" t="s">
        <v>1640</v>
      </c>
      <c r="J607" s="52" t="s">
        <v>61</v>
      </c>
      <c r="K607" s="15" t="s">
        <v>146</v>
      </c>
      <c r="L607" s="15" t="s">
        <v>1660</v>
      </c>
      <c r="M607" s="80" t="s">
        <v>1607</v>
      </c>
      <c r="N607" s="15" t="s">
        <v>1663</v>
      </c>
      <c r="O607" s="17" t="s">
        <v>61</v>
      </c>
      <c r="P607" s="17" t="s">
        <v>1665</v>
      </c>
      <c r="Q607" s="18"/>
      <c r="R607" s="52" t="s">
        <v>61</v>
      </c>
      <c r="S607" s="15" t="s">
        <v>742</v>
      </c>
      <c r="T607" s="15"/>
      <c r="U607" s="15"/>
      <c r="V607" s="80">
        <v>113</v>
      </c>
      <c r="W607" s="15">
        <f t="shared" si="106"/>
        <v>113</v>
      </c>
      <c r="X607" s="15"/>
      <c r="Y607" s="15">
        <f>ROUNDDOWN(W607/HLOOKUP(D607,Table!$C$3:$D$4,2,0)*8,2)</f>
        <v>2</v>
      </c>
      <c r="Z607" s="15"/>
      <c r="AA607" s="15"/>
      <c r="AB607" s="19"/>
      <c r="AC607" s="19">
        <v>43993</v>
      </c>
      <c r="AD607" s="19">
        <v>44008</v>
      </c>
      <c r="AE607" s="19"/>
      <c r="AF607" s="19"/>
      <c r="AG607" s="19"/>
      <c r="AH607" s="31"/>
      <c r="AI607" s="31"/>
      <c r="AJ607" s="31"/>
      <c r="AK607" s="19"/>
      <c r="AL607" s="15"/>
      <c r="AM607" s="15"/>
      <c r="AN607" s="15"/>
    </row>
    <row r="608" spans="2:40" x14ac:dyDescent="0.25">
      <c r="B608" s="133">
        <f t="shared" si="105"/>
        <v>549</v>
      </c>
      <c r="C608" s="16">
        <v>20200611</v>
      </c>
      <c r="D608" s="15" t="s">
        <v>3</v>
      </c>
      <c r="E608" s="80" t="s">
        <v>1605</v>
      </c>
      <c r="F608" s="77" t="s">
        <v>1610</v>
      </c>
      <c r="G608" s="80">
        <v>1516895</v>
      </c>
      <c r="H608" s="52" t="s">
        <v>61</v>
      </c>
      <c r="I608" s="80" t="s">
        <v>1641</v>
      </c>
      <c r="J608" s="52" t="s">
        <v>61</v>
      </c>
      <c r="K608" s="15" t="s">
        <v>146</v>
      </c>
      <c r="L608" s="15" t="s">
        <v>1660</v>
      </c>
      <c r="M608" s="80" t="s">
        <v>1607</v>
      </c>
      <c r="N608" s="15" t="s">
        <v>1663</v>
      </c>
      <c r="O608" s="17" t="s">
        <v>61</v>
      </c>
      <c r="P608" s="17" t="s">
        <v>1665</v>
      </c>
      <c r="Q608" s="18"/>
      <c r="R608" s="52" t="s">
        <v>61</v>
      </c>
      <c r="S608" s="15" t="s">
        <v>742</v>
      </c>
      <c r="T608" s="15"/>
      <c r="U608" s="15"/>
      <c r="V608" s="80">
        <v>150</v>
      </c>
      <c r="W608" s="15">
        <f t="shared" si="106"/>
        <v>150</v>
      </c>
      <c r="X608" s="15"/>
      <c r="Y608" s="15">
        <f>ROUNDDOWN(W608/HLOOKUP(D608,Table!$C$3:$D$4,2,0)*8,2)</f>
        <v>2.66</v>
      </c>
      <c r="Z608" s="15"/>
      <c r="AA608" s="15"/>
      <c r="AB608" s="19"/>
      <c r="AC608" s="19">
        <v>43993</v>
      </c>
      <c r="AD608" s="19">
        <v>44008</v>
      </c>
      <c r="AE608" s="19"/>
      <c r="AF608" s="19"/>
      <c r="AG608" s="19"/>
      <c r="AH608" s="31"/>
      <c r="AI608" s="31"/>
      <c r="AJ608" s="31"/>
      <c r="AK608" s="19"/>
      <c r="AL608" s="15"/>
      <c r="AM608" s="15"/>
      <c r="AN608" s="15"/>
    </row>
    <row r="609" spans="2:40" x14ac:dyDescent="0.25">
      <c r="B609" s="133">
        <f t="shared" si="105"/>
        <v>550</v>
      </c>
      <c r="C609" s="16">
        <v>20200611</v>
      </c>
      <c r="D609" s="15" t="s">
        <v>3</v>
      </c>
      <c r="E609" s="80" t="s">
        <v>1605</v>
      </c>
      <c r="F609" s="245" t="s">
        <v>1686</v>
      </c>
      <c r="G609" s="80">
        <v>1516895</v>
      </c>
      <c r="H609" s="52" t="s">
        <v>61</v>
      </c>
      <c r="I609" s="80" t="s">
        <v>605</v>
      </c>
      <c r="J609" s="52" t="s">
        <v>61</v>
      </c>
      <c r="K609" s="15" t="s">
        <v>146</v>
      </c>
      <c r="L609" s="15" t="s">
        <v>1660</v>
      </c>
      <c r="M609" s="80" t="s">
        <v>1607</v>
      </c>
      <c r="N609" s="244" t="s">
        <v>1663</v>
      </c>
      <c r="O609" s="17" t="s">
        <v>61</v>
      </c>
      <c r="P609" s="17" t="s">
        <v>1665</v>
      </c>
      <c r="Q609" s="18"/>
      <c r="R609" s="52" t="s">
        <v>61</v>
      </c>
      <c r="S609" s="15" t="s">
        <v>68</v>
      </c>
      <c r="T609" s="15"/>
      <c r="U609" s="15"/>
      <c r="V609" s="80">
        <v>300</v>
      </c>
      <c r="W609" s="15">
        <f t="shared" si="106"/>
        <v>300</v>
      </c>
      <c r="X609" s="15"/>
      <c r="Y609" s="15">
        <f>ROUNDDOWN(W609/HLOOKUP(D609,Table!$C$3:$D$4,2,0)*8,2)</f>
        <v>5.33</v>
      </c>
      <c r="Z609" s="15"/>
      <c r="AA609" s="15"/>
      <c r="AB609" s="19"/>
      <c r="AC609" s="19">
        <v>43993</v>
      </c>
      <c r="AD609" s="19">
        <v>44008</v>
      </c>
      <c r="AE609" s="19"/>
      <c r="AF609" s="19"/>
      <c r="AG609" s="19"/>
      <c r="AH609" s="31"/>
      <c r="AI609" s="31"/>
      <c r="AJ609" s="31"/>
      <c r="AK609" s="19"/>
      <c r="AL609" s="15"/>
      <c r="AM609" s="15"/>
      <c r="AN609" s="15"/>
    </row>
    <row r="610" spans="2:40" x14ac:dyDescent="0.25">
      <c r="B610" s="133">
        <f t="shared" si="105"/>
        <v>551</v>
      </c>
      <c r="C610" s="16">
        <v>20200611</v>
      </c>
      <c r="D610" s="15" t="s">
        <v>3</v>
      </c>
      <c r="E610" s="80" t="s">
        <v>1605</v>
      </c>
      <c r="F610" s="77" t="s">
        <v>1610</v>
      </c>
      <c r="G610" s="80">
        <v>1516895</v>
      </c>
      <c r="H610" s="52" t="s">
        <v>61</v>
      </c>
      <c r="I610" s="80" t="s">
        <v>523</v>
      </c>
      <c r="J610" s="52" t="s">
        <v>61</v>
      </c>
      <c r="K610" s="15" t="s">
        <v>146</v>
      </c>
      <c r="L610" s="15" t="s">
        <v>1660</v>
      </c>
      <c r="M610" s="80" t="s">
        <v>1607</v>
      </c>
      <c r="N610" s="15" t="s">
        <v>1663</v>
      </c>
      <c r="O610" s="17" t="s">
        <v>61</v>
      </c>
      <c r="P610" s="17" t="s">
        <v>1665</v>
      </c>
      <c r="Q610" s="18"/>
      <c r="R610" s="52" t="s">
        <v>61</v>
      </c>
      <c r="S610" s="15" t="s">
        <v>68</v>
      </c>
      <c r="T610" s="15"/>
      <c r="U610" s="15"/>
      <c r="V610" s="80">
        <v>237</v>
      </c>
      <c r="W610" s="15">
        <f t="shared" si="106"/>
        <v>237</v>
      </c>
      <c r="X610" s="15"/>
      <c r="Y610" s="15">
        <f>ROUNDDOWN(W610/HLOOKUP(D610,Table!$C$3:$D$4,2,0)*8,2)</f>
        <v>4.21</v>
      </c>
      <c r="Z610" s="15"/>
      <c r="AA610" s="15"/>
      <c r="AB610" s="19"/>
      <c r="AC610" s="19">
        <v>43993</v>
      </c>
      <c r="AD610" s="19">
        <v>44008</v>
      </c>
      <c r="AE610" s="19"/>
      <c r="AF610" s="19"/>
      <c r="AG610" s="19"/>
      <c r="AH610" s="31"/>
      <c r="AI610" s="31"/>
      <c r="AJ610" s="31"/>
      <c r="AK610" s="19"/>
      <c r="AL610" s="15"/>
      <c r="AM610" s="15"/>
      <c r="AN610" s="15"/>
    </row>
    <row r="611" spans="2:40" x14ac:dyDescent="0.25">
      <c r="B611" s="133">
        <f t="shared" si="105"/>
        <v>552</v>
      </c>
      <c r="C611" s="16">
        <v>20200611</v>
      </c>
      <c r="D611" s="15" t="s">
        <v>3</v>
      </c>
      <c r="E611" s="80" t="s">
        <v>1605</v>
      </c>
      <c r="F611" s="77" t="s">
        <v>1610</v>
      </c>
      <c r="G611" s="80">
        <v>1516895</v>
      </c>
      <c r="H611" s="52" t="s">
        <v>61</v>
      </c>
      <c r="I611" s="80" t="s">
        <v>1642</v>
      </c>
      <c r="J611" s="52" t="s">
        <v>61</v>
      </c>
      <c r="K611" s="15" t="s">
        <v>146</v>
      </c>
      <c r="L611" s="15" t="s">
        <v>1660</v>
      </c>
      <c r="M611" s="80" t="s">
        <v>1607</v>
      </c>
      <c r="N611" s="15" t="s">
        <v>1663</v>
      </c>
      <c r="O611" s="17" t="s">
        <v>61</v>
      </c>
      <c r="P611" s="17" t="s">
        <v>1665</v>
      </c>
      <c r="Q611" s="18"/>
      <c r="R611" s="52" t="s">
        <v>61</v>
      </c>
      <c r="S611" s="15" t="s">
        <v>68</v>
      </c>
      <c r="T611" s="15"/>
      <c r="U611" s="15"/>
      <c r="V611" s="80">
        <v>59</v>
      </c>
      <c r="W611" s="15">
        <f t="shared" si="106"/>
        <v>59</v>
      </c>
      <c r="X611" s="15"/>
      <c r="Y611" s="15">
        <f>ROUNDDOWN(W611/HLOOKUP(D611,Table!$C$3:$D$4,2,0)*8,2)</f>
        <v>1.04</v>
      </c>
      <c r="Z611" s="15"/>
      <c r="AA611" s="15"/>
      <c r="AB611" s="19"/>
      <c r="AC611" s="19">
        <v>43993</v>
      </c>
      <c r="AD611" s="19">
        <v>44008</v>
      </c>
      <c r="AE611" s="19"/>
      <c r="AF611" s="19"/>
      <c r="AG611" s="19"/>
      <c r="AH611" s="31"/>
      <c r="AI611" s="31"/>
      <c r="AJ611" s="31"/>
      <c r="AK611" s="19"/>
      <c r="AL611" s="15"/>
      <c r="AM611" s="15"/>
      <c r="AN611" s="15"/>
    </row>
    <row r="612" spans="2:40" x14ac:dyDescent="0.25">
      <c r="B612" s="133">
        <f t="shared" si="105"/>
        <v>553</v>
      </c>
      <c r="C612" s="16">
        <v>20200611</v>
      </c>
      <c r="D612" s="15" t="s">
        <v>3</v>
      </c>
      <c r="E612" s="80" t="s">
        <v>1605</v>
      </c>
      <c r="F612" s="77" t="s">
        <v>1610</v>
      </c>
      <c r="G612" s="80">
        <v>1516895</v>
      </c>
      <c r="H612" s="52" t="s">
        <v>61</v>
      </c>
      <c r="I612" s="80" t="s">
        <v>1643</v>
      </c>
      <c r="J612" s="52" t="s">
        <v>61</v>
      </c>
      <c r="K612" s="15" t="s">
        <v>146</v>
      </c>
      <c r="L612" s="15" t="s">
        <v>1660</v>
      </c>
      <c r="M612" s="80" t="s">
        <v>1607</v>
      </c>
      <c r="N612" s="15" t="s">
        <v>1663</v>
      </c>
      <c r="O612" s="17" t="s">
        <v>61</v>
      </c>
      <c r="P612" s="17" t="s">
        <v>1665</v>
      </c>
      <c r="Q612" s="18"/>
      <c r="R612" s="52" t="s">
        <v>61</v>
      </c>
      <c r="S612" s="15" t="s">
        <v>68</v>
      </c>
      <c r="T612" s="15"/>
      <c r="U612" s="15"/>
      <c r="V612" s="80">
        <v>30</v>
      </c>
      <c r="W612" s="15">
        <f t="shared" si="106"/>
        <v>30</v>
      </c>
      <c r="X612" s="15"/>
      <c r="Y612" s="15">
        <f>ROUNDDOWN(W612/HLOOKUP(D612,Table!$C$3:$D$4,2,0)*8,2)</f>
        <v>0.53</v>
      </c>
      <c r="Z612" s="15"/>
      <c r="AA612" s="15"/>
      <c r="AB612" s="19"/>
      <c r="AC612" s="19">
        <v>43993</v>
      </c>
      <c r="AD612" s="19">
        <v>44008</v>
      </c>
      <c r="AE612" s="19"/>
      <c r="AF612" s="19"/>
      <c r="AG612" s="19"/>
      <c r="AH612" s="31"/>
      <c r="AI612" s="31"/>
      <c r="AJ612" s="31"/>
      <c r="AK612" s="19"/>
      <c r="AL612" s="15"/>
      <c r="AM612" s="15"/>
      <c r="AN612" s="15"/>
    </row>
    <row r="613" spans="2:40" x14ac:dyDescent="0.25">
      <c r="B613" s="133">
        <f t="shared" si="105"/>
        <v>554</v>
      </c>
      <c r="C613" s="16">
        <v>20200611</v>
      </c>
      <c r="D613" s="15" t="s">
        <v>3</v>
      </c>
      <c r="E613" s="80" t="s">
        <v>1605</v>
      </c>
      <c r="F613" s="77" t="s">
        <v>1610</v>
      </c>
      <c r="G613" s="80">
        <v>1516895</v>
      </c>
      <c r="H613" s="52" t="s">
        <v>61</v>
      </c>
      <c r="I613" s="80" t="s">
        <v>1644</v>
      </c>
      <c r="J613" s="52" t="s">
        <v>61</v>
      </c>
      <c r="K613" s="15" t="s">
        <v>146</v>
      </c>
      <c r="L613" s="15" t="s">
        <v>1660</v>
      </c>
      <c r="M613" s="80" t="s">
        <v>1607</v>
      </c>
      <c r="N613" s="15" t="s">
        <v>1663</v>
      </c>
      <c r="O613" s="17" t="s">
        <v>61</v>
      </c>
      <c r="P613" s="17" t="s">
        <v>1665</v>
      </c>
      <c r="Q613" s="18"/>
      <c r="R613" s="52" t="s">
        <v>61</v>
      </c>
      <c r="S613" s="15" t="s">
        <v>68</v>
      </c>
      <c r="T613" s="15"/>
      <c r="U613" s="15"/>
      <c r="V613" s="80">
        <v>101</v>
      </c>
      <c r="W613" s="15">
        <f t="shared" si="106"/>
        <v>101</v>
      </c>
      <c r="X613" s="15"/>
      <c r="Y613" s="15">
        <f>ROUNDDOWN(W613/HLOOKUP(D613,Table!$C$3:$D$4,2,0)*8,2)</f>
        <v>1.79</v>
      </c>
      <c r="Z613" s="15"/>
      <c r="AA613" s="15"/>
      <c r="AB613" s="19"/>
      <c r="AC613" s="19">
        <v>43993</v>
      </c>
      <c r="AD613" s="19">
        <v>44008</v>
      </c>
      <c r="AE613" s="19"/>
      <c r="AF613" s="19"/>
      <c r="AG613" s="19"/>
      <c r="AH613" s="31"/>
      <c r="AI613" s="31"/>
      <c r="AJ613" s="31"/>
      <c r="AK613" s="19"/>
      <c r="AL613" s="15"/>
      <c r="AM613" s="15"/>
      <c r="AN613" s="15"/>
    </row>
    <row r="614" spans="2:40" x14ac:dyDescent="0.25">
      <c r="B614" s="133">
        <f t="shared" si="105"/>
        <v>555</v>
      </c>
      <c r="C614" s="16">
        <v>20200611</v>
      </c>
      <c r="D614" s="15" t="s">
        <v>3</v>
      </c>
      <c r="E614" s="80" t="s">
        <v>1605</v>
      </c>
      <c r="F614" s="77" t="s">
        <v>1610</v>
      </c>
      <c r="G614" s="80">
        <v>1516895</v>
      </c>
      <c r="H614" s="52" t="s">
        <v>61</v>
      </c>
      <c r="I614" s="80" t="s">
        <v>1645</v>
      </c>
      <c r="J614" s="52" t="s">
        <v>61</v>
      </c>
      <c r="K614" s="15" t="s">
        <v>146</v>
      </c>
      <c r="L614" s="15" t="s">
        <v>1660</v>
      </c>
      <c r="M614" s="80" t="s">
        <v>1607</v>
      </c>
      <c r="N614" s="15" t="s">
        <v>1663</v>
      </c>
      <c r="O614" s="17" t="s">
        <v>61</v>
      </c>
      <c r="P614" s="17" t="s">
        <v>1665</v>
      </c>
      <c r="Q614" s="18"/>
      <c r="R614" s="52" t="s">
        <v>61</v>
      </c>
      <c r="S614" s="15" t="s">
        <v>68</v>
      </c>
      <c r="T614" s="15"/>
      <c r="U614" s="15"/>
      <c r="V614" s="80">
        <v>101</v>
      </c>
      <c r="W614" s="15">
        <f t="shared" si="106"/>
        <v>101</v>
      </c>
      <c r="X614" s="15"/>
      <c r="Y614" s="15">
        <f>ROUNDDOWN(W614/HLOOKUP(D614,Table!$C$3:$D$4,2,0)*8,2)</f>
        <v>1.79</v>
      </c>
      <c r="Z614" s="15"/>
      <c r="AA614" s="15"/>
      <c r="AB614" s="19"/>
      <c r="AC614" s="19">
        <v>43993</v>
      </c>
      <c r="AD614" s="19">
        <v>44008</v>
      </c>
      <c r="AE614" s="19"/>
      <c r="AF614" s="19"/>
      <c r="AG614" s="19"/>
      <c r="AH614" s="31"/>
      <c r="AI614" s="31"/>
      <c r="AJ614" s="31"/>
      <c r="AK614" s="19"/>
      <c r="AL614" s="15"/>
      <c r="AM614" s="15"/>
      <c r="AN614" s="15"/>
    </row>
    <row r="615" spans="2:40" x14ac:dyDescent="0.25">
      <c r="B615" s="133">
        <f t="shared" si="105"/>
        <v>556</v>
      </c>
      <c r="C615" s="16">
        <v>20200611</v>
      </c>
      <c r="D615" s="15" t="s">
        <v>3</v>
      </c>
      <c r="E615" s="80" t="s">
        <v>1605</v>
      </c>
      <c r="F615" s="245" t="s">
        <v>1687</v>
      </c>
      <c r="G615" s="80">
        <v>1516895</v>
      </c>
      <c r="H615" s="52" t="s">
        <v>61</v>
      </c>
      <c r="I615" s="80" t="s">
        <v>1646</v>
      </c>
      <c r="J615" s="52" t="s">
        <v>61</v>
      </c>
      <c r="K615" s="15" t="s">
        <v>146</v>
      </c>
      <c r="L615" s="15" t="s">
        <v>1660</v>
      </c>
      <c r="M615" s="80" t="s">
        <v>1607</v>
      </c>
      <c r="N615" s="15" t="s">
        <v>1663</v>
      </c>
      <c r="O615" s="17" t="s">
        <v>61</v>
      </c>
      <c r="P615" s="17" t="s">
        <v>1665</v>
      </c>
      <c r="Q615" s="18"/>
      <c r="R615" s="52" t="s">
        <v>61</v>
      </c>
      <c r="S615" s="15" t="s">
        <v>744</v>
      </c>
      <c r="T615" s="15"/>
      <c r="U615" s="15"/>
      <c r="V615" s="80">
        <v>15</v>
      </c>
      <c r="W615" s="15">
        <f t="shared" si="106"/>
        <v>15</v>
      </c>
      <c r="X615" s="15"/>
      <c r="Y615" s="15">
        <f>ROUNDDOWN(W615/HLOOKUP(D615,Table!$C$3:$D$4,2,0)*8,2)</f>
        <v>0.26</v>
      </c>
      <c r="Z615" s="15"/>
      <c r="AA615" s="15"/>
      <c r="AB615" s="19"/>
      <c r="AC615" s="19">
        <v>43993</v>
      </c>
      <c r="AD615" s="19">
        <v>44008</v>
      </c>
      <c r="AE615" s="19"/>
      <c r="AF615" s="19"/>
      <c r="AG615" s="19"/>
      <c r="AH615" s="31"/>
      <c r="AI615" s="31"/>
      <c r="AJ615" s="31"/>
      <c r="AK615" s="19"/>
      <c r="AL615" s="15"/>
      <c r="AM615" s="15"/>
      <c r="AN615" s="15"/>
    </row>
    <row r="616" spans="2:40" x14ac:dyDescent="0.25">
      <c r="B616" s="133">
        <f t="shared" si="105"/>
        <v>557</v>
      </c>
      <c r="C616" s="16">
        <v>20200611</v>
      </c>
      <c r="D616" s="15" t="s">
        <v>3</v>
      </c>
      <c r="E616" s="80" t="s">
        <v>1605</v>
      </c>
      <c r="F616" s="245" t="s">
        <v>1688</v>
      </c>
      <c r="G616" s="80">
        <v>1516895</v>
      </c>
      <c r="H616" s="52" t="s">
        <v>61</v>
      </c>
      <c r="I616" s="80" t="s">
        <v>1647</v>
      </c>
      <c r="J616" s="52" t="s">
        <v>61</v>
      </c>
      <c r="K616" s="15" t="s">
        <v>146</v>
      </c>
      <c r="L616" s="15" t="s">
        <v>1660</v>
      </c>
      <c r="M616" s="80" t="s">
        <v>1607</v>
      </c>
      <c r="N616" s="15" t="s">
        <v>1663</v>
      </c>
      <c r="O616" s="17" t="s">
        <v>61</v>
      </c>
      <c r="P616" s="17" t="s">
        <v>1665</v>
      </c>
      <c r="Q616" s="18"/>
      <c r="R616" s="52" t="s">
        <v>61</v>
      </c>
      <c r="S616" s="15" t="s">
        <v>744</v>
      </c>
      <c r="T616" s="15"/>
      <c r="U616" s="15"/>
      <c r="V616" s="80">
        <v>15</v>
      </c>
      <c r="W616" s="15">
        <f t="shared" si="106"/>
        <v>15</v>
      </c>
      <c r="X616" s="15"/>
      <c r="Y616" s="15">
        <f>ROUNDDOWN(W616/HLOOKUP(D616,Table!$C$3:$D$4,2,0)*8,2)</f>
        <v>0.26</v>
      </c>
      <c r="Z616" s="15"/>
      <c r="AA616" s="15"/>
      <c r="AB616" s="19"/>
      <c r="AC616" s="19">
        <v>43993</v>
      </c>
      <c r="AD616" s="19">
        <v>44008</v>
      </c>
      <c r="AE616" s="19"/>
      <c r="AF616" s="19"/>
      <c r="AG616" s="19"/>
      <c r="AH616" s="31"/>
      <c r="AI616" s="31"/>
      <c r="AJ616" s="31"/>
      <c r="AK616" s="19"/>
      <c r="AL616" s="15"/>
      <c r="AM616" s="15"/>
      <c r="AN616" s="15"/>
    </row>
    <row r="617" spans="2:40" x14ac:dyDescent="0.25">
      <c r="B617" s="133">
        <f t="shared" si="105"/>
        <v>558</v>
      </c>
      <c r="C617" s="16">
        <v>20200611</v>
      </c>
      <c r="D617" s="15" t="s">
        <v>3</v>
      </c>
      <c r="E617" s="80" t="s">
        <v>1605</v>
      </c>
      <c r="F617" s="245" t="s">
        <v>1689</v>
      </c>
      <c r="G617" s="80">
        <v>1516895</v>
      </c>
      <c r="H617" s="52" t="s">
        <v>61</v>
      </c>
      <c r="I617" s="80" t="s">
        <v>1648</v>
      </c>
      <c r="J617" s="52" t="s">
        <v>61</v>
      </c>
      <c r="K617" s="15" t="s">
        <v>146</v>
      </c>
      <c r="L617" s="15" t="s">
        <v>1660</v>
      </c>
      <c r="M617" s="80" t="s">
        <v>1607</v>
      </c>
      <c r="N617" s="15" t="s">
        <v>1663</v>
      </c>
      <c r="O617" s="17" t="s">
        <v>61</v>
      </c>
      <c r="P617" s="17" t="s">
        <v>1665</v>
      </c>
      <c r="Q617" s="18"/>
      <c r="R617" s="52" t="s">
        <v>61</v>
      </c>
      <c r="S617" s="15" t="s">
        <v>744</v>
      </c>
      <c r="T617" s="15"/>
      <c r="U617" s="15"/>
      <c r="V617" s="80">
        <v>15</v>
      </c>
      <c r="W617" s="15">
        <f t="shared" si="106"/>
        <v>15</v>
      </c>
      <c r="X617" s="15"/>
      <c r="Y617" s="15">
        <f>ROUNDDOWN(W617/HLOOKUP(D617,Table!$C$3:$D$4,2,0)*8,2)</f>
        <v>0.26</v>
      </c>
      <c r="Z617" s="15"/>
      <c r="AA617" s="15"/>
      <c r="AB617" s="19"/>
      <c r="AC617" s="19">
        <v>43993</v>
      </c>
      <c r="AD617" s="19">
        <v>44008</v>
      </c>
      <c r="AE617" s="19"/>
      <c r="AF617" s="19"/>
      <c r="AG617" s="19"/>
      <c r="AH617" s="31"/>
      <c r="AI617" s="31"/>
      <c r="AJ617" s="31"/>
      <c r="AK617" s="19"/>
      <c r="AL617" s="15"/>
      <c r="AM617" s="15"/>
      <c r="AN617" s="15"/>
    </row>
    <row r="618" spans="2:40" x14ac:dyDescent="0.25">
      <c r="B618" s="133">
        <f t="shared" si="105"/>
        <v>559</v>
      </c>
      <c r="C618" s="16">
        <v>20200611</v>
      </c>
      <c r="D618" s="15" t="s">
        <v>3</v>
      </c>
      <c r="E618" s="80" t="s">
        <v>1605</v>
      </c>
      <c r="F618" s="245" t="s">
        <v>1690</v>
      </c>
      <c r="G618" s="80">
        <v>1516895</v>
      </c>
      <c r="H618" s="52" t="s">
        <v>61</v>
      </c>
      <c r="I618" s="80" t="s">
        <v>1649</v>
      </c>
      <c r="J618" s="52" t="s">
        <v>61</v>
      </c>
      <c r="K618" s="15" t="s">
        <v>146</v>
      </c>
      <c r="L618" s="15" t="s">
        <v>1660</v>
      </c>
      <c r="M618" s="80" t="s">
        <v>1607</v>
      </c>
      <c r="N618" s="15" t="s">
        <v>1663</v>
      </c>
      <c r="O618" s="17" t="s">
        <v>61</v>
      </c>
      <c r="P618" s="17" t="s">
        <v>1665</v>
      </c>
      <c r="Q618" s="18"/>
      <c r="R618" s="52" t="s">
        <v>61</v>
      </c>
      <c r="S618" s="15" t="s">
        <v>744</v>
      </c>
      <c r="T618" s="15"/>
      <c r="U618" s="15"/>
      <c r="V618" s="80">
        <v>75</v>
      </c>
      <c r="W618" s="15">
        <f t="shared" si="106"/>
        <v>75</v>
      </c>
      <c r="X618" s="15"/>
      <c r="Y618" s="15">
        <f>ROUNDDOWN(W618/HLOOKUP(D618,Table!$C$3:$D$4,2,0)*8,2)</f>
        <v>1.33</v>
      </c>
      <c r="Z618" s="15"/>
      <c r="AA618" s="15"/>
      <c r="AB618" s="19"/>
      <c r="AC618" s="19">
        <v>43993</v>
      </c>
      <c r="AD618" s="19">
        <v>44008</v>
      </c>
      <c r="AE618" s="19"/>
      <c r="AF618" s="19"/>
      <c r="AG618" s="19"/>
      <c r="AH618" s="31"/>
      <c r="AI618" s="31"/>
      <c r="AJ618" s="31"/>
      <c r="AK618" s="19"/>
      <c r="AL618" s="15"/>
      <c r="AM618" s="15"/>
      <c r="AN618" s="15"/>
    </row>
    <row r="619" spans="2:40" x14ac:dyDescent="0.25">
      <c r="B619" s="133">
        <f t="shared" si="105"/>
        <v>560</v>
      </c>
      <c r="C619" s="16">
        <v>20200611</v>
      </c>
      <c r="D619" s="15" t="s">
        <v>3</v>
      </c>
      <c r="E619" s="80" t="s">
        <v>1605</v>
      </c>
      <c r="F619" s="245" t="s">
        <v>1691</v>
      </c>
      <c r="G619" s="80">
        <v>1516895</v>
      </c>
      <c r="H619" s="52" t="s">
        <v>61</v>
      </c>
      <c r="I619" s="80" t="s">
        <v>1650</v>
      </c>
      <c r="J619" s="52" t="s">
        <v>61</v>
      </c>
      <c r="K619" s="15" t="s">
        <v>146</v>
      </c>
      <c r="L619" s="15" t="s">
        <v>1660</v>
      </c>
      <c r="M619" s="80" t="s">
        <v>1607</v>
      </c>
      <c r="N619" s="15" t="s">
        <v>1663</v>
      </c>
      <c r="O619" s="17" t="s">
        <v>61</v>
      </c>
      <c r="P619" s="17" t="s">
        <v>1665</v>
      </c>
      <c r="Q619" s="18"/>
      <c r="R619" s="52" t="s">
        <v>61</v>
      </c>
      <c r="S619" s="15" t="s">
        <v>744</v>
      </c>
      <c r="T619" s="15"/>
      <c r="U619" s="15"/>
      <c r="V619" s="80">
        <v>15</v>
      </c>
      <c r="W619" s="15">
        <f t="shared" si="106"/>
        <v>15</v>
      </c>
      <c r="X619" s="15"/>
      <c r="Y619" s="15">
        <f>ROUNDDOWN(W619/HLOOKUP(D619,Table!$C$3:$D$4,2,0)*8,2)</f>
        <v>0.26</v>
      </c>
      <c r="Z619" s="15"/>
      <c r="AA619" s="15"/>
      <c r="AB619" s="19"/>
      <c r="AC619" s="19">
        <v>43993</v>
      </c>
      <c r="AD619" s="19">
        <v>44008</v>
      </c>
      <c r="AE619" s="19"/>
      <c r="AF619" s="19"/>
      <c r="AG619" s="19"/>
      <c r="AH619" s="31"/>
      <c r="AI619" s="31"/>
      <c r="AJ619" s="31"/>
      <c r="AK619" s="19"/>
      <c r="AL619" s="15"/>
      <c r="AM619" s="15"/>
      <c r="AN619" s="15"/>
    </row>
    <row r="620" spans="2:40" x14ac:dyDescent="0.25">
      <c r="B620" s="133">
        <f t="shared" si="105"/>
        <v>561</v>
      </c>
      <c r="C620" s="16">
        <v>20200611</v>
      </c>
      <c r="D620" s="15" t="s">
        <v>3</v>
      </c>
      <c r="E620" s="80" t="s">
        <v>1605</v>
      </c>
      <c r="F620" s="245" t="s">
        <v>1692</v>
      </c>
      <c r="G620" s="80">
        <v>1516895</v>
      </c>
      <c r="H620" s="52" t="s">
        <v>61</v>
      </c>
      <c r="I620" s="80" t="s">
        <v>1651</v>
      </c>
      <c r="J620" s="52" t="s">
        <v>61</v>
      </c>
      <c r="K620" s="15" t="s">
        <v>146</v>
      </c>
      <c r="L620" s="15" t="s">
        <v>1660</v>
      </c>
      <c r="M620" s="80" t="s">
        <v>1607</v>
      </c>
      <c r="N620" s="15" t="s">
        <v>1663</v>
      </c>
      <c r="O620" s="17" t="s">
        <v>61</v>
      </c>
      <c r="P620" s="17" t="s">
        <v>1665</v>
      </c>
      <c r="Q620" s="18"/>
      <c r="R620" s="52" t="s">
        <v>61</v>
      </c>
      <c r="S620" s="15" t="s">
        <v>743</v>
      </c>
      <c r="T620" s="15"/>
      <c r="U620" s="15"/>
      <c r="V620" s="80">
        <v>15</v>
      </c>
      <c r="W620" s="15">
        <f t="shared" si="106"/>
        <v>15</v>
      </c>
      <c r="X620" s="15"/>
      <c r="Y620" s="15">
        <f>ROUNDDOWN(W620/HLOOKUP(D620,Table!$C$3:$D$4,2,0)*8,2)</f>
        <v>0.26</v>
      </c>
      <c r="Z620" s="15"/>
      <c r="AA620" s="15"/>
      <c r="AB620" s="19"/>
      <c r="AC620" s="19">
        <v>43993</v>
      </c>
      <c r="AD620" s="19">
        <v>44008</v>
      </c>
      <c r="AE620" s="19"/>
      <c r="AF620" s="19"/>
      <c r="AG620" s="19"/>
      <c r="AH620" s="31"/>
      <c r="AI620" s="31"/>
      <c r="AJ620" s="31"/>
      <c r="AK620" s="19"/>
      <c r="AL620" s="15"/>
      <c r="AM620" s="15"/>
      <c r="AN620" s="15"/>
    </row>
    <row r="621" spans="2:40" x14ac:dyDescent="0.25">
      <c r="B621" s="133">
        <f t="shared" ref="B621:B638" si="107">B620+1</f>
        <v>562</v>
      </c>
      <c r="C621" s="16">
        <v>20200611</v>
      </c>
      <c r="D621" s="15" t="s">
        <v>3</v>
      </c>
      <c r="E621" s="80" t="s">
        <v>1605</v>
      </c>
      <c r="F621" s="245" t="s">
        <v>1693</v>
      </c>
      <c r="G621" s="80">
        <v>1516895</v>
      </c>
      <c r="H621" s="52" t="s">
        <v>61</v>
      </c>
      <c r="I621" s="80" t="s">
        <v>1652</v>
      </c>
      <c r="J621" s="52" t="s">
        <v>61</v>
      </c>
      <c r="K621" s="15" t="s">
        <v>146</v>
      </c>
      <c r="L621" s="15" t="s">
        <v>1660</v>
      </c>
      <c r="M621" s="80" t="s">
        <v>1607</v>
      </c>
      <c r="N621" s="15" t="s">
        <v>1663</v>
      </c>
      <c r="O621" s="17" t="s">
        <v>61</v>
      </c>
      <c r="P621" s="17" t="s">
        <v>1665</v>
      </c>
      <c r="Q621" s="18"/>
      <c r="R621" s="52" t="s">
        <v>61</v>
      </c>
      <c r="S621" s="15" t="s">
        <v>743</v>
      </c>
      <c r="T621" s="15"/>
      <c r="U621" s="15"/>
      <c r="V621" s="80">
        <v>15</v>
      </c>
      <c r="W621" s="15">
        <f t="shared" si="106"/>
        <v>15</v>
      </c>
      <c r="X621" s="15"/>
      <c r="Y621" s="15">
        <f>ROUNDDOWN(W621/HLOOKUP(D621,Table!$C$3:$D$4,2,0)*8,2)</f>
        <v>0.26</v>
      </c>
      <c r="Z621" s="15"/>
      <c r="AA621" s="15"/>
      <c r="AB621" s="19"/>
      <c r="AC621" s="19">
        <v>43993</v>
      </c>
      <c r="AD621" s="19">
        <v>44008</v>
      </c>
      <c r="AE621" s="19"/>
      <c r="AF621" s="19"/>
      <c r="AG621" s="19"/>
      <c r="AH621" s="31"/>
      <c r="AI621" s="31"/>
      <c r="AJ621" s="31"/>
      <c r="AK621" s="19"/>
      <c r="AL621" s="15"/>
      <c r="AM621" s="15"/>
      <c r="AN621" s="15"/>
    </row>
    <row r="622" spans="2:40" x14ac:dyDescent="0.25">
      <c r="B622" s="133">
        <f t="shared" si="107"/>
        <v>563</v>
      </c>
      <c r="C622" s="16">
        <v>20200611</v>
      </c>
      <c r="D622" s="15" t="s">
        <v>3</v>
      </c>
      <c r="E622" s="80" t="s">
        <v>1605</v>
      </c>
      <c r="F622" s="245" t="s">
        <v>1694</v>
      </c>
      <c r="G622" s="80">
        <v>1516895</v>
      </c>
      <c r="H622" s="52" t="s">
        <v>61</v>
      </c>
      <c r="I622" s="80" t="s">
        <v>1653</v>
      </c>
      <c r="J622" s="52" t="s">
        <v>61</v>
      </c>
      <c r="K622" s="15" t="s">
        <v>146</v>
      </c>
      <c r="L622" s="15" t="s">
        <v>1660</v>
      </c>
      <c r="M622" s="80" t="s">
        <v>1607</v>
      </c>
      <c r="N622" s="15" t="s">
        <v>1663</v>
      </c>
      <c r="O622" s="17" t="s">
        <v>61</v>
      </c>
      <c r="P622" s="17" t="s">
        <v>1665</v>
      </c>
      <c r="Q622" s="18"/>
      <c r="R622" s="52" t="s">
        <v>61</v>
      </c>
      <c r="S622" s="15" t="s">
        <v>743</v>
      </c>
      <c r="T622" s="15"/>
      <c r="U622" s="15"/>
      <c r="V622" s="80">
        <v>12</v>
      </c>
      <c r="W622" s="15">
        <f t="shared" si="106"/>
        <v>12</v>
      </c>
      <c r="X622" s="15"/>
      <c r="Y622" s="15">
        <f>ROUNDDOWN(W622/HLOOKUP(D622,Table!$C$3:$D$4,2,0)*8,2)</f>
        <v>0.21</v>
      </c>
      <c r="Z622" s="15"/>
      <c r="AA622" s="15"/>
      <c r="AB622" s="19"/>
      <c r="AC622" s="19">
        <v>43993</v>
      </c>
      <c r="AD622" s="19">
        <v>44008</v>
      </c>
      <c r="AE622" s="19"/>
      <c r="AF622" s="19"/>
      <c r="AG622" s="19"/>
      <c r="AH622" s="31"/>
      <c r="AI622" s="31"/>
      <c r="AJ622" s="31"/>
      <c r="AK622" s="19"/>
      <c r="AL622" s="15"/>
      <c r="AM622" s="15"/>
      <c r="AN622" s="15"/>
    </row>
    <row r="623" spans="2:40" x14ac:dyDescent="0.25">
      <c r="B623" s="133">
        <f t="shared" si="107"/>
        <v>564</v>
      </c>
      <c r="C623" s="16">
        <v>20200611</v>
      </c>
      <c r="D623" s="15" t="s">
        <v>3</v>
      </c>
      <c r="E623" s="80" t="s">
        <v>1605</v>
      </c>
      <c r="F623" s="245" t="s">
        <v>1695</v>
      </c>
      <c r="G623" s="80">
        <v>1516895</v>
      </c>
      <c r="H623" s="52" t="s">
        <v>61</v>
      </c>
      <c r="I623" s="80" t="s">
        <v>1654</v>
      </c>
      <c r="J623" s="52" t="s">
        <v>61</v>
      </c>
      <c r="K623" s="15" t="s">
        <v>146</v>
      </c>
      <c r="L623" s="15" t="s">
        <v>1660</v>
      </c>
      <c r="M623" s="80" t="s">
        <v>1607</v>
      </c>
      <c r="N623" s="15" t="s">
        <v>1663</v>
      </c>
      <c r="O623" s="17" t="s">
        <v>61</v>
      </c>
      <c r="P623" s="17" t="s">
        <v>1665</v>
      </c>
      <c r="Q623" s="18"/>
      <c r="R623" s="52" t="s">
        <v>61</v>
      </c>
      <c r="S623" s="15" t="s">
        <v>743</v>
      </c>
      <c r="T623" s="15"/>
      <c r="U623" s="15"/>
      <c r="V623" s="80">
        <v>22</v>
      </c>
      <c r="W623" s="15">
        <f t="shared" si="106"/>
        <v>22</v>
      </c>
      <c r="X623" s="15"/>
      <c r="Y623" s="15">
        <f>ROUNDDOWN(W623/HLOOKUP(D623,Table!$C$3:$D$4,2,0)*8,2)</f>
        <v>0.39</v>
      </c>
      <c r="Z623" s="15"/>
      <c r="AA623" s="15"/>
      <c r="AB623" s="19"/>
      <c r="AC623" s="19">
        <v>43993</v>
      </c>
      <c r="AD623" s="19">
        <v>44008</v>
      </c>
      <c r="AE623" s="19"/>
      <c r="AF623" s="19"/>
      <c r="AG623" s="19"/>
      <c r="AH623" s="31"/>
      <c r="AI623" s="31"/>
      <c r="AJ623" s="31"/>
      <c r="AK623" s="19"/>
      <c r="AL623" s="15"/>
      <c r="AM623" s="15"/>
      <c r="AN623" s="15"/>
    </row>
    <row r="624" spans="2:40" x14ac:dyDescent="0.25">
      <c r="B624" s="133">
        <f t="shared" si="107"/>
        <v>565</v>
      </c>
      <c r="C624" s="16">
        <v>20200611</v>
      </c>
      <c r="D624" s="15" t="s">
        <v>3</v>
      </c>
      <c r="E624" s="80" t="s">
        <v>1605</v>
      </c>
      <c r="F624" s="245" t="s">
        <v>1696</v>
      </c>
      <c r="G624" s="80">
        <v>1516895</v>
      </c>
      <c r="H624" s="52" t="s">
        <v>61</v>
      </c>
      <c r="I624" s="80" t="s">
        <v>1655</v>
      </c>
      <c r="J624" s="52" t="s">
        <v>61</v>
      </c>
      <c r="K624" s="15" t="s">
        <v>146</v>
      </c>
      <c r="L624" s="15" t="s">
        <v>1660</v>
      </c>
      <c r="M624" s="80" t="s">
        <v>1607</v>
      </c>
      <c r="N624" s="15" t="s">
        <v>1663</v>
      </c>
      <c r="O624" s="17" t="s">
        <v>61</v>
      </c>
      <c r="P624" s="17" t="s">
        <v>1665</v>
      </c>
      <c r="Q624" s="18"/>
      <c r="R624" s="52" t="s">
        <v>61</v>
      </c>
      <c r="S624" s="15" t="s">
        <v>743</v>
      </c>
      <c r="T624" s="15"/>
      <c r="U624" s="15"/>
      <c r="V624" s="80">
        <v>30</v>
      </c>
      <c r="W624" s="15">
        <f t="shared" si="106"/>
        <v>30</v>
      </c>
      <c r="X624" s="15"/>
      <c r="Y624" s="15">
        <f>ROUNDDOWN(W624/HLOOKUP(D624,Table!$C$3:$D$4,2,0)*8,2)</f>
        <v>0.53</v>
      </c>
      <c r="Z624" s="15"/>
      <c r="AA624" s="15"/>
      <c r="AB624" s="19"/>
      <c r="AC624" s="19">
        <v>43993</v>
      </c>
      <c r="AD624" s="19">
        <v>44008</v>
      </c>
      <c r="AE624" s="19"/>
      <c r="AF624" s="19"/>
      <c r="AG624" s="19"/>
      <c r="AH624" s="31"/>
      <c r="AI624" s="31"/>
      <c r="AJ624" s="31"/>
      <c r="AK624" s="19"/>
      <c r="AL624" s="15"/>
      <c r="AM624" s="15"/>
      <c r="AN624" s="15"/>
    </row>
    <row r="625" spans="2:40" x14ac:dyDescent="0.25">
      <c r="B625" s="133">
        <f t="shared" si="107"/>
        <v>566</v>
      </c>
      <c r="C625" s="16">
        <v>20200611</v>
      </c>
      <c r="D625" s="15" t="s">
        <v>3</v>
      </c>
      <c r="E625" s="80" t="s">
        <v>1605</v>
      </c>
      <c r="F625" s="245" t="s">
        <v>1697</v>
      </c>
      <c r="G625" s="80">
        <v>1516895</v>
      </c>
      <c r="H625" s="52" t="s">
        <v>61</v>
      </c>
      <c r="I625" s="80" t="s">
        <v>159</v>
      </c>
      <c r="J625" s="52" t="s">
        <v>61</v>
      </c>
      <c r="K625" s="15" t="s">
        <v>146</v>
      </c>
      <c r="L625" s="15" t="s">
        <v>1660</v>
      </c>
      <c r="M625" s="80" t="s">
        <v>1607</v>
      </c>
      <c r="N625" s="15" t="s">
        <v>1663</v>
      </c>
      <c r="O625" s="17" t="s">
        <v>61</v>
      </c>
      <c r="P625" s="17" t="s">
        <v>1665</v>
      </c>
      <c r="Q625" s="18"/>
      <c r="R625" s="52" t="s">
        <v>61</v>
      </c>
      <c r="S625" s="15" t="s">
        <v>743</v>
      </c>
      <c r="T625" s="15"/>
      <c r="U625" s="15"/>
      <c r="V625" s="80">
        <v>65</v>
      </c>
      <c r="W625" s="15">
        <f t="shared" si="106"/>
        <v>65</v>
      </c>
      <c r="X625" s="15"/>
      <c r="Y625" s="15">
        <f>ROUNDDOWN(W625/HLOOKUP(D625,Table!$C$3:$D$4,2,0)*8,2)</f>
        <v>1.1499999999999999</v>
      </c>
      <c r="Z625" s="15"/>
      <c r="AA625" s="15"/>
      <c r="AB625" s="19"/>
      <c r="AC625" s="19">
        <v>43993</v>
      </c>
      <c r="AD625" s="19">
        <v>44008</v>
      </c>
      <c r="AE625" s="19"/>
      <c r="AF625" s="19"/>
      <c r="AG625" s="19"/>
      <c r="AH625" s="31"/>
      <c r="AI625" s="31"/>
      <c r="AJ625" s="31"/>
      <c r="AK625" s="19"/>
      <c r="AL625" s="15"/>
      <c r="AM625" s="15"/>
      <c r="AN625" s="15"/>
    </row>
    <row r="626" spans="2:40" x14ac:dyDescent="0.25">
      <c r="B626" s="133">
        <f t="shared" si="107"/>
        <v>567</v>
      </c>
      <c r="C626" s="16">
        <v>20200611</v>
      </c>
      <c r="D626" s="15" t="s">
        <v>3</v>
      </c>
      <c r="E626" s="80" t="s">
        <v>1605</v>
      </c>
      <c r="F626" s="245" t="s">
        <v>1698</v>
      </c>
      <c r="G626" s="80">
        <v>1516895</v>
      </c>
      <c r="H626" s="52" t="s">
        <v>61</v>
      </c>
      <c r="I626" s="80" t="s">
        <v>153</v>
      </c>
      <c r="J626" s="52" t="s">
        <v>61</v>
      </c>
      <c r="K626" s="15" t="s">
        <v>146</v>
      </c>
      <c r="L626" s="15" t="s">
        <v>1660</v>
      </c>
      <c r="M626" s="80" t="s">
        <v>1607</v>
      </c>
      <c r="N626" s="15" t="s">
        <v>1663</v>
      </c>
      <c r="O626" s="17" t="s">
        <v>61</v>
      </c>
      <c r="P626" s="17" t="s">
        <v>1665</v>
      </c>
      <c r="Q626" s="18"/>
      <c r="R626" s="52" t="s">
        <v>61</v>
      </c>
      <c r="S626" s="15" t="s">
        <v>742</v>
      </c>
      <c r="T626" s="15"/>
      <c r="U626" s="15"/>
      <c r="V626" s="80">
        <v>34</v>
      </c>
      <c r="W626" s="15">
        <f t="shared" si="106"/>
        <v>34</v>
      </c>
      <c r="X626" s="15"/>
      <c r="Y626" s="15">
        <f>ROUNDDOWN(W626/HLOOKUP(D626,Table!$C$3:$D$4,2,0)*8,2)</f>
        <v>0.6</v>
      </c>
      <c r="Z626" s="15"/>
      <c r="AA626" s="15"/>
      <c r="AB626" s="19"/>
      <c r="AC626" s="19">
        <v>43993</v>
      </c>
      <c r="AD626" s="19">
        <v>44008</v>
      </c>
      <c r="AE626" s="19"/>
      <c r="AF626" s="19"/>
      <c r="AG626" s="19"/>
      <c r="AH626" s="31"/>
      <c r="AI626" s="31"/>
      <c r="AJ626" s="31"/>
      <c r="AK626" s="19"/>
      <c r="AL626" s="15"/>
      <c r="AM626" s="15"/>
      <c r="AN626" s="15"/>
    </row>
    <row r="627" spans="2:40" x14ac:dyDescent="0.25">
      <c r="B627" s="133">
        <f t="shared" si="107"/>
        <v>568</v>
      </c>
      <c r="C627" s="16">
        <v>20200611</v>
      </c>
      <c r="D627" s="15" t="s">
        <v>3</v>
      </c>
      <c r="E627" s="80" t="s">
        <v>1605</v>
      </c>
      <c r="F627" s="245" t="s">
        <v>1699</v>
      </c>
      <c r="G627" s="80">
        <v>1516895</v>
      </c>
      <c r="H627" s="52" t="s">
        <v>61</v>
      </c>
      <c r="I627" s="80" t="s">
        <v>1656</v>
      </c>
      <c r="J627" s="52" t="s">
        <v>61</v>
      </c>
      <c r="K627" s="15" t="s">
        <v>146</v>
      </c>
      <c r="L627" s="15" t="s">
        <v>1660</v>
      </c>
      <c r="M627" s="80" t="s">
        <v>1607</v>
      </c>
      <c r="N627" s="15" t="s">
        <v>1663</v>
      </c>
      <c r="O627" s="17" t="s">
        <v>61</v>
      </c>
      <c r="P627" s="17" t="s">
        <v>1665</v>
      </c>
      <c r="Q627" s="18"/>
      <c r="R627" s="52" t="s">
        <v>61</v>
      </c>
      <c r="S627" s="15" t="s">
        <v>742</v>
      </c>
      <c r="T627" s="15"/>
      <c r="U627" s="15"/>
      <c r="V627" s="80">
        <v>1</v>
      </c>
      <c r="W627" s="15">
        <f t="shared" si="106"/>
        <v>1</v>
      </c>
      <c r="X627" s="15"/>
      <c r="Y627" s="15">
        <f>ROUNDDOWN(W627/HLOOKUP(D627,Table!$C$3:$D$4,2,0)*8,2)</f>
        <v>0.01</v>
      </c>
      <c r="Z627" s="15"/>
      <c r="AA627" s="15"/>
      <c r="AB627" s="19"/>
      <c r="AC627" s="19">
        <v>43993</v>
      </c>
      <c r="AD627" s="19">
        <v>44008</v>
      </c>
      <c r="AE627" s="19"/>
      <c r="AF627" s="19"/>
      <c r="AG627" s="19"/>
      <c r="AH627" s="31"/>
      <c r="AI627" s="31"/>
      <c r="AJ627" s="31"/>
      <c r="AK627" s="19"/>
      <c r="AL627" s="15"/>
      <c r="AM627" s="15"/>
      <c r="AN627" s="15"/>
    </row>
    <row r="628" spans="2:40" x14ac:dyDescent="0.25">
      <c r="B628" s="133">
        <f t="shared" si="107"/>
        <v>569</v>
      </c>
      <c r="C628" s="16">
        <v>20200611</v>
      </c>
      <c r="D628" s="15" t="s">
        <v>3</v>
      </c>
      <c r="E628" s="80" t="s">
        <v>1605</v>
      </c>
      <c r="F628" s="245" t="s">
        <v>1700</v>
      </c>
      <c r="G628" s="80">
        <v>1516895</v>
      </c>
      <c r="H628" s="52" t="s">
        <v>61</v>
      </c>
      <c r="I628" s="80" t="s">
        <v>1657</v>
      </c>
      <c r="J628" s="52" t="s">
        <v>61</v>
      </c>
      <c r="K628" s="15" t="s">
        <v>146</v>
      </c>
      <c r="L628" s="15" t="s">
        <v>1660</v>
      </c>
      <c r="M628" s="80" t="s">
        <v>1607</v>
      </c>
      <c r="N628" s="15" t="s">
        <v>1663</v>
      </c>
      <c r="O628" s="17" t="s">
        <v>61</v>
      </c>
      <c r="P628" s="17" t="s">
        <v>1665</v>
      </c>
      <c r="Q628" s="18"/>
      <c r="R628" s="52" t="s">
        <v>61</v>
      </c>
      <c r="S628" s="15" t="s">
        <v>742</v>
      </c>
      <c r="T628" s="15"/>
      <c r="U628" s="15"/>
      <c r="V628" s="80">
        <v>24</v>
      </c>
      <c r="W628" s="15">
        <f t="shared" si="106"/>
        <v>24</v>
      </c>
      <c r="X628" s="15"/>
      <c r="Y628" s="15">
        <f>ROUNDDOWN(W628/HLOOKUP(D628,Table!$C$3:$D$4,2,0)*8,2)</f>
        <v>0.42</v>
      </c>
      <c r="Z628" s="15"/>
      <c r="AA628" s="15"/>
      <c r="AB628" s="19"/>
      <c r="AC628" s="19">
        <v>43993</v>
      </c>
      <c r="AD628" s="19">
        <v>44008</v>
      </c>
      <c r="AE628" s="19"/>
      <c r="AF628" s="19"/>
      <c r="AG628" s="19"/>
      <c r="AH628" s="31"/>
      <c r="AI628" s="31"/>
      <c r="AJ628" s="31"/>
      <c r="AK628" s="19"/>
      <c r="AL628" s="15"/>
      <c r="AM628" s="15"/>
      <c r="AN628" s="15"/>
    </row>
    <row r="629" spans="2:40" x14ac:dyDescent="0.25">
      <c r="B629" s="133">
        <f t="shared" si="107"/>
        <v>570</v>
      </c>
      <c r="C629" s="16">
        <v>20200611</v>
      </c>
      <c r="D629" s="15" t="s">
        <v>3</v>
      </c>
      <c r="E629" s="80" t="s">
        <v>1605</v>
      </c>
      <c r="F629" s="245" t="s">
        <v>1701</v>
      </c>
      <c r="G629" s="80">
        <v>1516895</v>
      </c>
      <c r="H629" s="52" t="s">
        <v>61</v>
      </c>
      <c r="I629" s="80" t="s">
        <v>1658</v>
      </c>
      <c r="J629" s="52" t="s">
        <v>61</v>
      </c>
      <c r="K629" s="15" t="s">
        <v>146</v>
      </c>
      <c r="L629" s="15" t="s">
        <v>1660</v>
      </c>
      <c r="M629" s="80" t="s">
        <v>1607</v>
      </c>
      <c r="N629" s="15" t="s">
        <v>1663</v>
      </c>
      <c r="O629" s="17" t="s">
        <v>61</v>
      </c>
      <c r="P629" s="17" t="s">
        <v>1665</v>
      </c>
      <c r="Q629" s="18"/>
      <c r="R629" s="52" t="s">
        <v>61</v>
      </c>
      <c r="S629" s="15" t="s">
        <v>742</v>
      </c>
      <c r="T629" s="15"/>
      <c r="U629" s="15"/>
      <c r="V629" s="80">
        <v>72</v>
      </c>
      <c r="W629" s="15">
        <f t="shared" si="106"/>
        <v>72</v>
      </c>
      <c r="X629" s="15"/>
      <c r="Y629" s="15">
        <f>ROUNDDOWN(W629/HLOOKUP(D629,Table!$C$3:$D$4,2,0)*8,2)</f>
        <v>1.28</v>
      </c>
      <c r="Z629" s="15"/>
      <c r="AA629" s="15"/>
      <c r="AB629" s="19"/>
      <c r="AC629" s="19">
        <v>43993</v>
      </c>
      <c r="AD629" s="19">
        <v>44008</v>
      </c>
      <c r="AE629" s="19"/>
      <c r="AF629" s="19"/>
      <c r="AG629" s="19"/>
      <c r="AH629" s="31"/>
      <c r="AI629" s="31"/>
      <c r="AJ629" s="31"/>
      <c r="AK629" s="19"/>
      <c r="AL629" s="15"/>
      <c r="AM629" s="15"/>
      <c r="AN629" s="15"/>
    </row>
    <row r="630" spans="2:40" x14ac:dyDescent="0.25">
      <c r="B630" s="133">
        <f t="shared" si="107"/>
        <v>571</v>
      </c>
      <c r="C630" s="16">
        <v>20200611</v>
      </c>
      <c r="D630" s="15" t="s">
        <v>3</v>
      </c>
      <c r="E630" s="80" t="s">
        <v>1605</v>
      </c>
      <c r="F630" s="245" t="s">
        <v>1702</v>
      </c>
      <c r="G630" s="80">
        <v>1516895</v>
      </c>
      <c r="H630" s="52" t="s">
        <v>61</v>
      </c>
      <c r="I630" s="80" t="s">
        <v>1659</v>
      </c>
      <c r="J630" s="52" t="s">
        <v>61</v>
      </c>
      <c r="K630" s="15" t="s">
        <v>146</v>
      </c>
      <c r="L630" s="80" t="s">
        <v>1660</v>
      </c>
      <c r="M630" s="80" t="s">
        <v>1607</v>
      </c>
      <c r="N630" s="80" t="s">
        <v>1663</v>
      </c>
      <c r="O630" s="17" t="s">
        <v>61</v>
      </c>
      <c r="P630" s="77" t="s">
        <v>1665</v>
      </c>
      <c r="Q630" s="18"/>
      <c r="R630" s="52" t="s">
        <v>61</v>
      </c>
      <c r="S630" s="15" t="s">
        <v>742</v>
      </c>
      <c r="T630" s="15"/>
      <c r="U630" s="15"/>
      <c r="V630" s="80">
        <v>10</v>
      </c>
      <c r="W630" s="15">
        <f t="shared" si="106"/>
        <v>10</v>
      </c>
      <c r="X630" s="15"/>
      <c r="Y630" s="15">
        <f>ROUNDDOWN(W630/HLOOKUP(D630,Table!$C$3:$D$4,2,0)*8,2)</f>
        <v>0.17</v>
      </c>
      <c r="Z630" s="15"/>
      <c r="AA630" s="15"/>
      <c r="AB630" s="19"/>
      <c r="AC630" s="19">
        <v>43993</v>
      </c>
      <c r="AD630" s="19">
        <v>44008</v>
      </c>
      <c r="AE630" s="19"/>
      <c r="AF630" s="19"/>
      <c r="AG630" s="19"/>
      <c r="AH630" s="31"/>
      <c r="AI630" s="31"/>
      <c r="AJ630" s="31"/>
      <c r="AK630" s="19"/>
      <c r="AL630" s="15"/>
      <c r="AM630" s="15"/>
      <c r="AN630" s="15"/>
    </row>
    <row r="631" spans="2:40" x14ac:dyDescent="0.25">
      <c r="B631" s="133">
        <f t="shared" si="107"/>
        <v>572</v>
      </c>
      <c r="C631" s="16">
        <v>20200611</v>
      </c>
      <c r="D631" s="15" t="s">
        <v>3</v>
      </c>
      <c r="E631" s="80" t="s">
        <v>1606</v>
      </c>
      <c r="F631" s="77" t="s">
        <v>1611</v>
      </c>
      <c r="G631" s="80">
        <v>1518154</v>
      </c>
      <c r="H631" s="52" t="s">
        <v>61</v>
      </c>
      <c r="I631" s="80" t="s">
        <v>1490</v>
      </c>
      <c r="J631" s="52" t="s">
        <v>61</v>
      </c>
      <c r="K631" s="15" t="s">
        <v>146</v>
      </c>
      <c r="L631" s="80" t="s">
        <v>1661</v>
      </c>
      <c r="M631" s="80" t="s">
        <v>1608</v>
      </c>
      <c r="N631" s="80" t="s">
        <v>1664</v>
      </c>
      <c r="O631" s="17" t="s">
        <v>61</v>
      </c>
      <c r="P631" s="77" t="s">
        <v>152</v>
      </c>
      <c r="Q631" s="18"/>
      <c r="R631" s="52" t="s">
        <v>61</v>
      </c>
      <c r="S631" s="15" t="s">
        <v>6</v>
      </c>
      <c r="T631" s="15"/>
      <c r="U631" s="15"/>
      <c r="V631" s="80">
        <v>151</v>
      </c>
      <c r="W631" s="15">
        <f t="shared" si="106"/>
        <v>151</v>
      </c>
      <c r="X631" s="15"/>
      <c r="Y631" s="15">
        <f>ROUNDDOWN(W631/HLOOKUP(D631,Table!$C$3:$D$4,2,0)*8,2)</f>
        <v>2.68</v>
      </c>
      <c r="Z631" s="15"/>
      <c r="AA631" s="15"/>
      <c r="AB631" s="19"/>
      <c r="AC631" s="19">
        <v>43993</v>
      </c>
      <c r="AD631" s="19">
        <v>43999</v>
      </c>
      <c r="AE631" s="19"/>
      <c r="AF631" s="19"/>
      <c r="AG631" s="19"/>
      <c r="AH631" s="31"/>
      <c r="AI631" s="31"/>
      <c r="AJ631" s="31"/>
      <c r="AK631" s="19"/>
      <c r="AL631" s="15"/>
      <c r="AM631" s="15"/>
      <c r="AN631" s="15"/>
    </row>
    <row r="632" spans="2:40" x14ac:dyDescent="0.25">
      <c r="B632" s="133">
        <f t="shared" si="107"/>
        <v>573</v>
      </c>
      <c r="C632" s="16">
        <v>20200611</v>
      </c>
      <c r="D632" s="15" t="s">
        <v>3</v>
      </c>
      <c r="E632" s="80" t="s">
        <v>1606</v>
      </c>
      <c r="F632" s="77" t="s">
        <v>1612</v>
      </c>
      <c r="G632" s="80">
        <v>1518154</v>
      </c>
      <c r="H632" s="52" t="s">
        <v>61</v>
      </c>
      <c r="I632" s="80" t="s">
        <v>224</v>
      </c>
      <c r="J632" s="52" t="s">
        <v>61</v>
      </c>
      <c r="K632" s="15" t="s">
        <v>146</v>
      </c>
      <c r="L632" s="15" t="s">
        <v>1661</v>
      </c>
      <c r="M632" s="80" t="s">
        <v>1608</v>
      </c>
      <c r="N632" s="15" t="s">
        <v>1664</v>
      </c>
      <c r="O632" s="17" t="s">
        <v>61</v>
      </c>
      <c r="P632" s="17" t="s">
        <v>152</v>
      </c>
      <c r="Q632" s="18"/>
      <c r="R632" s="52" t="s">
        <v>61</v>
      </c>
      <c r="S632" s="15" t="s">
        <v>6</v>
      </c>
      <c r="T632" s="15"/>
      <c r="U632" s="15"/>
      <c r="V632" s="80">
        <v>319</v>
      </c>
      <c r="W632" s="15">
        <f t="shared" si="106"/>
        <v>319</v>
      </c>
      <c r="X632" s="15"/>
      <c r="Y632" s="15">
        <f>ROUNDDOWN(W632/HLOOKUP(D632,Table!$C$3:$D$4,2,0)*8,2)</f>
        <v>5.67</v>
      </c>
      <c r="Z632" s="15"/>
      <c r="AA632" s="15"/>
      <c r="AB632" s="19"/>
      <c r="AC632" s="19">
        <v>43993</v>
      </c>
      <c r="AD632" s="19">
        <v>43999</v>
      </c>
      <c r="AE632" s="19"/>
      <c r="AF632" s="19"/>
      <c r="AG632" s="19"/>
      <c r="AH632" s="31"/>
      <c r="AI632" s="31"/>
      <c r="AJ632" s="31"/>
      <c r="AK632" s="19"/>
      <c r="AL632" s="15"/>
      <c r="AM632" s="15"/>
      <c r="AN632" s="15"/>
    </row>
    <row r="633" spans="2:40" x14ac:dyDescent="0.25">
      <c r="B633" s="133">
        <f t="shared" si="107"/>
        <v>574</v>
      </c>
      <c r="C633" s="16">
        <v>20200611</v>
      </c>
      <c r="D633" s="15" t="s">
        <v>3</v>
      </c>
      <c r="E633" s="80" t="s">
        <v>1606</v>
      </c>
      <c r="F633" s="77" t="s">
        <v>1612</v>
      </c>
      <c r="G633" s="80">
        <v>1518154</v>
      </c>
      <c r="H633" s="52" t="s">
        <v>61</v>
      </c>
      <c r="I633" s="80" t="s">
        <v>225</v>
      </c>
      <c r="J633" s="52" t="s">
        <v>61</v>
      </c>
      <c r="K633" s="15" t="s">
        <v>146</v>
      </c>
      <c r="L633" s="15" t="s">
        <v>1661</v>
      </c>
      <c r="M633" s="80" t="s">
        <v>1608</v>
      </c>
      <c r="N633" s="15" t="s">
        <v>1664</v>
      </c>
      <c r="O633" s="17" t="s">
        <v>61</v>
      </c>
      <c r="P633" s="17" t="s">
        <v>152</v>
      </c>
      <c r="Q633" s="18"/>
      <c r="R633" s="52" t="s">
        <v>61</v>
      </c>
      <c r="S633" s="15" t="s">
        <v>70</v>
      </c>
      <c r="T633" s="15"/>
      <c r="U633" s="15"/>
      <c r="V633" s="80">
        <v>309</v>
      </c>
      <c r="W633" s="15">
        <f t="shared" si="106"/>
        <v>309</v>
      </c>
      <c r="X633" s="15">
        <f>W633</f>
        <v>309</v>
      </c>
      <c r="Y633" s="15">
        <f>ROUNDDOWN(W633/HLOOKUP(D633,Table!$C$3:$D$4,2,0)*8,2)</f>
        <v>5.49</v>
      </c>
      <c r="Z633" s="15">
        <v>1</v>
      </c>
      <c r="AA633" s="15" t="s">
        <v>18</v>
      </c>
      <c r="AB633" s="19"/>
      <c r="AC633" s="19">
        <v>43993</v>
      </c>
      <c r="AD633" s="19">
        <v>43999</v>
      </c>
      <c r="AE633" s="19">
        <v>43994</v>
      </c>
      <c r="AF633" s="19">
        <v>43994</v>
      </c>
      <c r="AG633" s="19" t="s">
        <v>177</v>
      </c>
      <c r="AH633" s="31">
        <v>1</v>
      </c>
      <c r="AI633" s="31">
        <v>1</v>
      </c>
      <c r="AJ633" s="31">
        <v>0.96</v>
      </c>
      <c r="AK633" s="19" t="s">
        <v>150</v>
      </c>
      <c r="AL633" s="15" t="s">
        <v>61</v>
      </c>
      <c r="AM633" s="15" t="s">
        <v>61</v>
      </c>
      <c r="AN633" s="17" t="s">
        <v>1890</v>
      </c>
    </row>
    <row r="634" spans="2:40" x14ac:dyDescent="0.25">
      <c r="B634" s="133">
        <f t="shared" si="107"/>
        <v>575</v>
      </c>
      <c r="C634" s="16">
        <v>20200611</v>
      </c>
      <c r="D634" s="15" t="s">
        <v>3</v>
      </c>
      <c r="E634" s="80" t="s">
        <v>1606</v>
      </c>
      <c r="F634" s="77" t="s">
        <v>1612</v>
      </c>
      <c r="G634" s="80">
        <v>1518154</v>
      </c>
      <c r="H634" s="52" t="s">
        <v>61</v>
      </c>
      <c r="I634" s="80" t="s">
        <v>1491</v>
      </c>
      <c r="J634" s="52" t="s">
        <v>61</v>
      </c>
      <c r="K634" s="15" t="s">
        <v>146</v>
      </c>
      <c r="L634" s="15" t="s">
        <v>1661</v>
      </c>
      <c r="M634" s="80" t="s">
        <v>1608</v>
      </c>
      <c r="N634" s="15" t="s">
        <v>1664</v>
      </c>
      <c r="O634" s="17" t="s">
        <v>61</v>
      </c>
      <c r="P634" s="17" t="s">
        <v>152</v>
      </c>
      <c r="Q634" s="18"/>
      <c r="R634" s="52" t="s">
        <v>61</v>
      </c>
      <c r="S634" s="15" t="s">
        <v>70</v>
      </c>
      <c r="T634" s="15"/>
      <c r="U634" s="15"/>
      <c r="V634" s="80">
        <v>27</v>
      </c>
      <c r="W634" s="15">
        <f t="shared" si="106"/>
        <v>27</v>
      </c>
      <c r="X634" s="15">
        <f>W634</f>
        <v>27</v>
      </c>
      <c r="Y634" s="15">
        <f>ROUNDDOWN(W634/HLOOKUP(D634,Table!$C$3:$D$4,2,0)*8,2)</f>
        <v>0.48</v>
      </c>
      <c r="Z634" s="15">
        <v>0.5</v>
      </c>
      <c r="AA634" s="15" t="s">
        <v>18</v>
      </c>
      <c r="AB634" s="19"/>
      <c r="AC634" s="19">
        <v>43993</v>
      </c>
      <c r="AD634" s="19">
        <v>43999</v>
      </c>
      <c r="AE634" s="19">
        <v>43994</v>
      </c>
      <c r="AF634" s="19">
        <v>43994</v>
      </c>
      <c r="AG634" s="19" t="s">
        <v>176</v>
      </c>
      <c r="AH634" s="31" t="s">
        <v>61</v>
      </c>
      <c r="AI634" s="31" t="s">
        <v>61</v>
      </c>
      <c r="AJ634" s="31" t="s">
        <v>61</v>
      </c>
      <c r="AK634" s="19" t="s">
        <v>150</v>
      </c>
      <c r="AL634" s="15" t="s">
        <v>61</v>
      </c>
      <c r="AM634" s="15" t="s">
        <v>61</v>
      </c>
      <c r="AN634" s="17" t="s">
        <v>1881</v>
      </c>
    </row>
    <row r="635" spans="2:40" x14ac:dyDescent="0.25">
      <c r="B635" s="133">
        <f t="shared" si="107"/>
        <v>576</v>
      </c>
      <c r="C635" s="16">
        <v>20200611</v>
      </c>
      <c r="D635" s="15" t="s">
        <v>3</v>
      </c>
      <c r="E635" s="80" t="s">
        <v>1606</v>
      </c>
      <c r="F635" s="77" t="s">
        <v>1612</v>
      </c>
      <c r="G635" s="80">
        <v>1518154</v>
      </c>
      <c r="H635" s="52" t="s">
        <v>61</v>
      </c>
      <c r="I635" s="80" t="s">
        <v>1492</v>
      </c>
      <c r="J635" s="52" t="s">
        <v>61</v>
      </c>
      <c r="K635" s="15" t="s">
        <v>146</v>
      </c>
      <c r="L635" s="15" t="s">
        <v>1661</v>
      </c>
      <c r="M635" s="80" t="s">
        <v>1608</v>
      </c>
      <c r="N635" s="15" t="s">
        <v>1664</v>
      </c>
      <c r="O635" s="17" t="s">
        <v>61</v>
      </c>
      <c r="P635" s="17" t="s">
        <v>152</v>
      </c>
      <c r="Q635" s="18"/>
      <c r="R635" s="52" t="s">
        <v>61</v>
      </c>
      <c r="S635" s="15" t="s">
        <v>142</v>
      </c>
      <c r="T635" s="15"/>
      <c r="U635" s="15"/>
      <c r="V635" s="80">
        <v>126</v>
      </c>
      <c r="W635" s="15">
        <f t="shared" si="106"/>
        <v>126</v>
      </c>
      <c r="X635" s="15">
        <f>W635</f>
        <v>126</v>
      </c>
      <c r="Y635" s="15">
        <f>ROUNDDOWN(W635/HLOOKUP(D635,Table!$C$3:$D$4,2,0)*8,2)</f>
        <v>2.2400000000000002</v>
      </c>
      <c r="Z635" s="15">
        <v>1</v>
      </c>
      <c r="AA635" s="15" t="s">
        <v>18</v>
      </c>
      <c r="AB635" s="19"/>
      <c r="AC635" s="19">
        <v>43993</v>
      </c>
      <c r="AD635" s="19">
        <v>43999</v>
      </c>
      <c r="AE635" s="19">
        <v>43994</v>
      </c>
      <c r="AF635" s="19">
        <v>43994</v>
      </c>
      <c r="AG635" s="19" t="s">
        <v>176</v>
      </c>
      <c r="AH635" s="31">
        <v>1</v>
      </c>
      <c r="AI635" s="31">
        <v>1</v>
      </c>
      <c r="AJ635" s="31">
        <v>1</v>
      </c>
      <c r="AK635" s="19" t="s">
        <v>150</v>
      </c>
      <c r="AL635" s="17" t="s">
        <v>61</v>
      </c>
      <c r="AM635" s="17" t="s">
        <v>61</v>
      </c>
      <c r="AN635" s="15"/>
    </row>
    <row r="636" spans="2:40" x14ac:dyDescent="0.25">
      <c r="B636" s="133">
        <f t="shared" si="107"/>
        <v>577</v>
      </c>
      <c r="C636" s="16">
        <v>20200611</v>
      </c>
      <c r="D636" s="15" t="s">
        <v>3</v>
      </c>
      <c r="E636" s="80" t="s">
        <v>1606</v>
      </c>
      <c r="F636" s="77" t="s">
        <v>1612</v>
      </c>
      <c r="G636" s="80">
        <v>1518154</v>
      </c>
      <c r="H636" s="52" t="s">
        <v>61</v>
      </c>
      <c r="I636" s="80" t="s">
        <v>1493</v>
      </c>
      <c r="J636" s="52" t="s">
        <v>61</v>
      </c>
      <c r="K636" s="15" t="s">
        <v>146</v>
      </c>
      <c r="L636" s="15" t="s">
        <v>1661</v>
      </c>
      <c r="M636" s="80" t="s">
        <v>1608</v>
      </c>
      <c r="N636" s="15" t="s">
        <v>1664</v>
      </c>
      <c r="O636" s="17" t="s">
        <v>61</v>
      </c>
      <c r="P636" s="17" t="s">
        <v>152</v>
      </c>
      <c r="Q636" s="18"/>
      <c r="R636" s="52" t="s">
        <v>61</v>
      </c>
      <c r="S636" s="15" t="s">
        <v>67</v>
      </c>
      <c r="T636" s="15"/>
      <c r="U636" s="15"/>
      <c r="V636" s="80">
        <v>1299</v>
      </c>
      <c r="W636" s="15">
        <f t="shared" si="106"/>
        <v>1299</v>
      </c>
      <c r="X636" s="15"/>
      <c r="Y636" s="15">
        <f>ROUNDDOWN(W636/HLOOKUP(D636,Table!$C$3:$D$4,2,0)*8,2)</f>
        <v>23.09</v>
      </c>
      <c r="Z636" s="15"/>
      <c r="AA636" s="15"/>
      <c r="AB636" s="19"/>
      <c r="AC636" s="19">
        <v>43993</v>
      </c>
      <c r="AD636" s="19">
        <v>43999</v>
      </c>
      <c r="AE636" s="19"/>
      <c r="AF636" s="19"/>
      <c r="AG636" s="19"/>
      <c r="AH636" s="31"/>
      <c r="AI636" s="31"/>
      <c r="AJ636" s="31"/>
      <c r="AK636" s="19"/>
      <c r="AL636" s="15"/>
      <c r="AM636" s="15"/>
      <c r="AN636" s="15"/>
    </row>
    <row r="637" spans="2:40" x14ac:dyDescent="0.25">
      <c r="B637" s="133">
        <f t="shared" si="107"/>
        <v>578</v>
      </c>
      <c r="C637" s="16">
        <v>20200611</v>
      </c>
      <c r="D637" s="15" t="s">
        <v>3</v>
      </c>
      <c r="E637" s="80" t="s">
        <v>1606</v>
      </c>
      <c r="F637" s="77" t="s">
        <v>1612</v>
      </c>
      <c r="G637" s="80">
        <v>1518154</v>
      </c>
      <c r="H637" s="52" t="s">
        <v>61</v>
      </c>
      <c r="I637" s="80" t="s">
        <v>1430</v>
      </c>
      <c r="J637" s="52" t="s">
        <v>61</v>
      </c>
      <c r="K637" s="15" t="s">
        <v>146</v>
      </c>
      <c r="L637" s="15" t="s">
        <v>1661</v>
      </c>
      <c r="M637" s="80" t="s">
        <v>1608</v>
      </c>
      <c r="N637" s="15" t="s">
        <v>1664</v>
      </c>
      <c r="O637" s="17" t="s">
        <v>61</v>
      </c>
      <c r="P637" s="17" t="s">
        <v>152</v>
      </c>
      <c r="Q637" s="18"/>
      <c r="R637" s="52" t="s">
        <v>61</v>
      </c>
      <c r="S637" s="15" t="s">
        <v>142</v>
      </c>
      <c r="T637" s="15"/>
      <c r="U637" s="15"/>
      <c r="V637" s="80">
        <v>111</v>
      </c>
      <c r="W637" s="15">
        <f t="shared" si="106"/>
        <v>111</v>
      </c>
      <c r="X637" s="15">
        <f>W637</f>
        <v>111</v>
      </c>
      <c r="Y637" s="15">
        <f>ROUNDDOWN(W637/HLOOKUP(D637,Table!$C$3:$D$4,2,0)*8,2)</f>
        <v>1.97</v>
      </c>
      <c r="Z637" s="15">
        <v>1.5</v>
      </c>
      <c r="AA637" s="15" t="s">
        <v>18</v>
      </c>
      <c r="AB637" s="19"/>
      <c r="AC637" s="19">
        <v>43993</v>
      </c>
      <c r="AD637" s="19">
        <v>43999</v>
      </c>
      <c r="AE637" s="19">
        <v>43994</v>
      </c>
      <c r="AF637" s="19">
        <v>43994</v>
      </c>
      <c r="AG637" s="19" t="s">
        <v>177</v>
      </c>
      <c r="AH637" s="31">
        <v>1</v>
      </c>
      <c r="AI637" s="31">
        <v>0.91</v>
      </c>
      <c r="AJ637" s="31">
        <v>0.83</v>
      </c>
      <c r="AK637" s="19" t="s">
        <v>139</v>
      </c>
      <c r="AL637" s="80" t="s">
        <v>1883</v>
      </c>
      <c r="AM637" s="15"/>
      <c r="AN637" s="17" t="s">
        <v>1290</v>
      </c>
    </row>
    <row r="638" spans="2:40" x14ac:dyDescent="0.25">
      <c r="B638" s="133">
        <f t="shared" si="107"/>
        <v>579</v>
      </c>
      <c r="C638" s="16">
        <v>20200611</v>
      </c>
      <c r="D638" s="15" t="s">
        <v>3</v>
      </c>
      <c r="E638" s="80" t="s">
        <v>359</v>
      </c>
      <c r="F638" s="77" t="s">
        <v>1613</v>
      </c>
      <c r="G638" s="80">
        <v>1518206</v>
      </c>
      <c r="H638" s="52" t="s">
        <v>61</v>
      </c>
      <c r="I638" s="80" t="s">
        <v>160</v>
      </c>
      <c r="J638" s="52" t="s">
        <v>61</v>
      </c>
      <c r="K638" s="15" t="s">
        <v>146</v>
      </c>
      <c r="L638" s="80" t="s">
        <v>1662</v>
      </c>
      <c r="M638" s="80" t="s">
        <v>361</v>
      </c>
      <c r="N638" s="80" t="s">
        <v>363</v>
      </c>
      <c r="O638" s="17" t="s">
        <v>61</v>
      </c>
      <c r="P638" s="77" t="s">
        <v>203</v>
      </c>
      <c r="Q638" s="18"/>
      <c r="R638" s="52" t="s">
        <v>61</v>
      </c>
      <c r="S638" s="15" t="s">
        <v>70</v>
      </c>
      <c r="T638" s="15"/>
      <c r="U638" s="15"/>
      <c r="V638" s="80">
        <v>31</v>
      </c>
      <c r="W638" s="15">
        <f t="shared" ref="W638" si="108">V638</f>
        <v>31</v>
      </c>
      <c r="X638" s="15">
        <f>W638</f>
        <v>31</v>
      </c>
      <c r="Y638" s="15">
        <f>ROUNDDOWN(W638/HLOOKUP(D638,Table!$C$3:$D$4,2,0)*8,2)</f>
        <v>0.55000000000000004</v>
      </c>
      <c r="Z638" s="15">
        <v>0.5</v>
      </c>
      <c r="AA638" s="15" t="s">
        <v>18</v>
      </c>
      <c r="AB638" s="19"/>
      <c r="AC638" s="19">
        <v>43993</v>
      </c>
      <c r="AD638" s="173">
        <v>43997</v>
      </c>
      <c r="AE638" s="19">
        <v>43994</v>
      </c>
      <c r="AF638" s="19">
        <v>43994</v>
      </c>
      <c r="AG638" s="19" t="s">
        <v>176</v>
      </c>
      <c r="AH638" s="31">
        <v>1</v>
      </c>
      <c r="AI638" s="31">
        <v>1</v>
      </c>
      <c r="AJ638" s="31">
        <v>1</v>
      </c>
      <c r="AK638" s="19" t="s">
        <v>150</v>
      </c>
      <c r="AL638" s="15" t="s">
        <v>61</v>
      </c>
      <c r="AM638" s="15" t="s">
        <v>61</v>
      </c>
      <c r="AN638" s="15" t="s">
        <v>61</v>
      </c>
    </row>
    <row r="639" spans="2:40" x14ac:dyDescent="0.25">
      <c r="B639" s="20"/>
      <c r="C639" s="16"/>
      <c r="D639" s="15"/>
      <c r="E639" s="15"/>
      <c r="F639" s="17"/>
      <c r="G639" s="17"/>
      <c r="H639" s="52" t="s">
        <v>61</v>
      </c>
      <c r="I639" s="15"/>
      <c r="J639" s="52" t="s">
        <v>61</v>
      </c>
      <c r="K639" s="15"/>
      <c r="L639" s="15"/>
      <c r="M639" s="15"/>
      <c r="N639" s="15"/>
      <c r="O639" s="17"/>
      <c r="P639" s="17"/>
      <c r="Q639" s="18"/>
      <c r="R639" s="52" t="s">
        <v>61</v>
      </c>
      <c r="S639" s="15"/>
      <c r="T639" s="15"/>
      <c r="U639" s="15"/>
      <c r="V639" s="15"/>
      <c r="W639" s="15"/>
      <c r="X639" s="15"/>
      <c r="Y639" s="15"/>
      <c r="Z639" s="15"/>
      <c r="AA639" s="15"/>
      <c r="AB639" s="19"/>
      <c r="AC639" s="19"/>
      <c r="AD639" s="19"/>
      <c r="AE639" s="19"/>
      <c r="AF639" s="19"/>
      <c r="AG639" s="19"/>
      <c r="AH639" s="31"/>
      <c r="AI639" s="31"/>
      <c r="AJ639" s="31"/>
      <c r="AK639" s="19"/>
      <c r="AL639" s="15"/>
      <c r="AM639" s="15"/>
      <c r="AN639" s="15"/>
    </row>
    <row r="640" spans="2:40" x14ac:dyDescent="0.25">
      <c r="B640" s="20"/>
      <c r="C640" s="16"/>
      <c r="D640" s="15"/>
      <c r="E640" s="15"/>
      <c r="F640" s="17"/>
      <c r="G640" s="17"/>
      <c r="H640" s="52" t="s">
        <v>61</v>
      </c>
      <c r="I640" s="15"/>
      <c r="J640" s="52" t="s">
        <v>61</v>
      </c>
      <c r="K640" s="15"/>
      <c r="L640" s="15"/>
      <c r="M640" s="15"/>
      <c r="N640" s="15"/>
      <c r="O640" s="17"/>
      <c r="P640" s="17"/>
      <c r="Q640" s="18"/>
      <c r="R640" s="52" t="s">
        <v>61</v>
      </c>
      <c r="S640" s="15"/>
      <c r="T640" s="15"/>
      <c r="U640" s="15"/>
      <c r="V640" s="15"/>
      <c r="W640" s="15"/>
      <c r="X640" s="15"/>
      <c r="Y640" s="15"/>
      <c r="Z640" s="15"/>
      <c r="AA640" s="15"/>
      <c r="AB640" s="19"/>
      <c r="AC640" s="19"/>
      <c r="AD640" s="19"/>
      <c r="AE640" s="19"/>
      <c r="AF640" s="19"/>
      <c r="AG640" s="19"/>
      <c r="AH640" s="31"/>
      <c r="AI640" s="31"/>
      <c r="AJ640" s="31"/>
      <c r="AK640" s="19"/>
      <c r="AL640" s="15"/>
      <c r="AM640" s="15"/>
      <c r="AN640" s="15"/>
    </row>
    <row r="641" spans="2:40" x14ac:dyDescent="0.25">
      <c r="B641" s="20"/>
      <c r="C641" s="16"/>
      <c r="D641" s="15"/>
      <c r="E641" s="15"/>
      <c r="F641" s="17"/>
      <c r="G641" s="17"/>
      <c r="H641" s="52" t="s">
        <v>61</v>
      </c>
      <c r="I641" s="15"/>
      <c r="J641" s="52" t="s">
        <v>61</v>
      </c>
      <c r="K641" s="15"/>
      <c r="L641" s="15"/>
      <c r="M641" s="15"/>
      <c r="N641" s="15"/>
      <c r="O641" s="17"/>
      <c r="P641" s="17"/>
      <c r="Q641" s="18"/>
      <c r="R641" s="52" t="s">
        <v>61</v>
      </c>
      <c r="S641" s="15"/>
      <c r="T641" s="15"/>
      <c r="U641" s="15"/>
      <c r="V641" s="15"/>
      <c r="W641" s="15"/>
      <c r="X641" s="15"/>
      <c r="Y641" s="15"/>
      <c r="Z641" s="15"/>
      <c r="AA641" s="15"/>
      <c r="AB641" s="19"/>
      <c r="AC641" s="19"/>
      <c r="AD641" s="19"/>
      <c r="AE641" s="19"/>
      <c r="AF641" s="19"/>
      <c r="AG641" s="19"/>
      <c r="AH641" s="31"/>
      <c r="AI641" s="31"/>
      <c r="AJ641" s="31"/>
      <c r="AK641" s="19"/>
      <c r="AL641" s="15"/>
      <c r="AM641" s="15"/>
      <c r="AN641" s="15"/>
    </row>
    <row r="642" spans="2:40" x14ac:dyDescent="0.25">
      <c r="B642" s="20"/>
      <c r="C642" s="16"/>
      <c r="D642" s="15"/>
      <c r="E642" s="15"/>
      <c r="F642" s="17"/>
      <c r="G642" s="17"/>
      <c r="H642" s="52" t="s">
        <v>61</v>
      </c>
      <c r="I642" s="15"/>
      <c r="J642" s="52" t="s">
        <v>61</v>
      </c>
      <c r="K642" s="15"/>
      <c r="L642" s="15"/>
      <c r="M642" s="15"/>
      <c r="N642" s="15"/>
      <c r="O642" s="17"/>
      <c r="P642" s="17"/>
      <c r="Q642" s="18"/>
      <c r="R642" s="52" t="s">
        <v>61</v>
      </c>
      <c r="S642" s="15"/>
      <c r="T642" s="15"/>
      <c r="U642" s="15"/>
      <c r="V642" s="15"/>
      <c r="W642" s="15"/>
      <c r="X642" s="15"/>
      <c r="Y642" s="15"/>
      <c r="Z642" s="15"/>
      <c r="AA642" s="15"/>
      <c r="AB642" s="19"/>
      <c r="AC642" s="19"/>
      <c r="AD642" s="19"/>
      <c r="AE642" s="19"/>
      <c r="AF642" s="19"/>
      <c r="AG642" s="19"/>
      <c r="AH642" s="31"/>
      <c r="AI642" s="31"/>
      <c r="AJ642" s="31"/>
      <c r="AK642" s="19"/>
      <c r="AL642" s="15"/>
      <c r="AM642" s="15"/>
      <c r="AN642" s="15"/>
    </row>
    <row r="643" spans="2:40" x14ac:dyDescent="0.25">
      <c r="B643" s="20"/>
      <c r="C643" s="16"/>
      <c r="D643" s="15"/>
      <c r="E643" s="15"/>
      <c r="F643" s="17"/>
      <c r="G643" s="17"/>
      <c r="H643" s="52" t="s">
        <v>61</v>
      </c>
      <c r="I643" s="15"/>
      <c r="J643" s="52" t="s">
        <v>61</v>
      </c>
      <c r="K643" s="15"/>
      <c r="L643" s="15"/>
      <c r="M643" s="15"/>
      <c r="N643" s="15"/>
      <c r="O643" s="17"/>
      <c r="P643" s="17"/>
      <c r="Q643" s="18"/>
      <c r="R643" s="52" t="s">
        <v>61</v>
      </c>
      <c r="S643" s="15"/>
      <c r="T643" s="15"/>
      <c r="U643" s="15"/>
      <c r="V643" s="15"/>
      <c r="W643" s="15"/>
      <c r="X643" s="15"/>
      <c r="Y643" s="15"/>
      <c r="Z643" s="15"/>
      <c r="AA643" s="15"/>
      <c r="AB643" s="19"/>
      <c r="AC643" s="19"/>
      <c r="AD643" s="19"/>
      <c r="AE643" s="19"/>
      <c r="AF643" s="19"/>
      <c r="AG643" s="19"/>
      <c r="AH643" s="31"/>
      <c r="AI643" s="31"/>
      <c r="AJ643" s="31"/>
      <c r="AK643" s="19"/>
      <c r="AL643" s="15"/>
      <c r="AM643" s="15"/>
      <c r="AN643" s="15"/>
    </row>
    <row r="644" spans="2:40" x14ac:dyDescent="0.25">
      <c r="B644" s="5"/>
      <c r="C644" s="5"/>
      <c r="D644" s="5"/>
      <c r="E644" s="5"/>
      <c r="F644" s="5"/>
      <c r="G644" s="5"/>
      <c r="H644" s="5"/>
      <c r="I644" s="5"/>
      <c r="J644" s="5"/>
      <c r="K644" s="5"/>
      <c r="L644" s="5"/>
      <c r="M644" s="5"/>
      <c r="N644" s="5"/>
      <c r="O644" s="5"/>
      <c r="P644" s="5"/>
      <c r="Q644" s="5"/>
    </row>
    <row r="645" spans="2:40" x14ac:dyDescent="0.25">
      <c r="F645" s="23"/>
      <c r="G645" s="23"/>
      <c r="H645" s="23"/>
      <c r="I645" s="23"/>
      <c r="J645" s="23"/>
      <c r="K645" s="23"/>
    </row>
    <row r="646" spans="2:40" x14ac:dyDescent="0.25">
      <c r="F646" s="23"/>
      <c r="G646" s="23"/>
      <c r="H646" s="23"/>
      <c r="I646" s="23"/>
      <c r="J646" s="23"/>
      <c r="K646" s="23"/>
      <c r="W646" s="5"/>
    </row>
    <row r="647" spans="2:40" x14ac:dyDescent="0.25">
      <c r="F647" s="23"/>
      <c r="G647" s="23"/>
      <c r="H647" s="23"/>
      <c r="I647" s="23"/>
      <c r="J647" s="23"/>
      <c r="K647" s="23"/>
      <c r="M647" s="152"/>
    </row>
    <row r="648" spans="2:40" x14ac:dyDescent="0.25">
      <c r="F648" s="23"/>
      <c r="G648" s="222"/>
      <c r="H648" s="222"/>
      <c r="I648" s="222"/>
      <c r="J648" s="23"/>
      <c r="K648" s="23"/>
      <c r="M648" s="152"/>
      <c r="AB648" s="252"/>
      <c r="AJ648" s="250"/>
      <c r="AK648" s="232"/>
    </row>
    <row r="649" spans="2:40" x14ac:dyDescent="0.25">
      <c r="F649" s="23"/>
      <c r="G649" s="152"/>
      <c r="H649" s="152"/>
      <c r="I649" s="152"/>
      <c r="J649" s="251"/>
      <c r="K649" s="152"/>
    </row>
    <row r="650" spans="2:40" x14ac:dyDescent="0.25">
      <c r="E650" s="222"/>
      <c r="F650" s="152"/>
      <c r="G650" s="222"/>
      <c r="H650" s="222"/>
      <c r="I650" s="223"/>
      <c r="J650" s="251"/>
      <c r="K650" s="152"/>
    </row>
    <row r="651" spans="2:40" x14ac:dyDescent="0.25">
      <c r="E651" s="222"/>
      <c r="F651" s="152"/>
      <c r="G651" s="222"/>
      <c r="H651" s="223"/>
      <c r="I651" s="23"/>
      <c r="J651" s="251"/>
      <c r="K651" s="152"/>
    </row>
    <row r="652" spans="2:40" x14ac:dyDescent="0.25">
      <c r="E652" s="222"/>
      <c r="F652" s="152"/>
      <c r="G652" s="222"/>
      <c r="H652" s="222"/>
      <c r="I652" s="223"/>
      <c r="J652" s="251"/>
      <c r="K652" s="152"/>
    </row>
    <row r="653" spans="2:40" x14ac:dyDescent="0.25">
      <c r="E653" s="222"/>
      <c r="F653" s="222"/>
      <c r="G653" s="222"/>
      <c r="H653" s="222"/>
      <c r="I653" s="223"/>
      <c r="J653" s="152"/>
    </row>
    <row r="654" spans="2:40" x14ac:dyDescent="0.25">
      <c r="E654" s="222"/>
      <c r="F654" s="222"/>
      <c r="G654" s="152"/>
      <c r="H654" s="152"/>
      <c r="I654" s="153"/>
      <c r="J654" s="152"/>
    </row>
    <row r="655" spans="2:40" x14ac:dyDescent="0.25">
      <c r="G655" s="152"/>
      <c r="H655" s="154"/>
      <c r="I655" s="155"/>
      <c r="J655" s="154"/>
    </row>
    <row r="656" spans="2:40" x14ac:dyDescent="0.25">
      <c r="G656" s="152"/>
      <c r="H656" s="152"/>
      <c r="I656" s="153"/>
      <c r="J656" s="152"/>
    </row>
    <row r="657" spans="7:10" x14ac:dyDescent="0.25">
      <c r="G657" s="152"/>
      <c r="H657" s="152"/>
      <c r="I657" s="153"/>
      <c r="J657" s="152"/>
    </row>
    <row r="658" spans="7:10" x14ac:dyDescent="0.25">
      <c r="G658" s="152"/>
      <c r="H658" s="152"/>
      <c r="I658" s="153"/>
      <c r="J658" s="152"/>
    </row>
    <row r="659" spans="7:10" x14ac:dyDescent="0.25">
      <c r="H659" s="152"/>
      <c r="I659" s="153"/>
      <c r="J659" s="152"/>
    </row>
    <row r="660" spans="7:10" x14ac:dyDescent="0.25">
      <c r="H660" s="152"/>
      <c r="I660" s="153"/>
      <c r="J660" s="152"/>
    </row>
    <row r="661" spans="7:10" x14ac:dyDescent="0.25">
      <c r="H661" s="154"/>
      <c r="I661" s="155"/>
      <c r="J661" s="154"/>
    </row>
    <row r="662" spans="7:10" x14ac:dyDescent="0.25">
      <c r="H662" s="152"/>
      <c r="I662" s="153"/>
      <c r="J662" s="152"/>
    </row>
    <row r="663" spans="7:10" x14ac:dyDescent="0.25">
      <c r="H663" s="152"/>
      <c r="I663" s="153"/>
      <c r="J663" s="152"/>
    </row>
    <row r="664" spans="7:10" x14ac:dyDescent="0.25">
      <c r="H664" s="152"/>
      <c r="I664" s="153"/>
      <c r="J664" s="152"/>
    </row>
  </sheetData>
  <customSheetViews>
    <customSheetView guid="{7E0EA425-A420-4443-B9E0-CDF0AA9E5D09}" scale="85" topLeftCell="I53">
      <selection activeCell="Z632" sqref="Z632"/>
      <pageMargins left="0.7" right="0.7" top="0.75" bottom="0.75" header="0.3" footer="0.3"/>
      <pageSetup orientation="portrait" horizontalDpi="300" verticalDpi="0" r:id="rId1"/>
    </customSheetView>
    <customSheetView guid="{C94451EF-7A3E-4D72-B5A4-3D1B193192CC}" scale="70" filter="1" showAutoFilter="1" topLeftCell="G128">
      <selection activeCell="AE467" sqref="AE467:AK467"/>
      <pageMargins left="0.7" right="0.7" top="0.75" bottom="0.75" header="0.3" footer="0.3"/>
      <pageSetup orientation="portrait" horizontalDpi="300" r:id="rId2"/>
      <autoFilter ref="A59:AN626">
        <filterColumn colId="18">
          <filters>
            <filter val="loc.do-phu"/>
          </filters>
        </filterColumn>
      </autoFilter>
    </customSheetView>
    <customSheetView guid="{A2C66332-A809-458E-971B-FDB6D62C74C3}" filter="1" showAutoFilter="1" topLeftCell="F53">
      <pane xSplit="2" topLeftCell="AI1" activePane="topRight" state="frozen"/>
      <selection pane="topRight" activeCell="A505" sqref="A505:XFD530"/>
      <pageMargins left="0.7" right="0.7" top="0.75" bottom="0.75" header="0.3" footer="0.3"/>
      <pageSetup orientation="portrait" horizontalDpi="300" verticalDpi="0" r:id="rId3"/>
      <autoFilter ref="B59:AN619">
        <filterColumn colId="17">
          <filters>
            <filter val="bang.nguyen-duy"/>
          </filters>
        </filterColumn>
      </autoFilter>
    </customSheetView>
    <customSheetView guid="{336B6883-2145-4B58-921E-CEC7185A847E}" scale="85" showAutoFilter="1" topLeftCell="A10">
      <selection activeCell="G35" sqref="G35"/>
      <pageMargins left="0.7" right="0.7" top="0.75" bottom="0.75" header="0.3" footer="0.3"/>
      <pageSetup orientation="portrait" horizontalDpi="300" verticalDpi="0" r:id="rId4"/>
      <autoFilter ref="P59:P557"/>
    </customSheetView>
    <customSheetView guid="{D33AC7AF-C8AB-4CE9-94C7-9237011A5FC3}" scale="70" topLeftCell="T92">
      <selection activeCell="M263" sqref="M263"/>
      <pageMargins left="0.7" right="0.7" top="0.75" bottom="0.75" header="0.3" footer="0.3"/>
      <pageSetup orientation="portrait" horizontalDpi="300" verticalDpi="0" r:id="rId5"/>
    </customSheetView>
    <customSheetView guid="{89C03E1E-B6A8-49A1-B29C-5DC4FAB2FBC6}" scale="85" filter="1" showAutoFilter="1" topLeftCell="A31">
      <selection activeCell="A59" sqref="A59:XFD491"/>
      <pageMargins left="0.7" right="0.7" top="0.75" bottom="0.75" header="0.3" footer="0.3"/>
      <pageSetup orientation="portrait" horizontalDpi="300" verticalDpi="0" r:id="rId6"/>
      <autoFilter ref="A59:AN556">
        <filterColumn colId="18">
          <filters>
            <filter val="nam.phan-the"/>
          </filters>
        </filterColumn>
      </autoFilter>
    </customSheetView>
    <customSheetView guid="{F96FC7D9-4F89-4FE0-8D00-C0083DEB0472}" scale="85" topLeftCell="A280">
      <selection activeCell="J295" sqref="J295"/>
      <pageMargins left="0.7" right="0.7" top="0.75" bottom="0.75" header="0.3" footer="0.3"/>
      <pageSetup orientation="portrait" horizontalDpi="300" verticalDpi="0" r:id="rId7"/>
    </customSheetView>
    <customSheetView guid="{970EE037-F5E5-47AF-896A-0F6222879EBC}" scale="70" showAutoFilter="1" topLeftCell="G74">
      <selection activeCell="AD60" sqref="AD60"/>
      <pageMargins left="0.7" right="0.7" top="0.75" bottom="0.75" header="0.3" footer="0.3"/>
      <pageSetup orientation="portrait" horizontalDpi="300" r:id="rId8"/>
      <autoFilter ref="A59:AN643"/>
    </customSheetView>
    <customSheetView guid="{3B3E6719-EACB-4D2C-89C1-05FFAB6020FD}" scale="70" filter="1" showAutoFilter="1" topLeftCell="X354">
      <selection activeCell="AL637" sqref="AL637"/>
      <pageMargins left="0.7" right="0.7" top="0.75" bottom="0.75" header="0.3" footer="0.3"/>
      <pageSetup orientation="portrait" horizontalDpi="300" r:id="rId9"/>
      <autoFilter ref="A59:AN643">
        <filterColumn colId="18">
          <filters>
            <filter val="phuong.nguyen-thanh"/>
          </filters>
        </filterColumn>
      </autoFilter>
    </customSheetView>
    <customSheetView guid="{99BC1C51-34DC-4BF2-906C-1E31B6171D71}" scale="85" filter="1" showAutoFilter="1" topLeftCell="O56">
      <selection activeCell="AK517" sqref="AK517"/>
      <pageMargins left="0.7" right="0.7" top="0.75" bottom="0.75" header="0.3" footer="0.3"/>
      <pageSetup orientation="portrait" horizontalDpi="300" verticalDpi="0" r:id="rId10"/>
      <autoFilter ref="A59:AN643">
        <filterColumn colId="18">
          <filters>
            <filter val="chuong.nguyen-minh"/>
          </filters>
        </filterColumn>
      </autoFilter>
    </customSheetView>
    <customSheetView guid="{60D2C030-4E31-4E07-8E1C-44D2EE84B177}" scale="85" filter="1" showAutoFilter="1" topLeftCell="X56">
      <selection activeCell="AM659" sqref="AM659"/>
      <pageMargins left="0.7" right="0.7" top="0.75" bottom="0.75" header="0.3" footer="0.3"/>
      <pageSetup orientation="portrait" horizontalDpi="300" verticalDpi="0" r:id="rId11"/>
      <autoFilter ref="A59:AN643">
        <filterColumn colId="18">
          <filters>
            <filter val="chung.ly"/>
          </filters>
        </filterColumn>
        <filterColumn colId="31">
          <filters blank="1">
            <dateGroupItem year="2020" month="6" day="12" dateTimeGrouping="day"/>
          </filters>
        </filterColumn>
      </autoFilter>
    </customSheetView>
    <customSheetView guid="{4E06BDBF-2CED-473B-850B-2A6C7311FF41}" scale="85" filter="1" showAutoFilter="1" topLeftCell="J378">
      <selection activeCell="AE481" sqref="AE481:AK481"/>
      <pageMargins left="0.7" right="0.7" top="0.75" bottom="0.75" header="0.3" footer="0.3"/>
      <pageSetup orientation="portrait" horizontalDpi="300" r:id="rId12"/>
      <autoFilter ref="A59:AN643">
        <filterColumn colId="18">
          <filters>
            <filter val="thanh.nguyen-kim"/>
          </filters>
        </filterColumn>
      </autoFilter>
    </customSheetView>
    <customSheetView guid="{7ECC2B8E-6A82-42F5-8AB0-4A51C54EA5EC}" scale="70" topLeftCell="O59">
      <selection activeCell="AE86" sqref="AE86"/>
      <pageMargins left="0.7" right="0.7" top="0.75" bottom="0.75" header="0.3" footer="0.3"/>
      <pageSetup orientation="portrait" horizontalDpi="300" verticalDpi="0" r:id="rId13"/>
    </customSheetView>
    <customSheetView guid="{FECB4C41-27E8-4A22-AFB3-4F54CDD4960E}" scale="85" filter="1" showAutoFilter="1" topLeftCell="P49">
      <selection activeCell="AB594" sqref="AB594"/>
      <pageMargins left="0.7" right="0.7" top="0.75" bottom="0.75" header="0.3" footer="0.3"/>
      <pageSetup orientation="portrait" horizontalDpi="300" verticalDpi="0" r:id="rId14"/>
      <autoFilter ref="A59:AN643">
        <filterColumn colId="18">
          <filters>
            <filter val="chuong.nguyen-minh"/>
          </filters>
        </filterColumn>
        <filterColumn colId="26">
          <filters blank="1"/>
        </filterColumn>
      </autoFilter>
    </customSheetView>
  </customSheetViews>
  <conditionalFormatting sqref="H4:H17 H23:H37 H43:H55">
    <cfRule type="cellIs" dxfId="70" priority="103" operator="equal">
      <formula>1</formula>
    </cfRule>
    <cfRule type="cellIs" dxfId="69" priority="104" operator="lessThan">
      <formula>1</formula>
    </cfRule>
  </conditionalFormatting>
  <conditionalFormatting sqref="AK267:AK643 AK60:AK265 AG267:AG643 AG60:AG265">
    <cfRule type="cellIs" dxfId="68" priority="101" operator="equal">
      <formula>"OK"</formula>
    </cfRule>
    <cfRule type="cellIs" dxfId="67" priority="102" operator="equal">
      <formula>"NG"</formula>
    </cfRule>
  </conditionalFormatting>
  <conditionalFormatting sqref="O60:P301 O303:P303 O302 O305:P370 O304 O372:P643 O371">
    <cfRule type="cellIs" dxfId="66" priority="100" operator="equal">
      <formula>"PUT_VERSION"</formula>
    </cfRule>
  </conditionalFormatting>
  <conditionalFormatting sqref="D18">
    <cfRule type="expression" dxfId="65" priority="88">
      <formula>$D$18=SUM($D$4:$D$17)</formula>
    </cfRule>
  </conditionalFormatting>
  <conditionalFormatting sqref="E18">
    <cfRule type="expression" dxfId="64" priority="87">
      <formula>$E$18=SUM($E$4:$E$17)</formula>
    </cfRule>
  </conditionalFormatting>
  <conditionalFormatting sqref="F18">
    <cfRule type="expression" dxfId="63" priority="86">
      <formula>$F$18=SUM($F$4:$F$17)</formula>
    </cfRule>
  </conditionalFormatting>
  <conditionalFormatting sqref="D37">
    <cfRule type="expression" dxfId="62" priority="85">
      <formula>$D$37=SUM($D$23:$D$36)</formula>
    </cfRule>
  </conditionalFormatting>
  <conditionalFormatting sqref="E37">
    <cfRule type="expression" dxfId="61" priority="84">
      <formula>$E$37=SUM($E$23:$E$36)</formula>
    </cfRule>
  </conditionalFormatting>
  <conditionalFormatting sqref="H42">
    <cfRule type="cellIs" dxfId="60" priority="69" operator="equal">
      <formula>1</formula>
    </cfRule>
    <cfRule type="cellIs" dxfId="59" priority="70" operator="lessThan">
      <formula>1</formula>
    </cfRule>
  </conditionalFormatting>
  <conditionalFormatting sqref="H56">
    <cfRule type="cellIs" dxfId="58" priority="61" operator="equal">
      <formula>1</formula>
    </cfRule>
    <cfRule type="cellIs" dxfId="57" priority="62" operator="lessThan">
      <formula>1</formula>
    </cfRule>
  </conditionalFormatting>
  <conditionalFormatting sqref="F37">
    <cfRule type="expression" dxfId="56" priority="121">
      <formula>$F$37=SUM($F$23:$F$36)</formula>
    </cfRule>
  </conditionalFormatting>
  <conditionalFormatting sqref="K60:K643">
    <cfRule type="cellIs" dxfId="55" priority="3" operator="equal">
      <formula>"Manual"</formula>
    </cfRule>
    <cfRule type="cellIs" dxfId="54" priority="4" operator="equal">
      <formula>"Auto"</formula>
    </cfRule>
  </conditionalFormatting>
  <dataValidations count="2">
    <dataValidation type="list" allowBlank="1" showInputMessage="1" showErrorMessage="1" sqref="AG60:AG265 AG267:AG643">
      <formula1>"OK,NG"</formula1>
    </dataValidation>
    <dataValidation type="list" allowBlank="1" showInputMessage="1" showErrorMessage="1" sqref="U60:U643">
      <formula1>"Yes,No"</formula1>
    </dataValidation>
  </dataValidations>
  <pageMargins left="0.7" right="0.7" top="0.75" bottom="0.75" header="0.3" footer="0.3"/>
  <pageSetup orientation="portrait" horizontalDpi="300" verticalDpi="0" r:id="rId15"/>
  <ignoredErrors>
    <ignoredError sqref="Y85" formula="1"/>
  </ignoredErrors>
  <legacyDrawing r:id="rId16"/>
  <extLst>
    <ext xmlns:x14="http://schemas.microsoft.com/office/spreadsheetml/2009/9/main" uri="{78C0D931-6437-407d-A8EE-F0AAD7539E65}">
      <x14:conditionalFormattings>
        <x14:conditionalFormatting xmlns:xm="http://schemas.microsoft.com/office/excel/2006/main">
          <x14:cfRule type="cellIs" priority="1" operator="equal" id="{2B9DA05D-2BDF-40F2-AAB9-55EE4E3A4914}">
            <xm:f>Table!$C$3</xm:f>
            <x14:dxf>
              <fill>
                <patternFill>
                  <bgColor rgb="FF0066FF"/>
                </patternFill>
              </fill>
            </x14:dxf>
          </x14:cfRule>
          <x14:cfRule type="cellIs" priority="2" operator="equal" id="{CF72E758-246C-461F-BACD-F624487058C4}">
            <xm:f>Table!$D$3</xm:f>
            <x14:dxf>
              <fill>
                <patternFill>
                  <bgColor rgb="FF92D050"/>
                </patternFill>
              </fill>
            </x14:dxf>
          </x14:cfRule>
          <xm:sqref>D60:D643</xm:sqref>
        </x14:conditionalFormatting>
        <x14:conditionalFormatting xmlns:xm="http://schemas.microsoft.com/office/excel/2006/main">
          <x14:cfRule type="cellIs" priority="105" operator="greaterThanOrEqual" id="{880EA441-2590-4E05-81FB-030A6B262BA2}">
            <xm:f>Table!$C$4</xm:f>
            <x14:dxf>
              <font>
                <color rgb="FF006100"/>
              </font>
              <fill>
                <patternFill>
                  <bgColor rgb="FFC6EFCE"/>
                </patternFill>
              </fill>
            </x14:dxf>
          </x14:cfRule>
          <x14:cfRule type="cellIs" priority="106" operator="lessThan" id="{008E8A9C-0A54-48C8-BAA6-2040624D4B14}">
            <xm:f>Table!$C$4</xm:f>
            <x14:dxf>
              <font>
                <color rgb="FF9C0006"/>
              </font>
              <fill>
                <patternFill>
                  <bgColor rgb="FFFFC7CE"/>
                </patternFill>
              </fill>
            </x14:dxf>
          </x14:cfRule>
          <xm:sqref>G23:G37</xm:sqref>
        </x14:conditionalFormatting>
        <x14:conditionalFormatting xmlns:xm="http://schemas.microsoft.com/office/excel/2006/main">
          <x14:cfRule type="cellIs" priority="107" operator="greaterThanOrEqual" id="{055B1730-1858-463E-9B0B-33FF6EF9C729}">
            <xm:f>Table!$D$4</xm:f>
            <x14:dxf>
              <font>
                <color rgb="FF006100"/>
              </font>
              <fill>
                <patternFill>
                  <bgColor rgb="FFC6EFCE"/>
                </patternFill>
              </fill>
            </x14:dxf>
          </x14:cfRule>
          <x14:cfRule type="cellIs" priority="108" operator="lessThan" id="{9D0890AA-8BE8-4E6A-8479-B03F791D816F}">
            <xm:f>Table!$D$4</xm:f>
            <x14:dxf>
              <font>
                <color rgb="FF9C0006"/>
              </font>
              <fill>
                <patternFill>
                  <bgColor rgb="FFFFC7CE"/>
                </patternFill>
              </fill>
            </x14:dxf>
          </x14:cfRule>
          <xm:sqref>G4:G17 G43:G55</xm:sqref>
        </x14:conditionalFormatting>
        <x14:conditionalFormatting xmlns:xm="http://schemas.microsoft.com/office/excel/2006/main">
          <x14:cfRule type="cellIs" priority="81" operator="greaterThanOrEqual" id="{8D99BF4A-D908-47F1-8E24-1697DAA263CD}">
            <xm:f>Table!$D$4</xm:f>
            <x14:dxf>
              <font>
                <color rgb="FF006100"/>
              </font>
              <fill>
                <patternFill>
                  <bgColor rgb="FFC6EFCE"/>
                </patternFill>
              </fill>
            </x14:dxf>
          </x14:cfRule>
          <x14:cfRule type="cellIs" priority="82" operator="lessThan" id="{64E1D647-CB0B-4B5E-B51F-CD909D56D8BD}">
            <xm:f>Table!$D$4</xm:f>
            <x14:dxf>
              <font>
                <color rgb="FF9C0006"/>
              </font>
              <fill>
                <patternFill>
                  <bgColor rgb="FFFFC7CE"/>
                </patternFill>
              </fill>
            </x14:dxf>
          </x14:cfRule>
          <xm:sqref>G18</xm:sqref>
        </x14:conditionalFormatting>
        <x14:conditionalFormatting xmlns:xm="http://schemas.microsoft.com/office/excel/2006/main">
          <x14:cfRule type="cellIs" priority="79" operator="greaterThanOrEqual" id="{42805A51-A68C-45B4-950B-7CB2B9B10AB3}">
            <xm:f>Table!$D$4</xm:f>
            <x14:dxf>
              <font>
                <color rgb="FF006100"/>
              </font>
              <fill>
                <patternFill>
                  <bgColor rgb="FFC6EFCE"/>
                </patternFill>
              </fill>
            </x14:dxf>
          </x14:cfRule>
          <x14:cfRule type="cellIs" priority="80" operator="lessThan" id="{9B93FBAF-A588-4F7B-8232-CC7E656FD59C}">
            <xm:f>Table!$D$4</xm:f>
            <x14:dxf>
              <font>
                <color rgb="FF9C0006"/>
              </font>
              <fill>
                <patternFill>
                  <bgColor rgb="FFFFC7CE"/>
                </patternFill>
              </fill>
            </x14:dxf>
          </x14:cfRule>
          <xm:sqref>G56</xm:sqref>
        </x14:conditionalFormatting>
        <x14:conditionalFormatting xmlns:xm="http://schemas.microsoft.com/office/excel/2006/main">
          <x14:cfRule type="cellIs" priority="77" operator="greaterThanOrEqual" id="{2AA0948F-74AB-46EC-B255-A7ABEAF4E4D2}">
            <xm:f>Table!$D$4</xm:f>
            <x14:dxf>
              <font>
                <color rgb="FF006100"/>
              </font>
              <fill>
                <patternFill>
                  <bgColor rgb="FFC6EFCE"/>
                </patternFill>
              </fill>
            </x14:dxf>
          </x14:cfRule>
          <x14:cfRule type="cellIs" priority="78" operator="lessThan" id="{B1A166C1-E984-4616-BBDF-3553DC14A7FD}">
            <xm:f>Table!$D$4</xm:f>
            <x14:dxf>
              <font>
                <color rgb="FF9C0006"/>
              </font>
              <fill>
                <patternFill>
                  <bgColor rgb="FFFFC7CE"/>
                </patternFill>
              </fill>
            </x14:dxf>
          </x14:cfRule>
          <xm:sqref>G42</xm:sqref>
        </x14:conditionalFormatting>
        <x14:conditionalFormatting xmlns:xm="http://schemas.microsoft.com/office/excel/2006/main">
          <x14:cfRule type="cellIs" priority="5" operator="equal" id="{19639308-71F0-43E5-B386-FDDD54B39B80}">
            <xm:f>Table!$C$42</xm:f>
            <x14:dxf>
              <font>
                <b/>
                <i val="0"/>
              </font>
              <fill>
                <patternFill>
                  <bgColor rgb="FFFF0000"/>
                </patternFill>
              </fill>
            </x14:dxf>
          </x14:cfRule>
          <x14:cfRule type="cellIs" priority="6" operator="equal" id="{49FA013F-6BB2-447B-B4B6-033B25DE33AE}">
            <xm:f>Table!$C$41</xm:f>
            <x14:dxf>
              <font>
                <b/>
                <i val="0"/>
              </font>
              <fill>
                <patternFill>
                  <bgColor rgb="FFFFFF00"/>
                </patternFill>
              </fill>
            </x14:dxf>
          </x14:cfRule>
          <xm:sqref>AK267:AK643 AK60:AK265</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Table!$C$31:$C$37</xm:f>
          </x14:formula1>
          <xm:sqref>AC95:AC96 AA60:AA643</xm:sqref>
        </x14:dataValidation>
        <x14:dataValidation type="list" allowBlank="1" showInputMessage="1" showErrorMessage="1">
          <x14:formula1>
            <xm:f>Table!$C$41:$C$43</xm:f>
          </x14:formula1>
          <xm:sqref>AK60:AK643</xm:sqref>
        </x14:dataValidation>
        <x14:dataValidation type="list" allowBlank="1" showInputMessage="1" showErrorMessage="1">
          <x14:formula1>
            <xm:f>Table!$C$8:$C$9</xm:f>
          </x14:formula1>
          <xm:sqref>D60:D643</xm:sqref>
        </x14:dataValidation>
        <x14:dataValidation type="list" allowBlank="1" showInputMessage="1" showErrorMessage="1">
          <x14:formula1>
            <xm:f>Table!$C$52:$C$53</xm:f>
          </x14:formula1>
          <xm:sqref>K60:K643</xm:sqref>
        </x14:dataValidation>
        <x14:dataValidation type="list" allowBlank="1" showInputMessage="1" showErrorMessage="1">
          <x14:formula1>
            <xm:f>Table!$C$13:$C$27</xm:f>
          </x14:formula1>
          <xm:sqref>T60:T643 S472:S643 S60:S470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tabColor rgb="FF00B050"/>
  </sheetPr>
  <dimension ref="A1:AN294"/>
  <sheetViews>
    <sheetView topLeftCell="A10" zoomScale="85" zoomScaleNormal="100" workbookViewId="0">
      <selection activeCell="A298" sqref="A298:XFD298"/>
    </sheetView>
  </sheetViews>
  <sheetFormatPr defaultRowHeight="15" x14ac:dyDescent="0.25"/>
  <cols>
    <col min="3" max="3" width="21" bestFit="1" customWidth="1"/>
    <col min="5" max="5" width="24.28515625" bestFit="1" customWidth="1"/>
    <col min="6" max="6" width="35.85546875" bestFit="1" customWidth="1"/>
    <col min="9" max="9" width="59.7109375" customWidth="1"/>
    <col min="11" max="11" width="12.42578125" customWidth="1"/>
    <col min="13" max="13" width="12.85546875" customWidth="1"/>
    <col min="14" max="14" width="36.140625" bestFit="1" customWidth="1"/>
    <col min="26" max="26" width="11.140625" bestFit="1" customWidth="1"/>
    <col min="27" max="27" width="16.85546875" bestFit="1" customWidth="1"/>
    <col min="28" max="28" width="17.140625" bestFit="1" customWidth="1"/>
    <col min="29" max="29" width="17.42578125" bestFit="1" customWidth="1"/>
    <col min="30" max="30" width="16" bestFit="1" customWidth="1"/>
    <col min="31" max="32" width="14.5703125" bestFit="1" customWidth="1"/>
    <col min="34" max="36" width="10.140625" bestFit="1" customWidth="1"/>
    <col min="37" max="37" width="11.140625" bestFit="1" customWidth="1"/>
  </cols>
  <sheetData>
    <row r="1" spans="1:12" x14ac:dyDescent="0.25">
      <c r="A1" s="68" t="s">
        <v>140</v>
      </c>
    </row>
    <row r="2" spans="1:12" x14ac:dyDescent="0.25">
      <c r="B2" s="68" t="s">
        <v>52</v>
      </c>
      <c r="C2" s="23"/>
      <c r="D2" s="23"/>
      <c r="E2" s="23"/>
      <c r="F2" s="23"/>
      <c r="G2" s="23"/>
      <c r="H2" s="23"/>
    </row>
    <row r="3" spans="1:12" x14ac:dyDescent="0.25">
      <c r="B3" s="61" t="s">
        <v>0</v>
      </c>
      <c r="C3" s="61" t="s">
        <v>8</v>
      </c>
      <c r="D3" s="61" t="s">
        <v>1599</v>
      </c>
      <c r="E3" s="61" t="s">
        <v>53</v>
      </c>
      <c r="F3" s="61" t="s">
        <v>130</v>
      </c>
      <c r="G3" s="61" t="s">
        <v>22</v>
      </c>
      <c r="H3" s="62" t="s">
        <v>24</v>
      </c>
      <c r="J3" s="68" t="s">
        <v>39</v>
      </c>
    </row>
    <row r="4" spans="1:12" x14ac:dyDescent="0.25">
      <c r="B4" s="63">
        <v>1</v>
      </c>
      <c r="C4" s="76" t="s">
        <v>6</v>
      </c>
      <c r="D4" s="65">
        <f>SUMIFS($W$60:$W$294,$D$60:$D$294,Table!$D$3,$S$60:$S$294,C4)</f>
        <v>2578.5</v>
      </c>
      <c r="E4" s="65">
        <f>SUMIFS($X$60:$X$294,$D$60:$D$294,Table!$D$3,$S$60:$S$294,C4)-SUM(SUMIFS($X$60:$X$294,$D$60:$D$294,Table!$D$3,$S$60:$S$294,C4,$AA$60:$AA$294,{"Ongoing","N\A",""}))</f>
        <v>2578.5</v>
      </c>
      <c r="F4" s="65">
        <f>ROUND(1/8*(SUMIFS($Z$60:$Z$294,$D$60:$D$294,Table!$D$3,$S$60:$S$294,C4)-SUM(SUMIFS($Z$60:$Z$294,$D$60:$D$294,Table!$D$3,$S$60:$S$294,C4,$AA$60:$AA$294,{"Ongoing","N/A",""}))),4)</f>
        <v>5.73</v>
      </c>
      <c r="G4" s="65">
        <f>IF(ISERROR(E4/(F4)),"N/A",E4/F4)</f>
        <v>449.99999999999994</v>
      </c>
      <c r="H4" s="66">
        <f>IF(ISERROR(E4/D4),"N/A",E4/D4)</f>
        <v>1</v>
      </c>
      <c r="K4" s="68" t="s">
        <v>41</v>
      </c>
    </row>
    <row r="5" spans="1:12" x14ac:dyDescent="0.25">
      <c r="B5" s="63">
        <v>2</v>
      </c>
      <c r="C5" s="73" t="s">
        <v>64</v>
      </c>
      <c r="D5" s="65">
        <f>SUMIFS($W$60:$W$294,$D$60:$D$294,Table!$D$3,$S$60:$S$294,C5)</f>
        <v>4197.51</v>
      </c>
      <c r="E5" s="65">
        <f>SUMIFS($X$60:$X$294,$D$60:$D$294,Table!$D$3,$S$60:$S$294,C5)-SUM(SUMIFS($X$60:$X$294,$D$60:$D$294,Table!$D$3,$S$60:$S$294,C5,$AA$60:$AA$294,{"Ongoing","N\A",""}))</f>
        <v>2780.0099999999998</v>
      </c>
      <c r="F5" s="65">
        <f>ROUND(1/8*(SUMIFS($Z$60:$Z$294,$D$60:$D$294,Table!$D$3,$S$60:$S$294,C5)-SUM(SUMIFS($Z$60:$Z$294,$D$60:$D$294,Table!$D$3,$S$60:$S$294,C5,$AA$60:$AA$294,{"Ongoing","N/A",""}))),4)</f>
        <v>3.25</v>
      </c>
      <c r="G5" s="65">
        <f t="shared" ref="G5:G12" si="0">IF(ISERROR(E5/(F5)),"N/A",E5/F5)</f>
        <v>855.38769230769219</v>
      </c>
      <c r="H5" s="66">
        <f t="shared" ref="H5:H18" si="1">IF(ISERROR(E5/D5),"N/A",E5/D5)</f>
        <v>0.66229979201955436</v>
      </c>
      <c r="L5" s="23" t="s">
        <v>40</v>
      </c>
    </row>
    <row r="6" spans="1:12" x14ac:dyDescent="0.25">
      <c r="B6" s="63">
        <v>3</v>
      </c>
      <c r="C6" s="76" t="s">
        <v>65</v>
      </c>
      <c r="D6" s="65">
        <f>SUMIFS($W$60:$W$294,$D$60:$D$294,Table!$D$3,$S$60:$S$294,C6)</f>
        <v>4403.88</v>
      </c>
      <c r="E6" s="65">
        <f>SUMIFS($X$60:$X$294,$D$60:$D$294,Table!$D$3,$S$60:$S$294,C6)-SUM(SUMIFS($X$60:$X$294,$D$60:$D$294,Table!$D$3,$S$60:$S$294,C6,$AA$60:$AA$294,{"Ongoing","N\A",""}))</f>
        <v>2886.3</v>
      </c>
      <c r="F6" s="65">
        <f>ROUND(1/8*(SUMIFS($Z$60:$Z$294,$D$60:$D$294,Table!$D$3,$S$60:$S$294,C6)-SUM(SUMIFS($Z$60:$Z$294,$D$60:$D$294,Table!$D$3,$S$60:$S$294,C6,$AA$60:$AA$294,{"Ongoing","N/A",""}))),4)</f>
        <v>3.5</v>
      </c>
      <c r="G6" s="65">
        <f t="shared" si="0"/>
        <v>824.65714285714296</v>
      </c>
      <c r="H6" s="66">
        <f t="shared" si="1"/>
        <v>0.65539932968200776</v>
      </c>
      <c r="L6" s="23" t="s">
        <v>97</v>
      </c>
    </row>
    <row r="7" spans="1:12" x14ac:dyDescent="0.25">
      <c r="B7" s="63">
        <v>4</v>
      </c>
      <c r="C7" s="73" t="s">
        <v>66</v>
      </c>
      <c r="D7" s="65">
        <f>SUMIFS($W$60:$W$294,$D$60:$D$294,Table!$D$3,$S$60:$S$294,C7)</f>
        <v>5387.6970000000001</v>
      </c>
      <c r="E7" s="65">
        <f>SUMIFS($X$60:$X$294,$D$60:$D$294,Table!$D$3,$S$60:$S$294,C7)-SUM(SUMIFS($X$60:$X$294,$D$60:$D$294,Table!$D$3,$S$60:$S$294,C7,$AA$60:$AA$294,{"Ongoing","N\A",""}))</f>
        <v>3974.1570000000002</v>
      </c>
      <c r="F7" s="65">
        <f>ROUND(1/8*(SUMIFS($Z$60:$Z$294,$D$60:$D$294,Table!$D$3,$S$60:$S$294,C7)-SUM(SUMIFS($Z$60:$Z$294,$D$60:$D$294,Table!$D$3,$S$60:$S$294,C7,$AA$60:$AA$294,{"Ongoing","N/A",""}))),4)</f>
        <v>8</v>
      </c>
      <c r="G7" s="65">
        <f t="shared" si="0"/>
        <v>496.76962500000002</v>
      </c>
      <c r="H7" s="66">
        <f t="shared" si="1"/>
        <v>0.73763557972914962</v>
      </c>
      <c r="K7" s="68" t="s">
        <v>42</v>
      </c>
    </row>
    <row r="8" spans="1:12" x14ac:dyDescent="0.25">
      <c r="B8" s="63">
        <v>5</v>
      </c>
      <c r="C8" s="64" t="s">
        <v>67</v>
      </c>
      <c r="D8" s="65">
        <f>SUMIFS($W$60:$W$294,$D$60:$D$294,Table!$D$3,$S$60:$S$294,C8)</f>
        <v>0</v>
      </c>
      <c r="E8" s="65">
        <f>SUMIFS($X$60:$X$294,$D$60:$D$294,Table!$D$3,$S$60:$S$294,C8)-SUM(SUMIFS($X$60:$X$294,$D$60:$D$294,Table!$D$3,$S$60:$S$294,C8,$AA$60:$AA$294,{"Ongoing","N\A",""}))</f>
        <v>0</v>
      </c>
      <c r="F8" s="65">
        <f>ROUND(1/8*(SUMIFS($Z$60:$Z$294,$D$60:$D$294,Table!$D$3,$S$60:$S$294,C8)-SUM(SUMIFS($Z$60:$Z$294,$D$60:$D$294,Table!$D$3,$S$60:$S$294,C8,$AA$60:$AA$294,{"Ongoing","N/A",""}))),4)</f>
        <v>0</v>
      </c>
      <c r="G8" s="65" t="str">
        <f t="shared" si="0"/>
        <v>N/A</v>
      </c>
      <c r="H8" s="66" t="str">
        <f t="shared" si="1"/>
        <v>N/A</v>
      </c>
      <c r="L8" s="23" t="s">
        <v>43</v>
      </c>
    </row>
    <row r="9" spans="1:12" x14ac:dyDescent="0.25">
      <c r="B9" s="63">
        <v>6</v>
      </c>
      <c r="C9" s="64" t="s">
        <v>68</v>
      </c>
      <c r="D9" s="65">
        <f>SUMIFS($W$60:$W$294,$D$60:$D$294,Table!$D$3,$S$60:$S$294,C9)</f>
        <v>0</v>
      </c>
      <c r="E9" s="65">
        <f>SUMIFS($X$60:$X$294,$D$60:$D$294,Table!$D$3,$S$60:$S$294,C9)-SUM(SUMIFS($X$60:$X$294,$D$60:$D$294,Table!$D$3,$S$60:$S$294,C9,$AA$60:$AA$294,{"Ongoing","N\A",""}))</f>
        <v>0</v>
      </c>
      <c r="F9" s="65">
        <f>ROUND(1/8*(SUMIFS($Z$60:$Z$294,$D$60:$D$294,Table!$D$3,$S$60:$S$294,C9)-SUM(SUMIFS($Z$60:$Z$294,$D$60:$D$294,Table!$D$3,$S$60:$S$294,C9,$AA$60:$AA$294,{"Ongoing","N/A",""}))),4)</f>
        <v>0</v>
      </c>
      <c r="G9" s="65" t="str">
        <f t="shared" si="0"/>
        <v>N/A</v>
      </c>
      <c r="H9" s="66" t="str">
        <f t="shared" si="1"/>
        <v>N/A</v>
      </c>
      <c r="L9" s="23" t="s">
        <v>44</v>
      </c>
    </row>
    <row r="10" spans="1:12" x14ac:dyDescent="0.25">
      <c r="B10" s="63">
        <v>7</v>
      </c>
      <c r="C10" s="64" t="s">
        <v>69</v>
      </c>
      <c r="D10" s="65">
        <f>SUMIFS($W$60:$W$294,$D$60:$D$294,Table!$D$3,$S$60:$S$294,C10)</f>
        <v>0</v>
      </c>
      <c r="E10" s="65">
        <f>SUMIFS($X$60:$X$294,$D$60:$D$294,Table!$D$3,$S$60:$S$294,C10)-SUM(SUMIFS($X$60:$X$294,$D$60:$D$294,Table!$D$3,$S$60:$S$294,C10,$AA$60:$AA$294,{"Ongoing","N\A",""}))</f>
        <v>0</v>
      </c>
      <c r="F10" s="65">
        <f>ROUND(1/8*(SUMIFS($Z$60:$Z$294,$D$60:$D$294,Table!$D$3,$S$60:$S$294,C10)-SUM(SUMIFS($Z$60:$Z$294,$D$60:$D$294,Table!$D$3,$S$60:$S$294,C10,$AA$60:$AA$294,{"Ongoing","N/A",""}))),4)</f>
        <v>0</v>
      </c>
      <c r="G10" s="65" t="str">
        <f t="shared" si="0"/>
        <v>N/A</v>
      </c>
      <c r="H10" s="66" t="str">
        <f t="shared" si="1"/>
        <v>N/A</v>
      </c>
    </row>
    <row r="11" spans="1:12" x14ac:dyDescent="0.25">
      <c r="B11" s="63">
        <v>8</v>
      </c>
      <c r="C11" s="64" t="s">
        <v>70</v>
      </c>
      <c r="D11" s="65">
        <f>SUMIFS($W$60:$W$294,$D$60:$D$294,Table!$D$3,$S$60:$S$294,C11)</f>
        <v>0</v>
      </c>
      <c r="E11" s="65">
        <f>SUMIFS($X$60:$X$294,$D$60:$D$294,Table!$D$3,$S$60:$S$294,C11)-SUM(SUMIFS($X$60:$X$294,$D$60:$D$294,Table!$D$3,$S$60:$S$294,C11,$AA$60:$AA$294,{"Ongoing","N\A",""}))</f>
        <v>0</v>
      </c>
      <c r="F11" s="65">
        <f>ROUND(1/8*(SUMIFS($Z$60:$Z$294,$D$60:$D$294,Table!$D$3,$S$60:$S$294,C11)-SUM(SUMIFS($Z$60:$Z$294,$D$60:$D$294,Table!$D$3,$S$60:$S$294,C11,$AA$60:$AA$294,{"Ongoing","N/A",""}))),4)</f>
        <v>0</v>
      </c>
      <c r="G11" s="65" t="str">
        <f t="shared" si="0"/>
        <v>N/A</v>
      </c>
      <c r="H11" s="66" t="str">
        <f t="shared" si="1"/>
        <v>N/A</v>
      </c>
    </row>
    <row r="12" spans="1:12" x14ac:dyDescent="0.25">
      <c r="B12" s="63">
        <v>9</v>
      </c>
      <c r="C12" s="73" t="s">
        <v>141</v>
      </c>
      <c r="D12" s="65">
        <f>SUMIFS($W$60:$W$294,$D$60:$D$294,Table!$D$3,$S$60:$S$294,C12)</f>
        <v>7706.9880000000003</v>
      </c>
      <c r="E12" s="65">
        <f>SUMIFS($X$60:$X$294,$D$60:$D$294,Table!$D$3,$S$60:$S$294,C12)-SUM(SUMIFS($X$60:$X$294,$D$60:$D$294,Table!$D$3,$S$60:$S$294,C12,$AA$60:$AA$294,{"Ongoing","N\A",""}))</f>
        <v>6264</v>
      </c>
      <c r="F12" s="65">
        <f>ROUND(1/8*(SUMIFS($Z$60:$Z$294,$D$60:$D$294,Table!$D$3,$S$60:$S$294,C12)-SUM(SUMIFS($Z$60:$Z$294,$D$60:$D$294,Table!$D$3,$S$60:$S$294,C12,$AA$60:$AA$294,{"Ongoing","N/A",""}))),4)</f>
        <v>8.625</v>
      </c>
      <c r="G12" s="65">
        <f t="shared" si="0"/>
        <v>726.26086956521738</v>
      </c>
      <c r="H12" s="66">
        <f t="shared" si="1"/>
        <v>0.81276887935987441</v>
      </c>
    </row>
    <row r="13" spans="1:12" x14ac:dyDescent="0.25">
      <c r="B13" s="63">
        <v>10</v>
      </c>
      <c r="C13" s="76" t="s">
        <v>142</v>
      </c>
      <c r="D13" s="65">
        <f>SUMIFS($W$60:$W$294,$D$60:$D$294,Table!$D$3,$S$60:$S$294,C13)</f>
        <v>0</v>
      </c>
      <c r="E13" s="65">
        <f>SUMIFS($X$60:$X$294,$D$60:$D$294,Table!$D$3,$S$60:$S$294,C13)-SUM(SUMIFS($X$60:$X$294,$D$60:$D$294,Table!$D$3,$S$60:$S$294,C13,$AA$60:$AA$294,{"Ongoing","N\A",""}))</f>
        <v>0</v>
      </c>
      <c r="F13" s="65">
        <f>ROUND(1/8*(SUMIFS($Z$60:$Z$294,$D$60:$D$294,Table!$D$3,$S$60:$S$294,C13)-SUM(SUMIFS($Z$60:$Z$294,$D$60:$D$294,Table!$D$3,$S$60:$S$294,C13,$AA$60:$AA$294,{"Ongoing","N/A",""}))),4)</f>
        <v>0</v>
      </c>
      <c r="G13" s="65" t="str">
        <f t="shared" ref="G13:G17" si="2">IF(ISERROR(E13/(F13)),"N/A",E13/F13)</f>
        <v>N/A</v>
      </c>
      <c r="H13" s="66" t="str">
        <f t="shared" ref="H13:H17" si="3">IF(ISERROR(E13/D13),"N/A",E13/D13)</f>
        <v>N/A</v>
      </c>
    </row>
    <row r="14" spans="1:12" x14ac:dyDescent="0.25">
      <c r="B14" s="63">
        <v>11</v>
      </c>
      <c r="C14" s="76" t="s">
        <v>1450</v>
      </c>
      <c r="D14" s="65">
        <f>SUMIFS($W$60:$W$294,$D$60:$D$294,Table!$D$3,$S$60:$S$294,C14)</f>
        <v>0</v>
      </c>
      <c r="E14" s="65">
        <f>SUMIFS($X$60:$X$294,$D$60:$D$294,Table!$D$3,$S$60:$S$294,C14)-SUM(SUMIFS($X$60:$X$294,$D$60:$D$294,Table!$D$3,$S$60:$S$294,C14,$AA$60:$AA$294,{"Ongoing","N\A",""}))</f>
        <v>0</v>
      </c>
      <c r="F14" s="65">
        <f>ROUND(1/8*(SUMIFS($Z$60:$Z$294,$D$60:$D$294,Table!$D$3,$S$60:$S$294,C14)-SUM(SUMIFS($Z$60:$Z$294,$D$60:$D$294,Table!$D$3,$S$60:$S$294,C14,$AA$60:$AA$294,{"Ongoing","N/A",""}))),4)</f>
        <v>0</v>
      </c>
      <c r="G14" s="65" t="str">
        <f t="shared" si="2"/>
        <v>N/A</v>
      </c>
      <c r="H14" s="66" t="str">
        <f t="shared" si="3"/>
        <v>N/A</v>
      </c>
    </row>
    <row r="15" spans="1:12" x14ac:dyDescent="0.25">
      <c r="B15" s="63">
        <v>12</v>
      </c>
      <c r="C15" s="76" t="s">
        <v>742</v>
      </c>
      <c r="D15" s="65">
        <f>SUMIFS($W$60:$W$294,$D$60:$D$294,Table!$D$3,$S$60:$S$294,C15)</f>
        <v>0</v>
      </c>
      <c r="E15" s="65">
        <f>SUMIFS($X$60:$X$294,$D$60:$D$294,Table!$D$3,$S$60:$S$294,C15)-SUM(SUMIFS($X$60:$X$294,$D$60:$D$294,Table!$D$3,$S$60:$S$294,C15,$AA$60:$AA$294,{"Ongoing","N\A",""}))</f>
        <v>0</v>
      </c>
      <c r="F15" s="65">
        <f>ROUND(1/8*(SUMIFS($Z$60:$Z$294,$D$60:$D$294,Table!$D$3,$S$60:$S$294,C15)-SUM(SUMIFS($Z$60:$Z$294,$D$60:$D$294,Table!$D$3,$S$60:$S$294,C15,$AA$60:$AA$294,{"Ongoing","N/A",""}))),4)</f>
        <v>0</v>
      </c>
      <c r="G15" s="65" t="str">
        <f t="shared" si="2"/>
        <v>N/A</v>
      </c>
      <c r="H15" s="66" t="str">
        <f t="shared" si="3"/>
        <v>N/A</v>
      </c>
    </row>
    <row r="16" spans="1:12" x14ac:dyDescent="0.25">
      <c r="B16" s="63">
        <v>13</v>
      </c>
      <c r="C16" s="76" t="s">
        <v>743</v>
      </c>
      <c r="D16" s="65">
        <f>SUMIFS($W$60:$W$294,$D$60:$D$294,Table!$D$3,$S$60:$S$294,C16)</f>
        <v>0</v>
      </c>
      <c r="E16" s="65">
        <f>SUMIFS($X$60:$X$294,$D$60:$D$294,Table!$D$3,$S$60:$S$294,C16)-SUM(SUMIFS($X$60:$X$294,$D$60:$D$294,Table!$D$3,$S$60:$S$294,C16,$AA$60:$AA$294,{"Ongoing","N\A",""}))</f>
        <v>0</v>
      </c>
      <c r="F16" s="65">
        <f>ROUND(1/8*(SUMIFS($Z$60:$Z$294,$D$60:$D$294,Table!$D$3,$S$60:$S$294,C16)-SUM(SUMIFS($Z$60:$Z$294,$D$60:$D$294,Table!$D$3,$S$60:$S$294,C16,$AA$60:$AA$294,{"Ongoing","N/A",""}))),4)</f>
        <v>0</v>
      </c>
      <c r="G16" s="65" t="str">
        <f t="shared" si="2"/>
        <v>N/A</v>
      </c>
      <c r="H16" s="66" t="str">
        <f t="shared" si="3"/>
        <v>N/A</v>
      </c>
    </row>
    <row r="17" spans="2:13" x14ac:dyDescent="0.25">
      <c r="B17" s="63">
        <v>14</v>
      </c>
      <c r="C17" s="76" t="s">
        <v>744</v>
      </c>
      <c r="D17" s="65">
        <f>SUMIFS($W$60:$W$294,$D$60:$D$294,Table!$D$3,$S$60:$S$294,C17)</f>
        <v>0</v>
      </c>
      <c r="E17" s="65">
        <f>SUMIFS($X$60:$X$294,$D$60:$D$294,Table!$D$3,$S$60:$S$294,C17)-SUM(SUMIFS($X$60:$X$294,$D$60:$D$294,Table!$D$3,$S$60:$S$294,C17,$AA$60:$AA$294,{"Ongoing","N\A",""}))</f>
        <v>0</v>
      </c>
      <c r="F17" s="65">
        <f>ROUND(1/8*(SUMIFS($Z$60:$Z$294,$D$60:$D$294,Table!$D$3,$S$60:$S$294,C17)-SUM(SUMIFS($Z$60:$Z$294,$D$60:$D$294,Table!$D$3,$S$60:$S$294,C17,$AA$60:$AA$294,{"Ongoing","N/A",""}))),4)</f>
        <v>0</v>
      </c>
      <c r="G17" s="65" t="str">
        <f t="shared" si="2"/>
        <v>N/A</v>
      </c>
      <c r="H17" s="66" t="str">
        <f t="shared" si="3"/>
        <v>N/A</v>
      </c>
      <c r="J17" s="68" t="s">
        <v>38</v>
      </c>
      <c r="K17" s="70">
        <f>Template_Total_Report!B23</f>
        <v>43972</v>
      </c>
      <c r="M17" s="70">
        <f ca="1">Template_Total_Report!D23</f>
        <v>43995</v>
      </c>
    </row>
    <row r="18" spans="2:13" x14ac:dyDescent="0.25">
      <c r="B18" s="61" t="s">
        <v>106</v>
      </c>
      <c r="C18" s="67"/>
      <c r="D18" s="69">
        <f>SUMIFS($W$60:$W$294,$D$60:$D$294,Table!$D$3)</f>
        <v>24274.575000000001</v>
      </c>
      <c r="E18" s="69">
        <f>ROUND(SUMIFS($W$60:$W$294,$D$60:$D$294,Table!$D$3)-SUM(SUMIFS($W$60:$W$294,$D$60:$D$294,Table!$D$3,$AA$60:$AA$294,{"Ongoing","N/A",""})),3)</f>
        <v>18482.967000000001</v>
      </c>
      <c r="F18" s="69">
        <f>ROUND(1/8*(SUMIFS($Z$60:$Z$294,$D$60:$D$294,Table!$D$3)-SUM(SUMIFS($Z$60:$Z$294,$D$60:$D$294,Table!$D$3,$AA$60:$AA$294,{"Ongoing","N/A",""}))),4)</f>
        <v>29.105</v>
      </c>
      <c r="G18" s="65">
        <f>IF(ISERROR(E18/(F18)),"N/A",E18/F18)</f>
        <v>635.04439099811032</v>
      </c>
      <c r="H18" s="66">
        <f t="shared" si="1"/>
        <v>0.76141258909785237</v>
      </c>
      <c r="J18" s="68" t="s">
        <v>30</v>
      </c>
      <c r="K18" s="71">
        <f ca="1">Template_Total_Report!B24</f>
        <v>17</v>
      </c>
    </row>
    <row r="19" spans="2:13" x14ac:dyDescent="0.25">
      <c r="J19" s="68" t="s">
        <v>136</v>
      </c>
      <c r="K19" s="71">
        <f>Template_Total_Report!B25</f>
        <v>0</v>
      </c>
      <c r="L19" s="72"/>
    </row>
    <row r="20" spans="2:13" x14ac:dyDescent="0.25">
      <c r="J20" s="68" t="s">
        <v>108</v>
      </c>
      <c r="K20" s="23">
        <f ca="1">Template_Total_Report!B26</f>
        <v>17</v>
      </c>
    </row>
    <row r="21" spans="2:13" x14ac:dyDescent="0.25">
      <c r="B21" s="68" t="s">
        <v>51</v>
      </c>
    </row>
    <row r="22" spans="2:13" x14ac:dyDescent="0.25">
      <c r="B22" s="61" t="s">
        <v>0</v>
      </c>
      <c r="C22" s="61" t="s">
        <v>8</v>
      </c>
      <c r="D22" s="61" t="s">
        <v>1599</v>
      </c>
      <c r="E22" s="61" t="s">
        <v>53</v>
      </c>
      <c r="F22" s="61" t="s">
        <v>130</v>
      </c>
      <c r="G22" s="61" t="s">
        <v>22</v>
      </c>
      <c r="H22" s="62" t="s">
        <v>24</v>
      </c>
    </row>
    <row r="23" spans="2:13" x14ac:dyDescent="0.25">
      <c r="B23" s="63">
        <v>1</v>
      </c>
      <c r="C23" s="76" t="s">
        <v>6</v>
      </c>
      <c r="D23" s="65">
        <f>SUMIFS($W$60:$W$294,$D$60:$D$294,Table!$C$3,$S$60:$S$294,C23)</f>
        <v>0</v>
      </c>
      <c r="E23" s="65">
        <f>SUMIFS($X$60:$X$294,$D$60:$D$294,Table!$C$3,$S$60:$S$294,C23)-SUM(SUMIFS($X$60:$X$294,$D$60:$D$294,Table!$C$3,$S$60:$S$294,C23,$AA$60:$AA$294,{"Ongoing","N/A",""}))</f>
        <v>0</v>
      </c>
      <c r="F23" s="65">
        <f>ROUND(1/8*(SUMIFS($Z$60:$Z$294,$D$60:$D$294,Table!$C$3,$S$60:$S$294,C23)-SUM(SUMIFS($Z$60:$Z$294,$D$60:$D$294,Table!$C$3,$S$60:$S$294,C23,$AA$60:$AA$294,{"Ongoing","N/A",""}))),4)</f>
        <v>0</v>
      </c>
      <c r="G23" s="65" t="str">
        <f>IF(ISERROR(E23/(F23)),"N/A",E23/F23)</f>
        <v>N/A</v>
      </c>
      <c r="H23" s="66" t="str">
        <f>IF(ISERROR(E23/D23),"N/A",E23/D23)</f>
        <v>N/A</v>
      </c>
    </row>
    <row r="24" spans="2:13" x14ac:dyDescent="0.25">
      <c r="B24" s="63">
        <v>2</v>
      </c>
      <c r="C24" s="73" t="s">
        <v>64</v>
      </c>
      <c r="D24" s="65">
        <f>SUMIFS($W$60:$W$294,$D$60:$D$294,Table!$C$3,$S$60:$S$294,C24)</f>
        <v>351</v>
      </c>
      <c r="E24" s="65">
        <f>SUMIFS($X$60:$X$294,$D$60:$D$294,Table!$C$3,$S$60:$S$294,C24)-SUM(SUMIFS($X$60:$X$294,$D$60:$D$294,Table!$C$3,$S$60:$S$294,C24,$AA$60:$AA$294,{"Ongoing","N/A",""}))</f>
        <v>351</v>
      </c>
      <c r="F24" s="65">
        <f>ROUND(1/8*(SUMIFS($Z$60:$Z$294,$D$60:$D$294,Table!$C$3,$S$60:$S$294,C24)-SUM(SUMIFS($Z$60:$Z$294,$D$60:$D$294,Table!$C$3,$S$60:$S$294,C24,$AA$60:$AA$294,{"Ongoing","N/A",""}))),4)</f>
        <v>1.5</v>
      </c>
      <c r="G24" s="65">
        <f t="shared" ref="G24:G37" si="4">IF(ISERROR(E24/(F24)),"N/A",E24/F24)</f>
        <v>234</v>
      </c>
      <c r="H24" s="66">
        <f t="shared" ref="H24:H37" si="5">IF(ISERROR(E24/D24),"N/A",E24/D24)</f>
        <v>1</v>
      </c>
    </row>
    <row r="25" spans="2:13" x14ac:dyDescent="0.25">
      <c r="B25" s="63">
        <v>3</v>
      </c>
      <c r="C25" s="76" t="s">
        <v>65</v>
      </c>
      <c r="D25" s="65">
        <f>SUMIFS($W$60:$W$294,$D$60:$D$294,Table!$C$3,$S$60:$S$294,C25)</f>
        <v>100.1</v>
      </c>
      <c r="E25" s="65">
        <f>SUMIFS($X$60:$X$294,$D$60:$D$294,Table!$C$3,$S$60:$S$294,C25)-SUM(SUMIFS($X$60:$X$294,$D$60:$D$294,Table!$C$3,$S$60:$S$294,C25,$AA$60:$AA$294,{"Ongoing","N/A",""}))</f>
        <v>100.1</v>
      </c>
      <c r="F25" s="65">
        <f>ROUND(1/8*(SUMIFS($Z$60:$Z$294,$D$60:$D$294,Table!$C$3,$S$60:$S$294,C25)-SUM(SUMIFS($Z$60:$Z$294,$D$60:$D$294,Table!$C$3,$S$60:$S$294,C25,$AA$60:$AA$294,{"Ongoing","N/A",""}))),4)</f>
        <v>0.625</v>
      </c>
      <c r="G25" s="65">
        <f t="shared" si="4"/>
        <v>160.16</v>
      </c>
      <c r="H25" s="66">
        <f t="shared" si="5"/>
        <v>1</v>
      </c>
    </row>
    <row r="26" spans="2:13" x14ac:dyDescent="0.25">
      <c r="B26" s="63">
        <v>4</v>
      </c>
      <c r="C26" s="73" t="s">
        <v>66</v>
      </c>
      <c r="D26" s="65">
        <f>SUMIFS($W$60:$W$294,$D$60:$D$294,Table!$C$3,$S$60:$S$294,C26)</f>
        <v>176.8</v>
      </c>
      <c r="E26" s="65">
        <f>SUMIFS($X$60:$X$294,$D$60:$D$294,Table!$C$3,$S$60:$S$294,C26)-SUM(SUMIFS($X$60:$X$294,$D$60:$D$294,Table!$C$3,$S$60:$S$294,C26,$AA$60:$AA$294,{"Ongoing","N/A",""}))</f>
        <v>176.8</v>
      </c>
      <c r="F26" s="65">
        <f>ROUND(1/8*(SUMIFS($Z$60:$Z$294,$D$60:$D$294,Table!$C$3,$S$60:$S$294,C26)-SUM(SUMIFS($Z$60:$Z$294,$D$60:$D$294,Table!$C$3,$S$60:$S$294,C26,$AA$60:$AA$294,{"Ongoing","N/A",""}))),4)</f>
        <v>0.5</v>
      </c>
      <c r="G26" s="65">
        <f t="shared" si="4"/>
        <v>353.6</v>
      </c>
      <c r="H26" s="66">
        <f t="shared" si="5"/>
        <v>1</v>
      </c>
    </row>
    <row r="27" spans="2:13" x14ac:dyDescent="0.25">
      <c r="B27" s="63">
        <v>5</v>
      </c>
      <c r="C27" s="64" t="s">
        <v>67</v>
      </c>
      <c r="D27" s="65">
        <f>SUMIFS($W$60:$W$294,$D$60:$D$294,Table!$C$3,$S$60:$S$294,C27)</f>
        <v>0</v>
      </c>
      <c r="E27" s="65">
        <f>SUMIFS($X$60:$X$294,$D$60:$D$294,Table!$C$3,$S$60:$S$294,C27)-SUM(SUMIFS($X$60:$X$294,$D$60:$D$294,Table!$C$3,$S$60:$S$294,C27,$AA$60:$AA$294,{"Ongoing","N/A",""}))</f>
        <v>0</v>
      </c>
      <c r="F27" s="65">
        <f>ROUND(1/8*(SUMIFS($Z$60:$Z$294,$D$60:$D$294,Table!$C$3,$S$60:$S$294,C27)-SUM(SUMIFS($Z$60:$Z$294,$D$60:$D$294,Table!$C$3,$S$60:$S$294,C27,$AA$60:$AA$294,{"Ongoing","N/A",""}))),4)</f>
        <v>0</v>
      </c>
      <c r="G27" s="65" t="str">
        <f t="shared" si="4"/>
        <v>N/A</v>
      </c>
      <c r="H27" s="66" t="str">
        <f t="shared" si="5"/>
        <v>N/A</v>
      </c>
    </row>
    <row r="28" spans="2:13" x14ac:dyDescent="0.25">
      <c r="B28" s="63">
        <v>6</v>
      </c>
      <c r="C28" s="64" t="s">
        <v>68</v>
      </c>
      <c r="D28" s="65">
        <f>SUMIFS($W$60:$W$294,$D$60:$D$294,Table!$C$3,$S$60:$S$294,C28)</f>
        <v>0</v>
      </c>
      <c r="E28" s="65">
        <f>SUMIFS($X$60:$X$294,$D$60:$D$294,Table!$C$3,$S$60:$S$294,C28)-SUM(SUMIFS($X$60:$X$294,$D$60:$D$294,Table!$C$3,$S$60:$S$294,C28,$AA$60:$AA$294,{"Ongoing","N/A",""}))</f>
        <v>0</v>
      </c>
      <c r="F28" s="65">
        <f>ROUND(1/8*(SUMIFS($Z$60:$Z$294,$D$60:$D$294,Table!$C$3,$S$60:$S$294,C28)-SUM(SUMIFS($Z$60:$Z$294,$D$60:$D$294,Table!$C$3,$S$60:$S$294,C28,$AA$60:$AA$294,{"Ongoing","N/A",""}))),4)</f>
        <v>0</v>
      </c>
      <c r="G28" s="65" t="str">
        <f t="shared" si="4"/>
        <v>N/A</v>
      </c>
      <c r="H28" s="66" t="str">
        <f t="shared" si="5"/>
        <v>N/A</v>
      </c>
    </row>
    <row r="29" spans="2:13" x14ac:dyDescent="0.25">
      <c r="B29" s="63">
        <v>7</v>
      </c>
      <c r="C29" s="64" t="s">
        <v>69</v>
      </c>
      <c r="D29" s="65">
        <f>SUMIFS($W$60:$W$294,$D$60:$D$294,Table!$C$3,$S$60:$S$294,C29)</f>
        <v>0</v>
      </c>
      <c r="E29" s="65">
        <f>SUMIFS($X$60:$X$294,$D$60:$D$294,Table!$C$3,$S$60:$S$294,C29)-SUM(SUMIFS($X$60:$X$294,$D$60:$D$294,Table!$C$3,$S$60:$S$294,C29,$AA$60:$AA$294,{"Ongoing","N/A",""}))</f>
        <v>0</v>
      </c>
      <c r="F29" s="65">
        <f>ROUND(1/8*(SUMIFS($Z$60:$Z$294,$D$60:$D$294,Table!$C$3,$S$60:$S$294,C29)-SUM(SUMIFS($Z$60:$Z$294,$D$60:$D$294,Table!$C$3,$S$60:$S$294,C29,$AA$60:$AA$294,{"Ongoing","N/A",""}))),4)</f>
        <v>0</v>
      </c>
      <c r="G29" s="65" t="str">
        <f t="shared" si="4"/>
        <v>N/A</v>
      </c>
      <c r="H29" s="66" t="str">
        <f t="shared" si="5"/>
        <v>N/A</v>
      </c>
    </row>
    <row r="30" spans="2:13" x14ac:dyDescent="0.25">
      <c r="B30" s="63">
        <v>8</v>
      </c>
      <c r="C30" s="64" t="s">
        <v>70</v>
      </c>
      <c r="D30" s="65">
        <f>SUMIFS($W$60:$W$294,$D$60:$D$294,Table!$C$3,$S$60:$S$294,C30)</f>
        <v>0</v>
      </c>
      <c r="E30" s="65">
        <f>SUMIFS($X$60:$X$294,$D$60:$D$294,Table!$C$3,$S$60:$S$294,C30)-SUM(SUMIFS($X$60:$X$294,$D$60:$D$294,Table!$C$3,$S$60:$S$294,C30,$AA$60:$AA$294,{"Ongoing","N/A",""}))</f>
        <v>0</v>
      </c>
      <c r="F30" s="65">
        <f>ROUND(1/8*(SUMIFS($Z$60:$Z$294,$D$60:$D$294,Table!$C$3,$S$60:$S$294,C30)-SUM(SUMIFS($Z$60:$Z$294,$D$60:$D$294,Table!$C$3,$S$60:$S$294,C30,$AA$60:$AA$294,{"Ongoing","N/A",""}))),4)</f>
        <v>0</v>
      </c>
      <c r="G30" s="65" t="str">
        <f t="shared" si="4"/>
        <v>N/A</v>
      </c>
      <c r="H30" s="66" t="str">
        <f t="shared" si="5"/>
        <v>N/A</v>
      </c>
    </row>
    <row r="31" spans="2:13" x14ac:dyDescent="0.25">
      <c r="B31" s="63">
        <v>9</v>
      </c>
      <c r="C31" s="73" t="s">
        <v>141</v>
      </c>
      <c r="D31" s="65">
        <f>SUMIFS($W$60:$W$294,$D$60:$D$294,Table!$C$3,$S$60:$S$294,C31)</f>
        <v>501.8</v>
      </c>
      <c r="E31" s="65">
        <f>SUMIFS($X$60:$X$294,$D$60:$D$294,Table!$C$3,$S$60:$S$294,C31)-SUM(SUMIFS($X$60:$X$294,$D$60:$D$294,Table!$C$3,$S$60:$S$294,C31,$AA$60:$AA$294,{"Ongoing","N/A",""}))</f>
        <v>501.8</v>
      </c>
      <c r="F31" s="65">
        <f>ROUND(1/8*(SUMIFS($Z$60:$Z$294,$D$60:$D$294,Table!$C$3,$S$60:$S$294,C31)-SUM(SUMIFS($Z$60:$Z$294,$D$60:$D$294,Table!$C$3,$S$60:$S$294,C31,$AA$60:$AA$294,{"Ongoing","N/A",""}))),4)</f>
        <v>3</v>
      </c>
      <c r="G31" s="65">
        <f t="shared" si="4"/>
        <v>167.26666666666668</v>
      </c>
      <c r="H31" s="66">
        <f t="shared" si="5"/>
        <v>1</v>
      </c>
    </row>
    <row r="32" spans="2:13" x14ac:dyDescent="0.25">
      <c r="B32" s="63">
        <v>10</v>
      </c>
      <c r="C32" s="76" t="s">
        <v>142</v>
      </c>
      <c r="D32" s="65">
        <f>SUMIFS($W$60:$W$294,$D$60:$D$294,Table!$C$3,$S$60:$S$294,C32)</f>
        <v>0</v>
      </c>
      <c r="E32" s="65">
        <f>SUMIFS($X$60:$X$294,$D$60:$D$294,Table!$C$3,$S$60:$S$294,C32)-SUM(SUMIFS($X$60:$X$294,$D$60:$D$294,Table!$C$3,$S$60:$S$294,C32,$AA$60:$AA$294,{"Ongoing","N/A",""}))</f>
        <v>0</v>
      </c>
      <c r="F32" s="65">
        <f>ROUND(1/8*(SUMIFS($Z$60:$Z$294,$D$60:$D$294,Table!$C$3,$S$60:$S$294,C32)-SUM(SUMIFS($Z$60:$Z$294,$D$60:$D$294,Table!$C$3,$S$60:$S$294,C32,$AA$60:$AA$294,{"Ongoing","N/A",""}))),4)</f>
        <v>0</v>
      </c>
      <c r="G32" s="65" t="str">
        <f t="shared" ref="G32:G36" si="6">IF(ISERROR(E32/(F32)),"N/A",E32/F32)</f>
        <v>N/A</v>
      </c>
      <c r="H32" s="66" t="str">
        <f t="shared" ref="H32:H36" si="7">IF(ISERROR(E32/D32),"N/A",E32/D32)</f>
        <v>N/A</v>
      </c>
    </row>
    <row r="33" spans="1:12" x14ac:dyDescent="0.25">
      <c r="B33" s="63">
        <v>11</v>
      </c>
      <c r="C33" s="73" t="s">
        <v>1450</v>
      </c>
      <c r="D33" s="65">
        <f>SUMIFS($W$60:$W$294,$D$60:$D$294,Table!$C$3,$S$60:$S$294,C33)</f>
        <v>0</v>
      </c>
      <c r="E33" s="65">
        <f>SUMIFS($X$60:$X$294,$D$60:$D$294,Table!$C$3,$S$60:$S$294,C33)-SUM(SUMIFS($X$60:$X$294,$D$60:$D$294,Table!$C$3,$S$60:$S$294,C33,$AA$60:$AA$294,{"Ongoing","N/A",""}))</f>
        <v>0</v>
      </c>
      <c r="F33" s="65">
        <f>ROUND(1/8*(SUMIFS($Z$60:$Z$294,$D$60:$D$294,Table!$C$3,$S$60:$S$294,C33)-SUM(SUMIFS($Z$60:$Z$294,$D$60:$D$294,Table!$C$3,$S$60:$S$294,C33,$AA$60:$AA$294,{"Ongoing","N/A",""}))),4)</f>
        <v>0</v>
      </c>
      <c r="G33" s="65" t="str">
        <f t="shared" si="6"/>
        <v>N/A</v>
      </c>
      <c r="H33" s="66" t="str">
        <f t="shared" si="7"/>
        <v>N/A</v>
      </c>
    </row>
    <row r="34" spans="1:12" x14ac:dyDescent="0.25">
      <c r="B34" s="63">
        <v>12</v>
      </c>
      <c r="C34" s="76" t="s">
        <v>742</v>
      </c>
      <c r="D34" s="65">
        <f>SUMIFS($W$60:$W$294,$D$60:$D$294,Table!$C$3,$S$60:$S$294,C34)</f>
        <v>0</v>
      </c>
      <c r="E34" s="65">
        <f>SUMIFS($X$60:$X$294,$D$60:$D$294,Table!$C$3,$S$60:$S$294,C34)-SUM(SUMIFS($X$60:$X$294,$D$60:$D$294,Table!$C$3,$S$60:$S$294,C34,$AA$60:$AA$294,{"Ongoing","N/A",""}))</f>
        <v>0</v>
      </c>
      <c r="F34" s="65">
        <f>ROUND(1/8*(SUMIFS($Z$60:$Z$294,$D$60:$D$294,Table!$C$3,$S$60:$S$294,C34)-SUM(SUMIFS($Z$60:$Z$294,$D$60:$D$294,Table!$C$3,$S$60:$S$294,C34,$AA$60:$AA$294,{"Ongoing","N/A",""}))),4)</f>
        <v>0</v>
      </c>
      <c r="G34" s="65" t="str">
        <f t="shared" si="6"/>
        <v>N/A</v>
      </c>
      <c r="H34" s="66" t="str">
        <f t="shared" si="7"/>
        <v>N/A</v>
      </c>
    </row>
    <row r="35" spans="1:12" x14ac:dyDescent="0.25">
      <c r="B35" s="63">
        <v>13</v>
      </c>
      <c r="C35" s="76" t="s">
        <v>743</v>
      </c>
      <c r="D35" s="65">
        <f>SUMIFS($W$60:$W$294,$D$60:$D$294,Table!$C$3,$S$60:$S$294,C35)</f>
        <v>0</v>
      </c>
      <c r="E35" s="65">
        <f>SUMIFS($X$60:$X$294,$D$60:$D$294,Table!$C$3,$S$60:$S$294,C35)-SUM(SUMIFS($X$60:$X$294,$D$60:$D$294,Table!$C$3,$S$60:$S$294,C35,$AA$60:$AA$294,{"Ongoing","N/A",""}))</f>
        <v>0</v>
      </c>
      <c r="F35" s="65">
        <f>ROUND(1/8*(SUMIFS($Z$60:$Z$294,$D$60:$D$294,Table!$C$3,$S$60:$S$294,C35)-SUM(SUMIFS($Z$60:$Z$294,$D$60:$D$294,Table!$C$3,$S$60:$S$294,C35,$AA$60:$AA$294,{"Ongoing","N/A",""}))),4)</f>
        <v>0</v>
      </c>
      <c r="G35" s="65" t="str">
        <f t="shared" si="6"/>
        <v>N/A</v>
      </c>
      <c r="H35" s="66" t="str">
        <f t="shared" si="7"/>
        <v>N/A</v>
      </c>
    </row>
    <row r="36" spans="1:12" x14ac:dyDescent="0.25">
      <c r="B36" s="63">
        <v>14</v>
      </c>
      <c r="C36" s="76" t="s">
        <v>744</v>
      </c>
      <c r="D36" s="65">
        <f>SUMIFS($W$60:$W$294,$D$60:$D$294,Table!$C$3,$S$60:$S$294,C36)</f>
        <v>0</v>
      </c>
      <c r="E36" s="65">
        <f>SUMIFS($X$60:$X$294,$D$60:$D$294,Table!$C$3,$S$60:$S$294,C36)-SUM(SUMIFS($X$60:$X$294,$D$60:$D$294,Table!$C$3,$S$60:$S$294,C36,$AA$60:$AA$294,{"Ongoing","N/A",""}))</f>
        <v>0</v>
      </c>
      <c r="F36" s="65">
        <f>ROUND(1/8*(SUMIFS($Z$60:$Z$294,$D$60:$D$294,Table!$C$3,$S$60:$S$294,C36)-SUM(SUMIFS($Z$60:$Z$294,$D$60:$D$294,Table!$C$3,$S$60:$S$294,C36,$AA$60:$AA$294,{"Ongoing","N/A",""}))),4)</f>
        <v>0</v>
      </c>
      <c r="G36" s="65" t="str">
        <f t="shared" si="6"/>
        <v>N/A</v>
      </c>
      <c r="H36" s="66" t="str">
        <f t="shared" si="7"/>
        <v>N/A</v>
      </c>
    </row>
    <row r="37" spans="1:12" x14ac:dyDescent="0.25">
      <c r="B37" s="61" t="s">
        <v>106</v>
      </c>
      <c r="C37" s="67"/>
      <c r="D37" s="69">
        <f>ROUND(SUMIFS($W$60:$W$294,$D$60:$D$294,Table!$C$3),3)</f>
        <v>1129.7</v>
      </c>
      <c r="E37" s="69">
        <f>ROUND(SUMIFS($W$60:$W$294,$D$60:$D$294,Table!$C$3)-SUM(SUMIFS($W$60:$W$294,$D$60:$D$294,Table!$C$3,$AA$60:$AA$294,{"Ongoing","N/A",""})),3)</f>
        <v>1129.7</v>
      </c>
      <c r="F37" s="69">
        <f>ROUND(1/8*(SUMIFS($Z$60:$Z$294,$D$60:$D$294,Table!$C$3)-SUM(SUMIFS($Z$60:$Z$294,$D$60:$D$294,Table!$C$3,$AA$60:$AA$294,{"Ongoing","N/A",""}))),4)</f>
        <v>5.625</v>
      </c>
      <c r="G37" s="65">
        <f t="shared" si="4"/>
        <v>200.83555555555557</v>
      </c>
      <c r="H37" s="66">
        <f t="shared" si="5"/>
        <v>1</v>
      </c>
      <c r="L37" s="6"/>
    </row>
    <row r="40" spans="1:12" x14ac:dyDescent="0.25">
      <c r="A40" s="1" t="s">
        <v>193</v>
      </c>
      <c r="B40" s="68" t="s">
        <v>107</v>
      </c>
    </row>
    <row r="41" spans="1:12" x14ac:dyDescent="0.25">
      <c r="B41" s="61" t="s">
        <v>0</v>
      </c>
      <c r="C41" s="61" t="s">
        <v>8</v>
      </c>
      <c r="D41" s="61" t="s">
        <v>1599</v>
      </c>
      <c r="E41" s="61" t="s">
        <v>53</v>
      </c>
      <c r="F41" s="61" t="s">
        <v>99</v>
      </c>
      <c r="G41" s="61" t="s">
        <v>22</v>
      </c>
      <c r="H41" s="62" t="s">
        <v>24</v>
      </c>
      <c r="I41" s="62" t="s">
        <v>139</v>
      </c>
      <c r="J41" s="62" t="s">
        <v>149</v>
      </c>
    </row>
    <row r="42" spans="1:12" x14ac:dyDescent="0.25">
      <c r="B42" s="63">
        <v>1</v>
      </c>
      <c r="C42" s="76" t="s">
        <v>6</v>
      </c>
      <c r="D42" s="65">
        <f>SUM(D23*Table!$D$4/Table!$C$4,D4)</f>
        <v>2578.5</v>
      </c>
      <c r="E42" s="65">
        <f>SUM(E23*Table!$D$4/Table!$C$4,E4)</f>
        <v>2578.5</v>
      </c>
      <c r="F42" s="65">
        <f t="shared" ref="F42:F55" ca="1" si="8">$K$20</f>
        <v>17</v>
      </c>
      <c r="G42" s="65">
        <f t="shared" ref="G42" ca="1" si="9">IF(ISERROR(E42/(F42)),"N/A",E42/F42)</f>
        <v>151.6764705882353</v>
      </c>
      <c r="H42" s="66">
        <f t="shared" ref="H42:H56" si="10">IF(ISERROR(E42/D42),"N/A",E42/D42)</f>
        <v>1</v>
      </c>
      <c r="I42" s="3">
        <f>COUNTIFS($S$60:$S$60,C42,$AK$60:$AK$60,Table!$C$41)</f>
        <v>0</v>
      </c>
      <c r="J42" s="3">
        <f>COUNTIFS($S$60:$S$60,C42,$AK$60:$AK$60,Table!$C$42)</f>
        <v>0</v>
      </c>
    </row>
    <row r="43" spans="1:12" x14ac:dyDescent="0.25">
      <c r="B43" s="63">
        <v>2</v>
      </c>
      <c r="C43" s="73" t="s">
        <v>64</v>
      </c>
      <c r="D43" s="65">
        <f>SUM(D24*Table!$D$4/Table!$C$4,D5)</f>
        <v>5412.51</v>
      </c>
      <c r="E43" s="65">
        <f>SUM(E24*Table!$D$4/Table!$C$4,E5)</f>
        <v>3995.0099999999998</v>
      </c>
      <c r="F43" s="65">
        <f t="shared" ca="1" si="8"/>
        <v>17</v>
      </c>
      <c r="G43" s="65">
        <f ca="1">IF(ISERROR(E43/(F43)),"N/A",E43/F43)</f>
        <v>235.00058823529412</v>
      </c>
      <c r="H43" s="66">
        <f t="shared" si="10"/>
        <v>0.73810671943331274</v>
      </c>
      <c r="I43" s="3">
        <f>COUNTIFS($S$60:$S$60,C43,$AK$60:$AK$60,Table!$C$41)</f>
        <v>0</v>
      </c>
      <c r="J43" s="3">
        <f>COUNTIFS($S$60:$S$60,C43,$AK$60:$AK$60,Table!$C$42)</f>
        <v>0</v>
      </c>
    </row>
    <row r="44" spans="1:12" x14ac:dyDescent="0.25">
      <c r="B44" s="63">
        <v>3</v>
      </c>
      <c r="C44" s="76" t="s">
        <v>65</v>
      </c>
      <c r="D44" s="65">
        <f>SUM(D25*Table!$D$4/Table!$C$4,D6)</f>
        <v>4750.38</v>
      </c>
      <c r="E44" s="65">
        <f>SUM(E25*Table!$D$4/Table!$C$4,E6)</f>
        <v>3232.8</v>
      </c>
      <c r="F44" s="65">
        <f t="shared" ca="1" si="8"/>
        <v>17</v>
      </c>
      <c r="G44" s="65">
        <f t="shared" ref="G44:G50" ca="1" si="11">IF(ISERROR(E44/(F44)),"N/A",E44/F44)</f>
        <v>190.16470588235296</v>
      </c>
      <c r="H44" s="66">
        <f t="shared" si="10"/>
        <v>0.68053503088174006</v>
      </c>
      <c r="I44" s="3">
        <f>COUNTIFS($S$60:$S$60,C44,$AK$60:$AK$60,Table!$C$41)</f>
        <v>0</v>
      </c>
      <c r="J44" s="3">
        <f>COUNTIFS($S$60:$S$60,C44,$AK$60:$AK$60,Table!$C$42)</f>
        <v>0</v>
      </c>
    </row>
    <row r="45" spans="1:12" x14ac:dyDescent="0.25">
      <c r="B45" s="63">
        <v>4</v>
      </c>
      <c r="C45" s="73" t="s">
        <v>66</v>
      </c>
      <c r="D45" s="65">
        <f>SUM(D26*Table!$D$4/Table!$C$4,D7)</f>
        <v>5999.6970000000001</v>
      </c>
      <c r="E45" s="65">
        <f>SUM(E26*Table!$D$4/Table!$C$4,E7)</f>
        <v>4586.1570000000002</v>
      </c>
      <c r="F45" s="65">
        <f t="shared" ca="1" si="8"/>
        <v>17</v>
      </c>
      <c r="G45" s="65">
        <f t="shared" ca="1" si="11"/>
        <v>269.7739411764706</v>
      </c>
      <c r="H45" s="66">
        <f t="shared" si="10"/>
        <v>0.76439810210415626</v>
      </c>
      <c r="I45" s="3">
        <f>COUNTIFS($S$60:$S$60,C45,$AK$60:$AK$60,Table!$C$41)</f>
        <v>0</v>
      </c>
      <c r="J45" s="3">
        <f>COUNTIFS($S$60:$S$60,C45,$AK$60:$AK$60,Table!$C$42)</f>
        <v>0</v>
      </c>
    </row>
    <row r="46" spans="1:12" x14ac:dyDescent="0.25">
      <c r="B46" s="63">
        <v>5</v>
      </c>
      <c r="C46" s="64" t="s">
        <v>67</v>
      </c>
      <c r="D46" s="65">
        <f>SUM(D27*Table!$D$4/Table!$C$4,D8)</f>
        <v>0</v>
      </c>
      <c r="E46" s="65">
        <f>SUM(E27*Table!$D$4/Table!$C$4,E8)</f>
        <v>0</v>
      </c>
      <c r="F46" s="65">
        <f t="shared" ca="1" si="8"/>
        <v>17</v>
      </c>
      <c r="G46" s="65">
        <f t="shared" ca="1" si="11"/>
        <v>0</v>
      </c>
      <c r="H46" s="66" t="str">
        <f t="shared" si="10"/>
        <v>N/A</v>
      </c>
      <c r="I46" s="3">
        <f>COUNTIFS($S$60:$S$60,C46,$AK$60:$AK$60,Table!$C$41)</f>
        <v>0</v>
      </c>
      <c r="J46" s="3">
        <f>COUNTIFS($S$60:$S$60,C46,$AK$60:$AK$60,Table!$C$42)</f>
        <v>0</v>
      </c>
    </row>
    <row r="47" spans="1:12" x14ac:dyDescent="0.25">
      <c r="B47" s="63">
        <v>6</v>
      </c>
      <c r="C47" s="64" t="s">
        <v>68</v>
      </c>
      <c r="D47" s="65">
        <f>SUM(D28*Table!$D$4/Table!$C$4,D9)</f>
        <v>0</v>
      </c>
      <c r="E47" s="65">
        <f>SUM(E28*Table!$D$4/Table!$C$4,E9)</f>
        <v>0</v>
      </c>
      <c r="F47" s="65">
        <f t="shared" ca="1" si="8"/>
        <v>17</v>
      </c>
      <c r="G47" s="65">
        <f t="shared" ca="1" si="11"/>
        <v>0</v>
      </c>
      <c r="H47" s="66" t="str">
        <f t="shared" si="10"/>
        <v>N/A</v>
      </c>
      <c r="I47" s="3">
        <f>COUNTIFS($S$60:$S$60,C47,$AK$60:$AK$60,Table!$C$41)</f>
        <v>0</v>
      </c>
      <c r="J47" s="3">
        <f>COUNTIFS($S$60:$S$60,C47,$AK$60:$AK$60,Table!$C$42)</f>
        <v>0</v>
      </c>
    </row>
    <row r="48" spans="1:12" x14ac:dyDescent="0.25">
      <c r="B48" s="63">
        <v>7</v>
      </c>
      <c r="C48" s="64" t="s">
        <v>69</v>
      </c>
      <c r="D48" s="65">
        <f>SUM(D29*Table!$D$4/Table!$C$4,D10)</f>
        <v>0</v>
      </c>
      <c r="E48" s="65">
        <f>SUM(E29*Table!$D$4/Table!$C$4,E10)</f>
        <v>0</v>
      </c>
      <c r="F48" s="65">
        <f t="shared" ca="1" si="8"/>
        <v>17</v>
      </c>
      <c r="G48" s="65">
        <f t="shared" ca="1" si="11"/>
        <v>0</v>
      </c>
      <c r="H48" s="66" t="str">
        <f t="shared" si="10"/>
        <v>N/A</v>
      </c>
      <c r="I48" s="3">
        <f>COUNTIFS($S$60:$S$60,C48,$AK$60:$AK$60,Table!$C$41)</f>
        <v>0</v>
      </c>
      <c r="J48" s="3">
        <f>COUNTIFS($S$60:$S$60,C48,$AK$60:$AK$60,Table!$C$42)</f>
        <v>0</v>
      </c>
    </row>
    <row r="49" spans="2:40" x14ac:dyDescent="0.25">
      <c r="B49" s="63">
        <v>8</v>
      </c>
      <c r="C49" s="64" t="s">
        <v>70</v>
      </c>
      <c r="D49" s="65">
        <f>SUM(D30*Table!$D$4/Table!$C$4,D11)</f>
        <v>0</v>
      </c>
      <c r="E49" s="65">
        <f>SUM(E30*Table!$D$4/Table!$C$4,E11)</f>
        <v>0</v>
      </c>
      <c r="F49" s="65">
        <f t="shared" ca="1" si="8"/>
        <v>17</v>
      </c>
      <c r="G49" s="65">
        <f t="shared" ca="1" si="11"/>
        <v>0</v>
      </c>
      <c r="H49" s="66" t="str">
        <f t="shared" si="10"/>
        <v>N/A</v>
      </c>
      <c r="I49" s="3">
        <f>COUNTIFS($S$60:$S$60,C49,$AK$60:$AK$60,Table!$C$41)</f>
        <v>0</v>
      </c>
      <c r="J49" s="3">
        <f>COUNTIFS($S$60:$S$60,C49,$AK$60:$AK$60,Table!$C$42)</f>
        <v>0</v>
      </c>
    </row>
    <row r="50" spans="2:40" x14ac:dyDescent="0.25">
      <c r="B50" s="63">
        <v>9</v>
      </c>
      <c r="C50" s="73" t="s">
        <v>141</v>
      </c>
      <c r="D50" s="65">
        <f>SUM(D31*Table!$D$4/Table!$C$4,D12)</f>
        <v>9443.9880000000012</v>
      </c>
      <c r="E50" s="65">
        <f>SUM(E31*Table!$D$4/Table!$C$4,E12)</f>
        <v>8001</v>
      </c>
      <c r="F50" s="65">
        <f t="shared" ca="1" si="8"/>
        <v>17</v>
      </c>
      <c r="G50" s="65">
        <f t="shared" ca="1" si="11"/>
        <v>470.64705882352939</v>
      </c>
      <c r="H50" s="66">
        <f t="shared" si="10"/>
        <v>0.84720565083310129</v>
      </c>
      <c r="I50" s="3">
        <f>COUNTIFS($S$60:$S$60,C50,$AK$60:$AK$60,Table!$C$41)</f>
        <v>0</v>
      </c>
      <c r="J50" s="3">
        <f>COUNTIFS($S$60:$S$60,C50,$AK$60:$AK$60,Table!$C$42)</f>
        <v>0</v>
      </c>
    </row>
    <row r="51" spans="2:40" x14ac:dyDescent="0.25">
      <c r="B51" s="63">
        <v>10</v>
      </c>
      <c r="C51" s="76" t="s">
        <v>142</v>
      </c>
      <c r="D51" s="65">
        <f>SUM(D32*Table!$D$4/Table!$C$4,D13)</f>
        <v>0</v>
      </c>
      <c r="E51" s="65">
        <f>SUM(E32*Table!$D$4/Table!$C$4,E13)</f>
        <v>0</v>
      </c>
      <c r="F51" s="65">
        <f t="shared" ca="1" si="8"/>
        <v>17</v>
      </c>
      <c r="G51" s="65">
        <f t="shared" ref="G51:G55" ca="1" si="12">IF(ISERROR(E51/(F51)),"N/A",E51/F51)</f>
        <v>0</v>
      </c>
      <c r="H51" s="66" t="str">
        <f t="shared" ref="H51:H55" si="13">IF(ISERROR(E51/D51),"N/A",E51/D51)</f>
        <v>N/A</v>
      </c>
      <c r="I51" s="3">
        <f>COUNTIFS($S$60:$S$60,C51,$AK$60:$AK$60,Table!$C$41)</f>
        <v>0</v>
      </c>
      <c r="J51" s="3">
        <f>COUNTIFS($S$60:$S$60,C51,$AK$60:$AK$60,Table!$C$42)</f>
        <v>0</v>
      </c>
    </row>
    <row r="52" spans="2:40" x14ac:dyDescent="0.25">
      <c r="B52" s="63">
        <v>11</v>
      </c>
      <c r="C52" s="73" t="s">
        <v>1450</v>
      </c>
      <c r="D52" s="65">
        <f>SUM(D33*Table!$D$4/Table!$C$4,D14)</f>
        <v>0</v>
      </c>
      <c r="E52" s="65">
        <f>SUM(E33*Table!$D$4/Table!$C$4,E14)</f>
        <v>0</v>
      </c>
      <c r="F52" s="65">
        <f t="shared" ca="1" si="8"/>
        <v>17</v>
      </c>
      <c r="G52" s="65">
        <f t="shared" ca="1" si="12"/>
        <v>0</v>
      </c>
      <c r="H52" s="66" t="str">
        <f t="shared" si="13"/>
        <v>N/A</v>
      </c>
      <c r="I52" s="3">
        <f>COUNTIFS($S$60:$S$60,C52,$AK$60:$AK$60,Table!$C$41)</f>
        <v>0</v>
      </c>
      <c r="J52" s="3">
        <f>COUNTIFS($S$60:$S$60,C52,$AK$60:$AK$60,Table!$C$42)</f>
        <v>0</v>
      </c>
    </row>
    <row r="53" spans="2:40" x14ac:dyDescent="0.25">
      <c r="B53" s="63">
        <v>12</v>
      </c>
      <c r="C53" s="76" t="s">
        <v>742</v>
      </c>
      <c r="D53" s="65">
        <f>SUM(D34*Table!$D$4/Table!$C$4,D15)</f>
        <v>0</v>
      </c>
      <c r="E53" s="65">
        <f>SUM(E34*Table!$D$4/Table!$C$4,E15)</f>
        <v>0</v>
      </c>
      <c r="F53" s="65">
        <f t="shared" ca="1" si="8"/>
        <v>17</v>
      </c>
      <c r="G53" s="65">
        <f t="shared" ca="1" si="12"/>
        <v>0</v>
      </c>
      <c r="H53" s="66" t="str">
        <f t="shared" si="13"/>
        <v>N/A</v>
      </c>
      <c r="I53" s="3">
        <f>COUNTIFS($S$60:$S$60,C53,$AK$60:$AK$60,Table!$C$41)</f>
        <v>0</v>
      </c>
      <c r="J53" s="3">
        <f>COUNTIFS($S$60:$S$60,C53,$AK$60:$AK$60,Table!$C$42)</f>
        <v>0</v>
      </c>
    </row>
    <row r="54" spans="2:40" x14ac:dyDescent="0.25">
      <c r="B54" s="63">
        <v>13</v>
      </c>
      <c r="C54" s="76" t="s">
        <v>743</v>
      </c>
      <c r="D54" s="65">
        <f>SUM(D35*Table!$D$4/Table!$C$4,D16)</f>
        <v>0</v>
      </c>
      <c r="E54" s="65">
        <f>SUM(E35*Table!$D$4/Table!$C$4,E16)</f>
        <v>0</v>
      </c>
      <c r="F54" s="65">
        <f t="shared" ca="1" si="8"/>
        <v>17</v>
      </c>
      <c r="G54" s="65">
        <f t="shared" ca="1" si="12"/>
        <v>0</v>
      </c>
      <c r="H54" s="66" t="str">
        <f t="shared" si="13"/>
        <v>N/A</v>
      </c>
      <c r="I54" s="3">
        <f>COUNTIFS($S$60:$S$60,C54,$AK$60:$AK$60,Table!$C$41)</f>
        <v>0</v>
      </c>
      <c r="J54" s="3">
        <f>COUNTIFS($S$60:$S$60,C54,$AK$60:$AK$60,Table!$C$42)</f>
        <v>0</v>
      </c>
    </row>
    <row r="55" spans="2:40" x14ac:dyDescent="0.25">
      <c r="B55" s="63">
        <v>14</v>
      </c>
      <c r="C55" s="76" t="s">
        <v>744</v>
      </c>
      <c r="D55" s="65">
        <f>SUM(D36*Table!$D$4/Table!$C$4,D17)</f>
        <v>0</v>
      </c>
      <c r="E55" s="65">
        <f>SUM(E36*Table!$D$4/Table!$C$4,E17)</f>
        <v>0</v>
      </c>
      <c r="F55" s="65">
        <f t="shared" ca="1" si="8"/>
        <v>17</v>
      </c>
      <c r="G55" s="65">
        <f t="shared" ca="1" si="12"/>
        <v>0</v>
      </c>
      <c r="H55" s="66" t="str">
        <f t="shared" si="13"/>
        <v>N/A</v>
      </c>
      <c r="I55" s="3">
        <f>COUNTIFS($S$60:$S$60,C55,$AK$60:$AK$60,Table!$C$41)</f>
        <v>0</v>
      </c>
      <c r="J55" s="3">
        <f>COUNTIFS($S$60:$S$60,C55,$AK$60:$AK$60,Table!$C$42)</f>
        <v>0</v>
      </c>
    </row>
    <row r="56" spans="2:40" x14ac:dyDescent="0.25">
      <c r="B56" s="61" t="s">
        <v>106</v>
      </c>
      <c r="C56" s="67"/>
      <c r="D56" s="65">
        <f>SUM(D42:D55)</f>
        <v>28185.075000000001</v>
      </c>
      <c r="E56" s="65">
        <f>SUM(E42:E55)</f>
        <v>22393.467000000001</v>
      </c>
      <c r="F56" s="65">
        <f ca="1">$K$20*COUNTA(C42:C55)</f>
        <v>238</v>
      </c>
      <c r="G56" s="65">
        <f ca="1">IF(ISERROR(E56/(F56)),"N/A",E56/F56)</f>
        <v>94.090197478991598</v>
      </c>
      <c r="H56" s="66">
        <f t="shared" si="10"/>
        <v>0.79451507579809522</v>
      </c>
      <c r="I56" s="3">
        <f>SUM(I42:I55)</f>
        <v>0</v>
      </c>
      <c r="J56" s="3">
        <f>SUM(J42:J55)</f>
        <v>0</v>
      </c>
    </row>
    <row r="59" spans="2:40" x14ac:dyDescent="0.25">
      <c r="B59" s="56" t="s">
        <v>0</v>
      </c>
      <c r="C59" s="56" t="s">
        <v>63</v>
      </c>
      <c r="D59" s="56" t="s">
        <v>1</v>
      </c>
      <c r="E59" s="56" t="s">
        <v>56</v>
      </c>
      <c r="F59" s="56" t="s">
        <v>57</v>
      </c>
      <c r="G59" s="56" t="s">
        <v>143</v>
      </c>
      <c r="H59" s="56" t="s">
        <v>110</v>
      </c>
      <c r="I59" s="56" t="s">
        <v>58</v>
      </c>
      <c r="J59" s="56" t="s">
        <v>109</v>
      </c>
      <c r="K59" s="56" t="s">
        <v>144</v>
      </c>
      <c r="L59" s="56" t="s">
        <v>72</v>
      </c>
      <c r="M59" s="56" t="s">
        <v>147</v>
      </c>
      <c r="N59" s="56" t="s">
        <v>71</v>
      </c>
      <c r="O59" s="56" t="s">
        <v>62</v>
      </c>
      <c r="P59" s="56" t="s">
        <v>80</v>
      </c>
      <c r="Q59" s="53" t="s">
        <v>55</v>
      </c>
      <c r="R59" s="57" t="s">
        <v>7</v>
      </c>
      <c r="S59" s="57" t="s">
        <v>8</v>
      </c>
      <c r="T59" s="57" t="s">
        <v>78</v>
      </c>
      <c r="U59" s="57" t="s">
        <v>92</v>
      </c>
      <c r="V59" s="57" t="s">
        <v>75</v>
      </c>
      <c r="W59" s="57" t="s">
        <v>76</v>
      </c>
      <c r="X59" s="57" t="s">
        <v>53</v>
      </c>
      <c r="Y59" s="57" t="s">
        <v>79</v>
      </c>
      <c r="Z59" s="57" t="s">
        <v>54</v>
      </c>
      <c r="AA59" s="57" t="s">
        <v>17</v>
      </c>
      <c r="AB59" s="57" t="s">
        <v>161</v>
      </c>
      <c r="AC59" s="57" t="s">
        <v>59</v>
      </c>
      <c r="AD59" s="57" t="s">
        <v>60</v>
      </c>
      <c r="AE59" s="56" t="s">
        <v>12</v>
      </c>
      <c r="AF59" s="56" t="s">
        <v>13</v>
      </c>
      <c r="AG59" s="56" t="s">
        <v>77</v>
      </c>
      <c r="AH59" s="56" t="s">
        <v>14</v>
      </c>
      <c r="AI59" s="56" t="s">
        <v>15</v>
      </c>
      <c r="AJ59" s="57" t="s">
        <v>16</v>
      </c>
      <c r="AK59" s="56" t="s">
        <v>145</v>
      </c>
      <c r="AL59" s="57" t="s">
        <v>138</v>
      </c>
      <c r="AM59" s="57" t="s">
        <v>137</v>
      </c>
      <c r="AN59" s="57" t="s">
        <v>81</v>
      </c>
    </row>
    <row r="60" spans="2:40" hidden="1" x14ac:dyDescent="0.25">
      <c r="B60" s="158">
        <v>1</v>
      </c>
      <c r="C60" s="16">
        <v>20200511</v>
      </c>
      <c r="D60" s="15" t="s">
        <v>2</v>
      </c>
      <c r="E60" s="80" t="s">
        <v>211</v>
      </c>
      <c r="F60" s="17" t="s">
        <v>171</v>
      </c>
      <c r="G60" s="52" t="s">
        <v>61</v>
      </c>
      <c r="H60" s="15" t="s">
        <v>283</v>
      </c>
      <c r="I60" s="15" t="s">
        <v>281</v>
      </c>
      <c r="J60" s="15" t="s">
        <v>212</v>
      </c>
      <c r="K60" s="52" t="s">
        <v>61</v>
      </c>
      <c r="L60" s="98" t="s">
        <v>61</v>
      </c>
      <c r="M60" s="52" t="s">
        <v>61</v>
      </c>
      <c r="N60" s="15" t="s">
        <v>222</v>
      </c>
      <c r="O60" s="17" t="s">
        <v>282</v>
      </c>
      <c r="P60" s="17" t="s">
        <v>213</v>
      </c>
      <c r="Q60" s="18"/>
      <c r="R60" s="106" t="s">
        <v>94</v>
      </c>
      <c r="S60" s="15" t="s">
        <v>141</v>
      </c>
      <c r="T60" s="15"/>
      <c r="U60" s="15"/>
      <c r="V60" s="15">
        <v>418</v>
      </c>
      <c r="W60" s="15">
        <f>ROUND(IF(D60=Table!$C$3,Y60*Table!$C$4/8,Y60*Table!$D$4/8),3)</f>
        <v>364</v>
      </c>
      <c r="X60" s="15">
        <f>W60</f>
        <v>364</v>
      </c>
      <c r="Y60" s="15">
        <v>22.4</v>
      </c>
      <c r="Z60" s="15">
        <v>20</v>
      </c>
      <c r="AA60" s="15" t="s">
        <v>74</v>
      </c>
      <c r="AB60" s="19">
        <v>43976</v>
      </c>
      <c r="AC60" s="19">
        <v>43970</v>
      </c>
      <c r="AD60" s="19">
        <v>43977</v>
      </c>
      <c r="AE60" s="19">
        <v>43973</v>
      </c>
      <c r="AF60" s="19">
        <v>43976</v>
      </c>
      <c r="AG60" s="19" t="s">
        <v>176</v>
      </c>
      <c r="AH60" s="31">
        <v>0.99399999999999999</v>
      </c>
      <c r="AI60" s="31">
        <v>0.995</v>
      </c>
      <c r="AJ60" s="31">
        <v>0.98499999999999999</v>
      </c>
      <c r="AK60" s="134" t="s">
        <v>150</v>
      </c>
      <c r="AL60" s="134" t="s">
        <v>456</v>
      </c>
      <c r="AM60" s="15"/>
      <c r="AN60" s="15"/>
    </row>
    <row r="61" spans="2:40" hidden="1" x14ac:dyDescent="0.25">
      <c r="B61" s="158">
        <f>B60+1</f>
        <v>2</v>
      </c>
      <c r="C61" s="16">
        <v>20200525</v>
      </c>
      <c r="D61" s="16" t="s">
        <v>3</v>
      </c>
      <c r="E61" s="141" t="s">
        <v>668</v>
      </c>
      <c r="F61" s="98" t="s">
        <v>717</v>
      </c>
      <c r="G61" s="52" t="s">
        <v>61</v>
      </c>
      <c r="H61" s="16" t="s">
        <v>728</v>
      </c>
      <c r="I61" s="16" t="s">
        <v>720</v>
      </c>
      <c r="J61" s="98" t="s">
        <v>61</v>
      </c>
      <c r="K61" s="52" t="s">
        <v>61</v>
      </c>
      <c r="L61" s="98" t="s">
        <v>951</v>
      </c>
      <c r="M61" s="52" t="s">
        <v>61</v>
      </c>
      <c r="N61" s="16" t="s">
        <v>736</v>
      </c>
      <c r="O61" s="98" t="s">
        <v>61</v>
      </c>
      <c r="P61" s="98" t="s">
        <v>737</v>
      </c>
      <c r="Q61" s="18"/>
      <c r="R61" s="106" t="s">
        <v>94</v>
      </c>
      <c r="S61" s="16" t="s">
        <v>141</v>
      </c>
      <c r="T61" s="16"/>
      <c r="U61" s="16"/>
      <c r="V61" s="16">
        <v>207</v>
      </c>
      <c r="W61" s="15">
        <f>ROUND(IF(D61=Table!$C$3,Y61*Table!$C$4/8,Y61*Table!$D$4/8),3)</f>
        <v>202.5</v>
      </c>
      <c r="X61" s="15">
        <f t="shared" ref="X61:X68" si="14">W61</f>
        <v>202.5</v>
      </c>
      <c r="Y61" s="16">
        <v>3.6</v>
      </c>
      <c r="Z61" s="16">
        <v>3</v>
      </c>
      <c r="AA61" s="15" t="s">
        <v>74</v>
      </c>
      <c r="AB61" s="99">
        <v>43979</v>
      </c>
      <c r="AC61" s="19">
        <v>43976</v>
      </c>
      <c r="AD61" s="99">
        <v>43980</v>
      </c>
      <c r="AE61" s="99">
        <v>43977</v>
      </c>
      <c r="AF61" s="99">
        <v>43978</v>
      </c>
      <c r="AG61" s="99" t="s">
        <v>176</v>
      </c>
      <c r="AH61" s="100">
        <v>1</v>
      </c>
      <c r="AI61" s="100">
        <v>1</v>
      </c>
      <c r="AJ61" s="100">
        <v>1</v>
      </c>
      <c r="AK61" s="157" t="s">
        <v>150</v>
      </c>
      <c r="AL61" s="134"/>
      <c r="AM61" s="15"/>
      <c r="AN61" s="15"/>
    </row>
    <row r="62" spans="2:40" x14ac:dyDescent="0.25">
      <c r="B62" s="158">
        <f t="shared" ref="B62:B84" si="15">B61+1</f>
        <v>3</v>
      </c>
      <c r="C62" s="16">
        <v>20200525</v>
      </c>
      <c r="D62" s="16" t="s">
        <v>3</v>
      </c>
      <c r="E62" s="141" t="s">
        <v>668</v>
      </c>
      <c r="F62" s="98" t="s">
        <v>718</v>
      </c>
      <c r="G62" s="52" t="s">
        <v>61</v>
      </c>
      <c r="H62" s="16" t="s">
        <v>729</v>
      </c>
      <c r="I62" s="16" t="s">
        <v>721</v>
      </c>
      <c r="J62" s="98" t="s">
        <v>61</v>
      </c>
      <c r="K62" s="52" t="s">
        <v>61</v>
      </c>
      <c r="L62" s="98" t="s">
        <v>951</v>
      </c>
      <c r="M62" s="52" t="s">
        <v>61</v>
      </c>
      <c r="N62" s="16" t="s">
        <v>736</v>
      </c>
      <c r="O62" s="98" t="s">
        <v>61</v>
      </c>
      <c r="P62" s="98" t="s">
        <v>737</v>
      </c>
      <c r="Q62" s="18"/>
      <c r="R62" s="106" t="s">
        <v>95</v>
      </c>
      <c r="S62" s="16" t="s">
        <v>66</v>
      </c>
      <c r="T62" s="16"/>
      <c r="U62" s="16"/>
      <c r="V62" s="16">
        <v>322</v>
      </c>
      <c r="W62" s="15">
        <f>ROUND(IF(D62=Table!$C$3,Y62*Table!$C$4/8,Y62*Table!$D$4/8),3)</f>
        <v>337.5</v>
      </c>
      <c r="X62" s="15">
        <f t="shared" si="14"/>
        <v>337.5</v>
      </c>
      <c r="Y62" s="16">
        <v>6</v>
      </c>
      <c r="Z62" s="16">
        <v>2</v>
      </c>
      <c r="AA62" s="15" t="s">
        <v>74</v>
      </c>
      <c r="AB62" s="99">
        <v>43979</v>
      </c>
      <c r="AC62" s="19">
        <v>43976</v>
      </c>
      <c r="AD62" s="99">
        <v>43980</v>
      </c>
      <c r="AE62" s="99">
        <v>43978</v>
      </c>
      <c r="AF62" s="99">
        <v>43978</v>
      </c>
      <c r="AG62" s="99" t="s">
        <v>176</v>
      </c>
      <c r="AH62" s="100">
        <v>1</v>
      </c>
      <c r="AI62" s="100">
        <v>1</v>
      </c>
      <c r="AJ62" s="100">
        <v>0.9</v>
      </c>
      <c r="AK62" s="157" t="s">
        <v>150</v>
      </c>
      <c r="AL62" s="134" t="s">
        <v>738</v>
      </c>
      <c r="AM62" s="15"/>
      <c r="AN62" s="15"/>
    </row>
    <row r="63" spans="2:40" hidden="1" x14ac:dyDescent="0.25">
      <c r="B63" s="158">
        <f t="shared" si="15"/>
        <v>4</v>
      </c>
      <c r="C63" s="16">
        <v>20200525</v>
      </c>
      <c r="D63" s="16" t="s">
        <v>3</v>
      </c>
      <c r="E63" s="141" t="s">
        <v>668</v>
      </c>
      <c r="F63" s="98" t="s">
        <v>718</v>
      </c>
      <c r="G63" s="52" t="s">
        <v>61</v>
      </c>
      <c r="H63" s="16" t="s">
        <v>730</v>
      </c>
      <c r="I63" s="16" t="s">
        <v>722</v>
      </c>
      <c r="J63" s="98" t="s">
        <v>61</v>
      </c>
      <c r="K63" s="52" t="s">
        <v>61</v>
      </c>
      <c r="L63" s="98" t="s">
        <v>951</v>
      </c>
      <c r="M63" s="52" t="s">
        <v>61</v>
      </c>
      <c r="N63" s="16" t="s">
        <v>736</v>
      </c>
      <c r="O63" s="98" t="s">
        <v>61</v>
      </c>
      <c r="P63" s="98" t="s">
        <v>737</v>
      </c>
      <c r="Q63" s="18"/>
      <c r="R63" s="106" t="s">
        <v>94</v>
      </c>
      <c r="S63" s="16" t="s">
        <v>141</v>
      </c>
      <c r="T63" s="16"/>
      <c r="U63" s="16"/>
      <c r="V63" s="16">
        <v>787</v>
      </c>
      <c r="W63" s="15">
        <f>ROUND(IF(D63=Table!$C$3,Y63*Table!$C$4/8,Y63*Table!$D$4/8),3)</f>
        <v>697.5</v>
      </c>
      <c r="X63" s="15">
        <f t="shared" si="14"/>
        <v>697.5</v>
      </c>
      <c r="Y63" s="16">
        <v>12.4</v>
      </c>
      <c r="Z63" s="16">
        <v>10</v>
      </c>
      <c r="AA63" s="15" t="s">
        <v>74</v>
      </c>
      <c r="AB63" s="99">
        <v>43979</v>
      </c>
      <c r="AC63" s="19">
        <v>43976</v>
      </c>
      <c r="AD63" s="99">
        <v>43980</v>
      </c>
      <c r="AE63" s="99">
        <v>43978</v>
      </c>
      <c r="AF63" s="99">
        <v>43978</v>
      </c>
      <c r="AG63" s="99" t="s">
        <v>176</v>
      </c>
      <c r="AH63" s="100">
        <v>0.98</v>
      </c>
      <c r="AI63" s="100">
        <v>0.98</v>
      </c>
      <c r="AJ63" s="100">
        <v>1</v>
      </c>
      <c r="AK63" s="157" t="s">
        <v>150</v>
      </c>
      <c r="AL63" s="134" t="s">
        <v>709</v>
      </c>
      <c r="AM63" s="15"/>
      <c r="AN63" s="15"/>
    </row>
    <row r="64" spans="2:40" x14ac:dyDescent="0.25">
      <c r="B64" s="158">
        <f t="shared" si="15"/>
        <v>5</v>
      </c>
      <c r="C64" s="16">
        <v>20200525</v>
      </c>
      <c r="D64" s="16" t="s">
        <v>3</v>
      </c>
      <c r="E64" s="141" t="s">
        <v>668</v>
      </c>
      <c r="F64" s="98" t="s">
        <v>718</v>
      </c>
      <c r="G64" s="52" t="s">
        <v>61</v>
      </c>
      <c r="H64" s="16" t="s">
        <v>731</v>
      </c>
      <c r="I64" s="16" t="s">
        <v>723</v>
      </c>
      <c r="J64" s="98" t="s">
        <v>61</v>
      </c>
      <c r="K64" s="52" t="s">
        <v>61</v>
      </c>
      <c r="L64" s="98" t="s">
        <v>951</v>
      </c>
      <c r="M64" s="52" t="s">
        <v>61</v>
      </c>
      <c r="N64" s="16" t="s">
        <v>736</v>
      </c>
      <c r="O64" s="98" t="s">
        <v>61</v>
      </c>
      <c r="P64" s="98" t="s">
        <v>737</v>
      </c>
      <c r="Q64" s="18"/>
      <c r="R64" s="106" t="s">
        <v>95</v>
      </c>
      <c r="S64" s="16" t="s">
        <v>66</v>
      </c>
      <c r="T64" s="16"/>
      <c r="U64" s="16"/>
      <c r="V64" s="16">
        <v>114</v>
      </c>
      <c r="W64" s="15">
        <f>ROUND(IF(D64=Table!$C$3,Y64*Table!$C$4/8,Y64*Table!$D$4/8),3)</f>
        <v>112.5</v>
      </c>
      <c r="X64" s="15">
        <f t="shared" si="14"/>
        <v>112.5</v>
      </c>
      <c r="Y64" s="16">
        <v>2</v>
      </c>
      <c r="Z64" s="16">
        <v>2</v>
      </c>
      <c r="AA64" s="15" t="s">
        <v>74</v>
      </c>
      <c r="AB64" s="99">
        <v>43979</v>
      </c>
      <c r="AC64" s="19">
        <v>43976</v>
      </c>
      <c r="AD64" s="99">
        <v>43980</v>
      </c>
      <c r="AE64" s="99">
        <v>43978</v>
      </c>
      <c r="AF64" s="99">
        <v>43978</v>
      </c>
      <c r="AG64" s="99" t="s">
        <v>176</v>
      </c>
      <c r="AH64" s="100">
        <v>0.96</v>
      </c>
      <c r="AI64" s="100">
        <v>0.95</v>
      </c>
      <c r="AJ64" s="100">
        <v>1</v>
      </c>
      <c r="AK64" s="157" t="s">
        <v>150</v>
      </c>
      <c r="AL64" s="134" t="s">
        <v>665</v>
      </c>
      <c r="AM64" s="15"/>
      <c r="AN64" s="15"/>
    </row>
    <row r="65" spans="2:40" x14ac:dyDescent="0.25">
      <c r="B65" s="158">
        <f t="shared" si="15"/>
        <v>6</v>
      </c>
      <c r="C65" s="16">
        <v>20200525</v>
      </c>
      <c r="D65" s="16" t="s">
        <v>3</v>
      </c>
      <c r="E65" s="141" t="s">
        <v>668</v>
      </c>
      <c r="F65" s="98" t="s">
        <v>718</v>
      </c>
      <c r="G65" s="52" t="s">
        <v>61</v>
      </c>
      <c r="H65" s="16" t="s">
        <v>732</v>
      </c>
      <c r="I65" s="16" t="s">
        <v>724</v>
      </c>
      <c r="J65" s="98" t="s">
        <v>61</v>
      </c>
      <c r="K65" s="52" t="s">
        <v>61</v>
      </c>
      <c r="L65" s="98" t="s">
        <v>951</v>
      </c>
      <c r="M65" s="52" t="s">
        <v>61</v>
      </c>
      <c r="N65" s="16" t="s">
        <v>736</v>
      </c>
      <c r="O65" s="98" t="s">
        <v>61</v>
      </c>
      <c r="P65" s="98" t="s">
        <v>737</v>
      </c>
      <c r="Q65" s="18"/>
      <c r="R65" s="106" t="s">
        <v>95</v>
      </c>
      <c r="S65" s="16" t="s">
        <v>66</v>
      </c>
      <c r="T65" s="16"/>
      <c r="U65" s="16"/>
      <c r="V65" s="16">
        <v>111</v>
      </c>
      <c r="W65" s="15">
        <f>ROUND(IF(D65=Table!$C$3,Y65*Table!$C$4/8,Y65*Table!$D$4/8),3)</f>
        <v>112.5</v>
      </c>
      <c r="X65" s="15">
        <f t="shared" si="14"/>
        <v>112.5</v>
      </c>
      <c r="Y65" s="16">
        <v>2</v>
      </c>
      <c r="Z65" s="16">
        <v>2</v>
      </c>
      <c r="AA65" s="15" t="s">
        <v>74</v>
      </c>
      <c r="AB65" s="99">
        <v>43979</v>
      </c>
      <c r="AC65" s="19">
        <v>43976</v>
      </c>
      <c r="AD65" s="99">
        <v>43980</v>
      </c>
      <c r="AE65" s="99">
        <v>43978</v>
      </c>
      <c r="AF65" s="99">
        <v>43978</v>
      </c>
      <c r="AG65" s="99" t="s">
        <v>176</v>
      </c>
      <c r="AH65" s="100">
        <v>1</v>
      </c>
      <c r="AI65" s="100">
        <v>1</v>
      </c>
      <c r="AJ65" s="100">
        <v>1</v>
      </c>
      <c r="AK65" s="157" t="s">
        <v>150</v>
      </c>
      <c r="AL65" s="134"/>
      <c r="AM65" s="15"/>
      <c r="AN65" s="15"/>
    </row>
    <row r="66" spans="2:40" x14ac:dyDescent="0.25">
      <c r="B66" s="158">
        <f t="shared" si="15"/>
        <v>7</v>
      </c>
      <c r="C66" s="16">
        <v>20200525</v>
      </c>
      <c r="D66" s="16" t="s">
        <v>3</v>
      </c>
      <c r="E66" s="141" t="s">
        <v>668</v>
      </c>
      <c r="F66" s="98" t="s">
        <v>719</v>
      </c>
      <c r="G66" s="52" t="s">
        <v>61</v>
      </c>
      <c r="H66" s="16" t="s">
        <v>733</v>
      </c>
      <c r="I66" s="16" t="s">
        <v>725</v>
      </c>
      <c r="J66" s="98" t="s">
        <v>61</v>
      </c>
      <c r="K66" s="52" t="s">
        <v>61</v>
      </c>
      <c r="L66" s="98" t="s">
        <v>951</v>
      </c>
      <c r="M66" s="52" t="s">
        <v>61</v>
      </c>
      <c r="N66" s="16" t="s">
        <v>736</v>
      </c>
      <c r="O66" s="98" t="s">
        <v>61</v>
      </c>
      <c r="P66" s="98" t="s">
        <v>737</v>
      </c>
      <c r="Q66" s="18"/>
      <c r="R66" s="106" t="s">
        <v>95</v>
      </c>
      <c r="S66" s="16" t="s">
        <v>66</v>
      </c>
      <c r="T66" s="16"/>
      <c r="U66" s="16"/>
      <c r="V66" s="16">
        <v>164</v>
      </c>
      <c r="W66" s="15">
        <f>ROUND(IF(D66=Table!$C$3,Y66*Table!$C$4/8,Y66*Table!$D$4/8),3)</f>
        <v>135</v>
      </c>
      <c r="X66" s="15">
        <f t="shared" si="14"/>
        <v>135</v>
      </c>
      <c r="Y66" s="16">
        <v>2.4</v>
      </c>
      <c r="Z66" s="16">
        <v>2</v>
      </c>
      <c r="AA66" s="15" t="s">
        <v>74</v>
      </c>
      <c r="AB66" s="99">
        <v>43979</v>
      </c>
      <c r="AC66" s="19">
        <v>43976</v>
      </c>
      <c r="AD66" s="99">
        <v>43980</v>
      </c>
      <c r="AE66" s="99">
        <v>43978</v>
      </c>
      <c r="AF66" s="99">
        <v>43978</v>
      </c>
      <c r="AG66" s="99" t="s">
        <v>176</v>
      </c>
      <c r="AH66" s="100">
        <v>1</v>
      </c>
      <c r="AI66" s="100">
        <v>0.42</v>
      </c>
      <c r="AJ66" s="100">
        <v>0.66</v>
      </c>
      <c r="AK66" s="157" t="s">
        <v>150</v>
      </c>
      <c r="AL66" s="134" t="s">
        <v>666</v>
      </c>
      <c r="AM66" s="15"/>
      <c r="AN66" s="15"/>
    </row>
    <row r="67" spans="2:40" x14ac:dyDescent="0.25">
      <c r="B67" s="158">
        <f t="shared" si="15"/>
        <v>8</v>
      </c>
      <c r="C67" s="16">
        <v>20200525</v>
      </c>
      <c r="D67" s="16" t="s">
        <v>3</v>
      </c>
      <c r="E67" s="141" t="s">
        <v>668</v>
      </c>
      <c r="F67" s="98" t="s">
        <v>719</v>
      </c>
      <c r="G67" s="52" t="s">
        <v>61</v>
      </c>
      <c r="H67" s="16" t="s">
        <v>734</v>
      </c>
      <c r="I67" s="16" t="s">
        <v>726</v>
      </c>
      <c r="J67" s="98" t="s">
        <v>61</v>
      </c>
      <c r="K67" s="52" t="s">
        <v>61</v>
      </c>
      <c r="L67" s="98" t="s">
        <v>951</v>
      </c>
      <c r="M67" s="52" t="s">
        <v>61</v>
      </c>
      <c r="N67" s="16" t="s">
        <v>736</v>
      </c>
      <c r="O67" s="98" t="s">
        <v>61</v>
      </c>
      <c r="P67" s="98" t="s">
        <v>737</v>
      </c>
      <c r="Q67" s="18"/>
      <c r="R67" s="106" t="s">
        <v>95</v>
      </c>
      <c r="S67" s="16" t="s">
        <v>66</v>
      </c>
      <c r="T67" s="16"/>
      <c r="U67" s="16"/>
      <c r="V67" s="16">
        <v>143</v>
      </c>
      <c r="W67" s="15">
        <f>ROUND(IF(D67=Table!$C$3,Y67*Table!$C$4/8,Y67*Table!$D$4/8),3)</f>
        <v>135</v>
      </c>
      <c r="X67" s="15">
        <f t="shared" si="14"/>
        <v>135</v>
      </c>
      <c r="Y67" s="16">
        <v>2.4</v>
      </c>
      <c r="Z67" s="16">
        <v>2</v>
      </c>
      <c r="AA67" s="15" t="s">
        <v>74</v>
      </c>
      <c r="AB67" s="99">
        <v>43979</v>
      </c>
      <c r="AC67" s="19">
        <v>43976</v>
      </c>
      <c r="AD67" s="99">
        <v>43980</v>
      </c>
      <c r="AE67" s="99">
        <v>43978</v>
      </c>
      <c r="AF67" s="99">
        <v>43978</v>
      </c>
      <c r="AG67" s="99" t="s">
        <v>176</v>
      </c>
      <c r="AH67" s="100">
        <v>1</v>
      </c>
      <c r="AI67" s="100">
        <v>1</v>
      </c>
      <c r="AJ67" s="100">
        <v>1</v>
      </c>
      <c r="AK67" s="157" t="s">
        <v>150</v>
      </c>
      <c r="AL67" s="134"/>
      <c r="AM67" s="15"/>
      <c r="AN67" s="15"/>
    </row>
    <row r="68" spans="2:40" x14ac:dyDescent="0.25">
      <c r="B68" s="158">
        <f t="shared" si="15"/>
        <v>9</v>
      </c>
      <c r="C68" s="16">
        <v>20200525</v>
      </c>
      <c r="D68" s="16" t="s">
        <v>3</v>
      </c>
      <c r="E68" s="141" t="s">
        <v>668</v>
      </c>
      <c r="F68" s="98" t="s">
        <v>719</v>
      </c>
      <c r="G68" s="52" t="s">
        <v>61</v>
      </c>
      <c r="H68" s="16" t="s">
        <v>735</v>
      </c>
      <c r="I68" s="16" t="s">
        <v>727</v>
      </c>
      <c r="J68" s="98" t="s">
        <v>61</v>
      </c>
      <c r="K68" s="52" t="s">
        <v>61</v>
      </c>
      <c r="L68" s="98" t="s">
        <v>951</v>
      </c>
      <c r="M68" s="52" t="s">
        <v>61</v>
      </c>
      <c r="N68" s="16" t="s">
        <v>736</v>
      </c>
      <c r="O68" s="98" t="s">
        <v>61</v>
      </c>
      <c r="P68" s="98" t="s">
        <v>737</v>
      </c>
      <c r="Q68" s="18"/>
      <c r="R68" s="106" t="s">
        <v>95</v>
      </c>
      <c r="S68" s="16" t="s">
        <v>66</v>
      </c>
      <c r="T68" s="16"/>
      <c r="U68" s="16"/>
      <c r="V68" s="16">
        <v>115</v>
      </c>
      <c r="W68" s="15">
        <f>ROUND(IF(D68=Table!$C$3,Y68*Table!$C$4/8,Y68*Table!$D$4/8),3)</f>
        <v>112.5</v>
      </c>
      <c r="X68" s="15">
        <f t="shared" si="14"/>
        <v>112.5</v>
      </c>
      <c r="Y68" s="16">
        <v>2</v>
      </c>
      <c r="Z68" s="16">
        <v>2</v>
      </c>
      <c r="AA68" s="15" t="s">
        <v>74</v>
      </c>
      <c r="AB68" s="99">
        <v>43979</v>
      </c>
      <c r="AC68" s="19">
        <v>43976</v>
      </c>
      <c r="AD68" s="99">
        <v>43980</v>
      </c>
      <c r="AE68" s="99">
        <v>43978</v>
      </c>
      <c r="AF68" s="99">
        <v>43978</v>
      </c>
      <c r="AG68" s="99" t="s">
        <v>176</v>
      </c>
      <c r="AH68" s="100">
        <v>0.97</v>
      </c>
      <c r="AI68" s="100">
        <v>0.88</v>
      </c>
      <c r="AJ68" s="100">
        <v>0.47</v>
      </c>
      <c r="AK68" s="157" t="s">
        <v>150</v>
      </c>
      <c r="AL68" s="134" t="s">
        <v>667</v>
      </c>
      <c r="AM68" s="15"/>
      <c r="AN68" s="15"/>
    </row>
    <row r="69" spans="2:40" hidden="1" x14ac:dyDescent="0.25">
      <c r="B69" s="163">
        <f t="shared" si="15"/>
        <v>10</v>
      </c>
      <c r="C69" s="16">
        <v>20200528</v>
      </c>
      <c r="D69" s="16" t="s">
        <v>3</v>
      </c>
      <c r="E69" s="141" t="s">
        <v>668</v>
      </c>
      <c r="F69" s="98" t="s">
        <v>793</v>
      </c>
      <c r="G69" s="52" t="s">
        <v>61</v>
      </c>
      <c r="H69" s="16" t="s">
        <v>795</v>
      </c>
      <c r="I69" s="16" t="s">
        <v>747</v>
      </c>
      <c r="J69" s="16" t="s">
        <v>836</v>
      </c>
      <c r="K69" s="52" t="s">
        <v>61</v>
      </c>
      <c r="L69" s="98" t="s">
        <v>951</v>
      </c>
      <c r="M69" s="52" t="s">
        <v>61</v>
      </c>
      <c r="N69" s="16" t="s">
        <v>736</v>
      </c>
      <c r="O69" s="98" t="s">
        <v>61</v>
      </c>
      <c r="P69" s="98" t="s">
        <v>737</v>
      </c>
      <c r="Q69" s="18"/>
      <c r="R69" s="16" t="s">
        <v>96</v>
      </c>
      <c r="S69" s="16" t="s">
        <v>6</v>
      </c>
      <c r="T69" s="16"/>
      <c r="U69" s="16"/>
      <c r="V69" s="16">
        <v>76</v>
      </c>
      <c r="W69" s="15">
        <f>ROUND(IF(D69=Table!$C$3,Y69*Table!$C$4/8,Y69*Table!$D$4/8),3)</f>
        <v>90</v>
      </c>
      <c r="X69" s="16">
        <f t="shared" ref="X69:X84" si="16">W69</f>
        <v>90</v>
      </c>
      <c r="Y69" s="16">
        <v>1.6</v>
      </c>
      <c r="Z69" s="16">
        <f t="shared" ref="Z69:Z84" si="17">Y69</f>
        <v>1.6</v>
      </c>
      <c r="AA69" s="16" t="s">
        <v>74</v>
      </c>
      <c r="AB69" s="99">
        <v>43987</v>
      </c>
      <c r="AC69" s="99">
        <v>43979</v>
      </c>
      <c r="AD69" s="99">
        <v>43987</v>
      </c>
      <c r="AE69" s="99">
        <v>43979</v>
      </c>
      <c r="AF69" s="99">
        <v>43979</v>
      </c>
      <c r="AG69" s="99" t="s">
        <v>176</v>
      </c>
      <c r="AH69" s="100">
        <v>1</v>
      </c>
      <c r="AI69" s="100">
        <v>0.96</v>
      </c>
      <c r="AJ69" s="100">
        <v>0.8</v>
      </c>
      <c r="AK69" s="157" t="s">
        <v>150</v>
      </c>
      <c r="AL69" s="134" t="s">
        <v>947</v>
      </c>
      <c r="AM69" s="15"/>
      <c r="AN69" s="15" t="s">
        <v>840</v>
      </c>
    </row>
    <row r="70" spans="2:40" hidden="1" x14ac:dyDescent="0.25">
      <c r="B70" s="163">
        <f t="shared" si="15"/>
        <v>11</v>
      </c>
      <c r="C70" s="16">
        <v>20200528</v>
      </c>
      <c r="D70" s="16" t="s">
        <v>3</v>
      </c>
      <c r="E70" s="141" t="s">
        <v>668</v>
      </c>
      <c r="F70" s="98" t="s">
        <v>793</v>
      </c>
      <c r="G70" s="52" t="s">
        <v>61</v>
      </c>
      <c r="H70" s="16" t="s">
        <v>796</v>
      </c>
      <c r="I70" s="16" t="s">
        <v>748</v>
      </c>
      <c r="J70" s="16" t="s">
        <v>836</v>
      </c>
      <c r="K70" s="52" t="s">
        <v>61</v>
      </c>
      <c r="L70" s="98" t="s">
        <v>951</v>
      </c>
      <c r="M70" s="52" t="s">
        <v>61</v>
      </c>
      <c r="N70" s="16" t="s">
        <v>736</v>
      </c>
      <c r="O70" s="98" t="s">
        <v>61</v>
      </c>
      <c r="P70" s="98" t="s">
        <v>737</v>
      </c>
      <c r="Q70" s="18"/>
      <c r="R70" s="16" t="s">
        <v>96</v>
      </c>
      <c r="S70" s="16" t="s">
        <v>6</v>
      </c>
      <c r="T70" s="16"/>
      <c r="U70" s="16"/>
      <c r="V70" s="16">
        <v>308</v>
      </c>
      <c r="W70" s="15">
        <f>ROUND(IF(D70=Table!$C$3,Y70*Table!$C$4/8,Y70*Table!$D$4/8),3)</f>
        <v>126</v>
      </c>
      <c r="X70" s="16">
        <f t="shared" si="16"/>
        <v>126</v>
      </c>
      <c r="Y70" s="16">
        <v>2.2400000000000002</v>
      </c>
      <c r="Z70" s="16">
        <f t="shared" si="17"/>
        <v>2.2400000000000002</v>
      </c>
      <c r="AA70" s="16" t="s">
        <v>74</v>
      </c>
      <c r="AB70" s="99">
        <v>43987</v>
      </c>
      <c r="AC70" s="99">
        <v>43979</v>
      </c>
      <c r="AD70" s="99">
        <v>43987</v>
      </c>
      <c r="AE70" s="99">
        <v>43979</v>
      </c>
      <c r="AF70" s="99">
        <v>43979</v>
      </c>
      <c r="AG70" s="99" t="s">
        <v>176</v>
      </c>
      <c r="AH70" s="100">
        <v>0.97</v>
      </c>
      <c r="AI70" s="100">
        <v>0.95</v>
      </c>
      <c r="AJ70" s="100">
        <v>0.83</v>
      </c>
      <c r="AK70" s="157" t="s">
        <v>150</v>
      </c>
      <c r="AL70" s="134" t="s">
        <v>948</v>
      </c>
      <c r="AM70" s="15"/>
      <c r="AN70" s="15" t="s">
        <v>840</v>
      </c>
    </row>
    <row r="71" spans="2:40" hidden="1" x14ac:dyDescent="0.25">
      <c r="B71" s="163">
        <f t="shared" si="15"/>
        <v>12</v>
      </c>
      <c r="C71" s="16">
        <v>20200528</v>
      </c>
      <c r="D71" s="16" t="s">
        <v>3</v>
      </c>
      <c r="E71" s="141" t="s">
        <v>668</v>
      </c>
      <c r="F71" s="98" t="s">
        <v>794</v>
      </c>
      <c r="G71" s="52" t="s">
        <v>61</v>
      </c>
      <c r="H71" s="16" t="s">
        <v>797</v>
      </c>
      <c r="I71" s="16" t="s">
        <v>749</v>
      </c>
      <c r="J71" s="16" t="s">
        <v>836</v>
      </c>
      <c r="K71" s="52" t="s">
        <v>61</v>
      </c>
      <c r="L71" s="98" t="s">
        <v>951</v>
      </c>
      <c r="M71" s="52" t="s">
        <v>61</v>
      </c>
      <c r="N71" s="16" t="s">
        <v>736</v>
      </c>
      <c r="O71" s="98" t="s">
        <v>61</v>
      </c>
      <c r="P71" s="98" t="s">
        <v>737</v>
      </c>
      <c r="Q71" s="18"/>
      <c r="R71" s="16" t="s">
        <v>96</v>
      </c>
      <c r="S71" s="16" t="s">
        <v>6</v>
      </c>
      <c r="T71" s="16"/>
      <c r="U71" s="16"/>
      <c r="V71" s="16">
        <v>363</v>
      </c>
      <c r="W71" s="15">
        <f>ROUND(IF(D71=Table!$C$3,Y71*Table!$C$4/8,Y71*Table!$D$4/8),3)</f>
        <v>270</v>
      </c>
      <c r="X71" s="16">
        <f t="shared" si="16"/>
        <v>270</v>
      </c>
      <c r="Y71" s="16">
        <v>4.8</v>
      </c>
      <c r="Z71" s="16">
        <f t="shared" si="17"/>
        <v>4.8</v>
      </c>
      <c r="AA71" s="16" t="s">
        <v>74</v>
      </c>
      <c r="AB71" s="99">
        <v>43987</v>
      </c>
      <c r="AC71" s="99">
        <v>43979</v>
      </c>
      <c r="AD71" s="99">
        <v>43987</v>
      </c>
      <c r="AE71" s="99">
        <v>150</v>
      </c>
      <c r="AF71" s="99">
        <v>150</v>
      </c>
      <c r="AG71" s="99" t="s">
        <v>176</v>
      </c>
      <c r="AH71" s="100">
        <v>0.87</v>
      </c>
      <c r="AI71" s="100">
        <v>0.84</v>
      </c>
      <c r="AJ71" s="100">
        <v>1</v>
      </c>
      <c r="AK71" s="157" t="s">
        <v>150</v>
      </c>
      <c r="AL71" s="134" t="s">
        <v>949</v>
      </c>
      <c r="AM71" s="15"/>
      <c r="AN71" s="15" t="s">
        <v>840</v>
      </c>
    </row>
    <row r="72" spans="2:40" hidden="1" x14ac:dyDescent="0.25">
      <c r="B72" s="163">
        <f t="shared" si="15"/>
        <v>13</v>
      </c>
      <c r="C72" s="16">
        <v>20200528</v>
      </c>
      <c r="D72" s="16" t="s">
        <v>3</v>
      </c>
      <c r="E72" s="141" t="s">
        <v>668</v>
      </c>
      <c r="F72" s="98" t="s">
        <v>718</v>
      </c>
      <c r="G72" s="52" t="s">
        <v>61</v>
      </c>
      <c r="H72" s="16" t="s">
        <v>798</v>
      </c>
      <c r="I72" s="16" t="s">
        <v>750</v>
      </c>
      <c r="J72" s="16" t="s">
        <v>836</v>
      </c>
      <c r="K72" s="52" t="s">
        <v>61</v>
      </c>
      <c r="L72" s="98" t="s">
        <v>951</v>
      </c>
      <c r="M72" s="52" t="s">
        <v>61</v>
      </c>
      <c r="N72" s="16" t="s">
        <v>736</v>
      </c>
      <c r="O72" s="98" t="s">
        <v>61</v>
      </c>
      <c r="P72" s="98" t="s">
        <v>737</v>
      </c>
      <c r="Q72" s="18"/>
      <c r="R72" s="16" t="s">
        <v>96</v>
      </c>
      <c r="S72" s="16" t="s">
        <v>6</v>
      </c>
      <c r="T72" s="16"/>
      <c r="U72" s="16"/>
      <c r="V72" s="16">
        <v>170</v>
      </c>
      <c r="W72" s="15">
        <f>ROUND(IF(D72=Table!$C$3,Y72*Table!$C$4/8,Y72*Table!$D$4/8),3)</f>
        <v>166.5</v>
      </c>
      <c r="X72" s="16">
        <f t="shared" si="16"/>
        <v>166.5</v>
      </c>
      <c r="Y72" s="16">
        <v>2.96</v>
      </c>
      <c r="Z72" s="16">
        <f t="shared" si="17"/>
        <v>2.96</v>
      </c>
      <c r="AA72" s="16" t="s">
        <v>74</v>
      </c>
      <c r="AB72" s="99">
        <v>43987</v>
      </c>
      <c r="AC72" s="99">
        <v>43979</v>
      </c>
      <c r="AD72" s="99">
        <v>43987</v>
      </c>
      <c r="AE72" s="99">
        <v>150</v>
      </c>
      <c r="AF72" s="99">
        <v>150</v>
      </c>
      <c r="AG72" s="99" t="s">
        <v>176</v>
      </c>
      <c r="AH72" s="100">
        <v>1</v>
      </c>
      <c r="AI72" s="100">
        <v>1</v>
      </c>
      <c r="AJ72" s="100">
        <v>1</v>
      </c>
      <c r="AK72" s="157" t="s">
        <v>150</v>
      </c>
      <c r="AL72" s="134"/>
      <c r="AM72" s="15"/>
      <c r="AN72" s="15" t="s">
        <v>840</v>
      </c>
    </row>
    <row r="73" spans="2:40" hidden="1" x14ac:dyDescent="0.25">
      <c r="B73" s="163">
        <f t="shared" si="15"/>
        <v>14</v>
      </c>
      <c r="C73" s="16">
        <v>20200528</v>
      </c>
      <c r="D73" s="16" t="s">
        <v>3</v>
      </c>
      <c r="E73" s="141" t="s">
        <v>668</v>
      </c>
      <c r="F73" s="98" t="s">
        <v>718</v>
      </c>
      <c r="G73" s="52" t="s">
        <v>61</v>
      </c>
      <c r="H73" s="16" t="s">
        <v>799</v>
      </c>
      <c r="I73" s="16" t="s">
        <v>751</v>
      </c>
      <c r="J73" s="16" t="s">
        <v>837</v>
      </c>
      <c r="K73" s="52" t="s">
        <v>61</v>
      </c>
      <c r="L73" s="98" t="s">
        <v>951</v>
      </c>
      <c r="M73" s="52" t="s">
        <v>61</v>
      </c>
      <c r="N73" s="16" t="s">
        <v>736</v>
      </c>
      <c r="O73" s="98" t="s">
        <v>61</v>
      </c>
      <c r="P73" s="98" t="s">
        <v>737</v>
      </c>
      <c r="Q73" s="18"/>
      <c r="R73" s="16" t="s">
        <v>96</v>
      </c>
      <c r="S73" s="16" t="s">
        <v>6</v>
      </c>
      <c r="T73" s="16"/>
      <c r="U73" s="16"/>
      <c r="V73" s="16">
        <v>434</v>
      </c>
      <c r="W73" s="15">
        <f>ROUND(IF(D73=Table!$C$3,Y73*Table!$C$4/8,Y73*Table!$D$4/8),3)</f>
        <v>414</v>
      </c>
      <c r="X73" s="16">
        <f t="shared" si="16"/>
        <v>414</v>
      </c>
      <c r="Y73" s="16">
        <v>7.36</v>
      </c>
      <c r="Z73" s="16">
        <f t="shared" si="17"/>
        <v>7.36</v>
      </c>
      <c r="AA73" s="16" t="s">
        <v>74</v>
      </c>
      <c r="AB73" s="99">
        <v>43987</v>
      </c>
      <c r="AC73" s="99">
        <v>43979</v>
      </c>
      <c r="AD73" s="99">
        <v>43987</v>
      </c>
      <c r="AE73" s="99">
        <v>150</v>
      </c>
      <c r="AF73" s="99">
        <v>150</v>
      </c>
      <c r="AG73" s="99" t="s">
        <v>176</v>
      </c>
      <c r="AH73" s="100">
        <v>0.99</v>
      </c>
      <c r="AI73" s="100">
        <v>0.98</v>
      </c>
      <c r="AJ73" s="100">
        <v>0.97</v>
      </c>
      <c r="AK73" s="157" t="s">
        <v>150</v>
      </c>
      <c r="AL73" s="134" t="s">
        <v>950</v>
      </c>
      <c r="AM73" s="15"/>
      <c r="AN73" s="15" t="s">
        <v>840</v>
      </c>
    </row>
    <row r="74" spans="2:40" hidden="1" x14ac:dyDescent="0.25">
      <c r="B74" s="163">
        <f t="shared" si="15"/>
        <v>15</v>
      </c>
      <c r="C74" s="16">
        <v>20200528</v>
      </c>
      <c r="D74" s="16" t="s">
        <v>3</v>
      </c>
      <c r="E74" s="141" t="s">
        <v>668</v>
      </c>
      <c r="F74" s="98" t="s">
        <v>718</v>
      </c>
      <c r="G74" s="52" t="s">
        <v>61</v>
      </c>
      <c r="H74" s="16" t="s">
        <v>800</v>
      </c>
      <c r="I74" s="16" t="s">
        <v>752</v>
      </c>
      <c r="J74" s="16" t="s">
        <v>836</v>
      </c>
      <c r="K74" s="52" t="s">
        <v>61</v>
      </c>
      <c r="L74" s="98" t="s">
        <v>951</v>
      </c>
      <c r="M74" s="52" t="s">
        <v>61</v>
      </c>
      <c r="N74" s="16" t="s">
        <v>736</v>
      </c>
      <c r="O74" s="98" t="s">
        <v>61</v>
      </c>
      <c r="P74" s="98" t="s">
        <v>737</v>
      </c>
      <c r="Q74" s="18"/>
      <c r="R74" s="16" t="s">
        <v>96</v>
      </c>
      <c r="S74" s="16" t="s">
        <v>6</v>
      </c>
      <c r="T74" s="16"/>
      <c r="U74" s="16"/>
      <c r="V74" s="16">
        <v>95</v>
      </c>
      <c r="W74" s="15">
        <f>ROUND(IF(D74=Table!$C$3,Y74*Table!$C$4/8,Y74*Table!$D$4/8),3)</f>
        <v>90</v>
      </c>
      <c r="X74" s="16">
        <f t="shared" si="16"/>
        <v>90</v>
      </c>
      <c r="Y74" s="16">
        <v>1.6</v>
      </c>
      <c r="Z74" s="16">
        <f t="shared" si="17"/>
        <v>1.6</v>
      </c>
      <c r="AA74" s="16" t="s">
        <v>74</v>
      </c>
      <c r="AB74" s="99">
        <v>43987</v>
      </c>
      <c r="AC74" s="99">
        <v>43979</v>
      </c>
      <c r="AD74" s="99">
        <v>43987</v>
      </c>
      <c r="AE74" s="99">
        <v>43983</v>
      </c>
      <c r="AF74" s="99">
        <v>43983</v>
      </c>
      <c r="AG74" s="99" t="s">
        <v>176</v>
      </c>
      <c r="AH74" s="100">
        <v>1</v>
      </c>
      <c r="AI74" s="100">
        <v>1</v>
      </c>
      <c r="AJ74" s="100">
        <v>1</v>
      </c>
      <c r="AK74" s="157" t="s">
        <v>150</v>
      </c>
      <c r="AL74" s="134"/>
      <c r="AM74" s="15"/>
      <c r="AN74" s="15" t="s">
        <v>840</v>
      </c>
    </row>
    <row r="75" spans="2:40" hidden="1" x14ac:dyDescent="0.25">
      <c r="B75" s="163">
        <f t="shared" si="15"/>
        <v>16</v>
      </c>
      <c r="C75" s="16">
        <v>20200528</v>
      </c>
      <c r="D75" s="16" t="s">
        <v>3</v>
      </c>
      <c r="E75" s="141" t="s">
        <v>668</v>
      </c>
      <c r="F75" s="98" t="s">
        <v>718</v>
      </c>
      <c r="G75" s="52" t="s">
        <v>61</v>
      </c>
      <c r="H75" s="16" t="s">
        <v>801</v>
      </c>
      <c r="I75" s="16" t="s">
        <v>753</v>
      </c>
      <c r="J75" s="16" t="s">
        <v>837</v>
      </c>
      <c r="K75" s="52" t="s">
        <v>61</v>
      </c>
      <c r="L75" s="98" t="s">
        <v>951</v>
      </c>
      <c r="M75" s="52" t="s">
        <v>61</v>
      </c>
      <c r="N75" s="16" t="s">
        <v>736</v>
      </c>
      <c r="O75" s="98" t="s">
        <v>61</v>
      </c>
      <c r="P75" s="98" t="s">
        <v>737</v>
      </c>
      <c r="Q75" s="18"/>
      <c r="R75" s="16" t="s">
        <v>96</v>
      </c>
      <c r="S75" s="16" t="s">
        <v>6</v>
      </c>
      <c r="T75" s="16"/>
      <c r="U75" s="16"/>
      <c r="V75" s="16">
        <v>271</v>
      </c>
      <c r="W75" s="15">
        <f>ROUND(IF(D75=Table!$C$3,Y75*Table!$C$4/8,Y75*Table!$D$4/8),3)</f>
        <v>90</v>
      </c>
      <c r="X75" s="16">
        <f t="shared" si="16"/>
        <v>90</v>
      </c>
      <c r="Y75" s="16">
        <v>1.6</v>
      </c>
      <c r="Z75" s="16">
        <f t="shared" si="17"/>
        <v>1.6</v>
      </c>
      <c r="AA75" s="16" t="s">
        <v>74</v>
      </c>
      <c r="AB75" s="99">
        <v>43987</v>
      </c>
      <c r="AC75" s="99">
        <v>43979</v>
      </c>
      <c r="AD75" s="99">
        <v>43987</v>
      </c>
      <c r="AE75" s="99">
        <v>43983</v>
      </c>
      <c r="AF75" s="99">
        <v>43983</v>
      </c>
      <c r="AG75" s="99" t="s">
        <v>176</v>
      </c>
      <c r="AH75" s="100">
        <v>1</v>
      </c>
      <c r="AI75" s="100">
        <v>1</v>
      </c>
      <c r="AJ75" s="100">
        <v>1</v>
      </c>
      <c r="AK75" s="157" t="s">
        <v>150</v>
      </c>
      <c r="AL75" s="134"/>
      <c r="AM75" s="15"/>
      <c r="AN75" s="15" t="s">
        <v>840</v>
      </c>
    </row>
    <row r="76" spans="2:40" hidden="1" x14ac:dyDescent="0.25">
      <c r="B76" s="163">
        <f t="shared" si="15"/>
        <v>17</v>
      </c>
      <c r="C76" s="16">
        <v>20200528</v>
      </c>
      <c r="D76" s="16" t="s">
        <v>3</v>
      </c>
      <c r="E76" s="141" t="s">
        <v>668</v>
      </c>
      <c r="F76" s="98" t="s">
        <v>718</v>
      </c>
      <c r="G76" s="52" t="s">
        <v>61</v>
      </c>
      <c r="H76" s="16" t="s">
        <v>802</v>
      </c>
      <c r="I76" s="16" t="s">
        <v>754</v>
      </c>
      <c r="J76" s="16" t="s">
        <v>838</v>
      </c>
      <c r="K76" s="52" t="s">
        <v>61</v>
      </c>
      <c r="L76" s="98" t="s">
        <v>951</v>
      </c>
      <c r="M76" s="52" t="s">
        <v>61</v>
      </c>
      <c r="N76" s="16" t="s">
        <v>736</v>
      </c>
      <c r="O76" s="98" t="s">
        <v>61</v>
      </c>
      <c r="P76" s="98" t="s">
        <v>737</v>
      </c>
      <c r="Q76" s="18"/>
      <c r="R76" s="16" t="s">
        <v>96</v>
      </c>
      <c r="S76" s="16" t="s">
        <v>6</v>
      </c>
      <c r="T76" s="16"/>
      <c r="U76" s="16"/>
      <c r="V76" s="16">
        <v>1194</v>
      </c>
      <c r="W76" s="15">
        <f>ROUND(IF(D76=Table!$C$3,Y76*Table!$C$4/8,Y76*Table!$D$4/8),3)</f>
        <v>270</v>
      </c>
      <c r="X76" s="16">
        <f t="shared" si="16"/>
        <v>270</v>
      </c>
      <c r="Y76" s="16">
        <v>4.8</v>
      </c>
      <c r="Z76" s="16">
        <f t="shared" si="17"/>
        <v>4.8</v>
      </c>
      <c r="AA76" s="16" t="s">
        <v>74</v>
      </c>
      <c r="AB76" s="99">
        <v>43987</v>
      </c>
      <c r="AC76" s="99">
        <v>43979</v>
      </c>
      <c r="AD76" s="99">
        <v>43987</v>
      </c>
      <c r="AE76" s="99">
        <v>43983</v>
      </c>
      <c r="AF76" s="99">
        <v>43983</v>
      </c>
      <c r="AG76" s="99" t="s">
        <v>176</v>
      </c>
      <c r="AH76" s="100">
        <v>1</v>
      </c>
      <c r="AI76" s="100">
        <v>1</v>
      </c>
      <c r="AJ76" s="100">
        <v>1</v>
      </c>
      <c r="AK76" s="157" t="s">
        <v>150</v>
      </c>
      <c r="AL76" s="134"/>
      <c r="AM76" s="15"/>
      <c r="AN76" s="15" t="s">
        <v>840</v>
      </c>
    </row>
    <row r="77" spans="2:40" hidden="1" x14ac:dyDescent="0.25">
      <c r="B77" s="163">
        <f t="shared" si="15"/>
        <v>18</v>
      </c>
      <c r="C77" s="16">
        <v>20200528</v>
      </c>
      <c r="D77" s="16" t="s">
        <v>3</v>
      </c>
      <c r="E77" s="141" t="s">
        <v>668</v>
      </c>
      <c r="F77" s="98" t="s">
        <v>718</v>
      </c>
      <c r="G77" s="52" t="s">
        <v>61</v>
      </c>
      <c r="H77" s="16" t="s">
        <v>803</v>
      </c>
      <c r="I77" s="16" t="s">
        <v>755</v>
      </c>
      <c r="J77" s="16" t="s">
        <v>836</v>
      </c>
      <c r="K77" s="52" t="s">
        <v>61</v>
      </c>
      <c r="L77" s="98" t="s">
        <v>951</v>
      </c>
      <c r="M77" s="52" t="s">
        <v>61</v>
      </c>
      <c r="N77" s="16" t="s">
        <v>736</v>
      </c>
      <c r="O77" s="98" t="s">
        <v>61</v>
      </c>
      <c r="P77" s="98" t="s">
        <v>737</v>
      </c>
      <c r="Q77" s="18"/>
      <c r="R77" s="16" t="s">
        <v>96</v>
      </c>
      <c r="S77" s="16" t="s">
        <v>6</v>
      </c>
      <c r="T77" s="16"/>
      <c r="U77" s="16"/>
      <c r="V77" s="16">
        <v>46</v>
      </c>
      <c r="W77" s="15">
        <f>ROUND(IF(D77=Table!$C$3,Y77*Table!$C$4/8,Y77*Table!$D$4/8),3)</f>
        <v>90</v>
      </c>
      <c r="X77" s="16">
        <f t="shared" si="16"/>
        <v>90</v>
      </c>
      <c r="Y77" s="16">
        <v>1.6</v>
      </c>
      <c r="Z77" s="16">
        <f t="shared" si="17"/>
        <v>1.6</v>
      </c>
      <c r="AA77" s="16" t="s">
        <v>74</v>
      </c>
      <c r="AB77" s="99">
        <v>43987</v>
      </c>
      <c r="AC77" s="99">
        <v>43979</v>
      </c>
      <c r="AD77" s="99">
        <v>43987</v>
      </c>
      <c r="AE77" s="99">
        <v>43983</v>
      </c>
      <c r="AF77" s="99">
        <v>43983</v>
      </c>
      <c r="AG77" s="99" t="s">
        <v>176</v>
      </c>
      <c r="AH77" s="100">
        <v>0.96</v>
      </c>
      <c r="AI77" s="100">
        <v>0.94</v>
      </c>
      <c r="AJ77" s="100">
        <v>1</v>
      </c>
      <c r="AK77" s="157" t="s">
        <v>150</v>
      </c>
      <c r="AL77" s="134" t="s">
        <v>1197</v>
      </c>
      <c r="AM77" s="15"/>
      <c r="AN77" s="15" t="s">
        <v>840</v>
      </c>
    </row>
    <row r="78" spans="2:40" hidden="1" x14ac:dyDescent="0.25">
      <c r="B78" s="163">
        <f t="shared" si="15"/>
        <v>19</v>
      </c>
      <c r="C78" s="16">
        <v>20200528</v>
      </c>
      <c r="D78" s="16" t="s">
        <v>3</v>
      </c>
      <c r="E78" s="141" t="s">
        <v>668</v>
      </c>
      <c r="F78" s="98" t="s">
        <v>718</v>
      </c>
      <c r="G78" s="52" t="s">
        <v>61</v>
      </c>
      <c r="H78" s="16" t="s">
        <v>804</v>
      </c>
      <c r="I78" s="16" t="s">
        <v>756</v>
      </c>
      <c r="J78" s="16" t="s">
        <v>836</v>
      </c>
      <c r="K78" s="52" t="s">
        <v>61</v>
      </c>
      <c r="L78" s="98" t="s">
        <v>951</v>
      </c>
      <c r="M78" s="52" t="s">
        <v>61</v>
      </c>
      <c r="N78" s="16" t="s">
        <v>736</v>
      </c>
      <c r="O78" s="98" t="s">
        <v>61</v>
      </c>
      <c r="P78" s="98" t="s">
        <v>737</v>
      </c>
      <c r="Q78" s="18"/>
      <c r="R78" s="16" t="s">
        <v>96</v>
      </c>
      <c r="S78" s="16" t="s">
        <v>6</v>
      </c>
      <c r="T78" s="16"/>
      <c r="U78" s="16"/>
      <c r="V78" s="16">
        <v>59</v>
      </c>
      <c r="W78" s="15">
        <f>ROUND(IF(D78=Table!$C$3,Y78*Table!$C$4/8,Y78*Table!$D$4/8),3)</f>
        <v>90</v>
      </c>
      <c r="X78" s="16">
        <f t="shared" si="16"/>
        <v>90</v>
      </c>
      <c r="Y78" s="16">
        <v>1.6</v>
      </c>
      <c r="Z78" s="16">
        <f t="shared" si="17"/>
        <v>1.6</v>
      </c>
      <c r="AA78" s="16" t="s">
        <v>74</v>
      </c>
      <c r="AB78" s="99">
        <v>43987</v>
      </c>
      <c r="AC78" s="99">
        <v>43979</v>
      </c>
      <c r="AD78" s="99">
        <v>43987</v>
      </c>
      <c r="AE78" s="99">
        <v>43983</v>
      </c>
      <c r="AF78" s="99">
        <v>43983</v>
      </c>
      <c r="AG78" s="99" t="s">
        <v>176</v>
      </c>
      <c r="AH78" s="100">
        <v>0.97</v>
      </c>
      <c r="AI78" s="100">
        <v>0.96</v>
      </c>
      <c r="AJ78" s="100">
        <v>1</v>
      </c>
      <c r="AK78" s="157" t="s">
        <v>150</v>
      </c>
      <c r="AL78" s="134" t="s">
        <v>1198</v>
      </c>
      <c r="AM78" s="15"/>
      <c r="AN78" s="15" t="s">
        <v>840</v>
      </c>
    </row>
    <row r="79" spans="2:40" hidden="1" x14ac:dyDescent="0.25">
      <c r="B79" s="163">
        <f t="shared" si="15"/>
        <v>20</v>
      </c>
      <c r="C79" s="16">
        <v>20200528</v>
      </c>
      <c r="D79" s="16" t="s">
        <v>3</v>
      </c>
      <c r="E79" s="141" t="s">
        <v>668</v>
      </c>
      <c r="F79" s="98" t="s">
        <v>718</v>
      </c>
      <c r="G79" s="52" t="s">
        <v>61</v>
      </c>
      <c r="H79" s="16" t="s">
        <v>805</v>
      </c>
      <c r="I79" s="16" t="s">
        <v>757</v>
      </c>
      <c r="J79" s="16" t="s">
        <v>836</v>
      </c>
      <c r="K79" s="52" t="s">
        <v>61</v>
      </c>
      <c r="L79" s="98" t="s">
        <v>951</v>
      </c>
      <c r="M79" s="52" t="s">
        <v>61</v>
      </c>
      <c r="N79" s="16" t="s">
        <v>736</v>
      </c>
      <c r="O79" s="98" t="s">
        <v>61</v>
      </c>
      <c r="P79" s="98" t="s">
        <v>737</v>
      </c>
      <c r="Q79" s="18"/>
      <c r="R79" s="16" t="s">
        <v>96</v>
      </c>
      <c r="S79" s="16" t="s">
        <v>6</v>
      </c>
      <c r="T79" s="16"/>
      <c r="U79" s="16"/>
      <c r="V79" s="16">
        <v>103</v>
      </c>
      <c r="W79" s="15">
        <f>ROUND(IF(D79=Table!$C$3,Y79*Table!$C$4/8,Y79*Table!$D$4/8),3)</f>
        <v>90</v>
      </c>
      <c r="X79" s="16">
        <f t="shared" si="16"/>
        <v>90</v>
      </c>
      <c r="Y79" s="16">
        <v>1.6</v>
      </c>
      <c r="Z79" s="16">
        <f t="shared" si="17"/>
        <v>1.6</v>
      </c>
      <c r="AA79" s="16" t="s">
        <v>74</v>
      </c>
      <c r="AB79" s="99">
        <v>43987</v>
      </c>
      <c r="AC79" s="99">
        <v>43979</v>
      </c>
      <c r="AD79" s="99">
        <v>43987</v>
      </c>
      <c r="AE79" s="99">
        <v>43983</v>
      </c>
      <c r="AF79" s="99">
        <v>43983</v>
      </c>
      <c r="AG79" s="99" t="s">
        <v>176</v>
      </c>
      <c r="AH79" s="100">
        <v>0.95</v>
      </c>
      <c r="AI79" s="100">
        <v>0.95</v>
      </c>
      <c r="AJ79" s="100">
        <v>1</v>
      </c>
      <c r="AK79" s="157" t="s">
        <v>150</v>
      </c>
      <c r="AL79" s="134" t="s">
        <v>1199</v>
      </c>
      <c r="AM79" s="15"/>
      <c r="AN79" s="15" t="s">
        <v>840</v>
      </c>
    </row>
    <row r="80" spans="2:40" hidden="1" x14ac:dyDescent="0.25">
      <c r="B80" s="163">
        <f t="shared" si="15"/>
        <v>21</v>
      </c>
      <c r="C80" s="16">
        <v>20200528</v>
      </c>
      <c r="D80" s="16" t="s">
        <v>3</v>
      </c>
      <c r="E80" s="141" t="s">
        <v>668</v>
      </c>
      <c r="F80" s="98" t="s">
        <v>718</v>
      </c>
      <c r="G80" s="52" t="s">
        <v>61</v>
      </c>
      <c r="H80" s="16" t="s">
        <v>806</v>
      </c>
      <c r="I80" s="16" t="s">
        <v>758</v>
      </c>
      <c r="J80" s="16" t="s">
        <v>836</v>
      </c>
      <c r="K80" s="52" t="s">
        <v>61</v>
      </c>
      <c r="L80" s="98" t="s">
        <v>951</v>
      </c>
      <c r="M80" s="52" t="s">
        <v>61</v>
      </c>
      <c r="N80" s="16" t="s">
        <v>736</v>
      </c>
      <c r="O80" s="98" t="s">
        <v>61</v>
      </c>
      <c r="P80" s="98" t="s">
        <v>737</v>
      </c>
      <c r="Q80" s="18"/>
      <c r="R80" s="16" t="s">
        <v>96</v>
      </c>
      <c r="S80" s="16" t="s">
        <v>6</v>
      </c>
      <c r="T80" s="16"/>
      <c r="U80" s="16"/>
      <c r="V80" s="16">
        <v>71</v>
      </c>
      <c r="W80" s="15">
        <f>ROUND(IF(D80=Table!$C$3,Y80*Table!$C$4/8,Y80*Table!$D$4/8),3)</f>
        <v>67.5</v>
      </c>
      <c r="X80" s="16">
        <f t="shared" si="16"/>
        <v>67.5</v>
      </c>
      <c r="Y80" s="16">
        <v>1.2</v>
      </c>
      <c r="Z80" s="16">
        <f t="shared" si="17"/>
        <v>1.2</v>
      </c>
      <c r="AA80" s="16" t="s">
        <v>74</v>
      </c>
      <c r="AB80" s="99">
        <v>43987</v>
      </c>
      <c r="AC80" s="99">
        <v>43979</v>
      </c>
      <c r="AD80" s="99">
        <v>43987</v>
      </c>
      <c r="AE80" s="99">
        <v>43983</v>
      </c>
      <c r="AF80" s="99">
        <v>43983</v>
      </c>
      <c r="AG80" s="99" t="s">
        <v>176</v>
      </c>
      <c r="AH80" s="100">
        <v>0.98</v>
      </c>
      <c r="AI80" s="100">
        <v>0.98</v>
      </c>
      <c r="AJ80" s="100">
        <v>0.5</v>
      </c>
      <c r="AK80" s="157" t="s">
        <v>150</v>
      </c>
      <c r="AL80" s="134" t="s">
        <v>1200</v>
      </c>
      <c r="AM80" s="15"/>
      <c r="AN80" s="15" t="s">
        <v>840</v>
      </c>
    </row>
    <row r="81" spans="2:40" hidden="1" x14ac:dyDescent="0.25">
      <c r="B81" s="163">
        <f t="shared" si="15"/>
        <v>22</v>
      </c>
      <c r="C81" s="16">
        <v>20200528</v>
      </c>
      <c r="D81" s="16" t="s">
        <v>3</v>
      </c>
      <c r="E81" s="141" t="s">
        <v>668</v>
      </c>
      <c r="F81" s="98" t="s">
        <v>718</v>
      </c>
      <c r="G81" s="52" t="s">
        <v>61</v>
      </c>
      <c r="H81" s="16" t="s">
        <v>807</v>
      </c>
      <c r="I81" s="16" t="s">
        <v>759</v>
      </c>
      <c r="J81" s="16" t="s">
        <v>836</v>
      </c>
      <c r="K81" s="52" t="s">
        <v>61</v>
      </c>
      <c r="L81" s="98" t="s">
        <v>951</v>
      </c>
      <c r="M81" s="52" t="s">
        <v>61</v>
      </c>
      <c r="N81" s="16" t="s">
        <v>736</v>
      </c>
      <c r="O81" s="98" t="s">
        <v>61</v>
      </c>
      <c r="P81" s="98" t="s">
        <v>737</v>
      </c>
      <c r="Q81" s="18"/>
      <c r="R81" s="16" t="s">
        <v>96</v>
      </c>
      <c r="S81" s="16" t="s">
        <v>6</v>
      </c>
      <c r="T81" s="16"/>
      <c r="U81" s="16"/>
      <c r="V81" s="16">
        <v>147</v>
      </c>
      <c r="W81" s="15">
        <f>ROUND(IF(D81=Table!$C$3,Y81*Table!$C$4/8,Y81*Table!$D$4/8),3)</f>
        <v>139.5</v>
      </c>
      <c r="X81" s="16">
        <f t="shared" si="16"/>
        <v>139.5</v>
      </c>
      <c r="Y81" s="16">
        <v>2.48</v>
      </c>
      <c r="Z81" s="16">
        <f t="shared" si="17"/>
        <v>2.48</v>
      </c>
      <c r="AA81" s="16" t="s">
        <v>74</v>
      </c>
      <c r="AB81" s="99">
        <v>43987</v>
      </c>
      <c r="AC81" s="99">
        <v>43979</v>
      </c>
      <c r="AD81" s="99">
        <v>43987</v>
      </c>
      <c r="AE81" s="99">
        <v>43983</v>
      </c>
      <c r="AF81" s="99">
        <v>43983</v>
      </c>
      <c r="AG81" s="99" t="s">
        <v>176</v>
      </c>
      <c r="AH81" s="100">
        <v>0.99</v>
      </c>
      <c r="AI81" s="100">
        <v>0.99</v>
      </c>
      <c r="AJ81" s="100">
        <v>1</v>
      </c>
      <c r="AK81" s="157" t="s">
        <v>150</v>
      </c>
      <c r="AL81" s="134" t="s">
        <v>1201</v>
      </c>
      <c r="AM81" s="15"/>
      <c r="AN81" s="15" t="s">
        <v>840</v>
      </c>
    </row>
    <row r="82" spans="2:40" hidden="1" x14ac:dyDescent="0.25">
      <c r="B82" s="163">
        <f t="shared" si="15"/>
        <v>23</v>
      </c>
      <c r="C82" s="16">
        <v>20200528</v>
      </c>
      <c r="D82" s="16" t="s">
        <v>3</v>
      </c>
      <c r="E82" s="141" t="s">
        <v>668</v>
      </c>
      <c r="F82" s="98" t="s">
        <v>718</v>
      </c>
      <c r="G82" s="52" t="s">
        <v>61</v>
      </c>
      <c r="H82" s="16" t="s">
        <v>808</v>
      </c>
      <c r="I82" s="16" t="s">
        <v>760</v>
      </c>
      <c r="J82" s="16" t="s">
        <v>836</v>
      </c>
      <c r="K82" s="52" t="s">
        <v>61</v>
      </c>
      <c r="L82" s="98" t="s">
        <v>951</v>
      </c>
      <c r="M82" s="52" t="s">
        <v>61</v>
      </c>
      <c r="N82" s="16" t="s">
        <v>736</v>
      </c>
      <c r="O82" s="98" t="s">
        <v>61</v>
      </c>
      <c r="P82" s="98" t="s">
        <v>737</v>
      </c>
      <c r="Q82" s="18"/>
      <c r="R82" s="16" t="s">
        <v>96</v>
      </c>
      <c r="S82" s="16" t="s">
        <v>6</v>
      </c>
      <c r="T82" s="16"/>
      <c r="U82" s="16"/>
      <c r="V82" s="16">
        <v>59</v>
      </c>
      <c r="W82" s="15">
        <f>ROUND(IF(D82=Table!$C$3,Y82*Table!$C$4/8,Y82*Table!$D$4/8),3)</f>
        <v>90</v>
      </c>
      <c r="X82" s="16">
        <f t="shared" si="16"/>
        <v>90</v>
      </c>
      <c r="Y82" s="16">
        <v>1.6</v>
      </c>
      <c r="Z82" s="16">
        <f t="shared" si="17"/>
        <v>1.6</v>
      </c>
      <c r="AA82" s="16" t="s">
        <v>74</v>
      </c>
      <c r="AB82" s="99">
        <v>43987</v>
      </c>
      <c r="AC82" s="99">
        <v>43979</v>
      </c>
      <c r="AD82" s="99">
        <v>43987</v>
      </c>
      <c r="AE82" s="99">
        <v>43983</v>
      </c>
      <c r="AF82" s="99">
        <v>43983</v>
      </c>
      <c r="AG82" s="99" t="s">
        <v>176</v>
      </c>
      <c r="AH82" s="100">
        <v>0.97</v>
      </c>
      <c r="AI82" s="100">
        <v>0.96</v>
      </c>
      <c r="AJ82" s="100">
        <v>1</v>
      </c>
      <c r="AK82" s="157" t="s">
        <v>150</v>
      </c>
      <c r="AL82" s="134" t="s">
        <v>1198</v>
      </c>
      <c r="AM82" s="15"/>
      <c r="AN82" s="15" t="s">
        <v>840</v>
      </c>
    </row>
    <row r="83" spans="2:40" hidden="1" x14ac:dyDescent="0.25">
      <c r="B83" s="163">
        <f t="shared" si="15"/>
        <v>24</v>
      </c>
      <c r="C83" s="16">
        <v>20200528</v>
      </c>
      <c r="D83" s="16" t="s">
        <v>3</v>
      </c>
      <c r="E83" s="141" t="s">
        <v>668</v>
      </c>
      <c r="F83" s="98" t="s">
        <v>718</v>
      </c>
      <c r="G83" s="52" t="s">
        <v>61</v>
      </c>
      <c r="H83" s="16" t="s">
        <v>809</v>
      </c>
      <c r="I83" s="16" t="s">
        <v>761</v>
      </c>
      <c r="J83" s="16" t="s">
        <v>836</v>
      </c>
      <c r="K83" s="52" t="s">
        <v>61</v>
      </c>
      <c r="L83" s="98" t="s">
        <v>951</v>
      </c>
      <c r="M83" s="52" t="s">
        <v>61</v>
      </c>
      <c r="N83" s="16" t="s">
        <v>736</v>
      </c>
      <c r="O83" s="98" t="s">
        <v>61</v>
      </c>
      <c r="P83" s="98" t="s">
        <v>737</v>
      </c>
      <c r="Q83" s="18"/>
      <c r="R83" s="16" t="s">
        <v>96</v>
      </c>
      <c r="S83" s="16" t="s">
        <v>6</v>
      </c>
      <c r="T83" s="16"/>
      <c r="U83" s="16"/>
      <c r="V83" s="16">
        <v>119</v>
      </c>
      <c r="W83" s="15">
        <f>ROUND(IF(D83=Table!$C$3,Y83*Table!$C$4/8,Y83*Table!$D$4/8),3)</f>
        <v>112.5</v>
      </c>
      <c r="X83" s="16">
        <f t="shared" si="16"/>
        <v>112.5</v>
      </c>
      <c r="Y83" s="16">
        <v>2</v>
      </c>
      <c r="Z83" s="16">
        <f t="shared" si="17"/>
        <v>2</v>
      </c>
      <c r="AA83" s="16" t="s">
        <v>74</v>
      </c>
      <c r="AB83" s="99">
        <v>43987</v>
      </c>
      <c r="AC83" s="99">
        <v>43979</v>
      </c>
      <c r="AD83" s="99">
        <v>43987</v>
      </c>
      <c r="AE83" s="99">
        <v>43983</v>
      </c>
      <c r="AF83" s="99">
        <v>43983</v>
      </c>
      <c r="AG83" s="99" t="s">
        <v>176</v>
      </c>
      <c r="AH83" s="100">
        <v>0.98</v>
      </c>
      <c r="AI83" s="100">
        <v>0.98</v>
      </c>
      <c r="AJ83" s="100">
        <v>1</v>
      </c>
      <c r="AK83" s="157" t="s">
        <v>150</v>
      </c>
      <c r="AL83" s="134" t="s">
        <v>1202</v>
      </c>
      <c r="AM83" s="15"/>
      <c r="AN83" s="15" t="s">
        <v>840</v>
      </c>
    </row>
    <row r="84" spans="2:40" hidden="1" x14ac:dyDescent="0.25">
      <c r="B84" s="163">
        <f t="shared" si="15"/>
        <v>25</v>
      </c>
      <c r="C84" s="16">
        <v>20200528</v>
      </c>
      <c r="D84" s="16" t="s">
        <v>3</v>
      </c>
      <c r="E84" s="141" t="s">
        <v>668</v>
      </c>
      <c r="F84" s="98" t="s">
        <v>718</v>
      </c>
      <c r="G84" s="52" t="s">
        <v>61</v>
      </c>
      <c r="H84" s="16" t="s">
        <v>810</v>
      </c>
      <c r="I84" s="16" t="s">
        <v>762</v>
      </c>
      <c r="J84" s="16" t="s">
        <v>836</v>
      </c>
      <c r="K84" s="52" t="s">
        <v>61</v>
      </c>
      <c r="L84" s="98" t="s">
        <v>951</v>
      </c>
      <c r="M84" s="52" t="s">
        <v>61</v>
      </c>
      <c r="N84" s="16" t="s">
        <v>736</v>
      </c>
      <c r="O84" s="98" t="s">
        <v>61</v>
      </c>
      <c r="P84" s="98" t="s">
        <v>737</v>
      </c>
      <c r="Q84" s="18"/>
      <c r="R84" s="16" t="s">
        <v>96</v>
      </c>
      <c r="S84" s="16" t="s">
        <v>6</v>
      </c>
      <c r="T84" s="16"/>
      <c r="U84" s="16"/>
      <c r="V84" s="16">
        <v>367</v>
      </c>
      <c r="W84" s="15">
        <f>ROUND(IF(D84=Table!$C$3,Y84*Table!$C$4/8,Y84*Table!$D$4/8),3)</f>
        <v>382.5</v>
      </c>
      <c r="X84" s="16">
        <f t="shared" si="16"/>
        <v>382.5</v>
      </c>
      <c r="Y84" s="16">
        <v>6.8</v>
      </c>
      <c r="Z84" s="16">
        <f t="shared" si="17"/>
        <v>6.8</v>
      </c>
      <c r="AA84" s="16" t="s">
        <v>74</v>
      </c>
      <c r="AB84" s="99">
        <v>43987</v>
      </c>
      <c r="AC84" s="99">
        <v>43979</v>
      </c>
      <c r="AD84" s="99">
        <v>43987</v>
      </c>
      <c r="AE84" s="99">
        <v>43983</v>
      </c>
      <c r="AF84" s="99">
        <v>43983</v>
      </c>
      <c r="AG84" s="99" t="s">
        <v>176</v>
      </c>
      <c r="AH84" s="100">
        <v>0.98</v>
      </c>
      <c r="AI84" s="100">
        <v>0.98</v>
      </c>
      <c r="AJ84" s="100">
        <v>1</v>
      </c>
      <c r="AK84" s="157" t="s">
        <v>150</v>
      </c>
      <c r="AL84" s="134" t="s">
        <v>1203</v>
      </c>
      <c r="AM84" s="15"/>
      <c r="AN84" s="15" t="s">
        <v>840</v>
      </c>
    </row>
    <row r="85" spans="2:40" hidden="1" x14ac:dyDescent="0.25">
      <c r="B85" s="163">
        <f t="shared" ref="B85:B114" si="18">B84+1</f>
        <v>26</v>
      </c>
      <c r="C85" s="16">
        <v>20200528</v>
      </c>
      <c r="D85" s="16" t="s">
        <v>3</v>
      </c>
      <c r="E85" s="141" t="s">
        <v>668</v>
      </c>
      <c r="F85" s="98" t="s">
        <v>719</v>
      </c>
      <c r="G85" s="52" t="s">
        <v>61</v>
      </c>
      <c r="H85" s="16" t="s">
        <v>828</v>
      </c>
      <c r="I85" s="16" t="s">
        <v>780</v>
      </c>
      <c r="J85" s="16" t="s">
        <v>837</v>
      </c>
      <c r="K85" s="52" t="s">
        <v>61</v>
      </c>
      <c r="L85" s="98" t="s">
        <v>951</v>
      </c>
      <c r="M85" s="52" t="s">
        <v>61</v>
      </c>
      <c r="N85" s="16" t="s">
        <v>736</v>
      </c>
      <c r="O85" s="98" t="s">
        <v>61</v>
      </c>
      <c r="P85" s="98" t="s">
        <v>737</v>
      </c>
      <c r="Q85" s="18"/>
      <c r="R85" s="106" t="s">
        <v>94</v>
      </c>
      <c r="S85" s="16" t="s">
        <v>141</v>
      </c>
      <c r="T85" s="16"/>
      <c r="U85" s="16"/>
      <c r="V85" s="16">
        <v>89</v>
      </c>
      <c r="W85" s="15">
        <f>ROUND(IF(D85=Table!$C$3,Y85*Table!$C$4/8,Y85*Table!$D$4/8),3)</f>
        <v>90</v>
      </c>
      <c r="X85" s="16">
        <v>90</v>
      </c>
      <c r="Y85" s="16">
        <v>1.6</v>
      </c>
      <c r="Z85" s="16">
        <v>1</v>
      </c>
      <c r="AA85" s="16" t="s">
        <v>74</v>
      </c>
      <c r="AB85" s="99">
        <v>43987</v>
      </c>
      <c r="AC85" s="99">
        <v>43979</v>
      </c>
      <c r="AD85" s="99">
        <v>43987</v>
      </c>
      <c r="AE85" s="99">
        <v>43980</v>
      </c>
      <c r="AF85" s="99">
        <v>43980</v>
      </c>
      <c r="AG85" s="99" t="s">
        <v>176</v>
      </c>
      <c r="AH85" s="100">
        <v>1</v>
      </c>
      <c r="AI85" s="100">
        <v>1</v>
      </c>
      <c r="AJ85" s="100">
        <v>1</v>
      </c>
      <c r="AK85" s="157" t="s">
        <v>150</v>
      </c>
      <c r="AL85" s="134"/>
      <c r="AM85" s="15"/>
      <c r="AN85" s="15" t="s">
        <v>841</v>
      </c>
    </row>
    <row r="86" spans="2:40" hidden="1" x14ac:dyDescent="0.25">
      <c r="B86" s="163">
        <f t="shared" si="18"/>
        <v>27</v>
      </c>
      <c r="C86" s="16">
        <v>20200528</v>
      </c>
      <c r="D86" s="16" t="s">
        <v>3</v>
      </c>
      <c r="E86" s="141" t="s">
        <v>668</v>
      </c>
      <c r="F86" s="98" t="s">
        <v>719</v>
      </c>
      <c r="G86" s="52" t="s">
        <v>61</v>
      </c>
      <c r="H86" s="16" t="s">
        <v>799</v>
      </c>
      <c r="I86" s="16" t="s">
        <v>781</v>
      </c>
      <c r="J86" s="16" t="s">
        <v>837</v>
      </c>
      <c r="K86" s="52" t="s">
        <v>61</v>
      </c>
      <c r="L86" s="98" t="s">
        <v>951</v>
      </c>
      <c r="M86" s="52" t="s">
        <v>61</v>
      </c>
      <c r="N86" s="16" t="s">
        <v>736</v>
      </c>
      <c r="O86" s="98" t="s">
        <v>61</v>
      </c>
      <c r="P86" s="98" t="s">
        <v>737</v>
      </c>
      <c r="Q86" s="18"/>
      <c r="R86" s="106" t="s">
        <v>94</v>
      </c>
      <c r="S86" s="16" t="s">
        <v>141</v>
      </c>
      <c r="T86" s="16"/>
      <c r="U86" s="16"/>
      <c r="V86" s="16">
        <v>67</v>
      </c>
      <c r="W86" s="15">
        <f>ROUND(IF(D86=Table!$C$3,Y86*Table!$C$4/8,Y86*Table!$D$4/8),3)</f>
        <v>90</v>
      </c>
      <c r="X86" s="16">
        <v>90</v>
      </c>
      <c r="Y86" s="16">
        <v>1.6</v>
      </c>
      <c r="Z86" s="16">
        <v>1</v>
      </c>
      <c r="AA86" s="16" t="s">
        <v>74</v>
      </c>
      <c r="AB86" s="99">
        <v>43987</v>
      </c>
      <c r="AC86" s="99">
        <v>43979</v>
      </c>
      <c r="AD86" s="99">
        <v>43987</v>
      </c>
      <c r="AE86" s="99">
        <v>43980</v>
      </c>
      <c r="AF86" s="99">
        <v>43980</v>
      </c>
      <c r="AG86" s="99" t="s">
        <v>176</v>
      </c>
      <c r="AH86" s="100">
        <v>1</v>
      </c>
      <c r="AI86" s="100">
        <v>1</v>
      </c>
      <c r="AJ86" s="100">
        <v>1</v>
      </c>
      <c r="AK86" s="157" t="s">
        <v>150</v>
      </c>
      <c r="AL86" s="134"/>
      <c r="AM86" s="15"/>
      <c r="AN86" s="15" t="s">
        <v>841</v>
      </c>
    </row>
    <row r="87" spans="2:40" hidden="1" x14ac:dyDescent="0.25">
      <c r="B87" s="163">
        <f t="shared" si="18"/>
        <v>28</v>
      </c>
      <c r="C87" s="16">
        <v>20200528</v>
      </c>
      <c r="D87" s="16" t="s">
        <v>3</v>
      </c>
      <c r="E87" s="141" t="s">
        <v>668</v>
      </c>
      <c r="F87" s="98" t="s">
        <v>719</v>
      </c>
      <c r="G87" s="52" t="s">
        <v>61</v>
      </c>
      <c r="H87" s="16" t="s">
        <v>829</v>
      </c>
      <c r="I87" s="16" t="s">
        <v>782</v>
      </c>
      <c r="J87" s="16" t="s">
        <v>837</v>
      </c>
      <c r="K87" s="52" t="s">
        <v>61</v>
      </c>
      <c r="L87" s="98" t="s">
        <v>951</v>
      </c>
      <c r="M87" s="52" t="s">
        <v>61</v>
      </c>
      <c r="N87" s="16" t="s">
        <v>736</v>
      </c>
      <c r="O87" s="98" t="s">
        <v>61</v>
      </c>
      <c r="P87" s="98" t="s">
        <v>737</v>
      </c>
      <c r="Q87" s="18"/>
      <c r="R87" s="106" t="s">
        <v>94</v>
      </c>
      <c r="S87" s="16" t="s">
        <v>141</v>
      </c>
      <c r="T87" s="16"/>
      <c r="U87" s="16"/>
      <c r="V87" s="16">
        <v>145</v>
      </c>
      <c r="W87" s="15">
        <f>ROUND(IF(D87=Table!$C$3,Y87*Table!$C$4/8,Y87*Table!$D$4/8),3)</f>
        <v>144</v>
      </c>
      <c r="X87" s="16">
        <v>144</v>
      </c>
      <c r="Y87" s="16">
        <v>2.56</v>
      </c>
      <c r="Z87" s="16">
        <v>2</v>
      </c>
      <c r="AA87" s="16" t="s">
        <v>74</v>
      </c>
      <c r="AB87" s="99">
        <v>43987</v>
      </c>
      <c r="AC87" s="99">
        <v>43979</v>
      </c>
      <c r="AD87" s="99">
        <v>43987</v>
      </c>
      <c r="AE87" s="99">
        <v>43980</v>
      </c>
      <c r="AF87" s="99">
        <v>43980</v>
      </c>
      <c r="AG87" s="99" t="s">
        <v>176</v>
      </c>
      <c r="AH87" s="100">
        <v>1</v>
      </c>
      <c r="AI87" s="100">
        <v>1</v>
      </c>
      <c r="AJ87" s="100">
        <v>1</v>
      </c>
      <c r="AK87" s="157" t="s">
        <v>150</v>
      </c>
      <c r="AL87" s="134"/>
      <c r="AM87" s="15"/>
      <c r="AN87" s="15" t="s">
        <v>841</v>
      </c>
    </row>
    <row r="88" spans="2:40" hidden="1" x14ac:dyDescent="0.25">
      <c r="B88" s="163">
        <f t="shared" si="18"/>
        <v>29</v>
      </c>
      <c r="C88" s="16">
        <v>20200528</v>
      </c>
      <c r="D88" s="16" t="s">
        <v>3</v>
      </c>
      <c r="E88" s="141" t="s">
        <v>668</v>
      </c>
      <c r="F88" s="98" t="s">
        <v>719</v>
      </c>
      <c r="G88" s="52" t="s">
        <v>61</v>
      </c>
      <c r="H88" s="16" t="s">
        <v>729</v>
      </c>
      <c r="I88" s="16" t="s">
        <v>783</v>
      </c>
      <c r="J88" s="16" t="s">
        <v>837</v>
      </c>
      <c r="K88" s="52" t="s">
        <v>61</v>
      </c>
      <c r="L88" s="98" t="s">
        <v>951</v>
      </c>
      <c r="M88" s="52" t="s">
        <v>61</v>
      </c>
      <c r="N88" s="16" t="s">
        <v>736</v>
      </c>
      <c r="O88" s="98" t="s">
        <v>61</v>
      </c>
      <c r="P88" s="98" t="s">
        <v>737</v>
      </c>
      <c r="Q88" s="18"/>
      <c r="R88" s="106" t="s">
        <v>94</v>
      </c>
      <c r="S88" s="16" t="s">
        <v>141</v>
      </c>
      <c r="T88" s="16"/>
      <c r="U88" s="16"/>
      <c r="V88" s="16">
        <v>47</v>
      </c>
      <c r="W88" s="15">
        <f>ROUND(IF(D88=Table!$C$3,Y88*Table!$C$4/8,Y88*Table!$D$4/8),3)</f>
        <v>90</v>
      </c>
      <c r="X88" s="16">
        <v>90</v>
      </c>
      <c r="Y88" s="16">
        <v>1.6</v>
      </c>
      <c r="Z88" s="16">
        <v>1</v>
      </c>
      <c r="AA88" s="16" t="s">
        <v>74</v>
      </c>
      <c r="AB88" s="99">
        <v>43987</v>
      </c>
      <c r="AC88" s="99">
        <v>43979</v>
      </c>
      <c r="AD88" s="99">
        <v>43987</v>
      </c>
      <c r="AE88" s="99">
        <v>43980</v>
      </c>
      <c r="AF88" s="99">
        <v>43980</v>
      </c>
      <c r="AG88" s="99" t="s">
        <v>176</v>
      </c>
      <c r="AH88" s="100">
        <v>1</v>
      </c>
      <c r="AI88" s="100">
        <v>1</v>
      </c>
      <c r="AJ88" s="100">
        <v>1</v>
      </c>
      <c r="AK88" s="157" t="s">
        <v>150</v>
      </c>
      <c r="AL88" s="134"/>
      <c r="AM88" s="15"/>
      <c r="AN88" s="15" t="s">
        <v>841</v>
      </c>
    </row>
    <row r="89" spans="2:40" hidden="1" x14ac:dyDescent="0.25">
      <c r="B89" s="163">
        <f t="shared" si="18"/>
        <v>30</v>
      </c>
      <c r="C89" s="16">
        <v>20200528</v>
      </c>
      <c r="D89" s="16" t="s">
        <v>3</v>
      </c>
      <c r="E89" s="141" t="s">
        <v>668</v>
      </c>
      <c r="F89" s="98" t="s">
        <v>719</v>
      </c>
      <c r="G89" s="52" t="s">
        <v>61</v>
      </c>
      <c r="H89" s="16" t="s">
        <v>800</v>
      </c>
      <c r="I89" s="16" t="s">
        <v>784</v>
      </c>
      <c r="J89" s="16" t="s">
        <v>837</v>
      </c>
      <c r="K89" s="52" t="s">
        <v>61</v>
      </c>
      <c r="L89" s="98" t="s">
        <v>951</v>
      </c>
      <c r="M89" s="52" t="s">
        <v>61</v>
      </c>
      <c r="N89" s="16" t="s">
        <v>736</v>
      </c>
      <c r="O89" s="98" t="s">
        <v>61</v>
      </c>
      <c r="P89" s="98" t="s">
        <v>737</v>
      </c>
      <c r="Q89" s="18"/>
      <c r="R89" s="106" t="s">
        <v>94</v>
      </c>
      <c r="S89" s="16" t="s">
        <v>141</v>
      </c>
      <c r="T89" s="16"/>
      <c r="U89" s="16"/>
      <c r="V89" s="16">
        <v>71</v>
      </c>
      <c r="W89" s="15">
        <f>ROUND(IF(D89=Table!$C$3,Y89*Table!$C$4/8,Y89*Table!$D$4/8),3)</f>
        <v>90</v>
      </c>
      <c r="X89" s="16">
        <v>90</v>
      </c>
      <c r="Y89" s="16">
        <v>1.6</v>
      </c>
      <c r="Z89" s="16">
        <v>1</v>
      </c>
      <c r="AA89" s="16" t="s">
        <v>74</v>
      </c>
      <c r="AB89" s="99">
        <v>43987</v>
      </c>
      <c r="AC89" s="99">
        <v>43979</v>
      </c>
      <c r="AD89" s="99">
        <v>43987</v>
      </c>
      <c r="AE89" s="99">
        <v>43980</v>
      </c>
      <c r="AF89" s="99">
        <v>43980</v>
      </c>
      <c r="AG89" s="99" t="s">
        <v>176</v>
      </c>
      <c r="AH89" s="100">
        <v>1</v>
      </c>
      <c r="AI89" s="100">
        <v>1</v>
      </c>
      <c r="AJ89" s="100">
        <v>1</v>
      </c>
      <c r="AK89" s="157" t="s">
        <v>150</v>
      </c>
      <c r="AL89" s="134"/>
      <c r="AM89" s="15"/>
      <c r="AN89" s="15" t="s">
        <v>841</v>
      </c>
    </row>
    <row r="90" spans="2:40" hidden="1" x14ac:dyDescent="0.25">
      <c r="B90" s="163">
        <f t="shared" si="18"/>
        <v>31</v>
      </c>
      <c r="C90" s="16">
        <v>20200528</v>
      </c>
      <c r="D90" s="16" t="s">
        <v>3</v>
      </c>
      <c r="E90" s="141" t="s">
        <v>668</v>
      </c>
      <c r="F90" s="98" t="s">
        <v>719</v>
      </c>
      <c r="G90" s="52" t="s">
        <v>61</v>
      </c>
      <c r="H90" s="16" t="s">
        <v>830</v>
      </c>
      <c r="I90" s="16" t="s">
        <v>785</v>
      </c>
      <c r="J90" s="16" t="s">
        <v>837</v>
      </c>
      <c r="K90" s="52" t="s">
        <v>61</v>
      </c>
      <c r="L90" s="98" t="s">
        <v>951</v>
      </c>
      <c r="M90" s="52" t="s">
        <v>61</v>
      </c>
      <c r="N90" s="16" t="s">
        <v>736</v>
      </c>
      <c r="O90" s="98" t="s">
        <v>61</v>
      </c>
      <c r="P90" s="98" t="s">
        <v>737</v>
      </c>
      <c r="Q90" s="18"/>
      <c r="R90" s="106" t="s">
        <v>94</v>
      </c>
      <c r="S90" s="16" t="s">
        <v>141</v>
      </c>
      <c r="T90" s="16"/>
      <c r="U90" s="16"/>
      <c r="V90" s="16">
        <v>529</v>
      </c>
      <c r="W90" s="15">
        <f>ROUND(IF(D90=Table!$C$3,Y90*Table!$C$4/8,Y90*Table!$D$4/8),3)</f>
        <v>562.5</v>
      </c>
      <c r="X90" s="16">
        <v>562.5</v>
      </c>
      <c r="Y90" s="16">
        <v>10</v>
      </c>
      <c r="Z90" s="16">
        <v>12</v>
      </c>
      <c r="AA90" s="16" t="s">
        <v>74</v>
      </c>
      <c r="AB90" s="99">
        <v>43987</v>
      </c>
      <c r="AC90" s="99">
        <v>43979</v>
      </c>
      <c r="AD90" s="99">
        <v>43987</v>
      </c>
      <c r="AE90" s="99">
        <v>43980</v>
      </c>
      <c r="AF90" s="99">
        <v>43980</v>
      </c>
      <c r="AG90" s="99" t="s">
        <v>176</v>
      </c>
      <c r="AH90" s="100">
        <v>0.99</v>
      </c>
      <c r="AI90" s="100">
        <v>0.99</v>
      </c>
      <c r="AJ90" s="100">
        <v>1</v>
      </c>
      <c r="AK90" s="157" t="s">
        <v>150</v>
      </c>
      <c r="AL90" s="134" t="s">
        <v>1291</v>
      </c>
      <c r="AM90" s="15"/>
      <c r="AN90" s="15" t="s">
        <v>841</v>
      </c>
    </row>
    <row r="91" spans="2:40" hidden="1" x14ac:dyDescent="0.25">
      <c r="B91" s="163">
        <f t="shared" si="18"/>
        <v>32</v>
      </c>
      <c r="C91" s="16">
        <v>20200528</v>
      </c>
      <c r="D91" s="16" t="s">
        <v>3</v>
      </c>
      <c r="E91" s="141" t="s">
        <v>668</v>
      </c>
      <c r="F91" s="98" t="s">
        <v>719</v>
      </c>
      <c r="G91" s="52" t="s">
        <v>61</v>
      </c>
      <c r="H91" s="16" t="s">
        <v>831</v>
      </c>
      <c r="I91" s="16" t="s">
        <v>786</v>
      </c>
      <c r="J91" s="16" t="s">
        <v>837</v>
      </c>
      <c r="K91" s="52" t="s">
        <v>61</v>
      </c>
      <c r="L91" s="98" t="s">
        <v>951</v>
      </c>
      <c r="M91" s="52" t="s">
        <v>61</v>
      </c>
      <c r="N91" s="16" t="s">
        <v>736</v>
      </c>
      <c r="O91" s="98" t="s">
        <v>61</v>
      </c>
      <c r="P91" s="98" t="s">
        <v>737</v>
      </c>
      <c r="Q91" s="18"/>
      <c r="R91" s="106" t="s">
        <v>94</v>
      </c>
      <c r="S91" s="16" t="s">
        <v>141</v>
      </c>
      <c r="T91" s="16"/>
      <c r="U91" s="16"/>
      <c r="V91" s="16">
        <v>88</v>
      </c>
      <c r="W91" s="15">
        <f>ROUND(IF(D91=Table!$C$3,Y91*Table!$C$4/8,Y91*Table!$D$4/8),3)</f>
        <v>90</v>
      </c>
      <c r="X91" s="16">
        <v>90</v>
      </c>
      <c r="Y91" s="16">
        <v>1.6</v>
      </c>
      <c r="Z91" s="16">
        <v>1</v>
      </c>
      <c r="AA91" s="16" t="s">
        <v>74</v>
      </c>
      <c r="AB91" s="99">
        <v>43987</v>
      </c>
      <c r="AC91" s="99">
        <v>43979</v>
      </c>
      <c r="AD91" s="99">
        <v>43987</v>
      </c>
      <c r="AE91" s="99">
        <v>43980</v>
      </c>
      <c r="AF91" s="99">
        <v>43980</v>
      </c>
      <c r="AG91" s="99" t="s">
        <v>176</v>
      </c>
      <c r="AH91" s="100">
        <v>0.98</v>
      </c>
      <c r="AI91" s="100">
        <v>0.98</v>
      </c>
      <c r="AJ91" s="100">
        <v>0.71</v>
      </c>
      <c r="AK91" s="157" t="s">
        <v>150</v>
      </c>
      <c r="AL91" s="134" t="s">
        <v>1292</v>
      </c>
      <c r="AM91" s="15"/>
      <c r="AN91" s="15" t="s">
        <v>841</v>
      </c>
    </row>
    <row r="92" spans="2:40" hidden="1" x14ac:dyDescent="0.25">
      <c r="B92" s="163">
        <f t="shared" si="18"/>
        <v>33</v>
      </c>
      <c r="C92" s="16">
        <v>20200528</v>
      </c>
      <c r="D92" s="16" t="s">
        <v>3</v>
      </c>
      <c r="E92" s="141" t="s">
        <v>668</v>
      </c>
      <c r="F92" s="98" t="s">
        <v>719</v>
      </c>
      <c r="G92" s="52" t="s">
        <v>61</v>
      </c>
      <c r="H92" s="16" t="s">
        <v>832</v>
      </c>
      <c r="I92" s="16" t="s">
        <v>787</v>
      </c>
      <c r="J92" s="16" t="s">
        <v>837</v>
      </c>
      <c r="K92" s="52" t="s">
        <v>61</v>
      </c>
      <c r="L92" s="98" t="s">
        <v>951</v>
      </c>
      <c r="M92" s="52" t="s">
        <v>61</v>
      </c>
      <c r="N92" s="16" t="s">
        <v>736</v>
      </c>
      <c r="O92" s="98" t="s">
        <v>61</v>
      </c>
      <c r="P92" s="98" t="s">
        <v>737</v>
      </c>
      <c r="Q92" s="18"/>
      <c r="R92" s="106" t="s">
        <v>94</v>
      </c>
      <c r="S92" s="16" t="s">
        <v>141</v>
      </c>
      <c r="T92" s="16"/>
      <c r="U92" s="16"/>
      <c r="V92" s="16">
        <v>108</v>
      </c>
      <c r="W92" s="15">
        <f>ROUND(IF(D92=Table!$C$3,Y92*Table!$C$4/8,Y92*Table!$D$4/8),3)</f>
        <v>103.5</v>
      </c>
      <c r="X92" s="16">
        <v>103.5</v>
      </c>
      <c r="Y92" s="16">
        <v>1.84</v>
      </c>
      <c r="Z92" s="16">
        <v>1</v>
      </c>
      <c r="AA92" s="16" t="s">
        <v>74</v>
      </c>
      <c r="AB92" s="99">
        <v>43987</v>
      </c>
      <c r="AC92" s="99">
        <v>43979</v>
      </c>
      <c r="AD92" s="99">
        <v>43987</v>
      </c>
      <c r="AE92" s="99">
        <v>43983</v>
      </c>
      <c r="AF92" s="99">
        <v>43983</v>
      </c>
      <c r="AG92" s="99" t="s">
        <v>176</v>
      </c>
      <c r="AH92" s="100">
        <v>1</v>
      </c>
      <c r="AI92" s="100">
        <v>1</v>
      </c>
      <c r="AJ92" s="100">
        <v>0.8</v>
      </c>
      <c r="AK92" s="157" t="s">
        <v>150</v>
      </c>
      <c r="AL92" s="134"/>
      <c r="AM92" s="15"/>
      <c r="AN92" s="15" t="s">
        <v>841</v>
      </c>
    </row>
    <row r="93" spans="2:40" hidden="1" x14ac:dyDescent="0.25">
      <c r="B93" s="163">
        <f t="shared" si="18"/>
        <v>34</v>
      </c>
      <c r="C93" s="16">
        <v>20200528</v>
      </c>
      <c r="D93" s="16" t="s">
        <v>3</v>
      </c>
      <c r="E93" s="141" t="s">
        <v>668</v>
      </c>
      <c r="F93" s="98" t="s">
        <v>719</v>
      </c>
      <c r="G93" s="52" t="s">
        <v>61</v>
      </c>
      <c r="H93" s="16" t="s">
        <v>833</v>
      </c>
      <c r="I93" s="16" t="s">
        <v>788</v>
      </c>
      <c r="J93" s="16" t="s">
        <v>837</v>
      </c>
      <c r="K93" s="52" t="s">
        <v>61</v>
      </c>
      <c r="L93" s="98" t="s">
        <v>951</v>
      </c>
      <c r="M93" s="52" t="s">
        <v>61</v>
      </c>
      <c r="N93" s="16" t="s">
        <v>736</v>
      </c>
      <c r="O93" s="98" t="s">
        <v>61</v>
      </c>
      <c r="P93" s="98" t="s">
        <v>737</v>
      </c>
      <c r="Q93" s="18"/>
      <c r="R93" s="106" t="s">
        <v>94</v>
      </c>
      <c r="S93" s="16" t="s">
        <v>141</v>
      </c>
      <c r="T93" s="16"/>
      <c r="U93" s="16"/>
      <c r="V93" s="16">
        <v>80</v>
      </c>
      <c r="W93" s="15">
        <f>ROUND(IF(D93=Table!$C$3,Y93*Table!$C$4/8,Y93*Table!$D$4/8),3)</f>
        <v>90</v>
      </c>
      <c r="X93" s="16">
        <v>90</v>
      </c>
      <c r="Y93" s="16">
        <v>1.6</v>
      </c>
      <c r="Z93" s="16">
        <v>1</v>
      </c>
      <c r="AA93" s="16" t="s">
        <v>74</v>
      </c>
      <c r="AB93" s="99">
        <v>43987</v>
      </c>
      <c r="AC93" s="99">
        <v>43979</v>
      </c>
      <c r="AD93" s="99">
        <v>43987</v>
      </c>
      <c r="AE93" s="99">
        <v>43983</v>
      </c>
      <c r="AF93" s="99">
        <v>43983</v>
      </c>
      <c r="AG93" s="99" t="s">
        <v>176</v>
      </c>
      <c r="AH93" s="100">
        <v>1</v>
      </c>
      <c r="AI93" s="100">
        <v>1</v>
      </c>
      <c r="AJ93" s="100">
        <v>1</v>
      </c>
      <c r="AK93" s="157" t="s">
        <v>150</v>
      </c>
      <c r="AL93" s="134"/>
      <c r="AM93" s="15"/>
      <c r="AN93" s="15" t="s">
        <v>841</v>
      </c>
    </row>
    <row r="94" spans="2:40" hidden="1" x14ac:dyDescent="0.25">
      <c r="B94" s="163">
        <f t="shared" si="18"/>
        <v>35</v>
      </c>
      <c r="C94" s="16">
        <v>20200528</v>
      </c>
      <c r="D94" s="16" t="s">
        <v>3</v>
      </c>
      <c r="E94" s="141" t="s">
        <v>668</v>
      </c>
      <c r="F94" s="98" t="s">
        <v>719</v>
      </c>
      <c r="G94" s="52" t="s">
        <v>61</v>
      </c>
      <c r="H94" s="16" t="s">
        <v>834</v>
      </c>
      <c r="I94" s="16" t="s">
        <v>789</v>
      </c>
      <c r="J94" s="16" t="s">
        <v>837</v>
      </c>
      <c r="K94" s="52" t="s">
        <v>61</v>
      </c>
      <c r="L94" s="98" t="s">
        <v>951</v>
      </c>
      <c r="M94" s="52" t="s">
        <v>61</v>
      </c>
      <c r="N94" s="16" t="s">
        <v>736</v>
      </c>
      <c r="O94" s="98" t="s">
        <v>61</v>
      </c>
      <c r="P94" s="98" t="s">
        <v>737</v>
      </c>
      <c r="Q94" s="18"/>
      <c r="R94" s="106" t="s">
        <v>94</v>
      </c>
      <c r="S94" s="16" t="s">
        <v>141</v>
      </c>
      <c r="T94" s="16"/>
      <c r="U94" s="16"/>
      <c r="V94" s="16">
        <v>125</v>
      </c>
      <c r="W94" s="15">
        <f>ROUND(IF(D94=Table!$C$3,Y94*Table!$C$4/8,Y94*Table!$D$4/8),3)</f>
        <v>121.5</v>
      </c>
      <c r="X94" s="16">
        <v>121.5</v>
      </c>
      <c r="Y94" s="16">
        <v>2.16</v>
      </c>
      <c r="Z94" s="16">
        <v>2</v>
      </c>
      <c r="AA94" s="16" t="s">
        <v>74</v>
      </c>
      <c r="AB94" s="99">
        <v>43987</v>
      </c>
      <c r="AC94" s="99">
        <v>43979</v>
      </c>
      <c r="AD94" s="99">
        <v>43987</v>
      </c>
      <c r="AE94" s="99">
        <v>43983</v>
      </c>
      <c r="AF94" s="99">
        <v>43983</v>
      </c>
      <c r="AG94" s="99" t="s">
        <v>176</v>
      </c>
      <c r="AH94" s="100">
        <v>1</v>
      </c>
      <c r="AI94" s="100">
        <v>1</v>
      </c>
      <c r="AJ94" s="100">
        <v>0.5</v>
      </c>
      <c r="AK94" s="157" t="s">
        <v>150</v>
      </c>
      <c r="AL94" s="134" t="s">
        <v>1293</v>
      </c>
      <c r="AM94" s="15"/>
      <c r="AN94" s="15" t="s">
        <v>841</v>
      </c>
    </row>
    <row r="95" spans="2:40" hidden="1" x14ac:dyDescent="0.25">
      <c r="B95" s="163">
        <f t="shared" si="18"/>
        <v>36</v>
      </c>
      <c r="C95" s="16">
        <v>20200528</v>
      </c>
      <c r="D95" s="16" t="s">
        <v>3</v>
      </c>
      <c r="E95" s="141" t="s">
        <v>668</v>
      </c>
      <c r="F95" s="98" t="s">
        <v>719</v>
      </c>
      <c r="G95" s="52" t="s">
        <v>61</v>
      </c>
      <c r="H95" s="16" t="s">
        <v>835</v>
      </c>
      <c r="I95" s="16" t="s">
        <v>790</v>
      </c>
      <c r="J95" s="16" t="s">
        <v>837</v>
      </c>
      <c r="K95" s="52" t="s">
        <v>61</v>
      </c>
      <c r="L95" s="98" t="s">
        <v>951</v>
      </c>
      <c r="M95" s="52" t="s">
        <v>61</v>
      </c>
      <c r="N95" s="16" t="s">
        <v>736</v>
      </c>
      <c r="O95" s="98" t="s">
        <v>61</v>
      </c>
      <c r="P95" s="98" t="s">
        <v>737</v>
      </c>
      <c r="Q95" s="18"/>
      <c r="R95" s="106" t="s">
        <v>94</v>
      </c>
      <c r="S95" s="16" t="s">
        <v>141</v>
      </c>
      <c r="T95" s="16"/>
      <c r="U95" s="16"/>
      <c r="V95" s="16">
        <v>416</v>
      </c>
      <c r="W95" s="15">
        <f>ROUND(IF(D95=Table!$C$3,Y95*Table!$C$4/8,Y95*Table!$D$4/8),3)</f>
        <v>450</v>
      </c>
      <c r="X95" s="16">
        <v>450</v>
      </c>
      <c r="Y95" s="16">
        <v>8</v>
      </c>
      <c r="Z95" s="16">
        <v>4</v>
      </c>
      <c r="AA95" s="16" t="s">
        <v>74</v>
      </c>
      <c r="AB95" s="99">
        <v>43987</v>
      </c>
      <c r="AC95" s="99">
        <v>43979</v>
      </c>
      <c r="AD95" s="99">
        <v>43987</v>
      </c>
      <c r="AE95" s="99">
        <v>43983</v>
      </c>
      <c r="AF95" s="99">
        <v>43983</v>
      </c>
      <c r="AG95" s="99" t="s">
        <v>176</v>
      </c>
      <c r="AH95" s="100">
        <v>1</v>
      </c>
      <c r="AI95" s="100">
        <v>1</v>
      </c>
      <c r="AJ95" s="100">
        <v>1</v>
      </c>
      <c r="AK95" s="157" t="s">
        <v>150</v>
      </c>
      <c r="AL95" s="134"/>
      <c r="AM95" s="15"/>
      <c r="AN95" s="15" t="s">
        <v>841</v>
      </c>
    </row>
    <row r="96" spans="2:40" hidden="1" x14ac:dyDescent="0.25">
      <c r="B96" s="163">
        <f t="shared" si="18"/>
        <v>37</v>
      </c>
      <c r="C96" s="16">
        <v>20200528</v>
      </c>
      <c r="D96" s="16" t="s">
        <v>3</v>
      </c>
      <c r="E96" s="141" t="s">
        <v>668</v>
      </c>
      <c r="F96" s="98" t="s">
        <v>719</v>
      </c>
      <c r="G96" s="52" t="s">
        <v>61</v>
      </c>
      <c r="H96" s="16" t="s">
        <v>806</v>
      </c>
      <c r="I96" s="16" t="s">
        <v>791</v>
      </c>
      <c r="J96" s="16" t="s">
        <v>837</v>
      </c>
      <c r="K96" s="52" t="s">
        <v>61</v>
      </c>
      <c r="L96" s="98" t="s">
        <v>951</v>
      </c>
      <c r="M96" s="52" t="s">
        <v>61</v>
      </c>
      <c r="N96" s="16" t="s">
        <v>736</v>
      </c>
      <c r="O96" s="98" t="s">
        <v>61</v>
      </c>
      <c r="P96" s="98" t="s">
        <v>737</v>
      </c>
      <c r="Q96" s="18"/>
      <c r="R96" s="106" t="s">
        <v>94</v>
      </c>
      <c r="S96" s="16" t="s">
        <v>141</v>
      </c>
      <c r="T96" s="16"/>
      <c r="U96" s="16"/>
      <c r="V96" s="16">
        <v>57</v>
      </c>
      <c r="W96" s="15">
        <f>ROUND(IF(D96=Table!$C$3,Y96*Table!$C$4/8,Y96*Table!$D$4/8),3)</f>
        <v>90</v>
      </c>
      <c r="X96" s="16">
        <v>90</v>
      </c>
      <c r="Y96" s="16">
        <v>1.6</v>
      </c>
      <c r="Z96" s="16">
        <v>1</v>
      </c>
      <c r="AA96" s="16" t="s">
        <v>74</v>
      </c>
      <c r="AB96" s="99">
        <v>43987</v>
      </c>
      <c r="AC96" s="99">
        <v>43979</v>
      </c>
      <c r="AD96" s="99">
        <v>43987</v>
      </c>
      <c r="AE96" s="99">
        <v>43983</v>
      </c>
      <c r="AF96" s="99">
        <v>43983</v>
      </c>
      <c r="AG96" s="99" t="s">
        <v>176</v>
      </c>
      <c r="AH96" s="100">
        <v>1</v>
      </c>
      <c r="AI96" s="100">
        <v>1</v>
      </c>
      <c r="AJ96" s="100">
        <v>1</v>
      </c>
      <c r="AK96" s="157" t="s">
        <v>150</v>
      </c>
      <c r="AL96" s="134"/>
      <c r="AM96" s="15"/>
      <c r="AN96" s="15" t="s">
        <v>841</v>
      </c>
    </row>
    <row r="97" spans="2:40" hidden="1" x14ac:dyDescent="0.25">
      <c r="B97" s="163">
        <f t="shared" si="18"/>
        <v>38</v>
      </c>
      <c r="C97" s="16">
        <v>20200528</v>
      </c>
      <c r="D97" s="16" t="s">
        <v>3</v>
      </c>
      <c r="E97" s="141" t="s">
        <v>668</v>
      </c>
      <c r="F97" s="98" t="s">
        <v>719</v>
      </c>
      <c r="G97" s="52" t="s">
        <v>61</v>
      </c>
      <c r="H97" s="16" t="s">
        <v>809</v>
      </c>
      <c r="I97" s="16" t="s">
        <v>792</v>
      </c>
      <c r="J97" s="16" t="s">
        <v>837</v>
      </c>
      <c r="K97" s="52" t="s">
        <v>61</v>
      </c>
      <c r="L97" s="98" t="s">
        <v>951</v>
      </c>
      <c r="M97" s="52" t="s">
        <v>61</v>
      </c>
      <c r="N97" s="16" t="s">
        <v>736</v>
      </c>
      <c r="O97" s="98" t="s">
        <v>61</v>
      </c>
      <c r="P97" s="98" t="s">
        <v>737</v>
      </c>
      <c r="Q97" s="18"/>
      <c r="R97" s="106" t="s">
        <v>94</v>
      </c>
      <c r="S97" s="16" t="s">
        <v>141</v>
      </c>
      <c r="T97" s="16"/>
      <c r="U97" s="16"/>
      <c r="V97" s="16">
        <v>122</v>
      </c>
      <c r="W97" s="15">
        <f>ROUND(IF(D97=Table!$C$3,Y97*Table!$C$4/8,Y97*Table!$D$4/8),3)</f>
        <v>90</v>
      </c>
      <c r="X97" s="16">
        <v>90</v>
      </c>
      <c r="Y97" s="16">
        <v>1.6</v>
      </c>
      <c r="Z97" s="16">
        <v>1</v>
      </c>
      <c r="AA97" s="16" t="s">
        <v>74</v>
      </c>
      <c r="AB97" s="99">
        <v>43987</v>
      </c>
      <c r="AC97" s="99">
        <v>43979</v>
      </c>
      <c r="AD97" s="99">
        <v>43987</v>
      </c>
      <c r="AE97" s="99">
        <v>43983</v>
      </c>
      <c r="AF97" s="99">
        <v>43983</v>
      </c>
      <c r="AG97" s="99" t="s">
        <v>176</v>
      </c>
      <c r="AH97" s="100">
        <v>1</v>
      </c>
      <c r="AI97" s="100">
        <v>1</v>
      </c>
      <c r="AJ97" s="100">
        <v>1</v>
      </c>
      <c r="AK97" s="157" t="s">
        <v>150</v>
      </c>
      <c r="AL97" s="134"/>
      <c r="AM97" s="15"/>
      <c r="AN97" s="15" t="s">
        <v>841</v>
      </c>
    </row>
    <row r="98" spans="2:40" hidden="1" x14ac:dyDescent="0.25">
      <c r="B98" s="163">
        <f t="shared" si="18"/>
        <v>39</v>
      </c>
      <c r="C98" s="16">
        <v>20200528</v>
      </c>
      <c r="D98" s="16" t="s">
        <v>3</v>
      </c>
      <c r="E98" s="141" t="s">
        <v>668</v>
      </c>
      <c r="F98" s="98" t="s">
        <v>718</v>
      </c>
      <c r="G98" s="52" t="s">
        <v>61</v>
      </c>
      <c r="H98" s="16" t="s">
        <v>811</v>
      </c>
      <c r="I98" s="16" t="s">
        <v>763</v>
      </c>
      <c r="J98" s="16" t="s">
        <v>836</v>
      </c>
      <c r="K98" s="52" t="s">
        <v>61</v>
      </c>
      <c r="L98" s="98" t="s">
        <v>951</v>
      </c>
      <c r="M98" s="52" t="s">
        <v>61</v>
      </c>
      <c r="N98" s="16" t="s">
        <v>736</v>
      </c>
      <c r="O98" s="98" t="s">
        <v>61</v>
      </c>
      <c r="P98" s="98" t="s">
        <v>737</v>
      </c>
      <c r="Q98" s="18"/>
      <c r="R98" s="16" t="s">
        <v>94</v>
      </c>
      <c r="S98" s="16" t="s">
        <v>141</v>
      </c>
      <c r="T98" s="16"/>
      <c r="U98" s="16"/>
      <c r="V98" s="16">
        <v>35</v>
      </c>
      <c r="W98" s="15">
        <f>ROUND(IF(D98=Table!$C$3,Y98*Table!$C$4/8,Y98*Table!$D$4/8),3)</f>
        <v>90</v>
      </c>
      <c r="X98" s="16">
        <v>90</v>
      </c>
      <c r="Y98" s="16">
        <v>1.6</v>
      </c>
      <c r="Z98" s="16">
        <v>1</v>
      </c>
      <c r="AA98" s="16" t="s">
        <v>74</v>
      </c>
      <c r="AB98" s="99">
        <v>43987</v>
      </c>
      <c r="AC98" s="99">
        <v>43979</v>
      </c>
      <c r="AD98" s="99">
        <v>43987</v>
      </c>
      <c r="AE98" s="99">
        <v>43984</v>
      </c>
      <c r="AF98" s="99">
        <v>43984</v>
      </c>
      <c r="AG98" s="99" t="s">
        <v>176</v>
      </c>
      <c r="AH98" s="100">
        <v>1</v>
      </c>
      <c r="AI98" s="100">
        <v>1</v>
      </c>
      <c r="AJ98" s="100">
        <v>1</v>
      </c>
      <c r="AK98" s="157" t="s">
        <v>150</v>
      </c>
      <c r="AL98" s="134"/>
      <c r="AM98" s="15" t="s">
        <v>1294</v>
      </c>
      <c r="AN98" s="15" t="s">
        <v>840</v>
      </c>
    </row>
    <row r="99" spans="2:40" hidden="1" x14ac:dyDescent="0.25">
      <c r="B99" s="163">
        <f t="shared" si="18"/>
        <v>40</v>
      </c>
      <c r="C99" s="16">
        <v>20200528</v>
      </c>
      <c r="D99" s="16" t="s">
        <v>3</v>
      </c>
      <c r="E99" s="141" t="s">
        <v>668</v>
      </c>
      <c r="F99" s="98" t="s">
        <v>718</v>
      </c>
      <c r="G99" s="52" t="s">
        <v>61</v>
      </c>
      <c r="H99" s="16" t="s">
        <v>812</v>
      </c>
      <c r="I99" s="16" t="s">
        <v>764</v>
      </c>
      <c r="J99" s="16" t="s">
        <v>837</v>
      </c>
      <c r="K99" s="52" t="s">
        <v>61</v>
      </c>
      <c r="L99" s="98" t="s">
        <v>951</v>
      </c>
      <c r="M99" s="52" t="s">
        <v>61</v>
      </c>
      <c r="N99" s="16" t="s">
        <v>736</v>
      </c>
      <c r="O99" s="98" t="s">
        <v>61</v>
      </c>
      <c r="P99" s="98" t="s">
        <v>737</v>
      </c>
      <c r="Q99" s="18"/>
      <c r="R99" s="106" t="s">
        <v>94</v>
      </c>
      <c r="S99" s="16" t="s">
        <v>141</v>
      </c>
      <c r="T99" s="16"/>
      <c r="U99" s="16"/>
      <c r="V99" s="16">
        <v>68</v>
      </c>
      <c r="W99" s="15">
        <f>ROUND(IF(D99=Table!$C$3,Y99*Table!$C$4/8,Y99*Table!$D$4/8),3)</f>
        <v>90</v>
      </c>
      <c r="X99" s="16">
        <v>90</v>
      </c>
      <c r="Y99" s="16">
        <v>1.6</v>
      </c>
      <c r="Z99" s="16">
        <v>1</v>
      </c>
      <c r="AA99" s="16" t="s">
        <v>74</v>
      </c>
      <c r="AB99" s="99">
        <v>43987</v>
      </c>
      <c r="AC99" s="99">
        <v>43979</v>
      </c>
      <c r="AD99" s="99">
        <v>43987</v>
      </c>
      <c r="AE99" s="99">
        <v>43984</v>
      </c>
      <c r="AF99" s="99">
        <v>43984</v>
      </c>
      <c r="AG99" s="99" t="s">
        <v>176</v>
      </c>
      <c r="AH99" s="100">
        <v>1</v>
      </c>
      <c r="AI99" s="100">
        <v>1</v>
      </c>
      <c r="AJ99" s="100">
        <v>1</v>
      </c>
      <c r="AK99" s="157" t="s">
        <v>150</v>
      </c>
      <c r="AL99" s="134"/>
      <c r="AM99" s="15"/>
      <c r="AN99" s="15" t="s">
        <v>840</v>
      </c>
    </row>
    <row r="100" spans="2:40" hidden="1" x14ac:dyDescent="0.25">
      <c r="B100" s="163">
        <f t="shared" si="18"/>
        <v>41</v>
      </c>
      <c r="C100" s="16">
        <v>20200528</v>
      </c>
      <c r="D100" s="16" t="s">
        <v>3</v>
      </c>
      <c r="E100" s="141" t="s">
        <v>668</v>
      </c>
      <c r="F100" s="98" t="s">
        <v>718</v>
      </c>
      <c r="G100" s="52" t="s">
        <v>61</v>
      </c>
      <c r="H100" s="16" t="s">
        <v>813</v>
      </c>
      <c r="I100" s="16" t="s">
        <v>765</v>
      </c>
      <c r="J100" s="16" t="s">
        <v>836</v>
      </c>
      <c r="K100" s="52" t="s">
        <v>61</v>
      </c>
      <c r="L100" s="98" t="s">
        <v>951</v>
      </c>
      <c r="M100" s="52" t="s">
        <v>61</v>
      </c>
      <c r="N100" s="16" t="s">
        <v>736</v>
      </c>
      <c r="O100" s="98" t="s">
        <v>61</v>
      </c>
      <c r="P100" s="98" t="s">
        <v>737</v>
      </c>
      <c r="Q100" s="18"/>
      <c r="R100" s="106" t="s">
        <v>94</v>
      </c>
      <c r="S100" s="16" t="s">
        <v>141</v>
      </c>
      <c r="T100" s="16"/>
      <c r="U100" s="16"/>
      <c r="V100" s="16">
        <v>108</v>
      </c>
      <c r="W100" s="15">
        <f>ROUND(IF(D100=Table!$C$3,Y100*Table!$C$4/8,Y100*Table!$D$4/8),3)</f>
        <v>90</v>
      </c>
      <c r="X100" s="16">
        <v>90</v>
      </c>
      <c r="Y100" s="16">
        <v>1.6</v>
      </c>
      <c r="Z100" s="16">
        <v>1</v>
      </c>
      <c r="AA100" s="16" t="s">
        <v>74</v>
      </c>
      <c r="AB100" s="99">
        <v>43987</v>
      </c>
      <c r="AC100" s="99">
        <v>43979</v>
      </c>
      <c r="AD100" s="99">
        <v>43987</v>
      </c>
      <c r="AE100" s="99">
        <v>43984</v>
      </c>
      <c r="AF100" s="99">
        <v>43984</v>
      </c>
      <c r="AG100" s="99" t="s">
        <v>176</v>
      </c>
      <c r="AH100" s="100">
        <v>0.98</v>
      </c>
      <c r="AI100" s="100">
        <v>0.97</v>
      </c>
      <c r="AJ100" s="100">
        <v>1</v>
      </c>
      <c r="AK100" s="157" t="s">
        <v>150</v>
      </c>
      <c r="AL100" s="215" t="s">
        <v>1295</v>
      </c>
      <c r="AM100" s="15"/>
      <c r="AN100" s="15" t="s">
        <v>840</v>
      </c>
    </row>
    <row r="101" spans="2:40" hidden="1" x14ac:dyDescent="0.25">
      <c r="B101" s="163">
        <f t="shared" si="18"/>
        <v>42</v>
      </c>
      <c r="C101" s="16">
        <v>20200528</v>
      </c>
      <c r="D101" s="16" t="s">
        <v>3</v>
      </c>
      <c r="E101" s="141" t="s">
        <v>668</v>
      </c>
      <c r="F101" s="98" t="s">
        <v>718</v>
      </c>
      <c r="G101" s="52" t="s">
        <v>61</v>
      </c>
      <c r="H101" s="16" t="s">
        <v>814</v>
      </c>
      <c r="I101" s="16" t="s">
        <v>766</v>
      </c>
      <c r="J101" s="16" t="s">
        <v>836</v>
      </c>
      <c r="K101" s="52" t="s">
        <v>61</v>
      </c>
      <c r="L101" s="98" t="s">
        <v>951</v>
      </c>
      <c r="M101" s="52" t="s">
        <v>61</v>
      </c>
      <c r="N101" s="16" t="s">
        <v>736</v>
      </c>
      <c r="O101" s="98" t="s">
        <v>61</v>
      </c>
      <c r="P101" s="98" t="s">
        <v>737</v>
      </c>
      <c r="Q101" s="18"/>
      <c r="R101" s="106" t="s">
        <v>94</v>
      </c>
      <c r="S101" s="16" t="s">
        <v>141</v>
      </c>
      <c r="T101" s="16"/>
      <c r="U101" s="16"/>
      <c r="V101" s="16">
        <v>223</v>
      </c>
      <c r="W101" s="15">
        <f>ROUND(IF(D101=Table!$C$3,Y101*Table!$C$4/8,Y101*Table!$D$4/8),3)</f>
        <v>225</v>
      </c>
      <c r="X101" s="16">
        <v>225</v>
      </c>
      <c r="Y101" s="16">
        <v>4</v>
      </c>
      <c r="Z101" s="16">
        <v>2</v>
      </c>
      <c r="AA101" s="16" t="s">
        <v>74</v>
      </c>
      <c r="AB101" s="99">
        <v>43987</v>
      </c>
      <c r="AC101" s="99">
        <v>43979</v>
      </c>
      <c r="AD101" s="99">
        <v>43987</v>
      </c>
      <c r="AE101" s="99">
        <v>43984</v>
      </c>
      <c r="AF101" s="99">
        <v>43984</v>
      </c>
      <c r="AG101" s="99" t="s">
        <v>176</v>
      </c>
      <c r="AH101" s="100">
        <v>1</v>
      </c>
      <c r="AI101" s="100">
        <v>1</v>
      </c>
      <c r="AJ101" s="100">
        <v>1</v>
      </c>
      <c r="AK101" s="157" t="s">
        <v>150</v>
      </c>
      <c r="AL101" s="134"/>
      <c r="AM101" s="15"/>
      <c r="AN101" s="15" t="s">
        <v>840</v>
      </c>
    </row>
    <row r="102" spans="2:40" hidden="1" x14ac:dyDescent="0.25">
      <c r="B102" s="163">
        <f t="shared" si="18"/>
        <v>43</v>
      </c>
      <c r="C102" s="16">
        <v>20200528</v>
      </c>
      <c r="D102" s="16" t="s">
        <v>3</v>
      </c>
      <c r="E102" s="141" t="s">
        <v>668</v>
      </c>
      <c r="F102" s="98" t="s">
        <v>718</v>
      </c>
      <c r="G102" s="52" t="s">
        <v>61</v>
      </c>
      <c r="H102" s="16" t="s">
        <v>815</v>
      </c>
      <c r="I102" s="16" t="s">
        <v>767</v>
      </c>
      <c r="J102" s="16" t="s">
        <v>836</v>
      </c>
      <c r="K102" s="52" t="s">
        <v>61</v>
      </c>
      <c r="L102" s="98" t="s">
        <v>951</v>
      </c>
      <c r="M102" s="52" t="s">
        <v>61</v>
      </c>
      <c r="N102" s="16" t="s">
        <v>736</v>
      </c>
      <c r="O102" s="98" t="s">
        <v>61</v>
      </c>
      <c r="P102" s="98" t="s">
        <v>737</v>
      </c>
      <c r="Q102" s="18"/>
      <c r="R102" s="106" t="s">
        <v>94</v>
      </c>
      <c r="S102" s="16" t="s">
        <v>141</v>
      </c>
      <c r="T102" s="16"/>
      <c r="U102" s="16"/>
      <c r="V102" s="16">
        <v>69</v>
      </c>
      <c r="W102" s="15">
        <f>ROUND(IF(D102=Table!$C$3,Y102*Table!$C$4/8,Y102*Table!$D$4/8),3)</f>
        <v>90</v>
      </c>
      <c r="X102" s="16">
        <v>90</v>
      </c>
      <c r="Y102" s="16">
        <v>1.6</v>
      </c>
      <c r="Z102" s="16">
        <v>1</v>
      </c>
      <c r="AA102" s="16" t="s">
        <v>74</v>
      </c>
      <c r="AB102" s="99">
        <v>43987</v>
      </c>
      <c r="AC102" s="99">
        <v>43979</v>
      </c>
      <c r="AD102" s="99">
        <v>43987</v>
      </c>
      <c r="AE102" s="99">
        <v>43985</v>
      </c>
      <c r="AF102" s="99">
        <v>43985</v>
      </c>
      <c r="AG102" s="99" t="s">
        <v>176</v>
      </c>
      <c r="AH102" s="100">
        <v>1</v>
      </c>
      <c r="AI102" s="100">
        <v>1</v>
      </c>
      <c r="AJ102" s="100">
        <v>1</v>
      </c>
      <c r="AK102" s="157" t="s">
        <v>150</v>
      </c>
      <c r="AL102" s="134"/>
      <c r="AM102" s="15"/>
      <c r="AN102" s="15" t="s">
        <v>840</v>
      </c>
    </row>
    <row r="103" spans="2:40" hidden="1" x14ac:dyDescent="0.25">
      <c r="B103" s="163">
        <f t="shared" si="18"/>
        <v>44</v>
      </c>
      <c r="C103" s="16">
        <v>20200528</v>
      </c>
      <c r="D103" s="16" t="s">
        <v>3</v>
      </c>
      <c r="E103" s="141" t="s">
        <v>668</v>
      </c>
      <c r="F103" s="98" t="s">
        <v>718</v>
      </c>
      <c r="G103" s="52" t="s">
        <v>61</v>
      </c>
      <c r="H103" s="16" t="s">
        <v>816</v>
      </c>
      <c r="I103" s="16" t="s">
        <v>768</v>
      </c>
      <c r="J103" s="16" t="s">
        <v>836</v>
      </c>
      <c r="K103" s="52" t="s">
        <v>61</v>
      </c>
      <c r="L103" s="98" t="s">
        <v>951</v>
      </c>
      <c r="M103" s="52" t="s">
        <v>61</v>
      </c>
      <c r="N103" s="16" t="s">
        <v>736</v>
      </c>
      <c r="O103" s="98" t="s">
        <v>61</v>
      </c>
      <c r="P103" s="98" t="s">
        <v>737</v>
      </c>
      <c r="Q103" s="18"/>
      <c r="R103" s="106" t="s">
        <v>94</v>
      </c>
      <c r="S103" s="16" t="s">
        <v>141</v>
      </c>
      <c r="T103" s="16"/>
      <c r="U103" s="16"/>
      <c r="V103" s="16">
        <v>102</v>
      </c>
      <c r="W103" s="15">
        <f>ROUND(IF(D103=Table!$C$3,Y103*Table!$C$4/8,Y103*Table!$D$4/8),3)</f>
        <v>99</v>
      </c>
      <c r="X103" s="16">
        <v>99</v>
      </c>
      <c r="Y103" s="16">
        <v>1.76</v>
      </c>
      <c r="Z103" s="16">
        <v>1</v>
      </c>
      <c r="AA103" s="16" t="s">
        <v>74</v>
      </c>
      <c r="AB103" s="99">
        <v>43987</v>
      </c>
      <c r="AC103" s="99">
        <v>43979</v>
      </c>
      <c r="AD103" s="99">
        <v>43987</v>
      </c>
      <c r="AE103" s="99">
        <v>43985</v>
      </c>
      <c r="AF103" s="99">
        <v>43985</v>
      </c>
      <c r="AG103" s="99" t="s">
        <v>176</v>
      </c>
      <c r="AH103" s="100">
        <v>0.98</v>
      </c>
      <c r="AI103" s="100">
        <v>0.98</v>
      </c>
      <c r="AJ103" s="100">
        <v>1</v>
      </c>
      <c r="AK103" s="157" t="s">
        <v>150</v>
      </c>
      <c r="AL103" s="134" t="s">
        <v>1296</v>
      </c>
      <c r="AM103" s="15"/>
      <c r="AN103" s="15" t="s">
        <v>840</v>
      </c>
    </row>
    <row r="104" spans="2:40" hidden="1" x14ac:dyDescent="0.25">
      <c r="B104" s="163">
        <f t="shared" si="18"/>
        <v>45</v>
      </c>
      <c r="C104" s="16">
        <v>20200528</v>
      </c>
      <c r="D104" s="16" t="s">
        <v>3</v>
      </c>
      <c r="E104" s="141" t="s">
        <v>668</v>
      </c>
      <c r="F104" s="98" t="s">
        <v>718</v>
      </c>
      <c r="G104" s="52" t="s">
        <v>61</v>
      </c>
      <c r="H104" s="16" t="s">
        <v>817</v>
      </c>
      <c r="I104" s="16" t="s">
        <v>769</v>
      </c>
      <c r="J104" s="16" t="s">
        <v>836</v>
      </c>
      <c r="K104" s="52" t="s">
        <v>61</v>
      </c>
      <c r="L104" s="98" t="s">
        <v>951</v>
      </c>
      <c r="M104" s="52" t="s">
        <v>61</v>
      </c>
      <c r="N104" s="16" t="s">
        <v>736</v>
      </c>
      <c r="O104" s="98" t="s">
        <v>61</v>
      </c>
      <c r="P104" s="98" t="s">
        <v>737</v>
      </c>
      <c r="Q104" s="18"/>
      <c r="R104" s="106" t="s">
        <v>94</v>
      </c>
      <c r="S104" s="16" t="s">
        <v>141</v>
      </c>
      <c r="T104" s="16"/>
      <c r="U104" s="16"/>
      <c r="V104" s="16">
        <v>141</v>
      </c>
      <c r="W104" s="15">
        <f>ROUND(IF(D104=Table!$C$3,Y104*Table!$C$4/8,Y104*Table!$D$4/8),3)</f>
        <v>135</v>
      </c>
      <c r="X104" s="16">
        <v>135</v>
      </c>
      <c r="Y104" s="16">
        <v>2.4</v>
      </c>
      <c r="Z104" s="16">
        <v>1</v>
      </c>
      <c r="AA104" s="16" t="s">
        <v>74</v>
      </c>
      <c r="AB104" s="99">
        <v>43987</v>
      </c>
      <c r="AC104" s="99">
        <v>43979</v>
      </c>
      <c r="AD104" s="99">
        <v>43987</v>
      </c>
      <c r="AE104" s="99">
        <v>43985</v>
      </c>
      <c r="AF104" s="99">
        <v>43985</v>
      </c>
      <c r="AG104" s="99" t="s">
        <v>176</v>
      </c>
      <c r="AH104" s="100">
        <v>1</v>
      </c>
      <c r="AI104" s="100">
        <v>1</v>
      </c>
      <c r="AJ104" s="100">
        <v>1</v>
      </c>
      <c r="AK104" s="157" t="s">
        <v>150</v>
      </c>
      <c r="AL104" s="134"/>
      <c r="AM104" s="15"/>
      <c r="AN104" s="15" t="s">
        <v>840</v>
      </c>
    </row>
    <row r="105" spans="2:40" hidden="1" x14ac:dyDescent="0.25">
      <c r="B105" s="163">
        <f t="shared" si="18"/>
        <v>46</v>
      </c>
      <c r="C105" s="16">
        <v>20200528</v>
      </c>
      <c r="D105" s="16" t="s">
        <v>3</v>
      </c>
      <c r="E105" s="141" t="s">
        <v>668</v>
      </c>
      <c r="F105" s="98" t="s">
        <v>718</v>
      </c>
      <c r="G105" s="52" t="s">
        <v>61</v>
      </c>
      <c r="H105" s="16" t="s">
        <v>818</v>
      </c>
      <c r="I105" s="16" t="s">
        <v>770</v>
      </c>
      <c r="J105" s="16" t="s">
        <v>836</v>
      </c>
      <c r="K105" s="52" t="s">
        <v>61</v>
      </c>
      <c r="L105" s="98" t="s">
        <v>951</v>
      </c>
      <c r="M105" s="52" t="s">
        <v>61</v>
      </c>
      <c r="N105" s="16" t="s">
        <v>736</v>
      </c>
      <c r="O105" s="98" t="s">
        <v>61</v>
      </c>
      <c r="P105" s="98" t="s">
        <v>737</v>
      </c>
      <c r="Q105" s="18"/>
      <c r="R105" s="106" t="s">
        <v>94</v>
      </c>
      <c r="S105" s="16" t="s">
        <v>141</v>
      </c>
      <c r="T105" s="16"/>
      <c r="U105" s="16"/>
      <c r="V105" s="16">
        <v>156</v>
      </c>
      <c r="W105" s="15">
        <f>ROUND(IF(D105=Table!$C$3,Y105*Table!$C$4/8,Y105*Table!$D$4/8),3)</f>
        <v>157.5</v>
      </c>
      <c r="X105" s="16">
        <v>157.5</v>
      </c>
      <c r="Y105" s="16">
        <v>2.8</v>
      </c>
      <c r="Z105" s="16">
        <v>1</v>
      </c>
      <c r="AA105" s="16" t="s">
        <v>74</v>
      </c>
      <c r="AB105" s="99">
        <v>43987</v>
      </c>
      <c r="AC105" s="99">
        <v>43979</v>
      </c>
      <c r="AD105" s="99">
        <v>43987</v>
      </c>
      <c r="AE105" s="99">
        <v>43985</v>
      </c>
      <c r="AF105" s="99">
        <v>43985</v>
      </c>
      <c r="AG105" s="99" t="s">
        <v>176</v>
      </c>
      <c r="AH105" s="100">
        <v>1</v>
      </c>
      <c r="AI105" s="100">
        <v>1</v>
      </c>
      <c r="AJ105" s="100">
        <v>1</v>
      </c>
      <c r="AK105" s="157" t="s">
        <v>150</v>
      </c>
      <c r="AL105" s="134"/>
      <c r="AM105" s="15"/>
      <c r="AN105" s="15" t="s">
        <v>840</v>
      </c>
    </row>
    <row r="106" spans="2:40" hidden="1" x14ac:dyDescent="0.25">
      <c r="B106" s="163">
        <f t="shared" si="18"/>
        <v>47</v>
      </c>
      <c r="C106" s="16">
        <v>20200528</v>
      </c>
      <c r="D106" s="16" t="s">
        <v>3</v>
      </c>
      <c r="E106" s="141" t="s">
        <v>668</v>
      </c>
      <c r="F106" s="98" t="s">
        <v>718</v>
      </c>
      <c r="G106" s="52" t="s">
        <v>61</v>
      </c>
      <c r="H106" s="16" t="s">
        <v>819</v>
      </c>
      <c r="I106" s="16" t="s">
        <v>771</v>
      </c>
      <c r="J106" s="16" t="s">
        <v>837</v>
      </c>
      <c r="K106" s="52" t="s">
        <v>61</v>
      </c>
      <c r="L106" s="98" t="s">
        <v>951</v>
      </c>
      <c r="M106" s="52" t="s">
        <v>61</v>
      </c>
      <c r="N106" s="16" t="s">
        <v>736</v>
      </c>
      <c r="O106" s="98" t="s">
        <v>61</v>
      </c>
      <c r="P106" s="98" t="s">
        <v>737</v>
      </c>
      <c r="Q106" s="18"/>
      <c r="R106" s="106" t="s">
        <v>94</v>
      </c>
      <c r="S106" s="16" t="s">
        <v>141</v>
      </c>
      <c r="T106" s="16"/>
      <c r="U106" s="16"/>
      <c r="V106" s="16">
        <v>265</v>
      </c>
      <c r="W106" s="15">
        <f>ROUND(IF(D106=Table!$C$3,Y106*Table!$C$4/8,Y106*Table!$D$4/8),3)</f>
        <v>229.5</v>
      </c>
      <c r="X106" s="16">
        <v>229.5</v>
      </c>
      <c r="Y106" s="16">
        <v>4.08</v>
      </c>
      <c r="Z106" s="16">
        <v>2</v>
      </c>
      <c r="AA106" s="16" t="s">
        <v>74</v>
      </c>
      <c r="AB106" s="99">
        <v>43987</v>
      </c>
      <c r="AC106" s="99">
        <v>43979</v>
      </c>
      <c r="AD106" s="99">
        <v>43987</v>
      </c>
      <c r="AE106" s="99">
        <v>43985</v>
      </c>
      <c r="AF106" s="99">
        <v>43985</v>
      </c>
      <c r="AG106" s="99" t="s">
        <v>176</v>
      </c>
      <c r="AH106" s="100">
        <v>1</v>
      </c>
      <c r="AI106" s="100">
        <v>1</v>
      </c>
      <c r="AJ106" s="100">
        <v>1</v>
      </c>
      <c r="AK106" s="157" t="s">
        <v>150</v>
      </c>
      <c r="AL106" s="134"/>
      <c r="AM106" s="15"/>
      <c r="AN106" s="15" t="s">
        <v>840</v>
      </c>
    </row>
    <row r="107" spans="2:40" hidden="1" x14ac:dyDescent="0.25">
      <c r="B107" s="163">
        <f t="shared" si="18"/>
        <v>48</v>
      </c>
      <c r="C107" s="16">
        <v>20200528</v>
      </c>
      <c r="D107" s="16" t="s">
        <v>3</v>
      </c>
      <c r="E107" s="141" t="s">
        <v>668</v>
      </c>
      <c r="F107" s="98" t="s">
        <v>718</v>
      </c>
      <c r="G107" s="52" t="s">
        <v>61</v>
      </c>
      <c r="H107" s="16" t="s">
        <v>820</v>
      </c>
      <c r="I107" s="16" t="s">
        <v>772</v>
      </c>
      <c r="J107" s="16" t="s">
        <v>836</v>
      </c>
      <c r="K107" s="52" t="s">
        <v>61</v>
      </c>
      <c r="L107" s="98" t="s">
        <v>951</v>
      </c>
      <c r="M107" s="52" t="s">
        <v>61</v>
      </c>
      <c r="N107" s="16" t="s">
        <v>736</v>
      </c>
      <c r="O107" s="98" t="s">
        <v>61</v>
      </c>
      <c r="P107" s="98" t="s">
        <v>737</v>
      </c>
      <c r="Q107" s="18"/>
      <c r="R107" s="106" t="s">
        <v>94</v>
      </c>
      <c r="S107" s="16" t="s">
        <v>141</v>
      </c>
      <c r="T107" s="16"/>
      <c r="U107" s="16"/>
      <c r="V107" s="16">
        <v>91</v>
      </c>
      <c r="W107" s="15">
        <f>ROUND(IF(D107=Table!$C$3,Y107*Table!$C$4/8,Y107*Table!$D$4/8),3)</f>
        <v>90</v>
      </c>
      <c r="X107" s="16">
        <v>90</v>
      </c>
      <c r="Y107" s="16">
        <v>1.6</v>
      </c>
      <c r="Z107" s="16">
        <v>1</v>
      </c>
      <c r="AA107" s="16" t="s">
        <v>74</v>
      </c>
      <c r="AB107" s="99">
        <v>43987</v>
      </c>
      <c r="AC107" s="99">
        <v>43979</v>
      </c>
      <c r="AD107" s="99">
        <v>43987</v>
      </c>
      <c r="AE107" s="99">
        <v>43985</v>
      </c>
      <c r="AF107" s="99">
        <v>43985</v>
      </c>
      <c r="AG107" s="99" t="s">
        <v>176</v>
      </c>
      <c r="AH107" s="100">
        <v>1</v>
      </c>
      <c r="AI107" s="100">
        <v>1</v>
      </c>
      <c r="AJ107" s="100">
        <v>1</v>
      </c>
      <c r="AK107" s="157" t="s">
        <v>150</v>
      </c>
      <c r="AL107" s="134"/>
      <c r="AM107" s="15"/>
      <c r="AN107" s="15" t="s">
        <v>840</v>
      </c>
    </row>
    <row r="108" spans="2:40" hidden="1" x14ac:dyDescent="0.25">
      <c r="B108" s="163">
        <f t="shared" si="18"/>
        <v>49</v>
      </c>
      <c r="C108" s="16">
        <v>20200528</v>
      </c>
      <c r="D108" s="16" t="s">
        <v>3</v>
      </c>
      <c r="E108" s="141" t="s">
        <v>668</v>
      </c>
      <c r="F108" s="98" t="s">
        <v>718</v>
      </c>
      <c r="G108" s="52" t="s">
        <v>61</v>
      </c>
      <c r="H108" s="16" t="s">
        <v>821</v>
      </c>
      <c r="I108" s="16" t="s">
        <v>773</v>
      </c>
      <c r="J108" s="16" t="s">
        <v>836</v>
      </c>
      <c r="K108" s="52" t="s">
        <v>61</v>
      </c>
      <c r="L108" s="98" t="s">
        <v>951</v>
      </c>
      <c r="M108" s="52" t="s">
        <v>61</v>
      </c>
      <c r="N108" s="16" t="s">
        <v>736</v>
      </c>
      <c r="O108" s="98" t="s">
        <v>61</v>
      </c>
      <c r="P108" s="98" t="s">
        <v>737</v>
      </c>
      <c r="Q108" s="18"/>
      <c r="R108" s="106" t="s">
        <v>94</v>
      </c>
      <c r="S108" s="16" t="s">
        <v>141</v>
      </c>
      <c r="T108" s="16"/>
      <c r="U108" s="16"/>
      <c r="V108" s="16">
        <v>538</v>
      </c>
      <c r="W108" s="15">
        <f>ROUND(IF(D108=Table!$C$3,Y108*Table!$C$4/8,Y108*Table!$D$4/8),3)</f>
        <v>414</v>
      </c>
      <c r="X108" s="16">
        <v>414</v>
      </c>
      <c r="Y108" s="16">
        <v>7.36</v>
      </c>
      <c r="Z108" s="16">
        <v>3</v>
      </c>
      <c r="AA108" s="16" t="s">
        <v>74</v>
      </c>
      <c r="AB108" s="99">
        <v>43987</v>
      </c>
      <c r="AC108" s="99">
        <v>43979</v>
      </c>
      <c r="AD108" s="99">
        <v>43987</v>
      </c>
      <c r="AE108" s="99">
        <v>43985</v>
      </c>
      <c r="AF108" s="99">
        <v>43985</v>
      </c>
      <c r="AG108" s="99" t="s">
        <v>176</v>
      </c>
      <c r="AH108" s="100">
        <v>0.99</v>
      </c>
      <c r="AI108" s="100">
        <v>0.99</v>
      </c>
      <c r="AJ108" s="100">
        <v>1</v>
      </c>
      <c r="AK108" s="157" t="s">
        <v>150</v>
      </c>
      <c r="AL108" s="134" t="s">
        <v>1297</v>
      </c>
      <c r="AM108" s="15"/>
      <c r="AN108" s="15" t="s">
        <v>840</v>
      </c>
    </row>
    <row r="109" spans="2:40" hidden="1" x14ac:dyDescent="0.25">
      <c r="B109" s="163">
        <f t="shared" si="18"/>
        <v>50</v>
      </c>
      <c r="C109" s="16">
        <v>20200528</v>
      </c>
      <c r="D109" s="16" t="s">
        <v>3</v>
      </c>
      <c r="E109" s="141" t="s">
        <v>668</v>
      </c>
      <c r="F109" s="98" t="s">
        <v>718</v>
      </c>
      <c r="G109" s="52" t="s">
        <v>61</v>
      </c>
      <c r="H109" s="16" t="s">
        <v>822</v>
      </c>
      <c r="I109" s="16" t="s">
        <v>774</v>
      </c>
      <c r="J109" s="16" t="s">
        <v>836</v>
      </c>
      <c r="K109" s="52" t="s">
        <v>61</v>
      </c>
      <c r="L109" s="98" t="s">
        <v>951</v>
      </c>
      <c r="M109" s="52" t="s">
        <v>61</v>
      </c>
      <c r="N109" s="16" t="s">
        <v>736</v>
      </c>
      <c r="O109" s="98" t="s">
        <v>61</v>
      </c>
      <c r="P109" s="98" t="s">
        <v>737</v>
      </c>
      <c r="Q109" s="18"/>
      <c r="R109" s="106" t="s">
        <v>94</v>
      </c>
      <c r="S109" s="16" t="s">
        <v>141</v>
      </c>
      <c r="T109" s="16"/>
      <c r="U109" s="16"/>
      <c r="V109" s="16">
        <v>84</v>
      </c>
      <c r="W109" s="15">
        <f>ROUND(IF(D109=Table!$C$3,Y109*Table!$C$4/8,Y109*Table!$D$4/8),3)</f>
        <v>81</v>
      </c>
      <c r="X109" s="16">
        <v>81</v>
      </c>
      <c r="Y109" s="16">
        <v>1.44</v>
      </c>
      <c r="Z109" s="16">
        <v>1</v>
      </c>
      <c r="AA109" s="16" t="s">
        <v>74</v>
      </c>
      <c r="AB109" s="99">
        <v>43987</v>
      </c>
      <c r="AC109" s="99">
        <v>43979</v>
      </c>
      <c r="AD109" s="99">
        <v>43987</v>
      </c>
      <c r="AE109" s="99">
        <v>43987</v>
      </c>
      <c r="AF109" s="99">
        <v>43987</v>
      </c>
      <c r="AG109" s="99" t="s">
        <v>176</v>
      </c>
      <c r="AH109" s="100">
        <v>0.95</v>
      </c>
      <c r="AI109" s="100">
        <v>0.94</v>
      </c>
      <c r="AJ109" s="100">
        <v>1</v>
      </c>
      <c r="AK109" s="157" t="s">
        <v>150</v>
      </c>
      <c r="AL109" s="134" t="s">
        <v>1298</v>
      </c>
      <c r="AM109" s="15"/>
      <c r="AN109" s="15" t="s">
        <v>840</v>
      </c>
    </row>
    <row r="110" spans="2:40" hidden="1" x14ac:dyDescent="0.25">
      <c r="B110" s="163">
        <f t="shared" si="18"/>
        <v>51</v>
      </c>
      <c r="C110" s="16">
        <v>20200528</v>
      </c>
      <c r="D110" s="16" t="s">
        <v>3</v>
      </c>
      <c r="E110" s="141" t="s">
        <v>668</v>
      </c>
      <c r="F110" s="98" t="s">
        <v>718</v>
      </c>
      <c r="G110" s="52" t="s">
        <v>61</v>
      </c>
      <c r="H110" s="16" t="s">
        <v>823</v>
      </c>
      <c r="I110" s="16" t="s">
        <v>775</v>
      </c>
      <c r="J110" s="16" t="s">
        <v>836</v>
      </c>
      <c r="K110" s="52" t="s">
        <v>61</v>
      </c>
      <c r="L110" s="98" t="s">
        <v>951</v>
      </c>
      <c r="M110" s="52" t="s">
        <v>61</v>
      </c>
      <c r="N110" s="16" t="s">
        <v>736</v>
      </c>
      <c r="O110" s="98" t="s">
        <v>61</v>
      </c>
      <c r="P110" s="98" t="s">
        <v>737</v>
      </c>
      <c r="Q110" s="18"/>
      <c r="R110" s="106" t="s">
        <v>94</v>
      </c>
      <c r="S110" s="16" t="s">
        <v>141</v>
      </c>
      <c r="T110" s="16"/>
      <c r="U110" s="16"/>
      <c r="V110" s="16">
        <v>472</v>
      </c>
      <c r="W110" s="15">
        <f>ROUND(IF(D110=Table!$C$3,Y110*Table!$C$4/8,Y110*Table!$D$4/8),3)</f>
        <v>504</v>
      </c>
      <c r="X110" s="16">
        <v>504</v>
      </c>
      <c r="Y110" s="16">
        <v>8.9600000000000009</v>
      </c>
      <c r="Z110" s="16">
        <v>3</v>
      </c>
      <c r="AA110" s="16" t="s">
        <v>74</v>
      </c>
      <c r="AB110" s="99">
        <v>43987</v>
      </c>
      <c r="AC110" s="99">
        <v>43979</v>
      </c>
      <c r="AD110" s="99">
        <v>43987</v>
      </c>
      <c r="AE110" s="99">
        <v>43987</v>
      </c>
      <c r="AF110" s="99">
        <v>43987</v>
      </c>
      <c r="AG110" s="99" t="s">
        <v>176</v>
      </c>
      <c r="AH110" s="100">
        <v>0.99</v>
      </c>
      <c r="AI110" s="100">
        <v>0.99</v>
      </c>
      <c r="AJ110" s="100">
        <v>1</v>
      </c>
      <c r="AK110" s="157" t="s">
        <v>150</v>
      </c>
      <c r="AL110" s="134" t="s">
        <v>1299</v>
      </c>
      <c r="AM110" s="15"/>
      <c r="AN110" s="15" t="s">
        <v>840</v>
      </c>
    </row>
    <row r="111" spans="2:40" hidden="1" x14ac:dyDescent="0.25">
      <c r="B111" s="163">
        <f t="shared" si="18"/>
        <v>52</v>
      </c>
      <c r="C111" s="16">
        <v>20200528</v>
      </c>
      <c r="D111" s="16" t="s">
        <v>3</v>
      </c>
      <c r="E111" s="141" t="s">
        <v>668</v>
      </c>
      <c r="F111" s="98" t="s">
        <v>718</v>
      </c>
      <c r="G111" s="52" t="s">
        <v>61</v>
      </c>
      <c r="H111" s="16" t="s">
        <v>824</v>
      </c>
      <c r="I111" s="16" t="s">
        <v>776</v>
      </c>
      <c r="J111" s="16" t="s">
        <v>836</v>
      </c>
      <c r="K111" s="52" t="s">
        <v>61</v>
      </c>
      <c r="L111" s="98" t="s">
        <v>951</v>
      </c>
      <c r="M111" s="52" t="s">
        <v>61</v>
      </c>
      <c r="N111" s="16" t="s">
        <v>736</v>
      </c>
      <c r="O111" s="98" t="s">
        <v>61</v>
      </c>
      <c r="P111" s="98" t="s">
        <v>737</v>
      </c>
      <c r="Q111" s="18"/>
      <c r="R111" s="106" t="s">
        <v>94</v>
      </c>
      <c r="S111" s="16" t="s">
        <v>141</v>
      </c>
      <c r="T111" s="16"/>
      <c r="U111" s="16"/>
      <c r="V111" s="16">
        <v>71</v>
      </c>
      <c r="W111" s="15">
        <f>ROUND(IF(D111=Table!$C$3,Y111*Table!$C$4/8,Y111*Table!$D$4/8),3)</f>
        <v>90</v>
      </c>
      <c r="X111" s="16">
        <v>90</v>
      </c>
      <c r="Y111" s="16">
        <v>1.6</v>
      </c>
      <c r="Z111" s="16">
        <v>0.25</v>
      </c>
      <c r="AA111" s="16" t="s">
        <v>74</v>
      </c>
      <c r="AB111" s="99">
        <v>43987</v>
      </c>
      <c r="AC111" s="99">
        <v>43979</v>
      </c>
      <c r="AD111" s="99">
        <v>43987</v>
      </c>
      <c r="AE111" s="99">
        <v>43987</v>
      </c>
      <c r="AF111" s="99">
        <v>43987</v>
      </c>
      <c r="AG111" s="99" t="s">
        <v>176</v>
      </c>
      <c r="AH111" s="100">
        <v>1</v>
      </c>
      <c r="AI111" s="100">
        <v>1</v>
      </c>
      <c r="AJ111" s="100">
        <v>1</v>
      </c>
      <c r="AK111" s="157" t="s">
        <v>150</v>
      </c>
      <c r="AL111" s="134"/>
      <c r="AM111" s="15"/>
      <c r="AN111" s="15" t="s">
        <v>840</v>
      </c>
    </row>
    <row r="112" spans="2:40" hidden="1" x14ac:dyDescent="0.25">
      <c r="B112" s="163">
        <f t="shared" si="18"/>
        <v>53</v>
      </c>
      <c r="C112" s="16">
        <v>20200528</v>
      </c>
      <c r="D112" s="16" t="s">
        <v>3</v>
      </c>
      <c r="E112" s="141" t="s">
        <v>668</v>
      </c>
      <c r="F112" s="98" t="s">
        <v>718</v>
      </c>
      <c r="G112" s="52" t="s">
        <v>61</v>
      </c>
      <c r="H112" s="16" t="s">
        <v>825</v>
      </c>
      <c r="I112" s="16" t="s">
        <v>777</v>
      </c>
      <c r="J112" s="16" t="s">
        <v>836</v>
      </c>
      <c r="K112" s="52" t="s">
        <v>61</v>
      </c>
      <c r="L112" s="98" t="s">
        <v>951</v>
      </c>
      <c r="M112" s="52" t="s">
        <v>61</v>
      </c>
      <c r="N112" s="16" t="s">
        <v>736</v>
      </c>
      <c r="O112" s="98" t="s">
        <v>61</v>
      </c>
      <c r="P112" s="98" t="s">
        <v>737</v>
      </c>
      <c r="Q112" s="18"/>
      <c r="R112" s="106" t="s">
        <v>94</v>
      </c>
      <c r="S112" s="16" t="s">
        <v>141</v>
      </c>
      <c r="T112" s="16"/>
      <c r="U112" s="16"/>
      <c r="V112" s="16">
        <v>60</v>
      </c>
      <c r="W112" s="15">
        <f>ROUND(IF(D112=Table!$C$3,Y112*Table!$C$4/8,Y112*Table!$D$4/8),3)</f>
        <v>90</v>
      </c>
      <c r="X112" s="16">
        <v>90</v>
      </c>
      <c r="Y112" s="16">
        <v>1.6</v>
      </c>
      <c r="Z112" s="16">
        <v>0.25</v>
      </c>
      <c r="AA112" s="16" t="s">
        <v>74</v>
      </c>
      <c r="AB112" s="99">
        <v>43987</v>
      </c>
      <c r="AC112" s="99">
        <v>43979</v>
      </c>
      <c r="AD112" s="99">
        <v>43987</v>
      </c>
      <c r="AE112" s="99">
        <v>43987</v>
      </c>
      <c r="AF112" s="99">
        <v>43987</v>
      </c>
      <c r="AG112" s="99" t="s">
        <v>176</v>
      </c>
      <c r="AH112" s="100">
        <v>1</v>
      </c>
      <c r="AI112" s="100">
        <v>1</v>
      </c>
      <c r="AJ112" s="100">
        <v>1</v>
      </c>
      <c r="AK112" s="157" t="s">
        <v>150</v>
      </c>
      <c r="AL112" s="134"/>
      <c r="AM112" s="15"/>
      <c r="AN112" s="15" t="s">
        <v>840</v>
      </c>
    </row>
    <row r="113" spans="2:40" hidden="1" x14ac:dyDescent="0.25">
      <c r="B113" s="163">
        <f t="shared" si="18"/>
        <v>54</v>
      </c>
      <c r="C113" s="16">
        <v>20200528</v>
      </c>
      <c r="D113" s="16" t="s">
        <v>3</v>
      </c>
      <c r="E113" s="141" t="s">
        <v>668</v>
      </c>
      <c r="F113" s="98" t="s">
        <v>718</v>
      </c>
      <c r="G113" s="52" t="s">
        <v>61</v>
      </c>
      <c r="H113" s="16" t="s">
        <v>826</v>
      </c>
      <c r="I113" s="16" t="s">
        <v>778</v>
      </c>
      <c r="J113" s="16" t="s">
        <v>836</v>
      </c>
      <c r="K113" s="52" t="s">
        <v>61</v>
      </c>
      <c r="L113" s="98" t="s">
        <v>951</v>
      </c>
      <c r="M113" s="52" t="s">
        <v>61</v>
      </c>
      <c r="N113" s="16" t="s">
        <v>736</v>
      </c>
      <c r="O113" s="98" t="s">
        <v>61</v>
      </c>
      <c r="P113" s="98" t="s">
        <v>737</v>
      </c>
      <c r="Q113" s="18"/>
      <c r="R113" s="106" t="s">
        <v>94</v>
      </c>
      <c r="S113" s="16" t="s">
        <v>141</v>
      </c>
      <c r="T113" s="16"/>
      <c r="U113" s="16"/>
      <c r="V113" s="16">
        <v>52</v>
      </c>
      <c r="W113" s="15">
        <f>ROUND(IF(D113=Table!$C$3,Y113*Table!$C$4/8,Y113*Table!$D$4/8),3)</f>
        <v>90</v>
      </c>
      <c r="X113" s="16">
        <v>90</v>
      </c>
      <c r="Y113" s="16">
        <v>1.6</v>
      </c>
      <c r="Z113" s="16">
        <v>0.25</v>
      </c>
      <c r="AA113" s="16" t="s">
        <v>74</v>
      </c>
      <c r="AB113" s="99">
        <v>43987</v>
      </c>
      <c r="AC113" s="99">
        <v>43979</v>
      </c>
      <c r="AD113" s="99">
        <v>43987</v>
      </c>
      <c r="AE113" s="99">
        <v>43987</v>
      </c>
      <c r="AF113" s="99">
        <v>43987</v>
      </c>
      <c r="AG113" s="99" t="s">
        <v>176</v>
      </c>
      <c r="AH113" s="100">
        <v>1</v>
      </c>
      <c r="AI113" s="100">
        <v>1</v>
      </c>
      <c r="AJ113" s="100">
        <v>1</v>
      </c>
      <c r="AK113" s="157" t="s">
        <v>150</v>
      </c>
      <c r="AL113" s="134"/>
      <c r="AM113" s="15"/>
      <c r="AN113" s="15" t="s">
        <v>840</v>
      </c>
    </row>
    <row r="114" spans="2:40" hidden="1" x14ac:dyDescent="0.25">
      <c r="B114" s="163">
        <f t="shared" si="18"/>
        <v>55</v>
      </c>
      <c r="C114" s="16">
        <v>20200528</v>
      </c>
      <c r="D114" s="16" t="s">
        <v>3</v>
      </c>
      <c r="E114" s="141" t="s">
        <v>668</v>
      </c>
      <c r="F114" s="98" t="s">
        <v>718</v>
      </c>
      <c r="G114" s="52" t="s">
        <v>61</v>
      </c>
      <c r="H114" s="16" t="s">
        <v>827</v>
      </c>
      <c r="I114" s="16" t="s">
        <v>779</v>
      </c>
      <c r="J114" s="16" t="s">
        <v>836</v>
      </c>
      <c r="K114" s="52" t="s">
        <v>61</v>
      </c>
      <c r="L114" s="98" t="s">
        <v>951</v>
      </c>
      <c r="M114" s="52" t="s">
        <v>61</v>
      </c>
      <c r="N114" s="16" t="s">
        <v>736</v>
      </c>
      <c r="O114" s="98" t="s">
        <v>61</v>
      </c>
      <c r="P114" s="98" t="s">
        <v>737</v>
      </c>
      <c r="Q114" s="18"/>
      <c r="R114" s="106" t="s">
        <v>94</v>
      </c>
      <c r="S114" s="16" t="s">
        <v>141</v>
      </c>
      <c r="T114" s="16"/>
      <c r="U114" s="16"/>
      <c r="V114" s="16">
        <v>56</v>
      </c>
      <c r="W114" s="15">
        <f>ROUND(IF(D114=Table!$C$3,Y114*Table!$C$4/8,Y114*Table!$D$4/8),3)</f>
        <v>90</v>
      </c>
      <c r="X114" s="16">
        <v>90</v>
      </c>
      <c r="Y114" s="16">
        <v>1.6</v>
      </c>
      <c r="Z114" s="16">
        <v>0.25</v>
      </c>
      <c r="AA114" s="16" t="s">
        <v>74</v>
      </c>
      <c r="AB114" s="99">
        <v>43987</v>
      </c>
      <c r="AC114" s="99">
        <v>43979</v>
      </c>
      <c r="AD114" s="99">
        <v>43987</v>
      </c>
      <c r="AE114" s="99">
        <v>43987</v>
      </c>
      <c r="AF114" s="99">
        <v>43987</v>
      </c>
      <c r="AG114" s="99" t="s">
        <v>176</v>
      </c>
      <c r="AH114" s="100">
        <v>1</v>
      </c>
      <c r="AI114" s="100">
        <v>1</v>
      </c>
      <c r="AJ114" s="100">
        <v>1</v>
      </c>
      <c r="AK114" s="157" t="s">
        <v>150</v>
      </c>
      <c r="AL114" s="134"/>
      <c r="AM114" s="15"/>
      <c r="AN114" s="15" t="s">
        <v>840</v>
      </c>
    </row>
    <row r="115" spans="2:40" x14ac:dyDescent="0.25">
      <c r="B115" s="132">
        <f t="shared" ref="B115:B146" si="19">B114+1</f>
        <v>56</v>
      </c>
      <c r="C115" s="16">
        <v>20200529</v>
      </c>
      <c r="D115" s="16" t="s">
        <v>3</v>
      </c>
      <c r="E115" s="141" t="s">
        <v>873</v>
      </c>
      <c r="F115" s="98" t="s">
        <v>859</v>
      </c>
      <c r="G115" s="52" t="s">
        <v>61</v>
      </c>
      <c r="H115" s="16" t="s">
        <v>911</v>
      </c>
      <c r="I115" s="16" t="s">
        <v>874</v>
      </c>
      <c r="J115" s="16" t="s">
        <v>910</v>
      </c>
      <c r="K115" s="52" t="s">
        <v>61</v>
      </c>
      <c r="L115" s="98" t="s">
        <v>935</v>
      </c>
      <c r="M115" s="52" t="s">
        <v>61</v>
      </c>
      <c r="N115" s="16" t="s">
        <v>936</v>
      </c>
      <c r="O115" s="98" t="s">
        <v>61</v>
      </c>
      <c r="P115" s="98" t="s">
        <v>937</v>
      </c>
      <c r="Q115" s="18"/>
      <c r="R115" s="184" t="s">
        <v>95</v>
      </c>
      <c r="S115" s="16" t="s">
        <v>66</v>
      </c>
      <c r="T115" s="16"/>
      <c r="U115" s="16"/>
      <c r="V115" s="16"/>
      <c r="W115" s="16">
        <f>ROUND(IF(D115=Table!$C$3,Y115*Table!$C$4/8,Y115*Table!$D$4/8),3)</f>
        <v>69.614999999999995</v>
      </c>
      <c r="X115" s="16">
        <f t="shared" ref="X115:X124" si="20">W115</f>
        <v>69.614999999999995</v>
      </c>
      <c r="Y115" s="16">
        <v>1.2376</v>
      </c>
      <c r="Z115" s="16">
        <v>2</v>
      </c>
      <c r="AA115" s="16" t="s">
        <v>21</v>
      </c>
      <c r="AB115" s="99">
        <v>43994</v>
      </c>
      <c r="AC115" s="99">
        <v>43980</v>
      </c>
      <c r="AD115" s="99">
        <v>43994</v>
      </c>
      <c r="AE115" s="99">
        <v>43991</v>
      </c>
      <c r="AF115" s="99">
        <v>43991</v>
      </c>
      <c r="AG115" s="99" t="s">
        <v>176</v>
      </c>
      <c r="AH115" s="164">
        <v>1</v>
      </c>
      <c r="AI115" s="164">
        <v>1</v>
      </c>
      <c r="AJ115" s="164">
        <v>1</v>
      </c>
      <c r="AK115" s="14" t="s">
        <v>150</v>
      </c>
      <c r="AL115" s="134"/>
      <c r="AM115" s="15"/>
      <c r="AN115" s="15"/>
    </row>
    <row r="116" spans="2:40" x14ac:dyDescent="0.25">
      <c r="B116" s="132">
        <f t="shared" si="19"/>
        <v>57</v>
      </c>
      <c r="C116" s="16">
        <v>20200529</v>
      </c>
      <c r="D116" s="16" t="s">
        <v>3</v>
      </c>
      <c r="E116" s="141" t="s">
        <v>873</v>
      </c>
      <c r="F116" s="98" t="s">
        <v>859</v>
      </c>
      <c r="G116" s="52" t="s">
        <v>61</v>
      </c>
      <c r="H116" s="16" t="s">
        <v>795</v>
      </c>
      <c r="I116" s="16" t="s">
        <v>875</v>
      </c>
      <c r="J116" s="16" t="s">
        <v>837</v>
      </c>
      <c r="K116" s="52" t="s">
        <v>61</v>
      </c>
      <c r="L116" s="98" t="s">
        <v>935</v>
      </c>
      <c r="M116" s="52" t="s">
        <v>61</v>
      </c>
      <c r="N116" s="16" t="s">
        <v>936</v>
      </c>
      <c r="O116" s="98" t="s">
        <v>61</v>
      </c>
      <c r="P116" s="98" t="s">
        <v>937</v>
      </c>
      <c r="Q116" s="18"/>
      <c r="R116" s="184" t="s">
        <v>95</v>
      </c>
      <c r="S116" s="16" t="s">
        <v>66</v>
      </c>
      <c r="T116" s="16"/>
      <c r="U116" s="16"/>
      <c r="V116" s="16"/>
      <c r="W116" s="16">
        <f>ROUND(IF(D116=Table!$C$3,Y116*Table!$C$4/8,Y116*Table!$D$4/8),3)</f>
        <v>69.614999999999995</v>
      </c>
      <c r="X116" s="16">
        <f t="shared" si="20"/>
        <v>69.614999999999995</v>
      </c>
      <c r="Y116" s="16">
        <v>1.2376</v>
      </c>
      <c r="Z116" s="16">
        <v>2</v>
      </c>
      <c r="AA116" s="16" t="s">
        <v>21</v>
      </c>
      <c r="AB116" s="99">
        <v>43994</v>
      </c>
      <c r="AC116" s="99">
        <v>43980</v>
      </c>
      <c r="AD116" s="99">
        <v>43994</v>
      </c>
      <c r="AE116" s="99">
        <v>43991</v>
      </c>
      <c r="AF116" s="99">
        <v>43991</v>
      </c>
      <c r="AG116" s="99" t="s">
        <v>176</v>
      </c>
      <c r="AH116" s="164">
        <v>1</v>
      </c>
      <c r="AI116" s="164">
        <v>1</v>
      </c>
      <c r="AJ116" s="164">
        <v>1</v>
      </c>
      <c r="AK116" s="14" t="s">
        <v>150</v>
      </c>
      <c r="AL116" s="134"/>
      <c r="AM116" s="15"/>
      <c r="AN116" s="15"/>
    </row>
    <row r="117" spans="2:40" x14ac:dyDescent="0.25">
      <c r="B117" s="132">
        <f t="shared" si="19"/>
        <v>58</v>
      </c>
      <c r="C117" s="16">
        <v>20200529</v>
      </c>
      <c r="D117" s="16" t="s">
        <v>3</v>
      </c>
      <c r="E117" s="141" t="s">
        <v>873</v>
      </c>
      <c r="F117" s="98" t="s">
        <v>860</v>
      </c>
      <c r="G117" s="52" t="s">
        <v>61</v>
      </c>
      <c r="H117" s="16" t="s">
        <v>830</v>
      </c>
      <c r="I117" s="16" t="s">
        <v>876</v>
      </c>
      <c r="J117" s="16" t="s">
        <v>910</v>
      </c>
      <c r="K117" s="52" t="s">
        <v>61</v>
      </c>
      <c r="L117" s="98" t="s">
        <v>935</v>
      </c>
      <c r="M117" s="52" t="s">
        <v>61</v>
      </c>
      <c r="N117" s="16" t="s">
        <v>936</v>
      </c>
      <c r="O117" s="98" t="s">
        <v>61</v>
      </c>
      <c r="P117" s="98" t="s">
        <v>937</v>
      </c>
      <c r="Q117" s="18"/>
      <c r="R117" s="184" t="s">
        <v>95</v>
      </c>
      <c r="S117" s="16" t="s">
        <v>66</v>
      </c>
      <c r="T117" s="16"/>
      <c r="U117" s="16"/>
      <c r="V117" s="16"/>
      <c r="W117" s="16">
        <f>ROUND(IF(D117=Table!$C$3,Y117*Table!$C$4/8,Y117*Table!$D$4/8),3)</f>
        <v>131.04</v>
      </c>
      <c r="X117" s="16">
        <f t="shared" si="20"/>
        <v>131.04</v>
      </c>
      <c r="Y117" s="16">
        <v>2.3296000000000001</v>
      </c>
      <c r="Z117" s="16">
        <v>2</v>
      </c>
      <c r="AA117" s="16" t="s">
        <v>21</v>
      </c>
      <c r="AB117" s="99">
        <v>43994</v>
      </c>
      <c r="AC117" s="99">
        <v>43980</v>
      </c>
      <c r="AD117" s="99">
        <v>43994</v>
      </c>
      <c r="AE117" s="99">
        <v>43991</v>
      </c>
      <c r="AF117" s="99">
        <v>43991</v>
      </c>
      <c r="AG117" s="99" t="s">
        <v>176</v>
      </c>
      <c r="AH117" s="164">
        <v>1</v>
      </c>
      <c r="AI117" s="164">
        <v>1</v>
      </c>
      <c r="AJ117" s="164">
        <v>0.16</v>
      </c>
      <c r="AK117" s="14" t="s">
        <v>150</v>
      </c>
      <c r="AL117" s="134"/>
      <c r="AM117" s="15"/>
      <c r="AN117" s="15"/>
    </row>
    <row r="118" spans="2:40" x14ac:dyDescent="0.25">
      <c r="B118" s="132">
        <f t="shared" si="19"/>
        <v>59</v>
      </c>
      <c r="C118" s="16">
        <v>20200529</v>
      </c>
      <c r="D118" s="16" t="s">
        <v>3</v>
      </c>
      <c r="E118" s="141" t="s">
        <v>873</v>
      </c>
      <c r="F118" s="98" t="s">
        <v>861</v>
      </c>
      <c r="G118" s="52" t="s">
        <v>61</v>
      </c>
      <c r="H118" s="16" t="s">
        <v>831</v>
      </c>
      <c r="I118" s="16" t="s">
        <v>877</v>
      </c>
      <c r="J118" s="16" t="s">
        <v>910</v>
      </c>
      <c r="K118" s="52" t="s">
        <v>61</v>
      </c>
      <c r="L118" s="98" t="s">
        <v>935</v>
      </c>
      <c r="M118" s="52"/>
      <c r="N118" s="16" t="s">
        <v>936</v>
      </c>
      <c r="O118" s="98" t="s">
        <v>61</v>
      </c>
      <c r="P118" s="98" t="s">
        <v>937</v>
      </c>
      <c r="Q118" s="18"/>
      <c r="R118" s="184" t="s">
        <v>95</v>
      </c>
      <c r="S118" s="16" t="s">
        <v>66</v>
      </c>
      <c r="T118" s="16"/>
      <c r="U118" s="16"/>
      <c r="V118" s="16"/>
      <c r="W118" s="16">
        <f>ROUND(IF(D118=Table!$C$3,Y118*Table!$C$4/8,Y118*Table!$D$4/8),3)</f>
        <v>131.04</v>
      </c>
      <c r="X118" s="16">
        <f t="shared" si="20"/>
        <v>131.04</v>
      </c>
      <c r="Y118" s="16">
        <v>2.3296000000000001</v>
      </c>
      <c r="Z118" s="16">
        <v>2</v>
      </c>
      <c r="AA118" s="16" t="s">
        <v>21</v>
      </c>
      <c r="AB118" s="99">
        <v>43994</v>
      </c>
      <c r="AC118" s="99">
        <v>43980</v>
      </c>
      <c r="AD118" s="99">
        <v>43994</v>
      </c>
      <c r="AE118" s="99">
        <v>43991</v>
      </c>
      <c r="AF118" s="99">
        <v>43991</v>
      </c>
      <c r="AG118" s="99" t="s">
        <v>176</v>
      </c>
      <c r="AH118" s="164">
        <v>1</v>
      </c>
      <c r="AI118" s="164">
        <v>1</v>
      </c>
      <c r="AJ118" s="164">
        <v>0</v>
      </c>
      <c r="AK118" s="14" t="s">
        <v>150</v>
      </c>
      <c r="AL118" s="134"/>
      <c r="AM118" s="15"/>
      <c r="AN118" s="15"/>
    </row>
    <row r="119" spans="2:40" x14ac:dyDescent="0.25">
      <c r="B119" s="132">
        <f t="shared" si="19"/>
        <v>60</v>
      </c>
      <c r="C119" s="16">
        <v>20200529</v>
      </c>
      <c r="D119" s="16" t="s">
        <v>3</v>
      </c>
      <c r="E119" s="141" t="s">
        <v>873</v>
      </c>
      <c r="F119" s="98" t="s">
        <v>861</v>
      </c>
      <c r="G119" s="52" t="s">
        <v>61</v>
      </c>
      <c r="H119" s="16" t="s">
        <v>832</v>
      </c>
      <c r="I119" s="16" t="s">
        <v>878</v>
      </c>
      <c r="J119" s="16" t="s">
        <v>910</v>
      </c>
      <c r="K119" s="52" t="s">
        <v>61</v>
      </c>
      <c r="L119" s="98" t="s">
        <v>935</v>
      </c>
      <c r="M119" s="52"/>
      <c r="N119" s="16" t="s">
        <v>936</v>
      </c>
      <c r="O119" s="98" t="s">
        <v>61</v>
      </c>
      <c r="P119" s="98" t="s">
        <v>937</v>
      </c>
      <c r="Q119" s="18"/>
      <c r="R119" s="184" t="s">
        <v>95</v>
      </c>
      <c r="S119" s="16" t="s">
        <v>66</v>
      </c>
      <c r="T119" s="16"/>
      <c r="U119" s="16"/>
      <c r="V119" s="16"/>
      <c r="W119" s="16">
        <f>ROUND(IF(D119=Table!$C$3,Y119*Table!$C$4/8,Y119*Table!$D$4/8),3)</f>
        <v>196.56</v>
      </c>
      <c r="X119" s="16">
        <f t="shared" si="20"/>
        <v>196.56</v>
      </c>
      <c r="Y119" s="16">
        <v>3.4943999999999997</v>
      </c>
      <c r="Z119" s="16">
        <v>2</v>
      </c>
      <c r="AA119" s="16" t="s">
        <v>21</v>
      </c>
      <c r="AB119" s="99">
        <v>43994</v>
      </c>
      <c r="AC119" s="99">
        <v>43980</v>
      </c>
      <c r="AD119" s="99">
        <v>43994</v>
      </c>
      <c r="AE119" s="99">
        <v>43991</v>
      </c>
      <c r="AF119" s="99">
        <v>43991</v>
      </c>
      <c r="AG119" s="99" t="s">
        <v>176</v>
      </c>
      <c r="AH119" s="164">
        <v>1</v>
      </c>
      <c r="AI119" s="164">
        <v>1</v>
      </c>
      <c r="AJ119" s="164">
        <v>0.5</v>
      </c>
      <c r="AK119" s="14" t="s">
        <v>150</v>
      </c>
      <c r="AL119" s="134"/>
      <c r="AM119" s="15"/>
      <c r="AN119" s="15"/>
    </row>
    <row r="120" spans="2:40" x14ac:dyDescent="0.25">
      <c r="B120" s="132">
        <f t="shared" si="19"/>
        <v>61</v>
      </c>
      <c r="C120" s="16">
        <v>20200529</v>
      </c>
      <c r="D120" s="16" t="s">
        <v>3</v>
      </c>
      <c r="E120" s="141" t="s">
        <v>873</v>
      </c>
      <c r="F120" s="98" t="s">
        <v>861</v>
      </c>
      <c r="G120" s="52" t="s">
        <v>61</v>
      </c>
      <c r="H120" s="16" t="s">
        <v>833</v>
      </c>
      <c r="I120" s="16" t="s">
        <v>879</v>
      </c>
      <c r="J120" s="16" t="s">
        <v>910</v>
      </c>
      <c r="K120" s="52" t="s">
        <v>61</v>
      </c>
      <c r="L120" s="98" t="s">
        <v>935</v>
      </c>
      <c r="M120" s="52"/>
      <c r="N120" s="16" t="s">
        <v>936</v>
      </c>
      <c r="O120" s="98" t="s">
        <v>61</v>
      </c>
      <c r="P120" s="98" t="s">
        <v>937</v>
      </c>
      <c r="Q120" s="18"/>
      <c r="R120" s="184" t="s">
        <v>95</v>
      </c>
      <c r="S120" s="16" t="s">
        <v>66</v>
      </c>
      <c r="T120" s="16"/>
      <c r="U120" s="16"/>
      <c r="V120" s="16"/>
      <c r="W120" s="16">
        <f>ROUND(IF(D120=Table!$C$3,Y120*Table!$C$4/8,Y120*Table!$D$4/8),3)</f>
        <v>196.56</v>
      </c>
      <c r="X120" s="16">
        <f t="shared" si="20"/>
        <v>196.56</v>
      </c>
      <c r="Y120" s="16">
        <v>3.4943999999999997</v>
      </c>
      <c r="Z120" s="16">
        <v>2</v>
      </c>
      <c r="AA120" s="16" t="s">
        <v>21</v>
      </c>
      <c r="AB120" s="99">
        <v>43994</v>
      </c>
      <c r="AC120" s="99">
        <v>43980</v>
      </c>
      <c r="AD120" s="99">
        <v>43994</v>
      </c>
      <c r="AE120" s="99">
        <v>43991</v>
      </c>
      <c r="AF120" s="99">
        <v>43991</v>
      </c>
      <c r="AG120" s="99" t="s">
        <v>176</v>
      </c>
      <c r="AH120" s="164">
        <v>1</v>
      </c>
      <c r="AI120" s="164">
        <v>1</v>
      </c>
      <c r="AJ120" s="164">
        <v>0.36</v>
      </c>
      <c r="AK120" s="14" t="s">
        <v>150</v>
      </c>
      <c r="AL120" s="134"/>
      <c r="AM120" s="15"/>
      <c r="AN120" s="15"/>
    </row>
    <row r="121" spans="2:40" x14ac:dyDescent="0.25">
      <c r="B121" s="132">
        <f t="shared" si="19"/>
        <v>62</v>
      </c>
      <c r="C121" s="16">
        <v>20200529</v>
      </c>
      <c r="D121" s="16" t="s">
        <v>3</v>
      </c>
      <c r="E121" s="141" t="s">
        <v>873</v>
      </c>
      <c r="F121" s="98" t="s">
        <v>861</v>
      </c>
      <c r="G121" s="52" t="s">
        <v>61</v>
      </c>
      <c r="H121" s="16" t="s">
        <v>801</v>
      </c>
      <c r="I121" s="16" t="s">
        <v>880</v>
      </c>
      <c r="J121" s="16" t="s">
        <v>910</v>
      </c>
      <c r="K121" s="52" t="s">
        <v>61</v>
      </c>
      <c r="L121" s="98" t="s">
        <v>935</v>
      </c>
      <c r="M121" s="52"/>
      <c r="N121" s="16" t="s">
        <v>936</v>
      </c>
      <c r="O121" s="98" t="s">
        <v>61</v>
      </c>
      <c r="P121" s="98" t="s">
        <v>937</v>
      </c>
      <c r="Q121" s="18"/>
      <c r="R121" s="184" t="s">
        <v>95</v>
      </c>
      <c r="S121" s="16" t="s">
        <v>66</v>
      </c>
      <c r="T121" s="16"/>
      <c r="U121" s="16"/>
      <c r="V121" s="16"/>
      <c r="W121" s="16">
        <f>ROUND(IF(D121=Table!$C$3,Y121*Table!$C$4/8,Y121*Table!$D$4/8),3)</f>
        <v>196.56</v>
      </c>
      <c r="X121" s="16">
        <f t="shared" si="20"/>
        <v>196.56</v>
      </c>
      <c r="Y121" s="16">
        <v>3.4943999999999997</v>
      </c>
      <c r="Z121" s="16">
        <v>2</v>
      </c>
      <c r="AA121" s="16" t="s">
        <v>21</v>
      </c>
      <c r="AB121" s="99">
        <v>43994</v>
      </c>
      <c r="AC121" s="99">
        <v>43980</v>
      </c>
      <c r="AD121" s="99">
        <v>43994</v>
      </c>
      <c r="AE121" s="99">
        <v>43991</v>
      </c>
      <c r="AF121" s="99">
        <v>43991</v>
      </c>
      <c r="AG121" s="99" t="s">
        <v>176</v>
      </c>
      <c r="AH121" s="164">
        <v>1</v>
      </c>
      <c r="AI121" s="164">
        <v>1</v>
      </c>
      <c r="AJ121" s="164">
        <v>0.5</v>
      </c>
      <c r="AK121" s="14" t="s">
        <v>150</v>
      </c>
      <c r="AL121" s="134"/>
      <c r="AM121" s="15"/>
      <c r="AN121" s="15"/>
    </row>
    <row r="122" spans="2:40" x14ac:dyDescent="0.25">
      <c r="B122" s="132">
        <f t="shared" si="19"/>
        <v>63</v>
      </c>
      <c r="C122" s="16">
        <v>20200529</v>
      </c>
      <c r="D122" s="16" t="s">
        <v>3</v>
      </c>
      <c r="E122" s="141" t="s">
        <v>873</v>
      </c>
      <c r="F122" s="98" t="s">
        <v>861</v>
      </c>
      <c r="G122" s="52" t="s">
        <v>61</v>
      </c>
      <c r="H122" s="16" t="s">
        <v>912</v>
      </c>
      <c r="I122" s="16" t="s">
        <v>881</v>
      </c>
      <c r="J122" s="16" t="s">
        <v>910</v>
      </c>
      <c r="K122" s="52" t="s">
        <v>61</v>
      </c>
      <c r="L122" s="98" t="s">
        <v>935</v>
      </c>
      <c r="M122" s="52"/>
      <c r="N122" s="16" t="s">
        <v>936</v>
      </c>
      <c r="O122" s="98" t="s">
        <v>61</v>
      </c>
      <c r="P122" s="98" t="s">
        <v>937</v>
      </c>
      <c r="Q122" s="18"/>
      <c r="R122" s="184" t="s">
        <v>95</v>
      </c>
      <c r="S122" s="16" t="s">
        <v>66</v>
      </c>
      <c r="T122" s="16"/>
      <c r="U122" s="16"/>
      <c r="V122" s="16"/>
      <c r="W122" s="16">
        <f>ROUND(IF(D122=Table!$C$3,Y122*Table!$C$4/8,Y122*Table!$D$4/8),3)</f>
        <v>61.424999999999997</v>
      </c>
      <c r="X122" s="16">
        <f t="shared" si="20"/>
        <v>61.424999999999997</v>
      </c>
      <c r="Y122" s="16">
        <v>1.0919999999999999</v>
      </c>
      <c r="Z122" s="16">
        <v>2</v>
      </c>
      <c r="AA122" s="16" t="s">
        <v>21</v>
      </c>
      <c r="AB122" s="99">
        <v>43994</v>
      </c>
      <c r="AC122" s="99">
        <v>43980</v>
      </c>
      <c r="AD122" s="99">
        <v>43994</v>
      </c>
      <c r="AE122" s="99">
        <v>43991</v>
      </c>
      <c r="AF122" s="99">
        <v>43991</v>
      </c>
      <c r="AG122" s="99" t="s">
        <v>176</v>
      </c>
      <c r="AH122" s="164">
        <v>1</v>
      </c>
      <c r="AI122" s="164">
        <v>1</v>
      </c>
      <c r="AJ122" s="164">
        <v>1</v>
      </c>
      <c r="AK122" s="14" t="s">
        <v>150</v>
      </c>
      <c r="AL122" s="134"/>
      <c r="AM122" s="15"/>
      <c r="AN122" s="15"/>
    </row>
    <row r="123" spans="2:40" x14ac:dyDescent="0.25">
      <c r="B123" s="132">
        <f t="shared" si="19"/>
        <v>64</v>
      </c>
      <c r="C123" s="16">
        <v>20200529</v>
      </c>
      <c r="D123" s="16" t="s">
        <v>3</v>
      </c>
      <c r="E123" s="141" t="s">
        <v>873</v>
      </c>
      <c r="F123" s="98" t="s">
        <v>862</v>
      </c>
      <c r="G123" s="52" t="s">
        <v>61</v>
      </c>
      <c r="H123" s="16" t="s">
        <v>913</v>
      </c>
      <c r="I123" s="16" t="s">
        <v>882</v>
      </c>
      <c r="J123" s="16" t="s">
        <v>910</v>
      </c>
      <c r="K123" s="52" t="s">
        <v>61</v>
      </c>
      <c r="L123" s="98" t="s">
        <v>935</v>
      </c>
      <c r="M123" s="52"/>
      <c r="N123" s="16" t="s">
        <v>936</v>
      </c>
      <c r="O123" s="98" t="s">
        <v>61</v>
      </c>
      <c r="P123" s="98" t="s">
        <v>937</v>
      </c>
      <c r="Q123" s="18"/>
      <c r="R123" s="184" t="s">
        <v>95</v>
      </c>
      <c r="S123" s="16" t="s">
        <v>66</v>
      </c>
      <c r="T123" s="16"/>
      <c r="U123" s="16"/>
      <c r="V123" s="16"/>
      <c r="W123" s="16">
        <f>ROUND(IF(D123=Table!$C$3,Y123*Table!$C$4/8,Y123*Table!$D$4/8),3)</f>
        <v>315</v>
      </c>
      <c r="X123" s="16">
        <f t="shared" si="20"/>
        <v>315</v>
      </c>
      <c r="Y123" s="16">
        <v>5.6</v>
      </c>
      <c r="Z123" s="16">
        <v>2</v>
      </c>
      <c r="AA123" s="16" t="s">
        <v>21</v>
      </c>
      <c r="AB123" s="99">
        <v>43994</v>
      </c>
      <c r="AC123" s="99">
        <v>43980</v>
      </c>
      <c r="AD123" s="99">
        <v>43994</v>
      </c>
      <c r="AE123" s="99">
        <v>43991</v>
      </c>
      <c r="AF123" s="99">
        <v>43991</v>
      </c>
      <c r="AG123" s="99" t="s">
        <v>176</v>
      </c>
      <c r="AH123" s="164">
        <v>1</v>
      </c>
      <c r="AI123" s="164">
        <v>1</v>
      </c>
      <c r="AJ123" s="164">
        <v>0.5</v>
      </c>
      <c r="AK123" s="14" t="s">
        <v>150</v>
      </c>
      <c r="AL123" s="134"/>
      <c r="AM123" s="15"/>
      <c r="AN123" s="15"/>
    </row>
    <row r="124" spans="2:40" x14ac:dyDescent="0.25">
      <c r="B124" s="132">
        <f t="shared" si="19"/>
        <v>65</v>
      </c>
      <c r="C124" s="16">
        <v>20200529</v>
      </c>
      <c r="D124" s="16" t="s">
        <v>3</v>
      </c>
      <c r="E124" s="141" t="s">
        <v>873</v>
      </c>
      <c r="F124" s="98" t="s">
        <v>863</v>
      </c>
      <c r="G124" s="52" t="s">
        <v>61</v>
      </c>
      <c r="H124" s="16" t="s">
        <v>734</v>
      </c>
      <c r="I124" s="16" t="s">
        <v>883</v>
      </c>
      <c r="J124" s="16" t="s">
        <v>910</v>
      </c>
      <c r="K124" s="52" t="s">
        <v>61</v>
      </c>
      <c r="L124" s="98" t="s">
        <v>935</v>
      </c>
      <c r="M124" s="52"/>
      <c r="N124" s="16" t="s">
        <v>936</v>
      </c>
      <c r="O124" s="98" t="s">
        <v>61</v>
      </c>
      <c r="P124" s="98" t="s">
        <v>937</v>
      </c>
      <c r="Q124" s="18"/>
      <c r="R124" s="184" t="s">
        <v>95</v>
      </c>
      <c r="S124" s="16" t="s">
        <v>66</v>
      </c>
      <c r="T124" s="16"/>
      <c r="U124" s="16"/>
      <c r="V124" s="16"/>
      <c r="W124" s="16">
        <f>ROUND(IF(D124=Table!$C$3,Y124*Table!$C$4/8,Y124*Table!$D$4/8),3)</f>
        <v>121.212</v>
      </c>
      <c r="X124" s="16">
        <f t="shared" si="20"/>
        <v>121.212</v>
      </c>
      <c r="Y124" s="16">
        <v>2.1548799999999999</v>
      </c>
      <c r="Z124" s="16">
        <v>2</v>
      </c>
      <c r="AA124" s="16" t="s">
        <v>21</v>
      </c>
      <c r="AB124" s="99">
        <v>43994</v>
      </c>
      <c r="AC124" s="99">
        <v>43980</v>
      </c>
      <c r="AD124" s="99">
        <v>43994</v>
      </c>
      <c r="AE124" s="99">
        <v>43991</v>
      </c>
      <c r="AF124" s="99">
        <v>43991</v>
      </c>
      <c r="AG124" s="99" t="s">
        <v>176</v>
      </c>
      <c r="AH124" s="164">
        <v>1</v>
      </c>
      <c r="AI124" s="164">
        <v>1</v>
      </c>
      <c r="AJ124" s="164">
        <v>0.2</v>
      </c>
      <c r="AK124" s="14" t="s">
        <v>150</v>
      </c>
      <c r="AL124" s="134"/>
      <c r="AM124" s="15"/>
      <c r="AN124" s="15"/>
    </row>
    <row r="125" spans="2:40" hidden="1" x14ac:dyDescent="0.25">
      <c r="B125" s="132">
        <f t="shared" si="19"/>
        <v>66</v>
      </c>
      <c r="C125" s="16">
        <v>20200529</v>
      </c>
      <c r="D125" s="16" t="s">
        <v>3</v>
      </c>
      <c r="E125" s="141" t="s">
        <v>873</v>
      </c>
      <c r="F125" s="98" t="s">
        <v>864</v>
      </c>
      <c r="G125" s="52" t="s">
        <v>61</v>
      </c>
      <c r="H125" s="16" t="s">
        <v>834</v>
      </c>
      <c r="I125" s="16" t="s">
        <v>884</v>
      </c>
      <c r="J125" s="16" t="s">
        <v>910</v>
      </c>
      <c r="K125" s="52" t="s">
        <v>61</v>
      </c>
      <c r="L125" s="98" t="s">
        <v>935</v>
      </c>
      <c r="M125" s="52"/>
      <c r="N125" s="16" t="s">
        <v>936</v>
      </c>
      <c r="O125" s="98" t="s">
        <v>61</v>
      </c>
      <c r="P125" s="98" t="s">
        <v>937</v>
      </c>
      <c r="Q125" s="18"/>
      <c r="R125" s="214" t="s">
        <v>94</v>
      </c>
      <c r="S125" s="16" t="s">
        <v>64</v>
      </c>
      <c r="T125" s="16"/>
      <c r="U125" s="16"/>
      <c r="V125" s="16"/>
      <c r="W125" s="16">
        <f>ROUND(IF(D125=Table!$C$3,Y125*Table!$C$4/8,Y125*Table!$D$4/8),3)</f>
        <v>247.5</v>
      </c>
      <c r="X125" s="16">
        <f t="shared" ref="X125:X137" si="21">W125</f>
        <v>247.5</v>
      </c>
      <c r="Y125" s="16">
        <v>4.4000000000000004</v>
      </c>
      <c r="Z125" s="16">
        <v>2</v>
      </c>
      <c r="AA125" s="16" t="s">
        <v>21</v>
      </c>
      <c r="AB125" s="99">
        <v>43994</v>
      </c>
      <c r="AC125" s="99">
        <v>43980</v>
      </c>
      <c r="AD125" s="99">
        <v>43994</v>
      </c>
      <c r="AE125" s="99">
        <v>43985</v>
      </c>
      <c r="AF125" s="99">
        <v>43985</v>
      </c>
      <c r="AG125" s="99" t="s">
        <v>176</v>
      </c>
      <c r="AH125" s="164">
        <v>1</v>
      </c>
      <c r="AI125" s="164">
        <v>1</v>
      </c>
      <c r="AJ125" s="164">
        <v>0.5</v>
      </c>
      <c r="AK125" s="14" t="s">
        <v>150</v>
      </c>
      <c r="AL125" s="134"/>
      <c r="AM125" s="15"/>
      <c r="AN125" s="15"/>
    </row>
    <row r="126" spans="2:40" hidden="1" x14ac:dyDescent="0.25">
      <c r="B126" s="132">
        <f t="shared" si="19"/>
        <v>67</v>
      </c>
      <c r="C126" s="16">
        <v>20200529</v>
      </c>
      <c r="D126" s="16" t="s">
        <v>3</v>
      </c>
      <c r="E126" s="141" t="s">
        <v>873</v>
      </c>
      <c r="F126" s="98" t="s">
        <v>864</v>
      </c>
      <c r="G126" s="52" t="s">
        <v>61</v>
      </c>
      <c r="H126" s="16" t="s">
        <v>914</v>
      </c>
      <c r="I126" s="16" t="s">
        <v>885</v>
      </c>
      <c r="J126" s="16" t="s">
        <v>910</v>
      </c>
      <c r="K126" s="52" t="s">
        <v>61</v>
      </c>
      <c r="L126" s="98" t="s">
        <v>935</v>
      </c>
      <c r="M126" s="52"/>
      <c r="N126" s="16" t="s">
        <v>936</v>
      </c>
      <c r="O126" s="98" t="s">
        <v>61</v>
      </c>
      <c r="P126" s="98" t="s">
        <v>937</v>
      </c>
      <c r="Q126" s="18"/>
      <c r="R126" s="214" t="s">
        <v>94</v>
      </c>
      <c r="S126" s="16" t="s">
        <v>64</v>
      </c>
      <c r="T126" s="16"/>
      <c r="U126" s="16"/>
      <c r="V126" s="16"/>
      <c r="W126" s="16">
        <f>ROUND(IF(D126=Table!$C$3,Y126*Table!$C$4/8,Y126*Table!$D$4/8),3)</f>
        <v>131.04</v>
      </c>
      <c r="X126" s="16">
        <f t="shared" si="21"/>
        <v>131.04</v>
      </c>
      <c r="Y126" s="16">
        <v>2.3296000000000001</v>
      </c>
      <c r="Z126" s="16">
        <v>2</v>
      </c>
      <c r="AA126" s="16" t="s">
        <v>21</v>
      </c>
      <c r="AB126" s="99">
        <v>43994</v>
      </c>
      <c r="AC126" s="99">
        <v>43980</v>
      </c>
      <c r="AD126" s="99">
        <v>43994</v>
      </c>
      <c r="AE126" s="99">
        <v>43985</v>
      </c>
      <c r="AF126" s="99">
        <v>43985</v>
      </c>
      <c r="AG126" s="99" t="s">
        <v>177</v>
      </c>
      <c r="AH126" s="164">
        <v>0.98</v>
      </c>
      <c r="AI126" s="164">
        <v>0.97</v>
      </c>
      <c r="AJ126" s="164">
        <v>0.56999999999999995</v>
      </c>
      <c r="AK126" s="14" t="s">
        <v>150</v>
      </c>
      <c r="AL126" s="134" t="s">
        <v>1205</v>
      </c>
      <c r="AM126" s="15"/>
      <c r="AN126" s="15"/>
    </row>
    <row r="127" spans="2:40" hidden="1" x14ac:dyDescent="0.25">
      <c r="B127" s="132">
        <f t="shared" si="19"/>
        <v>68</v>
      </c>
      <c r="C127" s="16">
        <v>20200529</v>
      </c>
      <c r="D127" s="16" t="s">
        <v>3</v>
      </c>
      <c r="E127" s="141" t="s">
        <v>873</v>
      </c>
      <c r="F127" s="98" t="s">
        <v>865</v>
      </c>
      <c r="G127" s="52" t="s">
        <v>61</v>
      </c>
      <c r="H127" s="16" t="s">
        <v>835</v>
      </c>
      <c r="I127" s="16" t="s">
        <v>886</v>
      </c>
      <c r="J127" s="16" t="s">
        <v>910</v>
      </c>
      <c r="K127" s="52" t="s">
        <v>61</v>
      </c>
      <c r="L127" s="98" t="s">
        <v>935</v>
      </c>
      <c r="M127" s="52"/>
      <c r="N127" s="16" t="s">
        <v>936</v>
      </c>
      <c r="O127" s="98" t="s">
        <v>61</v>
      </c>
      <c r="P127" s="98" t="s">
        <v>937</v>
      </c>
      <c r="Q127" s="18"/>
      <c r="R127" s="214" t="s">
        <v>94</v>
      </c>
      <c r="S127" s="16" t="s">
        <v>64</v>
      </c>
      <c r="T127" s="16"/>
      <c r="U127" s="16"/>
      <c r="V127" s="16"/>
      <c r="W127" s="16">
        <f>ROUND(IF(D127=Table!$C$3,Y127*Table!$C$4/8,Y127*Table!$D$4/8),3)</f>
        <v>382.5</v>
      </c>
      <c r="X127" s="16">
        <f t="shared" si="21"/>
        <v>382.5</v>
      </c>
      <c r="Y127" s="16">
        <v>6.8</v>
      </c>
      <c r="Z127" s="16">
        <v>2</v>
      </c>
      <c r="AA127" s="16" t="s">
        <v>21</v>
      </c>
      <c r="AB127" s="99">
        <v>43994</v>
      </c>
      <c r="AC127" s="99">
        <v>43980</v>
      </c>
      <c r="AD127" s="99">
        <v>43994</v>
      </c>
      <c r="AE127" s="99">
        <v>43986</v>
      </c>
      <c r="AF127" s="99">
        <v>43986</v>
      </c>
      <c r="AG127" s="99" t="s">
        <v>176</v>
      </c>
      <c r="AH127" s="164">
        <v>1</v>
      </c>
      <c r="AI127" s="164">
        <v>1</v>
      </c>
      <c r="AJ127" s="164">
        <v>0.6</v>
      </c>
      <c r="AK127" s="14" t="s">
        <v>150</v>
      </c>
      <c r="AL127" s="134"/>
      <c r="AM127" s="15"/>
      <c r="AN127" s="15"/>
    </row>
    <row r="128" spans="2:40" hidden="1" x14ac:dyDescent="0.25">
      <c r="B128" s="132">
        <f t="shared" si="19"/>
        <v>69</v>
      </c>
      <c r="C128" s="16">
        <v>20200529</v>
      </c>
      <c r="D128" s="16" t="s">
        <v>3</v>
      </c>
      <c r="E128" s="141" t="s">
        <v>873</v>
      </c>
      <c r="F128" s="98" t="s">
        <v>865</v>
      </c>
      <c r="G128" s="52" t="s">
        <v>61</v>
      </c>
      <c r="H128" s="16" t="s">
        <v>735</v>
      </c>
      <c r="I128" s="16" t="s">
        <v>887</v>
      </c>
      <c r="J128" s="16" t="s">
        <v>910</v>
      </c>
      <c r="K128" s="52" t="s">
        <v>61</v>
      </c>
      <c r="L128" s="98" t="s">
        <v>935</v>
      </c>
      <c r="M128" s="52"/>
      <c r="N128" s="16" t="s">
        <v>936</v>
      </c>
      <c r="O128" s="98" t="s">
        <v>61</v>
      </c>
      <c r="P128" s="98" t="s">
        <v>937</v>
      </c>
      <c r="Q128" s="18"/>
      <c r="R128" s="214" t="s">
        <v>94</v>
      </c>
      <c r="S128" s="16" t="s">
        <v>64</v>
      </c>
      <c r="T128" s="16"/>
      <c r="U128" s="16"/>
      <c r="V128" s="16"/>
      <c r="W128" s="16">
        <f>ROUND(IF(D128=Table!$C$3,Y128*Table!$C$4/8,Y128*Table!$D$4/8),3)</f>
        <v>382.5</v>
      </c>
      <c r="X128" s="16">
        <f t="shared" si="21"/>
        <v>382.5</v>
      </c>
      <c r="Y128" s="16">
        <v>6.8</v>
      </c>
      <c r="Z128" s="16">
        <v>2</v>
      </c>
      <c r="AA128" s="16" t="s">
        <v>21</v>
      </c>
      <c r="AB128" s="99">
        <v>43994</v>
      </c>
      <c r="AC128" s="99">
        <v>43980</v>
      </c>
      <c r="AD128" s="99">
        <v>43994</v>
      </c>
      <c r="AE128" s="99">
        <v>43986</v>
      </c>
      <c r="AF128" s="99">
        <v>43986</v>
      </c>
      <c r="AG128" s="99" t="s">
        <v>177</v>
      </c>
      <c r="AH128" s="164">
        <v>0.97</v>
      </c>
      <c r="AI128" s="164">
        <v>0.94</v>
      </c>
      <c r="AJ128" s="164">
        <v>0.68</v>
      </c>
      <c r="AK128" s="14" t="s">
        <v>150</v>
      </c>
      <c r="AL128" s="134" t="s">
        <v>1259</v>
      </c>
      <c r="AM128" s="15"/>
      <c r="AN128" s="15"/>
    </row>
    <row r="129" spans="2:40" hidden="1" x14ac:dyDescent="0.25">
      <c r="B129" s="132">
        <f t="shared" si="19"/>
        <v>70</v>
      </c>
      <c r="C129" s="16">
        <v>20200529</v>
      </c>
      <c r="D129" s="16" t="s">
        <v>3</v>
      </c>
      <c r="E129" s="141" t="s">
        <v>873</v>
      </c>
      <c r="F129" s="98" t="s">
        <v>865</v>
      </c>
      <c r="G129" s="52" t="s">
        <v>61</v>
      </c>
      <c r="H129" s="16" t="s">
        <v>915</v>
      </c>
      <c r="I129" s="16" t="s">
        <v>888</v>
      </c>
      <c r="J129" s="16" t="s">
        <v>910</v>
      </c>
      <c r="K129" s="52" t="s">
        <v>61</v>
      </c>
      <c r="L129" s="98" t="s">
        <v>935</v>
      </c>
      <c r="M129" s="52"/>
      <c r="N129" s="16" t="s">
        <v>936</v>
      </c>
      <c r="O129" s="98" t="s">
        <v>61</v>
      </c>
      <c r="P129" s="98" t="s">
        <v>937</v>
      </c>
      <c r="Q129" s="18"/>
      <c r="R129" s="214" t="s">
        <v>94</v>
      </c>
      <c r="S129" s="16" t="s">
        <v>64</v>
      </c>
      <c r="T129" s="16"/>
      <c r="U129" s="16"/>
      <c r="V129" s="16"/>
      <c r="W129" s="16">
        <f>ROUND(IF(D129=Table!$C$3,Y129*Table!$C$4/8,Y129*Table!$D$4/8),3)</f>
        <v>315</v>
      </c>
      <c r="X129" s="16">
        <f t="shared" si="21"/>
        <v>315</v>
      </c>
      <c r="Y129" s="16">
        <v>5.6</v>
      </c>
      <c r="Z129" s="16">
        <v>2</v>
      </c>
      <c r="AA129" s="16" t="s">
        <v>21</v>
      </c>
      <c r="AB129" s="99">
        <v>43994</v>
      </c>
      <c r="AC129" s="99">
        <v>43980</v>
      </c>
      <c r="AD129" s="99">
        <v>43994</v>
      </c>
      <c r="AE129" s="99">
        <v>43986</v>
      </c>
      <c r="AF129" s="99">
        <v>43986</v>
      </c>
      <c r="AG129" s="99" t="s">
        <v>176</v>
      </c>
      <c r="AH129" s="164">
        <v>1</v>
      </c>
      <c r="AI129" s="164">
        <v>1</v>
      </c>
      <c r="AJ129" s="164">
        <v>0.5</v>
      </c>
      <c r="AK129" s="14" t="s">
        <v>150</v>
      </c>
      <c r="AL129" s="134"/>
      <c r="AM129" s="15"/>
      <c r="AN129" s="15"/>
    </row>
    <row r="130" spans="2:40" hidden="1" x14ac:dyDescent="0.25">
      <c r="B130" s="132">
        <f t="shared" si="19"/>
        <v>71</v>
      </c>
      <c r="C130" s="16">
        <v>20200529</v>
      </c>
      <c r="D130" s="16" t="s">
        <v>3</v>
      </c>
      <c r="E130" s="141" t="s">
        <v>873</v>
      </c>
      <c r="F130" s="98" t="s">
        <v>865</v>
      </c>
      <c r="G130" s="52" t="s">
        <v>61</v>
      </c>
      <c r="H130" s="16" t="s">
        <v>804</v>
      </c>
      <c r="I130" s="16" t="s">
        <v>889</v>
      </c>
      <c r="J130" s="16" t="s">
        <v>910</v>
      </c>
      <c r="K130" s="52" t="s">
        <v>61</v>
      </c>
      <c r="L130" s="98" t="s">
        <v>935</v>
      </c>
      <c r="M130" s="52"/>
      <c r="N130" s="16" t="s">
        <v>936</v>
      </c>
      <c r="O130" s="98" t="s">
        <v>61</v>
      </c>
      <c r="P130" s="98" t="s">
        <v>937</v>
      </c>
      <c r="Q130" s="18"/>
      <c r="R130" s="214" t="s">
        <v>94</v>
      </c>
      <c r="S130" s="16" t="s">
        <v>64</v>
      </c>
      <c r="T130" s="16"/>
      <c r="U130" s="16"/>
      <c r="V130" s="16"/>
      <c r="W130" s="16">
        <f>ROUND(IF(D130=Table!$C$3,Y130*Table!$C$4/8,Y130*Table!$D$4/8),3)</f>
        <v>292.5</v>
      </c>
      <c r="X130" s="16">
        <f t="shared" si="21"/>
        <v>292.5</v>
      </c>
      <c r="Y130" s="16">
        <v>5.2</v>
      </c>
      <c r="Z130" s="16">
        <v>2</v>
      </c>
      <c r="AA130" s="16" t="s">
        <v>21</v>
      </c>
      <c r="AB130" s="99">
        <v>43994</v>
      </c>
      <c r="AC130" s="99">
        <v>43980</v>
      </c>
      <c r="AD130" s="99">
        <v>43994</v>
      </c>
      <c r="AE130" s="99">
        <v>43986</v>
      </c>
      <c r="AF130" s="99">
        <v>43986</v>
      </c>
      <c r="AG130" s="99" t="s">
        <v>176</v>
      </c>
      <c r="AH130" s="164">
        <v>1</v>
      </c>
      <c r="AI130" s="164">
        <v>1</v>
      </c>
      <c r="AJ130" s="164">
        <v>0.5</v>
      </c>
      <c r="AK130" s="14" t="s">
        <v>150</v>
      </c>
      <c r="AL130" s="134"/>
      <c r="AM130" s="15"/>
      <c r="AN130" s="15"/>
    </row>
    <row r="131" spans="2:40" hidden="1" x14ac:dyDescent="0.25">
      <c r="B131" s="132">
        <f t="shared" si="19"/>
        <v>72</v>
      </c>
      <c r="C131" s="16">
        <v>20200529</v>
      </c>
      <c r="D131" s="16" t="s">
        <v>3</v>
      </c>
      <c r="E131" s="141" t="s">
        <v>873</v>
      </c>
      <c r="F131" s="98" t="s">
        <v>865</v>
      </c>
      <c r="G131" s="52" t="s">
        <v>61</v>
      </c>
      <c r="H131" s="16" t="s">
        <v>805</v>
      </c>
      <c r="I131" s="16" t="s">
        <v>890</v>
      </c>
      <c r="J131" s="16" t="s">
        <v>910</v>
      </c>
      <c r="K131" s="52" t="s">
        <v>61</v>
      </c>
      <c r="L131" s="98" t="s">
        <v>935</v>
      </c>
      <c r="M131" s="52"/>
      <c r="N131" s="16" t="s">
        <v>936</v>
      </c>
      <c r="O131" s="98" t="s">
        <v>61</v>
      </c>
      <c r="P131" s="98" t="s">
        <v>937</v>
      </c>
      <c r="Q131" s="18"/>
      <c r="R131" s="214" t="s">
        <v>94</v>
      </c>
      <c r="S131" s="16" t="s">
        <v>64</v>
      </c>
      <c r="T131" s="16"/>
      <c r="U131" s="16"/>
      <c r="V131" s="16"/>
      <c r="W131" s="16">
        <f>ROUND(IF(D131=Table!$C$3,Y131*Table!$C$4/8,Y131*Table!$D$4/8),3)</f>
        <v>292.5</v>
      </c>
      <c r="X131" s="16">
        <f t="shared" si="21"/>
        <v>292.5</v>
      </c>
      <c r="Y131" s="16">
        <v>5.2</v>
      </c>
      <c r="Z131" s="16">
        <v>2</v>
      </c>
      <c r="AA131" s="16" t="s">
        <v>21</v>
      </c>
      <c r="AB131" s="99">
        <v>43994</v>
      </c>
      <c r="AC131" s="99">
        <v>43980</v>
      </c>
      <c r="AD131" s="99">
        <v>43994</v>
      </c>
      <c r="AE131" s="99">
        <v>43986</v>
      </c>
      <c r="AF131" s="99">
        <v>43986</v>
      </c>
      <c r="AG131" s="99" t="s">
        <v>176</v>
      </c>
      <c r="AH131" s="164">
        <v>1</v>
      </c>
      <c r="AI131" s="164">
        <v>1</v>
      </c>
      <c r="AJ131" s="164">
        <v>0.3</v>
      </c>
      <c r="AK131" s="14" t="s">
        <v>150</v>
      </c>
      <c r="AL131" s="134"/>
      <c r="AM131" s="15"/>
      <c r="AN131" s="15"/>
    </row>
    <row r="132" spans="2:40" hidden="1" x14ac:dyDescent="0.25">
      <c r="B132" s="132">
        <f t="shared" si="19"/>
        <v>73</v>
      </c>
      <c r="C132" s="16">
        <v>20200529</v>
      </c>
      <c r="D132" s="16" t="s">
        <v>3</v>
      </c>
      <c r="E132" s="141" t="s">
        <v>873</v>
      </c>
      <c r="F132" s="98" t="s">
        <v>866</v>
      </c>
      <c r="G132" s="52" t="s">
        <v>61</v>
      </c>
      <c r="H132" s="16" t="s">
        <v>806</v>
      </c>
      <c r="I132" s="16" t="s">
        <v>891</v>
      </c>
      <c r="J132" s="16" t="s">
        <v>910</v>
      </c>
      <c r="K132" s="52" t="s">
        <v>61</v>
      </c>
      <c r="L132" s="98" t="s">
        <v>935</v>
      </c>
      <c r="M132" s="52"/>
      <c r="N132" s="16" t="s">
        <v>936</v>
      </c>
      <c r="O132" s="98" t="s">
        <v>61</v>
      </c>
      <c r="P132" s="98" t="s">
        <v>937</v>
      </c>
      <c r="Q132" s="18"/>
      <c r="R132" s="214" t="s">
        <v>94</v>
      </c>
      <c r="S132" s="16" t="s">
        <v>64</v>
      </c>
      <c r="T132" s="16"/>
      <c r="U132" s="16"/>
      <c r="V132" s="16"/>
      <c r="W132" s="16">
        <f>ROUND(IF(D132=Table!$C$3,Y132*Table!$C$4/8,Y132*Table!$D$4/8),3)</f>
        <v>106.47</v>
      </c>
      <c r="X132" s="16">
        <f t="shared" si="21"/>
        <v>106.47</v>
      </c>
      <c r="Y132" s="16">
        <v>1.8928</v>
      </c>
      <c r="Z132" s="16">
        <v>2</v>
      </c>
      <c r="AA132" s="16" t="s">
        <v>21</v>
      </c>
      <c r="AB132" s="99">
        <v>43994</v>
      </c>
      <c r="AC132" s="99">
        <v>43980</v>
      </c>
      <c r="AD132" s="99">
        <v>43994</v>
      </c>
      <c r="AE132" s="99">
        <v>43987</v>
      </c>
      <c r="AF132" s="99">
        <v>43987</v>
      </c>
      <c r="AG132" s="99" t="s">
        <v>176</v>
      </c>
      <c r="AH132" s="164">
        <v>1</v>
      </c>
      <c r="AI132" s="164">
        <v>1</v>
      </c>
      <c r="AJ132" s="164">
        <v>0.33</v>
      </c>
      <c r="AK132" s="14" t="s">
        <v>150</v>
      </c>
      <c r="AL132" s="134"/>
      <c r="AM132" s="15"/>
      <c r="AN132" s="15"/>
    </row>
    <row r="133" spans="2:40" hidden="1" x14ac:dyDescent="0.25">
      <c r="B133" s="132">
        <f t="shared" si="19"/>
        <v>74</v>
      </c>
      <c r="C133" s="16">
        <v>20200529</v>
      </c>
      <c r="D133" s="16" t="s">
        <v>3</v>
      </c>
      <c r="E133" s="141" t="s">
        <v>873</v>
      </c>
      <c r="F133" s="98" t="s">
        <v>867</v>
      </c>
      <c r="G133" s="52" t="s">
        <v>61</v>
      </c>
      <c r="H133" s="16" t="s">
        <v>809</v>
      </c>
      <c r="I133" s="16" t="s">
        <v>892</v>
      </c>
      <c r="J133" s="16" t="s">
        <v>910</v>
      </c>
      <c r="K133" s="52" t="s">
        <v>61</v>
      </c>
      <c r="L133" s="98" t="s">
        <v>935</v>
      </c>
      <c r="M133" s="52"/>
      <c r="N133" s="16" t="s">
        <v>936</v>
      </c>
      <c r="O133" s="98" t="s">
        <v>61</v>
      </c>
      <c r="P133" s="98" t="s">
        <v>937</v>
      </c>
      <c r="Q133" s="18"/>
      <c r="R133" s="214" t="s">
        <v>94</v>
      </c>
      <c r="S133" s="16" t="s">
        <v>64</v>
      </c>
      <c r="T133" s="16"/>
      <c r="U133" s="16"/>
      <c r="V133" s="16"/>
      <c r="W133" s="16">
        <f>ROUND(IF(D133=Table!$C$3,Y133*Table!$C$4/8,Y133*Table!$D$4/8),3)</f>
        <v>67.5</v>
      </c>
      <c r="X133" s="16">
        <f t="shared" si="21"/>
        <v>67.5</v>
      </c>
      <c r="Y133" s="16">
        <v>1.2</v>
      </c>
      <c r="Z133" s="16">
        <v>2</v>
      </c>
      <c r="AA133" s="16" t="s">
        <v>21</v>
      </c>
      <c r="AB133" s="99">
        <v>43994</v>
      </c>
      <c r="AC133" s="99">
        <v>43980</v>
      </c>
      <c r="AD133" s="99">
        <v>43994</v>
      </c>
      <c r="AE133" s="99">
        <v>43987</v>
      </c>
      <c r="AF133" s="99">
        <v>43987</v>
      </c>
      <c r="AG133" s="99" t="s">
        <v>176</v>
      </c>
      <c r="AH133" s="164">
        <v>1</v>
      </c>
      <c r="AI133" s="164">
        <v>1</v>
      </c>
      <c r="AJ133" s="164">
        <v>1</v>
      </c>
      <c r="AK133" s="157" t="s">
        <v>150</v>
      </c>
      <c r="AL133" s="134"/>
      <c r="AM133" s="15"/>
      <c r="AN133" s="15"/>
    </row>
    <row r="134" spans="2:40" hidden="1" x14ac:dyDescent="0.25">
      <c r="B134" s="132">
        <f t="shared" si="19"/>
        <v>75</v>
      </c>
      <c r="C134" s="16">
        <v>20200529</v>
      </c>
      <c r="D134" s="16" t="s">
        <v>3</v>
      </c>
      <c r="E134" s="141" t="s">
        <v>873</v>
      </c>
      <c r="F134" s="98" t="s">
        <v>868</v>
      </c>
      <c r="G134" s="52" t="s">
        <v>61</v>
      </c>
      <c r="H134" s="16" t="s">
        <v>810</v>
      </c>
      <c r="I134" s="16" t="s">
        <v>893</v>
      </c>
      <c r="J134" s="16" t="s">
        <v>838</v>
      </c>
      <c r="K134" s="52" t="s">
        <v>61</v>
      </c>
      <c r="L134" s="98" t="s">
        <v>935</v>
      </c>
      <c r="M134" s="52"/>
      <c r="N134" s="16" t="s">
        <v>936</v>
      </c>
      <c r="O134" s="98" t="s">
        <v>61</v>
      </c>
      <c r="P134" s="98" t="s">
        <v>937</v>
      </c>
      <c r="Q134" s="18"/>
      <c r="R134" s="214" t="s">
        <v>96</v>
      </c>
      <c r="S134" s="16" t="s">
        <v>65</v>
      </c>
      <c r="T134" s="16"/>
      <c r="U134" s="16"/>
      <c r="V134" s="16"/>
      <c r="W134" s="16">
        <f>ROUND(IF(D134=Table!$C$3,Y134*Table!$C$4/8,Y134*Table!$D$4/8),3)</f>
        <v>247.5</v>
      </c>
      <c r="X134" s="16">
        <f t="shared" si="21"/>
        <v>247.5</v>
      </c>
      <c r="Y134" s="16">
        <v>4.4000000000000004</v>
      </c>
      <c r="Z134" s="16">
        <v>2</v>
      </c>
      <c r="AA134" s="16" t="s">
        <v>21</v>
      </c>
      <c r="AB134" s="99">
        <v>43994</v>
      </c>
      <c r="AC134" s="99">
        <v>43980</v>
      </c>
      <c r="AD134" s="99">
        <v>43994</v>
      </c>
      <c r="AE134" s="99">
        <v>43986</v>
      </c>
      <c r="AF134" s="99">
        <v>43986</v>
      </c>
      <c r="AG134" s="99" t="s">
        <v>176</v>
      </c>
      <c r="AH134" s="100">
        <v>1</v>
      </c>
      <c r="AI134" s="100">
        <v>1</v>
      </c>
      <c r="AJ134" s="100">
        <v>0.23</v>
      </c>
      <c r="AK134" s="157" t="s">
        <v>150</v>
      </c>
      <c r="AL134" s="134"/>
      <c r="AM134" s="15"/>
      <c r="AN134" s="15"/>
    </row>
    <row r="135" spans="2:40" hidden="1" x14ac:dyDescent="0.25">
      <c r="B135" s="132">
        <f t="shared" si="19"/>
        <v>76</v>
      </c>
      <c r="C135" s="16">
        <v>20200529</v>
      </c>
      <c r="D135" s="16" t="s">
        <v>3</v>
      </c>
      <c r="E135" s="141" t="s">
        <v>873</v>
      </c>
      <c r="F135" s="98" t="s">
        <v>868</v>
      </c>
      <c r="G135" s="52" t="s">
        <v>61</v>
      </c>
      <c r="H135" s="16" t="s">
        <v>811</v>
      </c>
      <c r="I135" s="16" t="s">
        <v>894</v>
      </c>
      <c r="J135" s="16" t="s">
        <v>910</v>
      </c>
      <c r="K135" s="52" t="s">
        <v>61</v>
      </c>
      <c r="L135" s="98" t="s">
        <v>935</v>
      </c>
      <c r="M135" s="52"/>
      <c r="N135" s="16" t="s">
        <v>936</v>
      </c>
      <c r="O135" s="98" t="s">
        <v>61</v>
      </c>
      <c r="P135" s="98" t="s">
        <v>937</v>
      </c>
      <c r="Q135" s="18"/>
      <c r="R135" s="214" t="s">
        <v>96</v>
      </c>
      <c r="S135" s="16" t="s">
        <v>65</v>
      </c>
      <c r="T135" s="16"/>
      <c r="U135" s="16"/>
      <c r="V135" s="16"/>
      <c r="W135" s="16">
        <f>ROUND(IF(D135=Table!$C$3,Y135*Table!$C$4/8,Y135*Table!$D$4/8),3)</f>
        <v>562.5</v>
      </c>
      <c r="X135" s="16">
        <f t="shared" si="21"/>
        <v>562.5</v>
      </c>
      <c r="Y135" s="16">
        <v>10</v>
      </c>
      <c r="Z135" s="16">
        <v>2</v>
      </c>
      <c r="AA135" s="16" t="s">
        <v>21</v>
      </c>
      <c r="AB135" s="99">
        <v>43994</v>
      </c>
      <c r="AC135" s="99">
        <v>43980</v>
      </c>
      <c r="AD135" s="99">
        <v>43994</v>
      </c>
      <c r="AE135" s="99">
        <v>43986</v>
      </c>
      <c r="AF135" s="99">
        <v>43986</v>
      </c>
      <c r="AG135" s="99" t="s">
        <v>176</v>
      </c>
      <c r="AH135" s="100">
        <v>1</v>
      </c>
      <c r="AI135" s="100">
        <v>1</v>
      </c>
      <c r="AJ135" s="100">
        <v>0.5</v>
      </c>
      <c r="AK135" s="157" t="s">
        <v>150</v>
      </c>
      <c r="AL135" s="134"/>
      <c r="AM135" s="15"/>
      <c r="AN135" s="15"/>
    </row>
    <row r="136" spans="2:40" hidden="1" x14ac:dyDescent="0.25">
      <c r="B136" s="132">
        <f t="shared" si="19"/>
        <v>77</v>
      </c>
      <c r="C136" s="16">
        <v>20200529</v>
      </c>
      <c r="D136" s="16" t="s">
        <v>3</v>
      </c>
      <c r="E136" s="141" t="s">
        <v>873</v>
      </c>
      <c r="F136" s="98" t="s">
        <v>868</v>
      </c>
      <c r="G136" s="52" t="s">
        <v>61</v>
      </c>
      <c r="H136" s="16" t="s">
        <v>916</v>
      </c>
      <c r="I136" s="16" t="s">
        <v>895</v>
      </c>
      <c r="J136" s="16" t="s">
        <v>838</v>
      </c>
      <c r="K136" s="52" t="s">
        <v>61</v>
      </c>
      <c r="L136" s="98" t="s">
        <v>935</v>
      </c>
      <c r="M136" s="52"/>
      <c r="N136" s="16" t="s">
        <v>936</v>
      </c>
      <c r="O136" s="98" t="s">
        <v>61</v>
      </c>
      <c r="P136" s="98" t="s">
        <v>937</v>
      </c>
      <c r="Q136" s="18"/>
      <c r="R136" s="214" t="s">
        <v>96</v>
      </c>
      <c r="S136" s="16" t="s">
        <v>65</v>
      </c>
      <c r="T136" s="16"/>
      <c r="U136" s="16"/>
      <c r="V136" s="16"/>
      <c r="W136" s="16">
        <f>ROUND(IF(D136=Table!$C$3,Y136*Table!$C$4/8,Y136*Table!$D$4/8),3)</f>
        <v>337.5</v>
      </c>
      <c r="X136" s="16">
        <f t="shared" si="21"/>
        <v>337.5</v>
      </c>
      <c r="Y136" s="16">
        <v>6</v>
      </c>
      <c r="Z136" s="16">
        <v>2</v>
      </c>
      <c r="AA136" s="16" t="s">
        <v>21</v>
      </c>
      <c r="AB136" s="99">
        <v>43994</v>
      </c>
      <c r="AC136" s="99">
        <v>43980</v>
      </c>
      <c r="AD136" s="99">
        <v>43994</v>
      </c>
      <c r="AE136" s="99">
        <v>43986</v>
      </c>
      <c r="AF136" s="99">
        <v>43986</v>
      </c>
      <c r="AG136" s="99" t="s">
        <v>176</v>
      </c>
      <c r="AH136" s="100">
        <v>1</v>
      </c>
      <c r="AI136" s="100">
        <v>1</v>
      </c>
      <c r="AJ136" s="100">
        <v>0.38</v>
      </c>
      <c r="AK136" s="157" t="s">
        <v>150</v>
      </c>
      <c r="AL136" s="134"/>
      <c r="AM136" s="15"/>
      <c r="AN136" s="15"/>
    </row>
    <row r="137" spans="2:40" hidden="1" x14ac:dyDescent="0.25">
      <c r="B137" s="132">
        <f t="shared" si="19"/>
        <v>78</v>
      </c>
      <c r="C137" s="16">
        <v>20200529</v>
      </c>
      <c r="D137" s="16" t="s">
        <v>3</v>
      </c>
      <c r="E137" s="141" t="s">
        <v>873</v>
      </c>
      <c r="F137" s="98" t="s">
        <v>869</v>
      </c>
      <c r="G137" s="52" t="s">
        <v>61</v>
      </c>
      <c r="H137" s="16" t="s">
        <v>812</v>
      </c>
      <c r="I137" s="16" t="s">
        <v>896</v>
      </c>
      <c r="J137" s="16" t="s">
        <v>910</v>
      </c>
      <c r="K137" s="52" t="s">
        <v>61</v>
      </c>
      <c r="L137" s="98" t="s">
        <v>935</v>
      </c>
      <c r="M137" s="52"/>
      <c r="N137" s="16" t="s">
        <v>936</v>
      </c>
      <c r="O137" s="98" t="s">
        <v>61</v>
      </c>
      <c r="P137" s="98" t="s">
        <v>937</v>
      </c>
      <c r="Q137" s="18"/>
      <c r="R137" s="214" t="s">
        <v>96</v>
      </c>
      <c r="S137" s="16" t="s">
        <v>65</v>
      </c>
      <c r="T137" s="16"/>
      <c r="U137" s="16"/>
      <c r="V137" s="16"/>
      <c r="W137" s="16">
        <f>ROUND(IF(D137=Table!$C$3,Y137*Table!$C$4/8,Y137*Table!$D$4/8),3)</f>
        <v>112.5</v>
      </c>
      <c r="X137" s="16">
        <f t="shared" si="21"/>
        <v>112.5</v>
      </c>
      <c r="Y137" s="16">
        <v>2</v>
      </c>
      <c r="Z137" s="16">
        <v>2</v>
      </c>
      <c r="AA137" s="16" t="s">
        <v>21</v>
      </c>
      <c r="AB137" s="99">
        <v>43994</v>
      </c>
      <c r="AC137" s="99">
        <v>43980</v>
      </c>
      <c r="AD137" s="99">
        <v>43994</v>
      </c>
      <c r="AE137" s="99">
        <v>43987</v>
      </c>
      <c r="AF137" s="99">
        <v>43987</v>
      </c>
      <c r="AG137" s="99" t="s">
        <v>176</v>
      </c>
      <c r="AH137" s="100">
        <v>1</v>
      </c>
      <c r="AI137" s="100">
        <v>1</v>
      </c>
      <c r="AJ137" s="100">
        <v>0.18</v>
      </c>
      <c r="AK137" s="157" t="s">
        <v>150</v>
      </c>
      <c r="AL137" s="134"/>
      <c r="AM137" s="15"/>
      <c r="AN137" s="15"/>
    </row>
    <row r="138" spans="2:40" hidden="1" x14ac:dyDescent="0.25">
      <c r="B138" s="132">
        <f t="shared" si="19"/>
        <v>79</v>
      </c>
      <c r="C138" s="16">
        <v>20200529</v>
      </c>
      <c r="D138" s="16" t="s">
        <v>3</v>
      </c>
      <c r="E138" s="141" t="s">
        <v>873</v>
      </c>
      <c r="F138" s="98" t="s">
        <v>869</v>
      </c>
      <c r="G138" s="52" t="s">
        <v>61</v>
      </c>
      <c r="H138" s="16" t="s">
        <v>917</v>
      </c>
      <c r="I138" s="16" t="s">
        <v>897</v>
      </c>
      <c r="J138" s="16" t="s">
        <v>910</v>
      </c>
      <c r="K138" s="52" t="s">
        <v>61</v>
      </c>
      <c r="L138" s="98" t="s">
        <v>935</v>
      </c>
      <c r="M138" s="52"/>
      <c r="N138" s="16" t="s">
        <v>936</v>
      </c>
      <c r="O138" s="98" t="s">
        <v>61</v>
      </c>
      <c r="P138" s="98" t="s">
        <v>937</v>
      </c>
      <c r="Q138" s="18"/>
      <c r="R138" s="214" t="s">
        <v>96</v>
      </c>
      <c r="S138" s="16" t="s">
        <v>65</v>
      </c>
      <c r="T138" s="16"/>
      <c r="U138" s="16"/>
      <c r="V138" s="16"/>
      <c r="W138" s="16">
        <f>ROUND(IF(D138=Table!$C$3,Y138*Table!$C$4/8,Y138*Table!$D$4/8),3)</f>
        <v>81.900000000000006</v>
      </c>
      <c r="X138" s="16">
        <f t="shared" ref="X138:X157" si="22">W138</f>
        <v>81.900000000000006</v>
      </c>
      <c r="Y138" s="16">
        <v>1.456</v>
      </c>
      <c r="Z138" s="16">
        <v>1</v>
      </c>
      <c r="AA138" s="16" t="s">
        <v>21</v>
      </c>
      <c r="AB138" s="99">
        <v>43994</v>
      </c>
      <c r="AC138" s="99">
        <v>43980</v>
      </c>
      <c r="AD138" s="99">
        <v>43994</v>
      </c>
      <c r="AE138" s="99">
        <v>43987</v>
      </c>
      <c r="AF138" s="99">
        <v>43987</v>
      </c>
      <c r="AG138" s="99" t="s">
        <v>176</v>
      </c>
      <c r="AH138" s="100">
        <v>1</v>
      </c>
      <c r="AI138" s="100">
        <v>1</v>
      </c>
      <c r="AJ138" s="100">
        <v>1</v>
      </c>
      <c r="AK138" s="157" t="s">
        <v>150</v>
      </c>
      <c r="AL138" s="134"/>
      <c r="AM138" s="15"/>
      <c r="AN138" s="15"/>
    </row>
    <row r="139" spans="2:40" hidden="1" x14ac:dyDescent="0.25">
      <c r="B139" s="132">
        <f t="shared" si="19"/>
        <v>80</v>
      </c>
      <c r="C139" s="16">
        <v>20200529</v>
      </c>
      <c r="D139" s="16" t="s">
        <v>3</v>
      </c>
      <c r="E139" s="141" t="s">
        <v>873</v>
      </c>
      <c r="F139" s="98" t="s">
        <v>870</v>
      </c>
      <c r="G139" s="52" t="s">
        <v>61</v>
      </c>
      <c r="H139" s="16" t="s">
        <v>813</v>
      </c>
      <c r="I139" s="16" t="s">
        <v>898</v>
      </c>
      <c r="J139" s="16" t="s">
        <v>837</v>
      </c>
      <c r="K139" s="52" t="s">
        <v>61</v>
      </c>
      <c r="L139" s="98" t="s">
        <v>935</v>
      </c>
      <c r="M139" s="52"/>
      <c r="N139" s="16" t="s">
        <v>936</v>
      </c>
      <c r="O139" s="98" t="s">
        <v>61</v>
      </c>
      <c r="P139" s="98" t="s">
        <v>937</v>
      </c>
      <c r="Q139" s="18"/>
      <c r="R139" s="214" t="s">
        <v>96</v>
      </c>
      <c r="S139" s="16" t="s">
        <v>65</v>
      </c>
      <c r="T139" s="16"/>
      <c r="U139" s="16"/>
      <c r="V139" s="16"/>
      <c r="W139" s="16">
        <f>ROUND(IF(D139=Table!$C$3,Y139*Table!$C$4/8,Y139*Table!$D$4/8),3)</f>
        <v>315</v>
      </c>
      <c r="X139" s="16">
        <f t="shared" si="22"/>
        <v>315</v>
      </c>
      <c r="Y139" s="16">
        <v>5.6</v>
      </c>
      <c r="Z139" s="16">
        <v>2</v>
      </c>
      <c r="AA139" s="16" t="s">
        <v>21</v>
      </c>
      <c r="AB139" s="99">
        <v>43994</v>
      </c>
      <c r="AC139" s="99">
        <v>43980</v>
      </c>
      <c r="AD139" s="99">
        <v>43994</v>
      </c>
      <c r="AE139" s="99">
        <v>43987</v>
      </c>
      <c r="AF139" s="99">
        <v>43987</v>
      </c>
      <c r="AG139" s="99" t="s">
        <v>176</v>
      </c>
      <c r="AH139" s="100">
        <v>1</v>
      </c>
      <c r="AI139" s="100">
        <v>1</v>
      </c>
      <c r="AJ139" s="100">
        <v>1</v>
      </c>
      <c r="AK139" s="157" t="s">
        <v>150</v>
      </c>
      <c r="AL139" s="134"/>
      <c r="AM139" s="15"/>
      <c r="AN139" s="15"/>
    </row>
    <row r="140" spans="2:40" hidden="1" x14ac:dyDescent="0.25">
      <c r="B140" s="132">
        <f t="shared" si="19"/>
        <v>81</v>
      </c>
      <c r="C140" s="16">
        <v>20200529</v>
      </c>
      <c r="D140" s="16" t="s">
        <v>3</v>
      </c>
      <c r="E140" s="141" t="s">
        <v>873</v>
      </c>
      <c r="F140" s="98" t="s">
        <v>870</v>
      </c>
      <c r="G140" s="52" t="s">
        <v>61</v>
      </c>
      <c r="H140" s="16" t="s">
        <v>918</v>
      </c>
      <c r="I140" s="16" t="s">
        <v>753</v>
      </c>
      <c r="J140" s="16" t="s">
        <v>910</v>
      </c>
      <c r="K140" s="52" t="s">
        <v>61</v>
      </c>
      <c r="L140" s="98" t="s">
        <v>935</v>
      </c>
      <c r="M140" s="52"/>
      <c r="N140" s="16" t="s">
        <v>936</v>
      </c>
      <c r="O140" s="98" t="s">
        <v>61</v>
      </c>
      <c r="P140" s="98" t="s">
        <v>937</v>
      </c>
      <c r="Q140" s="18"/>
      <c r="R140" s="214" t="s">
        <v>96</v>
      </c>
      <c r="S140" s="16" t="s">
        <v>65</v>
      </c>
      <c r="T140" s="16"/>
      <c r="U140" s="16"/>
      <c r="V140" s="16"/>
      <c r="W140" s="16">
        <f>ROUND(IF(D140=Table!$C$3,Y140*Table!$C$4/8,Y140*Table!$D$4/8),3)</f>
        <v>247.5</v>
      </c>
      <c r="X140" s="16">
        <f t="shared" si="22"/>
        <v>247.5</v>
      </c>
      <c r="Y140" s="16">
        <v>4.4000000000000004</v>
      </c>
      <c r="Z140" s="16">
        <v>2</v>
      </c>
      <c r="AA140" s="16" t="s">
        <v>21</v>
      </c>
      <c r="AB140" s="99">
        <v>43994</v>
      </c>
      <c r="AC140" s="99">
        <v>43980</v>
      </c>
      <c r="AD140" s="99">
        <v>43994</v>
      </c>
      <c r="AE140" s="99">
        <v>43990</v>
      </c>
      <c r="AF140" s="99">
        <v>43990</v>
      </c>
      <c r="AG140" s="99" t="s">
        <v>176</v>
      </c>
      <c r="AH140" s="100">
        <v>1</v>
      </c>
      <c r="AI140" s="100">
        <v>1</v>
      </c>
      <c r="AJ140" s="100">
        <v>1</v>
      </c>
      <c r="AK140" s="157" t="s">
        <v>150</v>
      </c>
      <c r="AL140" s="134"/>
      <c r="AM140" s="15"/>
      <c r="AN140" s="15"/>
    </row>
    <row r="141" spans="2:40" hidden="1" x14ac:dyDescent="0.25">
      <c r="B141" s="132">
        <f t="shared" si="19"/>
        <v>82</v>
      </c>
      <c r="C141" s="16">
        <v>20200529</v>
      </c>
      <c r="D141" s="16" t="s">
        <v>3</v>
      </c>
      <c r="E141" s="141" t="s">
        <v>873</v>
      </c>
      <c r="F141" s="98" t="s">
        <v>870</v>
      </c>
      <c r="G141" s="52" t="s">
        <v>61</v>
      </c>
      <c r="H141" s="16" t="s">
        <v>919</v>
      </c>
      <c r="I141" s="16" t="s">
        <v>754</v>
      </c>
      <c r="J141" s="16" t="s">
        <v>910</v>
      </c>
      <c r="K141" s="52" t="s">
        <v>61</v>
      </c>
      <c r="L141" s="98" t="s">
        <v>935</v>
      </c>
      <c r="M141" s="52"/>
      <c r="N141" s="16" t="s">
        <v>936</v>
      </c>
      <c r="O141" s="98" t="s">
        <v>61</v>
      </c>
      <c r="P141" s="98" t="s">
        <v>937</v>
      </c>
      <c r="Q141" s="18"/>
      <c r="R141" s="214" t="s">
        <v>96</v>
      </c>
      <c r="S141" s="16" t="s">
        <v>65</v>
      </c>
      <c r="T141" s="16"/>
      <c r="U141" s="16"/>
      <c r="V141" s="16"/>
      <c r="W141" s="16">
        <f>ROUND(IF(D141=Table!$C$3,Y141*Table!$C$4/8,Y141*Table!$D$4/8),3)</f>
        <v>157.5</v>
      </c>
      <c r="X141" s="16">
        <f t="shared" si="22"/>
        <v>157.5</v>
      </c>
      <c r="Y141" s="16">
        <v>2.8</v>
      </c>
      <c r="Z141" s="16">
        <v>2</v>
      </c>
      <c r="AA141" s="16" t="s">
        <v>21</v>
      </c>
      <c r="AB141" s="99">
        <v>43994</v>
      </c>
      <c r="AC141" s="99">
        <v>43980</v>
      </c>
      <c r="AD141" s="99">
        <v>43994</v>
      </c>
      <c r="AE141" s="99">
        <v>43990</v>
      </c>
      <c r="AF141" s="99">
        <v>43990</v>
      </c>
      <c r="AG141" s="99" t="s">
        <v>176</v>
      </c>
      <c r="AH141" s="100">
        <v>1</v>
      </c>
      <c r="AI141" s="100">
        <v>1</v>
      </c>
      <c r="AJ141" s="100">
        <v>0.5</v>
      </c>
      <c r="AK141" s="157" t="s">
        <v>150</v>
      </c>
      <c r="AL141" s="134"/>
      <c r="AM141" s="15"/>
      <c r="AN141" s="15"/>
    </row>
    <row r="142" spans="2:40" hidden="1" x14ac:dyDescent="0.25">
      <c r="B142" s="132">
        <f t="shared" si="19"/>
        <v>83</v>
      </c>
      <c r="C142" s="16">
        <v>20200529</v>
      </c>
      <c r="D142" s="16" t="s">
        <v>3</v>
      </c>
      <c r="E142" s="141" t="s">
        <v>873</v>
      </c>
      <c r="F142" s="98" t="s">
        <v>870</v>
      </c>
      <c r="G142" s="52" t="s">
        <v>61</v>
      </c>
      <c r="H142" s="16" t="s">
        <v>920</v>
      </c>
      <c r="I142" s="16" t="s">
        <v>899</v>
      </c>
      <c r="J142" s="16" t="s">
        <v>910</v>
      </c>
      <c r="K142" s="52" t="s">
        <v>61</v>
      </c>
      <c r="L142" s="98" t="s">
        <v>935</v>
      </c>
      <c r="M142" s="52"/>
      <c r="N142" s="16" t="s">
        <v>936</v>
      </c>
      <c r="O142" s="98" t="s">
        <v>61</v>
      </c>
      <c r="P142" s="98" t="s">
        <v>937</v>
      </c>
      <c r="Q142" s="18"/>
      <c r="R142" s="214" t="s">
        <v>96</v>
      </c>
      <c r="S142" s="16" t="s">
        <v>65</v>
      </c>
      <c r="T142" s="16"/>
      <c r="U142" s="16"/>
      <c r="V142" s="16"/>
      <c r="W142" s="16">
        <f>ROUND(IF(D142=Table!$C$3,Y142*Table!$C$4/8,Y142*Table!$D$4/8),3)</f>
        <v>81.900000000000006</v>
      </c>
      <c r="X142" s="16">
        <f t="shared" si="22"/>
        <v>81.900000000000006</v>
      </c>
      <c r="Y142" s="16">
        <v>1.456</v>
      </c>
      <c r="Z142" s="16">
        <v>2</v>
      </c>
      <c r="AA142" s="16" t="s">
        <v>21</v>
      </c>
      <c r="AB142" s="99">
        <v>43994</v>
      </c>
      <c r="AC142" s="99">
        <v>43980</v>
      </c>
      <c r="AD142" s="99">
        <v>43994</v>
      </c>
      <c r="AE142" s="99">
        <v>43990</v>
      </c>
      <c r="AF142" s="99">
        <v>43990</v>
      </c>
      <c r="AG142" s="99" t="s">
        <v>176</v>
      </c>
      <c r="AH142" s="100">
        <v>1</v>
      </c>
      <c r="AI142" s="100">
        <v>1</v>
      </c>
      <c r="AJ142" s="100">
        <v>1</v>
      </c>
      <c r="AK142" s="157" t="s">
        <v>150</v>
      </c>
      <c r="AL142" s="134"/>
      <c r="AM142" s="15"/>
      <c r="AN142" s="15"/>
    </row>
    <row r="143" spans="2:40" hidden="1" x14ac:dyDescent="0.25">
      <c r="B143" s="132">
        <f t="shared" si="19"/>
        <v>84</v>
      </c>
      <c r="C143" s="16">
        <v>20200529</v>
      </c>
      <c r="D143" s="16" t="s">
        <v>3</v>
      </c>
      <c r="E143" s="141" t="s">
        <v>873</v>
      </c>
      <c r="F143" s="98" t="s">
        <v>870</v>
      </c>
      <c r="G143" s="52" t="s">
        <v>61</v>
      </c>
      <c r="H143" s="16" t="s">
        <v>921</v>
      </c>
      <c r="I143" s="16" t="s">
        <v>900</v>
      </c>
      <c r="J143" s="16" t="s">
        <v>910</v>
      </c>
      <c r="K143" s="52" t="s">
        <v>61</v>
      </c>
      <c r="L143" s="98" t="s">
        <v>935</v>
      </c>
      <c r="M143" s="52"/>
      <c r="N143" s="16" t="s">
        <v>936</v>
      </c>
      <c r="O143" s="98" t="s">
        <v>61</v>
      </c>
      <c r="P143" s="98" t="s">
        <v>937</v>
      </c>
      <c r="Q143" s="18"/>
      <c r="R143" s="214" t="s">
        <v>96</v>
      </c>
      <c r="S143" s="16" t="s">
        <v>65</v>
      </c>
      <c r="T143" s="16"/>
      <c r="U143" s="16"/>
      <c r="V143" s="16"/>
      <c r="W143" s="16">
        <f>ROUND(IF(D143=Table!$C$3,Y143*Table!$C$4/8,Y143*Table!$D$4/8),3)</f>
        <v>67.5</v>
      </c>
      <c r="X143" s="16">
        <f t="shared" si="22"/>
        <v>67.5</v>
      </c>
      <c r="Y143" s="16">
        <v>1.2</v>
      </c>
      <c r="Z143" s="16">
        <v>1</v>
      </c>
      <c r="AA143" s="16" t="s">
        <v>21</v>
      </c>
      <c r="AB143" s="99">
        <v>43994</v>
      </c>
      <c r="AC143" s="99">
        <v>43980</v>
      </c>
      <c r="AD143" s="99">
        <v>43994</v>
      </c>
      <c r="AE143" s="99">
        <v>43990</v>
      </c>
      <c r="AF143" s="99">
        <v>43990</v>
      </c>
      <c r="AG143" s="99" t="s">
        <v>176</v>
      </c>
      <c r="AH143" s="100">
        <v>1</v>
      </c>
      <c r="AI143" s="100">
        <v>1</v>
      </c>
      <c r="AJ143" s="100">
        <v>1</v>
      </c>
      <c r="AK143" s="157" t="s">
        <v>150</v>
      </c>
      <c r="AL143" s="134"/>
      <c r="AM143" s="15"/>
      <c r="AN143" s="15"/>
    </row>
    <row r="144" spans="2:40" hidden="1" x14ac:dyDescent="0.25">
      <c r="B144" s="132">
        <f t="shared" si="19"/>
        <v>85</v>
      </c>
      <c r="C144" s="16">
        <v>20200529</v>
      </c>
      <c r="D144" s="16" t="s">
        <v>3</v>
      </c>
      <c r="E144" s="141" t="s">
        <v>873</v>
      </c>
      <c r="F144" s="98" t="s">
        <v>870</v>
      </c>
      <c r="G144" s="52" t="s">
        <v>61</v>
      </c>
      <c r="H144" s="16" t="s">
        <v>922</v>
      </c>
      <c r="I144" s="16" t="s">
        <v>901</v>
      </c>
      <c r="J144" s="16" t="s">
        <v>910</v>
      </c>
      <c r="K144" s="52" t="s">
        <v>61</v>
      </c>
      <c r="L144" s="98" t="s">
        <v>935</v>
      </c>
      <c r="M144" s="52"/>
      <c r="N144" s="16" t="s">
        <v>936</v>
      </c>
      <c r="O144" s="98" t="s">
        <v>61</v>
      </c>
      <c r="P144" s="98" t="s">
        <v>937</v>
      </c>
      <c r="Q144" s="18"/>
      <c r="R144" s="214" t="s">
        <v>96</v>
      </c>
      <c r="S144" s="16" t="s">
        <v>65</v>
      </c>
      <c r="T144" s="16"/>
      <c r="U144" s="16"/>
      <c r="V144" s="16"/>
      <c r="W144" s="16">
        <f>ROUND(IF(D144=Table!$C$3,Y144*Table!$C$4/8,Y144*Table!$D$4/8),3)</f>
        <v>67.5</v>
      </c>
      <c r="X144" s="16">
        <f t="shared" si="22"/>
        <v>67.5</v>
      </c>
      <c r="Y144" s="16">
        <v>1.2</v>
      </c>
      <c r="Z144" s="16">
        <v>1</v>
      </c>
      <c r="AA144" s="16" t="s">
        <v>21</v>
      </c>
      <c r="AB144" s="99">
        <v>43994</v>
      </c>
      <c r="AC144" s="99">
        <v>43980</v>
      </c>
      <c r="AD144" s="99">
        <v>43994</v>
      </c>
      <c r="AE144" s="99">
        <v>43990</v>
      </c>
      <c r="AF144" s="99">
        <v>43990</v>
      </c>
      <c r="AG144" s="99" t="s">
        <v>176</v>
      </c>
      <c r="AH144" s="100">
        <v>1</v>
      </c>
      <c r="AI144" s="100">
        <v>1</v>
      </c>
      <c r="AJ144" s="100">
        <v>1</v>
      </c>
      <c r="AK144" s="157" t="s">
        <v>150</v>
      </c>
      <c r="AL144" s="134"/>
      <c r="AM144" s="15"/>
      <c r="AN144" s="15"/>
    </row>
    <row r="145" spans="2:40" x14ac:dyDescent="0.25">
      <c r="B145" s="132">
        <f t="shared" si="19"/>
        <v>86</v>
      </c>
      <c r="C145" s="16">
        <v>20200529</v>
      </c>
      <c r="D145" s="16" t="s">
        <v>3</v>
      </c>
      <c r="E145" s="141" t="s">
        <v>873</v>
      </c>
      <c r="F145" s="98" t="s">
        <v>870</v>
      </c>
      <c r="G145" s="52" t="s">
        <v>61</v>
      </c>
      <c r="H145" s="16" t="s">
        <v>817</v>
      </c>
      <c r="I145" s="16" t="s">
        <v>902</v>
      </c>
      <c r="J145" s="16" t="s">
        <v>910</v>
      </c>
      <c r="K145" s="52" t="s">
        <v>61</v>
      </c>
      <c r="L145" s="98" t="s">
        <v>935</v>
      </c>
      <c r="M145" s="52"/>
      <c r="N145" s="16" t="s">
        <v>936</v>
      </c>
      <c r="O145" s="98" t="s">
        <v>61</v>
      </c>
      <c r="P145" s="98" t="s">
        <v>937</v>
      </c>
      <c r="Q145" s="18"/>
      <c r="R145" s="184" t="s">
        <v>95</v>
      </c>
      <c r="S145" s="16" t="s">
        <v>66</v>
      </c>
      <c r="T145" s="16"/>
      <c r="U145" s="16"/>
      <c r="V145" s="16"/>
      <c r="W145" s="16">
        <f>ROUND(IF(D145=Table!$C$3,Y145*Table!$C$4/8,Y145*Table!$D$4/8),3)</f>
        <v>102.375</v>
      </c>
      <c r="X145" s="16">
        <f t="shared" si="22"/>
        <v>102.375</v>
      </c>
      <c r="Y145" s="16">
        <v>1.8199999999999998</v>
      </c>
      <c r="Z145" s="16">
        <v>2</v>
      </c>
      <c r="AA145" s="16" t="s">
        <v>21</v>
      </c>
      <c r="AB145" s="99">
        <v>43994</v>
      </c>
      <c r="AC145" s="99">
        <v>43980</v>
      </c>
      <c r="AD145" s="99">
        <v>43994</v>
      </c>
      <c r="AE145" s="99">
        <v>43991</v>
      </c>
      <c r="AF145" s="99">
        <v>43991</v>
      </c>
      <c r="AG145" s="99" t="s">
        <v>176</v>
      </c>
      <c r="AH145" s="164">
        <v>1</v>
      </c>
      <c r="AI145" s="164">
        <v>1</v>
      </c>
      <c r="AJ145" s="164">
        <v>0.83</v>
      </c>
      <c r="AK145" s="14" t="s">
        <v>150</v>
      </c>
      <c r="AL145" s="134"/>
      <c r="AM145" s="15"/>
      <c r="AN145" s="15"/>
    </row>
    <row r="146" spans="2:40" x14ac:dyDescent="0.25">
      <c r="B146" s="132">
        <f t="shared" si="19"/>
        <v>87</v>
      </c>
      <c r="C146" s="16">
        <v>20200529</v>
      </c>
      <c r="D146" s="16" t="s">
        <v>3</v>
      </c>
      <c r="E146" s="141" t="s">
        <v>873</v>
      </c>
      <c r="F146" s="98" t="s">
        <v>870</v>
      </c>
      <c r="G146" s="52" t="s">
        <v>61</v>
      </c>
      <c r="H146" s="16" t="s">
        <v>818</v>
      </c>
      <c r="I146" s="16" t="s">
        <v>903</v>
      </c>
      <c r="J146" s="16" t="s">
        <v>910</v>
      </c>
      <c r="K146" s="52" t="s">
        <v>61</v>
      </c>
      <c r="L146" s="98" t="s">
        <v>935</v>
      </c>
      <c r="M146" s="52"/>
      <c r="N146" s="16" t="s">
        <v>936</v>
      </c>
      <c r="O146" s="98" t="s">
        <v>61</v>
      </c>
      <c r="P146" s="98" t="s">
        <v>937</v>
      </c>
      <c r="Q146" s="18"/>
      <c r="R146" s="184" t="s">
        <v>95</v>
      </c>
      <c r="S146" s="16" t="s">
        <v>66</v>
      </c>
      <c r="T146" s="16"/>
      <c r="U146" s="16"/>
      <c r="V146" s="16"/>
      <c r="W146" s="16">
        <f>ROUND(IF(D146=Table!$C$3,Y146*Table!$C$4/8,Y146*Table!$D$4/8),3)</f>
        <v>247.5</v>
      </c>
      <c r="X146" s="16">
        <f t="shared" si="22"/>
        <v>247.5</v>
      </c>
      <c r="Y146" s="16">
        <v>4.4000000000000004</v>
      </c>
      <c r="Z146" s="16">
        <v>2</v>
      </c>
      <c r="AA146" s="16" t="s">
        <v>21</v>
      </c>
      <c r="AB146" s="99">
        <v>43994</v>
      </c>
      <c r="AC146" s="99">
        <v>43980</v>
      </c>
      <c r="AD146" s="99">
        <v>43994</v>
      </c>
      <c r="AE146" s="99">
        <v>43991</v>
      </c>
      <c r="AF146" s="99">
        <v>43991</v>
      </c>
      <c r="AG146" s="99" t="s">
        <v>176</v>
      </c>
      <c r="AH146" s="164">
        <v>1</v>
      </c>
      <c r="AI146" s="164">
        <v>1</v>
      </c>
      <c r="AJ146" s="164">
        <v>1</v>
      </c>
      <c r="AK146" s="14" t="s">
        <v>150</v>
      </c>
      <c r="AL146" s="134"/>
      <c r="AM146" s="15"/>
      <c r="AN146" s="15"/>
    </row>
    <row r="147" spans="2:40" x14ac:dyDescent="0.25">
      <c r="B147" s="132">
        <f t="shared" ref="B147:B178" si="23">B146+1</f>
        <v>88</v>
      </c>
      <c r="C147" s="16">
        <v>20200529</v>
      </c>
      <c r="D147" s="16" t="s">
        <v>3</v>
      </c>
      <c r="E147" s="141" t="s">
        <v>873</v>
      </c>
      <c r="F147" s="98" t="s">
        <v>870</v>
      </c>
      <c r="G147" s="52" t="s">
        <v>61</v>
      </c>
      <c r="H147" s="16" t="s">
        <v>819</v>
      </c>
      <c r="I147" s="16" t="s">
        <v>904</v>
      </c>
      <c r="J147" s="16" t="s">
        <v>910</v>
      </c>
      <c r="K147" s="52" t="s">
        <v>61</v>
      </c>
      <c r="L147" s="98" t="s">
        <v>935</v>
      </c>
      <c r="M147" s="52"/>
      <c r="N147" s="16" t="s">
        <v>936</v>
      </c>
      <c r="O147" s="98" t="s">
        <v>61</v>
      </c>
      <c r="P147" s="98" t="s">
        <v>937</v>
      </c>
      <c r="Q147" s="18"/>
      <c r="R147" s="184" t="s">
        <v>95</v>
      </c>
      <c r="S147" s="16" t="s">
        <v>66</v>
      </c>
      <c r="T147" s="16"/>
      <c r="U147" s="16"/>
      <c r="V147" s="16"/>
      <c r="W147" s="16">
        <f>ROUND(IF(D147=Table!$C$3,Y147*Table!$C$4/8,Y147*Table!$D$4/8),3)</f>
        <v>112.5</v>
      </c>
      <c r="X147" s="16">
        <f t="shared" si="22"/>
        <v>112.5</v>
      </c>
      <c r="Y147" s="16">
        <v>2</v>
      </c>
      <c r="Z147" s="16">
        <v>2</v>
      </c>
      <c r="AA147" s="16" t="s">
        <v>21</v>
      </c>
      <c r="AB147" s="99">
        <v>43994</v>
      </c>
      <c r="AC147" s="99">
        <v>43980</v>
      </c>
      <c r="AD147" s="99">
        <v>43994</v>
      </c>
      <c r="AE147" s="99">
        <v>43991</v>
      </c>
      <c r="AF147" s="99">
        <v>43991</v>
      </c>
      <c r="AG147" s="99" t="s">
        <v>176</v>
      </c>
      <c r="AH147" s="164">
        <v>1</v>
      </c>
      <c r="AI147" s="164">
        <v>1</v>
      </c>
      <c r="AJ147" s="164">
        <v>1</v>
      </c>
      <c r="AK147" s="14" t="s">
        <v>150</v>
      </c>
      <c r="AL147" s="134"/>
      <c r="AM147" s="15"/>
      <c r="AN147" s="15"/>
    </row>
    <row r="148" spans="2:40" x14ac:dyDescent="0.25">
      <c r="B148" s="132">
        <f t="shared" si="23"/>
        <v>89</v>
      </c>
      <c r="C148" s="16">
        <v>20200529</v>
      </c>
      <c r="D148" s="16" t="s">
        <v>3</v>
      </c>
      <c r="E148" s="141" t="s">
        <v>873</v>
      </c>
      <c r="F148" s="98" t="s">
        <v>871</v>
      </c>
      <c r="G148" s="52" t="s">
        <v>61</v>
      </c>
      <c r="H148" s="16" t="s">
        <v>730</v>
      </c>
      <c r="I148" s="16" t="s">
        <v>905</v>
      </c>
      <c r="J148" s="16" t="s">
        <v>837</v>
      </c>
      <c r="K148" s="52" t="s">
        <v>61</v>
      </c>
      <c r="L148" s="98" t="s">
        <v>935</v>
      </c>
      <c r="M148" s="52"/>
      <c r="N148" s="16" t="s">
        <v>936</v>
      </c>
      <c r="O148" s="98" t="s">
        <v>61</v>
      </c>
      <c r="P148" s="98" t="s">
        <v>937</v>
      </c>
      <c r="Q148" s="18"/>
      <c r="R148" s="184" t="s">
        <v>95</v>
      </c>
      <c r="S148" s="16" t="s">
        <v>66</v>
      </c>
      <c r="T148" s="16"/>
      <c r="U148" s="16"/>
      <c r="V148" s="16"/>
      <c r="W148" s="16">
        <f>ROUND(IF(D148=Table!$C$3,Y148*Table!$C$4/8,Y148*Table!$D$4/8),3)</f>
        <v>67.5</v>
      </c>
      <c r="X148" s="16">
        <f t="shared" si="22"/>
        <v>67.5</v>
      </c>
      <c r="Y148" s="16">
        <v>1.2</v>
      </c>
      <c r="Z148" s="16">
        <v>2</v>
      </c>
      <c r="AA148" s="16" t="s">
        <v>21</v>
      </c>
      <c r="AB148" s="99">
        <v>43994</v>
      </c>
      <c r="AC148" s="99">
        <v>43980</v>
      </c>
      <c r="AD148" s="99">
        <v>43994</v>
      </c>
      <c r="AE148" s="99">
        <v>43991</v>
      </c>
      <c r="AF148" s="99">
        <v>43991</v>
      </c>
      <c r="AG148" s="99" t="s">
        <v>176</v>
      </c>
      <c r="AH148" s="164">
        <v>1</v>
      </c>
      <c r="AI148" s="164">
        <v>1</v>
      </c>
      <c r="AJ148" s="164">
        <v>1</v>
      </c>
      <c r="AK148" s="14" t="s">
        <v>150</v>
      </c>
      <c r="AL148" s="134"/>
      <c r="AM148" s="15"/>
      <c r="AN148" s="15"/>
    </row>
    <row r="149" spans="2:40" x14ac:dyDescent="0.25">
      <c r="B149" s="132">
        <f t="shared" si="23"/>
        <v>90</v>
      </c>
      <c r="C149" s="16">
        <v>20200529</v>
      </c>
      <c r="D149" s="16" t="s">
        <v>3</v>
      </c>
      <c r="E149" s="141" t="s">
        <v>873</v>
      </c>
      <c r="F149" s="98" t="s">
        <v>871</v>
      </c>
      <c r="G149" s="52" t="s">
        <v>61</v>
      </c>
      <c r="H149" s="16" t="s">
        <v>824</v>
      </c>
      <c r="I149" s="16" t="s">
        <v>906</v>
      </c>
      <c r="J149" s="16" t="s">
        <v>910</v>
      </c>
      <c r="K149" s="52" t="s">
        <v>61</v>
      </c>
      <c r="L149" s="98" t="s">
        <v>935</v>
      </c>
      <c r="M149" s="52"/>
      <c r="N149" s="16" t="s">
        <v>936</v>
      </c>
      <c r="O149" s="98" t="s">
        <v>61</v>
      </c>
      <c r="P149" s="98" t="s">
        <v>937</v>
      </c>
      <c r="Q149" s="18"/>
      <c r="R149" s="184" t="s">
        <v>95</v>
      </c>
      <c r="S149" s="16" t="s">
        <v>66</v>
      </c>
      <c r="T149" s="16"/>
      <c r="U149" s="16"/>
      <c r="V149" s="16"/>
      <c r="W149" s="16">
        <f>ROUND(IF(D149=Table!$C$3,Y149*Table!$C$4/8,Y149*Table!$D$4/8),3)</f>
        <v>61.424999999999997</v>
      </c>
      <c r="X149" s="16">
        <f t="shared" si="22"/>
        <v>61.424999999999997</v>
      </c>
      <c r="Y149" s="16">
        <v>1.0919999999999999</v>
      </c>
      <c r="Z149" s="16">
        <v>2</v>
      </c>
      <c r="AA149" s="16" t="s">
        <v>21</v>
      </c>
      <c r="AB149" s="99">
        <v>43994</v>
      </c>
      <c r="AC149" s="99">
        <v>43980</v>
      </c>
      <c r="AD149" s="99">
        <v>43994</v>
      </c>
      <c r="AE149" s="99">
        <v>43991</v>
      </c>
      <c r="AF149" s="99">
        <v>43991</v>
      </c>
      <c r="AG149" s="99" t="s">
        <v>176</v>
      </c>
      <c r="AH149" s="164">
        <v>1</v>
      </c>
      <c r="AI149" s="164">
        <v>1</v>
      </c>
      <c r="AJ149" s="164">
        <v>0.5</v>
      </c>
      <c r="AK149" s="14" t="s">
        <v>150</v>
      </c>
      <c r="AL149" s="134"/>
      <c r="AM149" s="15"/>
      <c r="AN149" s="15"/>
    </row>
    <row r="150" spans="2:40" x14ac:dyDescent="0.25">
      <c r="B150" s="132">
        <f t="shared" si="23"/>
        <v>91</v>
      </c>
      <c r="C150" s="16">
        <v>20200529</v>
      </c>
      <c r="D150" s="16" t="s">
        <v>3</v>
      </c>
      <c r="E150" s="141" t="s">
        <v>873</v>
      </c>
      <c r="F150" s="98" t="s">
        <v>872</v>
      </c>
      <c r="G150" s="52" t="s">
        <v>61</v>
      </c>
      <c r="H150" s="16" t="s">
        <v>825</v>
      </c>
      <c r="I150" s="16" t="s">
        <v>907</v>
      </c>
      <c r="J150" s="16" t="s">
        <v>910</v>
      </c>
      <c r="K150" s="52" t="s">
        <v>61</v>
      </c>
      <c r="L150" s="98" t="s">
        <v>935</v>
      </c>
      <c r="M150" s="52"/>
      <c r="N150" s="16" t="s">
        <v>936</v>
      </c>
      <c r="O150" s="98" t="s">
        <v>61</v>
      </c>
      <c r="P150" s="98" t="s">
        <v>937</v>
      </c>
      <c r="Q150" s="18"/>
      <c r="R150" s="184" t="s">
        <v>95</v>
      </c>
      <c r="S150" s="16" t="s">
        <v>66</v>
      </c>
      <c r="T150" s="16"/>
      <c r="U150" s="16"/>
      <c r="V150" s="16"/>
      <c r="W150" s="16">
        <f>ROUND(IF(D150=Table!$C$3,Y150*Table!$C$4/8,Y150*Table!$D$4/8),3)</f>
        <v>77.805000000000007</v>
      </c>
      <c r="X150" s="16">
        <f t="shared" si="22"/>
        <v>77.805000000000007</v>
      </c>
      <c r="Y150" s="16">
        <v>1.3832</v>
      </c>
      <c r="Z150" s="16">
        <v>2</v>
      </c>
      <c r="AA150" s="16" t="s">
        <v>21</v>
      </c>
      <c r="AB150" s="99">
        <v>43994</v>
      </c>
      <c r="AC150" s="99">
        <v>43980</v>
      </c>
      <c r="AD150" s="99">
        <v>43994</v>
      </c>
      <c r="AE150" s="99">
        <v>43991</v>
      </c>
      <c r="AF150" s="99">
        <v>43991</v>
      </c>
      <c r="AG150" s="99" t="s">
        <v>176</v>
      </c>
      <c r="AH150" s="164">
        <v>1</v>
      </c>
      <c r="AI150" s="164">
        <v>1</v>
      </c>
      <c r="AJ150" s="164">
        <v>0.5</v>
      </c>
      <c r="AK150" s="14" t="s">
        <v>150</v>
      </c>
      <c r="AL150" s="134"/>
      <c r="AM150" s="15"/>
      <c r="AN150" s="15"/>
    </row>
    <row r="151" spans="2:40" x14ac:dyDescent="0.25">
      <c r="B151" s="132">
        <f t="shared" si="23"/>
        <v>92</v>
      </c>
      <c r="C151" s="16">
        <v>20200529</v>
      </c>
      <c r="D151" s="16" t="s">
        <v>3</v>
      </c>
      <c r="E151" s="141" t="s">
        <v>873</v>
      </c>
      <c r="F151" s="98" t="s">
        <v>872</v>
      </c>
      <c r="G151" s="52" t="s">
        <v>61</v>
      </c>
      <c r="H151" s="16" t="s">
        <v>923</v>
      </c>
      <c r="I151" s="16" t="s">
        <v>908</v>
      </c>
      <c r="J151" s="16" t="s">
        <v>910</v>
      </c>
      <c r="K151" s="52" t="s">
        <v>61</v>
      </c>
      <c r="L151" s="98" t="s">
        <v>935</v>
      </c>
      <c r="M151" s="52"/>
      <c r="N151" s="16" t="s">
        <v>936</v>
      </c>
      <c r="O151" s="98" t="s">
        <v>61</v>
      </c>
      <c r="P151" s="98" t="s">
        <v>937</v>
      </c>
      <c r="Q151" s="18"/>
      <c r="R151" s="184" t="s">
        <v>95</v>
      </c>
      <c r="S151" s="16" t="s">
        <v>66</v>
      </c>
      <c r="T151" s="16"/>
      <c r="U151" s="16"/>
      <c r="V151" s="16"/>
      <c r="W151" s="16">
        <f>ROUND(IF(D151=Table!$C$3,Y151*Table!$C$4/8,Y151*Table!$D$4/8),3)</f>
        <v>61.424999999999997</v>
      </c>
      <c r="X151" s="16">
        <f t="shared" si="22"/>
        <v>61.424999999999997</v>
      </c>
      <c r="Y151" s="16">
        <v>1.0919999999999999</v>
      </c>
      <c r="Z151" s="16">
        <v>2</v>
      </c>
      <c r="AA151" s="16" t="s">
        <v>21</v>
      </c>
      <c r="AB151" s="99">
        <v>43994</v>
      </c>
      <c r="AC151" s="99">
        <v>43980</v>
      </c>
      <c r="AD151" s="99">
        <v>43994</v>
      </c>
      <c r="AE151" s="99">
        <v>43991</v>
      </c>
      <c r="AF151" s="99">
        <v>43991</v>
      </c>
      <c r="AG151" s="99" t="s">
        <v>176</v>
      </c>
      <c r="AH151" s="164">
        <v>1</v>
      </c>
      <c r="AI151" s="164">
        <v>1</v>
      </c>
      <c r="AJ151" s="164">
        <v>1</v>
      </c>
      <c r="AK151" s="14" t="s">
        <v>150</v>
      </c>
      <c r="AL151" s="134"/>
      <c r="AM151" s="15"/>
      <c r="AN151" s="15"/>
    </row>
    <row r="152" spans="2:40" x14ac:dyDescent="0.25">
      <c r="B152" s="132">
        <f t="shared" si="23"/>
        <v>93</v>
      </c>
      <c r="C152" s="16">
        <v>20200529</v>
      </c>
      <c r="D152" s="16" t="s">
        <v>3</v>
      </c>
      <c r="E152" s="141" t="s">
        <v>873</v>
      </c>
      <c r="F152" s="98" t="s">
        <v>872</v>
      </c>
      <c r="G152" s="52" t="s">
        <v>61</v>
      </c>
      <c r="H152" s="16" t="s">
        <v>924</v>
      </c>
      <c r="I152" s="16" t="s">
        <v>909</v>
      </c>
      <c r="J152" s="16" t="s">
        <v>838</v>
      </c>
      <c r="K152" s="52" t="s">
        <v>61</v>
      </c>
      <c r="L152" s="98" t="s">
        <v>935</v>
      </c>
      <c r="M152" s="52"/>
      <c r="N152" s="16" t="s">
        <v>936</v>
      </c>
      <c r="O152" s="98" t="s">
        <v>61</v>
      </c>
      <c r="P152" s="98" t="s">
        <v>937</v>
      </c>
      <c r="Q152" s="18"/>
      <c r="R152" s="184" t="s">
        <v>95</v>
      </c>
      <c r="S152" s="16" t="s">
        <v>66</v>
      </c>
      <c r="T152" s="16"/>
      <c r="U152" s="16"/>
      <c r="V152" s="16"/>
      <c r="W152" s="16">
        <f>ROUND(IF(D152=Table!$C$3,Y152*Table!$C$4/8,Y152*Table!$D$4/8),3)</f>
        <v>225</v>
      </c>
      <c r="X152" s="16">
        <f t="shared" si="22"/>
        <v>225</v>
      </c>
      <c r="Y152" s="16">
        <v>4</v>
      </c>
      <c r="Z152" s="16">
        <v>2</v>
      </c>
      <c r="AA152" s="16" t="s">
        <v>21</v>
      </c>
      <c r="AB152" s="99">
        <v>43994</v>
      </c>
      <c r="AC152" s="99">
        <v>43980</v>
      </c>
      <c r="AD152" s="99">
        <v>43994</v>
      </c>
      <c r="AE152" s="99">
        <v>43991</v>
      </c>
      <c r="AF152" s="99">
        <v>43991</v>
      </c>
      <c r="AG152" s="99" t="s">
        <v>177</v>
      </c>
      <c r="AH152" s="164">
        <v>0.98</v>
      </c>
      <c r="AI152" s="164">
        <v>0.96</v>
      </c>
      <c r="AJ152" s="164">
        <v>0.89</v>
      </c>
      <c r="AK152" s="14" t="s">
        <v>150</v>
      </c>
      <c r="AL152" s="134" t="s">
        <v>1462</v>
      </c>
      <c r="AM152" s="15"/>
      <c r="AN152" s="15"/>
    </row>
    <row r="153" spans="2:40" hidden="1" x14ac:dyDescent="0.25">
      <c r="B153" s="172">
        <f t="shared" si="23"/>
        <v>94</v>
      </c>
      <c r="C153" s="16">
        <v>20200608</v>
      </c>
      <c r="D153" s="16" t="s">
        <v>2</v>
      </c>
      <c r="E153" s="141" t="s">
        <v>668</v>
      </c>
      <c r="F153" s="98" t="s">
        <v>1406</v>
      </c>
      <c r="G153" s="52" t="s">
        <v>61</v>
      </c>
      <c r="H153" s="16" t="s">
        <v>1369</v>
      </c>
      <c r="I153" s="16" t="s">
        <v>1329</v>
      </c>
      <c r="J153" s="16" t="s">
        <v>837</v>
      </c>
      <c r="K153" s="52" t="s">
        <v>61</v>
      </c>
      <c r="L153" s="98" t="s">
        <v>61</v>
      </c>
      <c r="M153" s="52"/>
      <c r="N153" s="16" t="s">
        <v>1411</v>
      </c>
      <c r="O153" s="98" t="s">
        <v>1384</v>
      </c>
      <c r="P153" s="98" t="s">
        <v>1393</v>
      </c>
      <c r="Q153" s="18"/>
      <c r="R153" s="16" t="s">
        <v>135</v>
      </c>
      <c r="S153" s="16" t="s">
        <v>64</v>
      </c>
      <c r="T153" s="16"/>
      <c r="U153" s="16"/>
      <c r="V153" s="16">
        <v>82</v>
      </c>
      <c r="W153" s="15">
        <f>ROUND(IF(D153=Table!$C$3,Y153*Table!$C$4/8,Y153*Table!$D$4/8),3)</f>
        <v>65</v>
      </c>
      <c r="X153" s="16">
        <f t="shared" si="22"/>
        <v>65</v>
      </c>
      <c r="Y153" s="16">
        <v>4</v>
      </c>
      <c r="Z153" s="16">
        <v>2</v>
      </c>
      <c r="AA153" s="16" t="s">
        <v>21</v>
      </c>
      <c r="AB153" s="99">
        <v>43994</v>
      </c>
      <c r="AC153" s="99">
        <v>43990</v>
      </c>
      <c r="AD153" s="99">
        <v>43994</v>
      </c>
      <c r="AE153" s="99">
        <v>43990</v>
      </c>
      <c r="AF153" s="99">
        <v>43990</v>
      </c>
      <c r="AG153" s="99" t="s">
        <v>176</v>
      </c>
      <c r="AH153" s="100">
        <v>1</v>
      </c>
      <c r="AI153" s="100">
        <v>1</v>
      </c>
      <c r="AJ153" s="100">
        <v>1</v>
      </c>
      <c r="AK153" s="157" t="s">
        <v>150</v>
      </c>
      <c r="AL153" s="134"/>
      <c r="AM153" s="15"/>
      <c r="AN153" s="15"/>
    </row>
    <row r="154" spans="2:40" hidden="1" x14ac:dyDescent="0.25">
      <c r="B154" s="172">
        <f t="shared" si="23"/>
        <v>95</v>
      </c>
      <c r="C154" s="16">
        <v>20200608</v>
      </c>
      <c r="D154" s="16" t="s">
        <v>2</v>
      </c>
      <c r="E154" s="141" t="s">
        <v>668</v>
      </c>
      <c r="F154" s="98" t="s">
        <v>1406</v>
      </c>
      <c r="G154" s="52" t="s">
        <v>61</v>
      </c>
      <c r="H154" s="16" t="s">
        <v>1370</v>
      </c>
      <c r="I154" s="16" t="s">
        <v>1330</v>
      </c>
      <c r="J154" s="16" t="s">
        <v>836</v>
      </c>
      <c r="K154" s="52" t="s">
        <v>61</v>
      </c>
      <c r="L154" s="98" t="s">
        <v>61</v>
      </c>
      <c r="M154" s="52"/>
      <c r="N154" s="16" t="s">
        <v>1411</v>
      </c>
      <c r="O154" s="98" t="s">
        <v>1385</v>
      </c>
      <c r="P154" s="98" t="s">
        <v>1393</v>
      </c>
      <c r="Q154" s="18"/>
      <c r="R154" s="16" t="s">
        <v>135</v>
      </c>
      <c r="S154" s="16" t="s">
        <v>64</v>
      </c>
      <c r="T154" s="16"/>
      <c r="U154" s="16"/>
      <c r="V154" s="16">
        <v>190</v>
      </c>
      <c r="W154" s="15">
        <f>ROUND(IF(D154=Table!$C$3,Y154*Table!$C$4/8,Y154*Table!$D$4/8),3)</f>
        <v>159.9</v>
      </c>
      <c r="X154" s="16">
        <f t="shared" si="22"/>
        <v>159.9</v>
      </c>
      <c r="Y154" s="16">
        <v>9.84</v>
      </c>
      <c r="Z154" s="16">
        <v>4</v>
      </c>
      <c r="AA154" s="16" t="s">
        <v>21</v>
      </c>
      <c r="AB154" s="99">
        <v>43994</v>
      </c>
      <c r="AC154" s="99">
        <v>43990</v>
      </c>
      <c r="AD154" s="99">
        <v>43994</v>
      </c>
      <c r="AE154" s="99">
        <v>43990</v>
      </c>
      <c r="AF154" s="99">
        <v>43990</v>
      </c>
      <c r="AG154" s="99" t="s">
        <v>177</v>
      </c>
      <c r="AH154" s="100">
        <v>1</v>
      </c>
      <c r="AI154" s="100">
        <v>1</v>
      </c>
      <c r="AJ154" s="100">
        <v>0.94099999999999995</v>
      </c>
      <c r="AK154" s="157" t="s">
        <v>150</v>
      </c>
      <c r="AL154" s="224" t="s">
        <v>1440</v>
      </c>
      <c r="AM154" s="15"/>
      <c r="AN154" s="15"/>
    </row>
    <row r="155" spans="2:40" hidden="1" x14ac:dyDescent="0.25">
      <c r="B155" s="172">
        <f t="shared" si="23"/>
        <v>96</v>
      </c>
      <c r="C155" s="16">
        <v>20200608</v>
      </c>
      <c r="D155" s="16" t="s">
        <v>2</v>
      </c>
      <c r="E155" s="141" t="s">
        <v>668</v>
      </c>
      <c r="F155" s="98" t="s">
        <v>1406</v>
      </c>
      <c r="G155" s="52" t="s">
        <v>61</v>
      </c>
      <c r="H155" s="16" t="s">
        <v>931</v>
      </c>
      <c r="I155" s="16" t="s">
        <v>1331</v>
      </c>
      <c r="J155" s="16" t="s">
        <v>836</v>
      </c>
      <c r="K155" s="52" t="s">
        <v>61</v>
      </c>
      <c r="L155" s="98" t="s">
        <v>61</v>
      </c>
      <c r="M155" s="52"/>
      <c r="N155" s="16" t="s">
        <v>1411</v>
      </c>
      <c r="O155" s="98" t="s">
        <v>1386</v>
      </c>
      <c r="P155" s="98" t="s">
        <v>1393</v>
      </c>
      <c r="Q155" s="18"/>
      <c r="R155" s="16" t="s">
        <v>1413</v>
      </c>
      <c r="S155" s="16" t="s">
        <v>65</v>
      </c>
      <c r="T155" s="16"/>
      <c r="U155" s="16"/>
      <c r="V155" s="16">
        <v>49</v>
      </c>
      <c r="W155" s="15">
        <f>ROUND(IF(D155=Table!$C$3,Y155*Table!$C$4/8,Y155*Table!$D$4/8),3)</f>
        <v>39</v>
      </c>
      <c r="X155" s="16">
        <f t="shared" si="22"/>
        <v>39</v>
      </c>
      <c r="Y155" s="16">
        <v>2.4</v>
      </c>
      <c r="Z155" s="16">
        <v>2</v>
      </c>
      <c r="AA155" s="16" t="s">
        <v>21</v>
      </c>
      <c r="AB155" s="99">
        <v>43994</v>
      </c>
      <c r="AC155" s="99">
        <v>43990</v>
      </c>
      <c r="AD155" s="99">
        <v>43994</v>
      </c>
      <c r="AE155" s="99">
        <v>43990</v>
      </c>
      <c r="AF155" s="99">
        <v>43990</v>
      </c>
      <c r="AG155" s="99" t="s">
        <v>176</v>
      </c>
      <c r="AH155" s="100">
        <v>1</v>
      </c>
      <c r="AI155" s="100">
        <v>1</v>
      </c>
      <c r="AJ155" s="100">
        <v>1</v>
      </c>
      <c r="AK155" s="157" t="s">
        <v>150</v>
      </c>
      <c r="AL155" s="134"/>
      <c r="AM155" s="15"/>
      <c r="AN155" s="15"/>
    </row>
    <row r="156" spans="2:40" x14ac:dyDescent="0.25">
      <c r="B156" s="172">
        <f t="shared" si="23"/>
        <v>97</v>
      </c>
      <c r="C156" s="16">
        <v>20200608</v>
      </c>
      <c r="D156" s="16" t="s">
        <v>2</v>
      </c>
      <c r="E156" s="141" t="s">
        <v>668</v>
      </c>
      <c r="F156" s="98" t="s">
        <v>1406</v>
      </c>
      <c r="G156" s="52" t="s">
        <v>61</v>
      </c>
      <c r="H156" s="16" t="s">
        <v>932</v>
      </c>
      <c r="I156" s="16" t="s">
        <v>1332</v>
      </c>
      <c r="J156" s="16" t="s">
        <v>836</v>
      </c>
      <c r="K156" s="52" t="s">
        <v>61</v>
      </c>
      <c r="L156" s="98" t="s">
        <v>61</v>
      </c>
      <c r="M156" s="52"/>
      <c r="N156" s="16" t="s">
        <v>1411</v>
      </c>
      <c r="O156" s="98" t="s">
        <v>1387</v>
      </c>
      <c r="P156" s="98" t="s">
        <v>1393</v>
      </c>
      <c r="Q156" s="18"/>
      <c r="R156" s="16" t="s">
        <v>1464</v>
      </c>
      <c r="S156" s="16" t="s">
        <v>66</v>
      </c>
      <c r="T156" s="16"/>
      <c r="U156" s="16"/>
      <c r="V156" s="16">
        <v>47</v>
      </c>
      <c r="W156" s="15">
        <f>ROUND(IF(D156=Table!$C$3,Y156*Table!$C$4/8,Y156*Table!$D$4/8),3)</f>
        <v>39</v>
      </c>
      <c r="X156" s="16">
        <f t="shared" si="22"/>
        <v>39</v>
      </c>
      <c r="Y156" s="16">
        <v>2.4</v>
      </c>
      <c r="Z156" s="16">
        <v>2</v>
      </c>
      <c r="AA156" s="16" t="s">
        <v>21</v>
      </c>
      <c r="AB156" s="99">
        <v>43994</v>
      </c>
      <c r="AC156" s="99">
        <v>43990</v>
      </c>
      <c r="AD156" s="99">
        <v>43994</v>
      </c>
      <c r="AE156" s="99">
        <v>43991</v>
      </c>
      <c r="AF156" s="99">
        <v>43991</v>
      </c>
      <c r="AG156" s="99" t="s">
        <v>176</v>
      </c>
      <c r="AH156" s="100">
        <v>1</v>
      </c>
      <c r="AI156" s="100">
        <v>1</v>
      </c>
      <c r="AJ156" s="100">
        <v>1</v>
      </c>
      <c r="AK156" s="157" t="s">
        <v>150</v>
      </c>
      <c r="AL156" s="134"/>
      <c r="AM156" s="15"/>
      <c r="AN156" s="15"/>
    </row>
    <row r="157" spans="2:40" x14ac:dyDescent="0.25">
      <c r="B157" s="172">
        <f t="shared" si="23"/>
        <v>98</v>
      </c>
      <c r="C157" s="16">
        <v>20200608</v>
      </c>
      <c r="D157" s="16" t="s">
        <v>2</v>
      </c>
      <c r="E157" s="141" t="s">
        <v>668</v>
      </c>
      <c r="F157" s="98" t="s">
        <v>1406</v>
      </c>
      <c r="G157" s="52" t="s">
        <v>61</v>
      </c>
      <c r="H157" s="16" t="s">
        <v>933</v>
      </c>
      <c r="I157" s="16" t="s">
        <v>1333</v>
      </c>
      <c r="J157" s="16" t="s">
        <v>836</v>
      </c>
      <c r="K157" s="52" t="s">
        <v>61</v>
      </c>
      <c r="L157" s="98" t="s">
        <v>61</v>
      </c>
      <c r="M157" s="52"/>
      <c r="N157" s="16" t="s">
        <v>1411</v>
      </c>
      <c r="O157" s="98" t="s">
        <v>1388</v>
      </c>
      <c r="P157" s="98" t="s">
        <v>1393</v>
      </c>
      <c r="Q157" s="18"/>
      <c r="R157" s="16" t="s">
        <v>1464</v>
      </c>
      <c r="S157" s="16" t="s">
        <v>66</v>
      </c>
      <c r="T157" s="16"/>
      <c r="U157" s="16"/>
      <c r="V157" s="16">
        <v>165</v>
      </c>
      <c r="W157" s="15">
        <f>ROUND(IF(D157=Table!$C$3,Y157*Table!$C$4/8,Y157*Table!$D$4/8),3)</f>
        <v>137.80000000000001</v>
      </c>
      <c r="X157" s="16">
        <f t="shared" si="22"/>
        <v>137.80000000000001</v>
      </c>
      <c r="Y157" s="16">
        <v>8.48</v>
      </c>
      <c r="Z157" s="16">
        <v>2</v>
      </c>
      <c r="AA157" s="16" t="s">
        <v>21</v>
      </c>
      <c r="AB157" s="99">
        <v>43994</v>
      </c>
      <c r="AC157" s="99">
        <v>43990</v>
      </c>
      <c r="AD157" s="99">
        <v>43994</v>
      </c>
      <c r="AE157" s="99">
        <v>43991</v>
      </c>
      <c r="AF157" s="99">
        <v>43991</v>
      </c>
      <c r="AG157" s="99" t="s">
        <v>176</v>
      </c>
      <c r="AH157" s="100">
        <v>1</v>
      </c>
      <c r="AI157" s="100">
        <v>1</v>
      </c>
      <c r="AJ157" s="100">
        <v>1</v>
      </c>
      <c r="AK157" s="157" t="s">
        <v>150</v>
      </c>
      <c r="AL157" s="134"/>
      <c r="AM157" s="15"/>
      <c r="AN157" s="15"/>
    </row>
    <row r="158" spans="2:40" hidden="1" x14ac:dyDescent="0.25">
      <c r="B158" s="172">
        <f t="shared" si="23"/>
        <v>99</v>
      </c>
      <c r="C158" s="16">
        <v>20200608</v>
      </c>
      <c r="D158" s="16" t="s">
        <v>2</v>
      </c>
      <c r="E158" s="141" t="s">
        <v>668</v>
      </c>
      <c r="F158" s="98" t="s">
        <v>1406</v>
      </c>
      <c r="G158" s="52" t="s">
        <v>61</v>
      </c>
      <c r="H158" s="16" t="s">
        <v>1371</v>
      </c>
      <c r="I158" s="16" t="s">
        <v>1334</v>
      </c>
      <c r="J158" s="16" t="s">
        <v>836</v>
      </c>
      <c r="K158" s="52" t="s">
        <v>61</v>
      </c>
      <c r="L158" s="98" t="s">
        <v>61</v>
      </c>
      <c r="M158" s="52"/>
      <c r="N158" s="16" t="s">
        <v>1411</v>
      </c>
      <c r="O158" s="98" t="s">
        <v>1389</v>
      </c>
      <c r="P158" s="98" t="s">
        <v>1393</v>
      </c>
      <c r="Q158" s="18"/>
      <c r="R158" s="16" t="s">
        <v>1463</v>
      </c>
      <c r="S158" s="16" t="s">
        <v>141</v>
      </c>
      <c r="T158" s="16"/>
      <c r="U158" s="16"/>
      <c r="V158" s="16">
        <v>165</v>
      </c>
      <c r="W158" s="15">
        <f>ROUND(IF(D158=Table!$C$3,Y158*Table!$C$4/8,Y158*Table!$D$4/8),3)</f>
        <v>137.80000000000001</v>
      </c>
      <c r="X158" s="16">
        <v>137.80000000000001</v>
      </c>
      <c r="Y158" s="16">
        <v>8.48</v>
      </c>
      <c r="Z158" s="16">
        <v>4</v>
      </c>
      <c r="AA158" s="16" t="s">
        <v>21</v>
      </c>
      <c r="AB158" s="99">
        <v>43994</v>
      </c>
      <c r="AC158" s="99">
        <v>43990</v>
      </c>
      <c r="AD158" s="99">
        <v>43994</v>
      </c>
      <c r="AE158" s="99">
        <v>43991</v>
      </c>
      <c r="AF158" s="99">
        <v>43991</v>
      </c>
      <c r="AG158" s="99" t="s">
        <v>176</v>
      </c>
      <c r="AH158" s="100">
        <v>1</v>
      </c>
      <c r="AI158" s="100">
        <v>1</v>
      </c>
      <c r="AJ158" s="100">
        <v>1</v>
      </c>
      <c r="AK158" s="157" t="s">
        <v>150</v>
      </c>
      <c r="AL158" s="134"/>
      <c r="AM158" s="15"/>
      <c r="AN158" s="15"/>
    </row>
    <row r="159" spans="2:40" hidden="1" x14ac:dyDescent="0.25">
      <c r="B159" s="172">
        <f t="shared" si="23"/>
        <v>100</v>
      </c>
      <c r="C159" s="16">
        <v>20200608</v>
      </c>
      <c r="D159" s="16" t="s">
        <v>2</v>
      </c>
      <c r="E159" s="141" t="s">
        <v>668</v>
      </c>
      <c r="F159" s="98" t="s">
        <v>1406</v>
      </c>
      <c r="G159" s="52" t="s">
        <v>61</v>
      </c>
      <c r="H159" s="16" t="s">
        <v>1372</v>
      </c>
      <c r="I159" s="16" t="s">
        <v>1335</v>
      </c>
      <c r="J159" s="16" t="s">
        <v>836</v>
      </c>
      <c r="K159" s="52" t="s">
        <v>61</v>
      </c>
      <c r="L159" s="98" t="s">
        <v>61</v>
      </c>
      <c r="M159" s="52"/>
      <c r="N159" s="16" t="s">
        <v>1411</v>
      </c>
      <c r="O159" s="98" t="s">
        <v>1390</v>
      </c>
      <c r="P159" s="98" t="s">
        <v>1393</v>
      </c>
      <c r="Q159" s="18"/>
      <c r="R159" s="16" t="s">
        <v>135</v>
      </c>
      <c r="S159" s="16" t="s">
        <v>64</v>
      </c>
      <c r="T159" s="16"/>
      <c r="U159" s="16"/>
      <c r="V159" s="16">
        <v>83</v>
      </c>
      <c r="W159" s="15">
        <f>ROUND(IF(D159=Table!$C$3,Y159*Table!$C$4/8,Y159*Table!$D$4/8),3)</f>
        <v>65</v>
      </c>
      <c r="X159" s="16">
        <f t="shared" ref="X159:X186" si="24">W159</f>
        <v>65</v>
      </c>
      <c r="Y159" s="16">
        <v>4</v>
      </c>
      <c r="Z159" s="16">
        <v>4</v>
      </c>
      <c r="AA159" s="16" t="s">
        <v>21</v>
      </c>
      <c r="AB159" s="99">
        <v>43994</v>
      </c>
      <c r="AC159" s="99">
        <v>43990</v>
      </c>
      <c r="AD159" s="99">
        <v>43994</v>
      </c>
      <c r="AE159" s="99">
        <v>43992</v>
      </c>
      <c r="AF159" s="99">
        <v>43992</v>
      </c>
      <c r="AG159" s="99" t="s">
        <v>177</v>
      </c>
      <c r="AH159" s="100">
        <v>0.94099999999999995</v>
      </c>
      <c r="AI159" s="100">
        <v>0.94299999999999995</v>
      </c>
      <c r="AJ159" s="100">
        <v>1</v>
      </c>
      <c r="AK159" s="157" t="s">
        <v>150</v>
      </c>
      <c r="AL159" s="134" t="s">
        <v>1595</v>
      </c>
      <c r="AM159" s="15"/>
      <c r="AN159" s="15"/>
    </row>
    <row r="160" spans="2:40" hidden="1" x14ac:dyDescent="0.25">
      <c r="B160" s="172">
        <f t="shared" si="23"/>
        <v>101</v>
      </c>
      <c r="C160" s="16">
        <v>20200608</v>
      </c>
      <c r="D160" s="16" t="s">
        <v>2</v>
      </c>
      <c r="E160" s="141" t="s">
        <v>668</v>
      </c>
      <c r="F160" s="98" t="s">
        <v>1407</v>
      </c>
      <c r="G160" s="52" t="s">
        <v>61</v>
      </c>
      <c r="H160" s="16" t="s">
        <v>1373</v>
      </c>
      <c r="I160" s="16" t="s">
        <v>1336</v>
      </c>
      <c r="J160" s="16" t="s">
        <v>837</v>
      </c>
      <c r="K160" s="52" t="s">
        <v>61</v>
      </c>
      <c r="L160" s="98" t="s">
        <v>61</v>
      </c>
      <c r="M160" s="52"/>
      <c r="N160" s="16" t="s">
        <v>1411</v>
      </c>
      <c r="O160" s="98" t="s">
        <v>1391</v>
      </c>
      <c r="P160" s="98" t="s">
        <v>1394</v>
      </c>
      <c r="Q160" s="18"/>
      <c r="R160" s="16" t="s">
        <v>1413</v>
      </c>
      <c r="S160" s="16" t="s">
        <v>65</v>
      </c>
      <c r="T160" s="16"/>
      <c r="U160" s="16"/>
      <c r="V160" s="16">
        <v>59</v>
      </c>
      <c r="W160" s="15">
        <f>ROUND(IF(D160=Table!$C$3,Y160*Table!$C$4/8,Y160*Table!$D$4/8),3)</f>
        <v>61.1</v>
      </c>
      <c r="X160" s="16">
        <f t="shared" si="24"/>
        <v>61.1</v>
      </c>
      <c r="Y160" s="16">
        <v>3.76</v>
      </c>
      <c r="Z160" s="16">
        <v>3</v>
      </c>
      <c r="AA160" s="16" t="s">
        <v>21</v>
      </c>
      <c r="AB160" s="99">
        <v>43994</v>
      </c>
      <c r="AC160" s="99">
        <v>43990</v>
      </c>
      <c r="AD160" s="99">
        <v>43994</v>
      </c>
      <c r="AE160" s="99">
        <v>43990</v>
      </c>
      <c r="AF160" s="99">
        <v>43990</v>
      </c>
      <c r="AG160" s="99" t="s">
        <v>176</v>
      </c>
      <c r="AH160" s="100">
        <v>1</v>
      </c>
      <c r="AI160" s="100">
        <v>1</v>
      </c>
      <c r="AJ160" s="100">
        <v>1</v>
      </c>
      <c r="AK160" s="157" t="s">
        <v>150</v>
      </c>
      <c r="AL160" s="134"/>
      <c r="AM160" s="15"/>
      <c r="AN160" s="15"/>
    </row>
    <row r="161" spans="2:40" hidden="1" x14ac:dyDescent="0.25">
      <c r="B161" s="172">
        <f t="shared" si="23"/>
        <v>102</v>
      </c>
      <c r="C161" s="16">
        <v>20200608</v>
      </c>
      <c r="D161" s="16" t="s">
        <v>2</v>
      </c>
      <c r="E161" s="141" t="s">
        <v>668</v>
      </c>
      <c r="F161" s="98" t="s">
        <v>1408</v>
      </c>
      <c r="G161" s="52" t="s">
        <v>61</v>
      </c>
      <c r="H161" s="16" t="s">
        <v>1374</v>
      </c>
      <c r="I161" s="16" t="s">
        <v>1337</v>
      </c>
      <c r="J161" s="16" t="s">
        <v>837</v>
      </c>
      <c r="K161" s="52" t="s">
        <v>61</v>
      </c>
      <c r="L161" s="98" t="s">
        <v>61</v>
      </c>
      <c r="M161" s="52"/>
      <c r="N161" s="16" t="s">
        <v>1411</v>
      </c>
      <c r="O161" s="98" t="s">
        <v>1392</v>
      </c>
      <c r="P161" s="98" t="s">
        <v>1395</v>
      </c>
      <c r="Q161" s="18"/>
      <c r="R161" s="16" t="s">
        <v>135</v>
      </c>
      <c r="S161" s="16" t="s">
        <v>64</v>
      </c>
      <c r="T161" s="16"/>
      <c r="U161" s="16"/>
      <c r="V161" s="16">
        <v>58</v>
      </c>
      <c r="W161" s="15">
        <f>ROUND(IF(D161=Table!$C$3,Y161*Table!$C$4/8,Y161*Table!$D$4/8),3)</f>
        <v>61.1</v>
      </c>
      <c r="X161" s="16">
        <f t="shared" si="24"/>
        <v>61.1</v>
      </c>
      <c r="Y161" s="16">
        <v>3.76</v>
      </c>
      <c r="Z161" s="16">
        <v>2</v>
      </c>
      <c r="AA161" s="16" t="s">
        <v>21</v>
      </c>
      <c r="AB161" s="99">
        <v>43994</v>
      </c>
      <c r="AC161" s="99">
        <v>43990</v>
      </c>
      <c r="AD161" s="99">
        <v>43994</v>
      </c>
      <c r="AE161" s="99">
        <v>43990</v>
      </c>
      <c r="AF161" s="99">
        <v>43990</v>
      </c>
      <c r="AG161" s="99" t="s">
        <v>176</v>
      </c>
      <c r="AH161" s="100">
        <v>1</v>
      </c>
      <c r="AI161" s="100">
        <v>1</v>
      </c>
      <c r="AJ161" s="100">
        <v>1</v>
      </c>
      <c r="AK161" s="157" t="s">
        <v>150</v>
      </c>
      <c r="AL161" s="134"/>
      <c r="AM161" s="15"/>
      <c r="AN161" s="15"/>
    </row>
    <row r="162" spans="2:40" hidden="1" x14ac:dyDescent="0.25">
      <c r="B162" s="172">
        <f t="shared" si="23"/>
        <v>103</v>
      </c>
      <c r="C162" s="16">
        <v>20200608</v>
      </c>
      <c r="D162" s="16" t="s">
        <v>3</v>
      </c>
      <c r="E162" s="141" t="s">
        <v>668</v>
      </c>
      <c r="F162" s="98" t="s">
        <v>793</v>
      </c>
      <c r="G162" s="52" t="s">
        <v>61</v>
      </c>
      <c r="H162" s="16" t="s">
        <v>1375</v>
      </c>
      <c r="I162" s="16" t="s">
        <v>1338</v>
      </c>
      <c r="J162" s="16" t="s">
        <v>836</v>
      </c>
      <c r="K162" s="52" t="s">
        <v>61</v>
      </c>
      <c r="L162" s="98" t="s">
        <v>951</v>
      </c>
      <c r="M162" s="52"/>
      <c r="N162" s="16" t="s">
        <v>840</v>
      </c>
      <c r="O162" s="98"/>
      <c r="P162" s="98" t="s">
        <v>1396</v>
      </c>
      <c r="Q162" s="18"/>
      <c r="R162" s="16" t="s">
        <v>135</v>
      </c>
      <c r="S162" s="16" t="s">
        <v>64</v>
      </c>
      <c r="T162" s="16"/>
      <c r="U162" s="16"/>
      <c r="V162" s="16">
        <v>140</v>
      </c>
      <c r="W162" s="16">
        <f>ROUND(IF(D162=Table!$C$3,Y162*Table!$C$4/8,Y162*Table!$D$4/8),3)</f>
        <v>67.5</v>
      </c>
      <c r="X162" s="16">
        <f t="shared" si="24"/>
        <v>67.5</v>
      </c>
      <c r="Y162" s="16">
        <v>1.2</v>
      </c>
      <c r="Z162" s="16">
        <v>1</v>
      </c>
      <c r="AA162" s="16" t="s">
        <v>21</v>
      </c>
      <c r="AB162" s="99">
        <v>43994</v>
      </c>
      <c r="AC162" s="99">
        <v>43990</v>
      </c>
      <c r="AD162" s="99">
        <v>43994</v>
      </c>
      <c r="AE162" s="99">
        <v>43991</v>
      </c>
      <c r="AF162" s="99">
        <v>43991</v>
      </c>
      <c r="AG162" s="99" t="s">
        <v>176</v>
      </c>
      <c r="AH162" s="100">
        <v>1</v>
      </c>
      <c r="AI162" s="100">
        <v>1</v>
      </c>
      <c r="AJ162" s="100">
        <v>1</v>
      </c>
      <c r="AK162" s="157" t="s">
        <v>150</v>
      </c>
      <c r="AL162" s="134"/>
      <c r="AM162" s="15"/>
      <c r="AN162" s="15"/>
    </row>
    <row r="163" spans="2:40" hidden="1" x14ac:dyDescent="0.25">
      <c r="B163" s="172">
        <f t="shared" si="23"/>
        <v>104</v>
      </c>
      <c r="C163" s="16">
        <v>20200608</v>
      </c>
      <c r="D163" s="16" t="s">
        <v>3</v>
      </c>
      <c r="E163" s="141" t="s">
        <v>668</v>
      </c>
      <c r="F163" s="98" t="s">
        <v>1409</v>
      </c>
      <c r="G163" s="52" t="s">
        <v>61</v>
      </c>
      <c r="H163" s="16" t="s">
        <v>1376</v>
      </c>
      <c r="I163" s="16" t="s">
        <v>1339</v>
      </c>
      <c r="J163" s="16" t="s">
        <v>836</v>
      </c>
      <c r="K163" s="52" t="s">
        <v>61</v>
      </c>
      <c r="L163" s="98" t="s">
        <v>951</v>
      </c>
      <c r="M163" s="52"/>
      <c r="N163" s="16" t="s">
        <v>840</v>
      </c>
      <c r="O163" s="98"/>
      <c r="P163" s="98" t="s">
        <v>1397</v>
      </c>
      <c r="Q163" s="18"/>
      <c r="R163" s="16" t="s">
        <v>135</v>
      </c>
      <c r="S163" s="16" t="s">
        <v>64</v>
      </c>
      <c r="T163" s="16"/>
      <c r="U163" s="16"/>
      <c r="V163" s="16">
        <v>111</v>
      </c>
      <c r="W163" s="16">
        <f>ROUND(IF(D163=Table!$C$3,Y163*Table!$C$4/8,Y163*Table!$D$4/8),3)</f>
        <v>67.5</v>
      </c>
      <c r="X163" s="16">
        <f t="shared" si="24"/>
        <v>67.5</v>
      </c>
      <c r="Y163" s="16">
        <v>1.2</v>
      </c>
      <c r="Z163" s="16">
        <v>1</v>
      </c>
      <c r="AA163" s="16" t="s">
        <v>21</v>
      </c>
      <c r="AB163" s="99">
        <v>43994</v>
      </c>
      <c r="AC163" s="99">
        <v>43990</v>
      </c>
      <c r="AD163" s="99">
        <v>43994</v>
      </c>
      <c r="AE163" s="99">
        <v>43991</v>
      </c>
      <c r="AF163" s="99">
        <v>43991</v>
      </c>
      <c r="AG163" s="99" t="s">
        <v>176</v>
      </c>
      <c r="AH163" s="100">
        <v>1</v>
      </c>
      <c r="AI163" s="100">
        <v>1</v>
      </c>
      <c r="AJ163" s="100">
        <v>1</v>
      </c>
      <c r="AK163" s="157" t="s">
        <v>150</v>
      </c>
      <c r="AL163" s="134"/>
      <c r="AM163" s="15"/>
      <c r="AN163" s="15"/>
    </row>
    <row r="164" spans="2:40" hidden="1" x14ac:dyDescent="0.25">
      <c r="B164" s="172">
        <f t="shared" si="23"/>
        <v>105</v>
      </c>
      <c r="C164" s="16">
        <v>20200608</v>
      </c>
      <c r="D164" s="16" t="s">
        <v>3</v>
      </c>
      <c r="E164" s="141" t="s">
        <v>668</v>
      </c>
      <c r="F164" s="98" t="s">
        <v>794</v>
      </c>
      <c r="G164" s="52" t="s">
        <v>61</v>
      </c>
      <c r="H164" s="16" t="s">
        <v>1377</v>
      </c>
      <c r="I164" s="16" t="s">
        <v>1340</v>
      </c>
      <c r="J164" s="16" t="s">
        <v>836</v>
      </c>
      <c r="K164" s="52" t="s">
        <v>61</v>
      </c>
      <c r="L164" s="98" t="s">
        <v>951</v>
      </c>
      <c r="M164" s="52"/>
      <c r="N164" s="16" t="s">
        <v>840</v>
      </c>
      <c r="O164" s="98"/>
      <c r="P164" s="98" t="s">
        <v>1398</v>
      </c>
      <c r="Q164" s="18"/>
      <c r="R164" s="16" t="s">
        <v>135</v>
      </c>
      <c r="S164" s="16" t="s">
        <v>64</v>
      </c>
      <c r="T164" s="16"/>
      <c r="U164" s="16"/>
      <c r="V164" s="16">
        <v>68</v>
      </c>
      <c r="W164" s="16">
        <f>ROUND(IF(D164=Table!$C$3,Y164*Table!$C$4/8,Y164*Table!$D$4/8),3)</f>
        <v>67.5</v>
      </c>
      <c r="X164" s="16">
        <f t="shared" si="24"/>
        <v>67.5</v>
      </c>
      <c r="Y164" s="16">
        <v>1.2</v>
      </c>
      <c r="Z164" s="16">
        <v>1</v>
      </c>
      <c r="AA164" s="16" t="s">
        <v>21</v>
      </c>
      <c r="AB164" s="99">
        <v>43994</v>
      </c>
      <c r="AC164" s="99">
        <v>43990</v>
      </c>
      <c r="AD164" s="99">
        <v>43994</v>
      </c>
      <c r="AE164" s="99">
        <v>43991</v>
      </c>
      <c r="AF164" s="99">
        <v>43991</v>
      </c>
      <c r="AG164" s="99" t="s">
        <v>176</v>
      </c>
      <c r="AH164" s="100">
        <v>1</v>
      </c>
      <c r="AI164" s="100">
        <v>1</v>
      </c>
      <c r="AJ164" s="100">
        <v>1</v>
      </c>
      <c r="AK164" s="157" t="s">
        <v>150</v>
      </c>
      <c r="AL164" s="134"/>
      <c r="AM164" s="15"/>
      <c r="AN164" s="15"/>
    </row>
    <row r="165" spans="2:40" hidden="1" x14ac:dyDescent="0.25">
      <c r="B165" s="172">
        <f t="shared" si="23"/>
        <v>106</v>
      </c>
      <c r="C165" s="16">
        <v>20200608</v>
      </c>
      <c r="D165" s="16" t="s">
        <v>3</v>
      </c>
      <c r="E165" s="141" t="s">
        <v>668</v>
      </c>
      <c r="F165" s="98" t="s">
        <v>718</v>
      </c>
      <c r="G165" s="52" t="s">
        <v>61</v>
      </c>
      <c r="H165" s="16" t="s">
        <v>829</v>
      </c>
      <c r="I165" s="16" t="s">
        <v>1341</v>
      </c>
      <c r="J165" s="16" t="s">
        <v>836</v>
      </c>
      <c r="K165" s="52" t="s">
        <v>61</v>
      </c>
      <c r="L165" s="98" t="s">
        <v>951</v>
      </c>
      <c r="M165" s="52"/>
      <c r="N165" s="16" t="s">
        <v>840</v>
      </c>
      <c r="O165" s="98"/>
      <c r="P165" s="98" t="s">
        <v>1397</v>
      </c>
      <c r="Q165" s="18"/>
      <c r="R165" s="16" t="s">
        <v>135</v>
      </c>
      <c r="S165" s="16" t="s">
        <v>64</v>
      </c>
      <c r="T165" s="16"/>
      <c r="U165" s="16"/>
      <c r="V165" s="16">
        <v>29</v>
      </c>
      <c r="W165" s="16">
        <f>ROUND(IF(D165=Table!$C$3,Y165*Table!$C$4/8,Y165*Table!$D$4/8),3)</f>
        <v>67.5</v>
      </c>
      <c r="X165" s="16">
        <f t="shared" si="24"/>
        <v>67.5</v>
      </c>
      <c r="Y165" s="16">
        <v>1.2</v>
      </c>
      <c r="Z165" s="16">
        <v>1</v>
      </c>
      <c r="AA165" s="16" t="s">
        <v>21</v>
      </c>
      <c r="AB165" s="99">
        <v>43994</v>
      </c>
      <c r="AC165" s="99">
        <v>43990</v>
      </c>
      <c r="AD165" s="99">
        <v>43994</v>
      </c>
      <c r="AE165" s="99">
        <v>43991</v>
      </c>
      <c r="AF165" s="99">
        <v>43991</v>
      </c>
      <c r="AG165" s="99" t="s">
        <v>176</v>
      </c>
      <c r="AH165" s="100">
        <v>1</v>
      </c>
      <c r="AI165" s="100">
        <v>1</v>
      </c>
      <c r="AJ165" s="100">
        <v>1</v>
      </c>
      <c r="AK165" s="157" t="s">
        <v>150</v>
      </c>
      <c r="AL165" s="134"/>
      <c r="AM165" s="15"/>
      <c r="AN165" s="15"/>
    </row>
    <row r="166" spans="2:40" hidden="1" x14ac:dyDescent="0.25">
      <c r="B166" s="172">
        <f t="shared" si="23"/>
        <v>107</v>
      </c>
      <c r="C166" s="16">
        <v>20200608</v>
      </c>
      <c r="D166" s="16" t="s">
        <v>3</v>
      </c>
      <c r="E166" s="141" t="s">
        <v>668</v>
      </c>
      <c r="F166" s="98" t="s">
        <v>718</v>
      </c>
      <c r="G166" s="52" t="s">
        <v>61</v>
      </c>
      <c r="H166" s="16" t="s">
        <v>915</v>
      </c>
      <c r="I166" s="16" t="s">
        <v>1342</v>
      </c>
      <c r="J166" s="16" t="s">
        <v>836</v>
      </c>
      <c r="K166" s="52" t="s">
        <v>61</v>
      </c>
      <c r="L166" s="98" t="s">
        <v>951</v>
      </c>
      <c r="M166" s="52"/>
      <c r="N166" s="16" t="s">
        <v>840</v>
      </c>
      <c r="O166" s="98"/>
      <c r="P166" s="98" t="s">
        <v>1399</v>
      </c>
      <c r="Q166" s="18"/>
      <c r="R166" s="16" t="s">
        <v>135</v>
      </c>
      <c r="S166" s="16" t="s">
        <v>64</v>
      </c>
      <c r="T166" s="16"/>
      <c r="U166" s="16"/>
      <c r="V166" s="16">
        <v>19</v>
      </c>
      <c r="W166" s="16">
        <f>ROUND(IF(D166=Table!$C$3,Y166*Table!$C$4/8,Y166*Table!$D$4/8),3)</f>
        <v>67.5</v>
      </c>
      <c r="X166" s="16">
        <f t="shared" si="24"/>
        <v>67.5</v>
      </c>
      <c r="Y166" s="16">
        <v>1.2</v>
      </c>
      <c r="Z166" s="16">
        <v>1</v>
      </c>
      <c r="AA166" s="16" t="s">
        <v>21</v>
      </c>
      <c r="AB166" s="99">
        <v>43994</v>
      </c>
      <c r="AC166" s="99">
        <v>43990</v>
      </c>
      <c r="AD166" s="99">
        <v>43994</v>
      </c>
      <c r="AE166" s="99">
        <v>43991</v>
      </c>
      <c r="AF166" s="99">
        <v>43991</v>
      </c>
      <c r="AG166" s="99" t="s">
        <v>177</v>
      </c>
      <c r="AH166" s="100">
        <v>0.85</v>
      </c>
      <c r="AI166" s="100">
        <v>0.83</v>
      </c>
      <c r="AJ166" s="100">
        <v>1</v>
      </c>
      <c r="AK166" s="157" t="s">
        <v>150</v>
      </c>
      <c r="AL166" s="134" t="s">
        <v>1454</v>
      </c>
      <c r="AM166" s="15"/>
      <c r="AN166" s="15"/>
    </row>
    <row r="167" spans="2:40" hidden="1" x14ac:dyDescent="0.25">
      <c r="B167" s="172">
        <f t="shared" si="23"/>
        <v>108</v>
      </c>
      <c r="C167" s="16">
        <v>20200608</v>
      </c>
      <c r="D167" s="16" t="s">
        <v>3</v>
      </c>
      <c r="E167" s="141" t="s">
        <v>668</v>
      </c>
      <c r="F167" s="98" t="s">
        <v>718</v>
      </c>
      <c r="G167" s="52" t="s">
        <v>61</v>
      </c>
      <c r="H167" s="16" t="s">
        <v>916</v>
      </c>
      <c r="I167" s="16" t="s">
        <v>1343</v>
      </c>
      <c r="J167" s="16" t="s">
        <v>836</v>
      </c>
      <c r="K167" s="52" t="s">
        <v>61</v>
      </c>
      <c r="L167" s="98" t="s">
        <v>951</v>
      </c>
      <c r="M167" s="52"/>
      <c r="N167" s="16" t="s">
        <v>840</v>
      </c>
      <c r="O167" s="98"/>
      <c r="P167" s="98" t="s">
        <v>1399</v>
      </c>
      <c r="Q167" s="18"/>
      <c r="R167" s="16" t="s">
        <v>135</v>
      </c>
      <c r="S167" s="16" t="s">
        <v>64</v>
      </c>
      <c r="T167" s="16"/>
      <c r="U167" s="16"/>
      <c r="V167" s="16">
        <v>38</v>
      </c>
      <c r="W167" s="16">
        <f>ROUND(IF(D167=Table!$C$3,Y167*Table!$C$4/8,Y167*Table!$D$4/8),3)</f>
        <v>67.5</v>
      </c>
      <c r="X167" s="16">
        <f t="shared" si="24"/>
        <v>67.5</v>
      </c>
      <c r="Y167" s="16">
        <v>1.2</v>
      </c>
      <c r="Z167" s="16">
        <v>1</v>
      </c>
      <c r="AA167" s="16" t="s">
        <v>21</v>
      </c>
      <c r="AB167" s="99">
        <v>43994</v>
      </c>
      <c r="AC167" s="99">
        <v>43990</v>
      </c>
      <c r="AD167" s="99">
        <v>43994</v>
      </c>
      <c r="AE167" s="99">
        <v>43991</v>
      </c>
      <c r="AF167" s="99">
        <v>43991</v>
      </c>
      <c r="AG167" s="99" t="s">
        <v>177</v>
      </c>
      <c r="AH167" s="100">
        <v>0.95</v>
      </c>
      <c r="AI167" s="100">
        <v>0.95</v>
      </c>
      <c r="AJ167" s="100">
        <v>1</v>
      </c>
      <c r="AK167" s="157" t="s">
        <v>150</v>
      </c>
      <c r="AL167" s="134" t="s">
        <v>1455</v>
      </c>
      <c r="AM167" s="15"/>
      <c r="AN167" s="15"/>
    </row>
    <row r="168" spans="2:40" hidden="1" x14ac:dyDescent="0.25">
      <c r="B168" s="172">
        <f t="shared" si="23"/>
        <v>109</v>
      </c>
      <c r="C168" s="16">
        <v>20200608</v>
      </c>
      <c r="D168" s="16" t="s">
        <v>3</v>
      </c>
      <c r="E168" s="141" t="s">
        <v>668</v>
      </c>
      <c r="F168" s="98" t="s">
        <v>718</v>
      </c>
      <c r="G168" s="52" t="s">
        <v>61</v>
      </c>
      <c r="H168" s="16" t="s">
        <v>917</v>
      </c>
      <c r="I168" s="16" t="s">
        <v>1344</v>
      </c>
      <c r="J168" s="16" t="s">
        <v>836</v>
      </c>
      <c r="K168" s="52" t="s">
        <v>61</v>
      </c>
      <c r="L168" s="98" t="s">
        <v>951</v>
      </c>
      <c r="M168" s="52"/>
      <c r="N168" s="16" t="s">
        <v>840</v>
      </c>
      <c r="O168" s="98"/>
      <c r="P168" s="98" t="s">
        <v>1399</v>
      </c>
      <c r="Q168" s="18"/>
      <c r="R168" s="16" t="s">
        <v>135</v>
      </c>
      <c r="S168" s="16" t="s">
        <v>64</v>
      </c>
      <c r="T168" s="16"/>
      <c r="U168" s="16"/>
      <c r="V168" s="16">
        <v>50</v>
      </c>
      <c r="W168" s="16">
        <f>ROUND(IF(D168=Table!$C$3,Y168*Table!$C$4/8,Y168*Table!$D$4/8),3)</f>
        <v>90</v>
      </c>
      <c r="X168" s="16">
        <f t="shared" si="24"/>
        <v>90</v>
      </c>
      <c r="Y168" s="16">
        <v>1.6</v>
      </c>
      <c r="Z168" s="16">
        <v>1</v>
      </c>
      <c r="AA168" s="16" t="s">
        <v>21</v>
      </c>
      <c r="AB168" s="99">
        <v>43994</v>
      </c>
      <c r="AC168" s="99">
        <v>43990</v>
      </c>
      <c r="AD168" s="99">
        <v>43994</v>
      </c>
      <c r="AE168" s="99">
        <v>43991</v>
      </c>
      <c r="AF168" s="99">
        <v>43991</v>
      </c>
      <c r="AG168" s="99" t="s">
        <v>177</v>
      </c>
      <c r="AH168" s="100">
        <v>0.96</v>
      </c>
      <c r="AI168" s="100">
        <v>0.93</v>
      </c>
      <c r="AJ168" s="100">
        <v>1</v>
      </c>
      <c r="AK168" s="157" t="s">
        <v>150</v>
      </c>
      <c r="AL168" s="134" t="s">
        <v>1460</v>
      </c>
      <c r="AM168" s="15"/>
      <c r="AN168" s="15"/>
    </row>
    <row r="169" spans="2:40" hidden="1" x14ac:dyDescent="0.25">
      <c r="B169" s="172">
        <f t="shared" si="23"/>
        <v>110</v>
      </c>
      <c r="C169" s="16">
        <v>20200608</v>
      </c>
      <c r="D169" s="16" t="s">
        <v>3</v>
      </c>
      <c r="E169" s="141" t="s">
        <v>668</v>
      </c>
      <c r="F169" s="98" t="s">
        <v>718</v>
      </c>
      <c r="G169" s="52" t="s">
        <v>61</v>
      </c>
      <c r="H169" s="16" t="s">
        <v>1378</v>
      </c>
      <c r="I169" s="16" t="s">
        <v>1345</v>
      </c>
      <c r="J169" s="16" t="s">
        <v>836</v>
      </c>
      <c r="K169" s="52" t="s">
        <v>61</v>
      </c>
      <c r="L169" s="98" t="s">
        <v>951</v>
      </c>
      <c r="M169" s="52"/>
      <c r="N169" s="16" t="s">
        <v>840</v>
      </c>
      <c r="O169" s="98"/>
      <c r="P169" s="98" t="s">
        <v>1397</v>
      </c>
      <c r="Q169" s="18"/>
      <c r="R169" s="16" t="s">
        <v>135</v>
      </c>
      <c r="S169" s="16" t="s">
        <v>64</v>
      </c>
      <c r="T169" s="16"/>
      <c r="U169" s="16"/>
      <c r="V169" s="16">
        <v>47</v>
      </c>
      <c r="W169" s="16">
        <f>ROUND(IF(D169=Table!$C$3,Y169*Table!$C$4/8,Y169*Table!$D$4/8),3)</f>
        <v>67.5</v>
      </c>
      <c r="X169" s="16">
        <f t="shared" si="24"/>
        <v>67.5</v>
      </c>
      <c r="Y169" s="16">
        <v>1.2</v>
      </c>
      <c r="Z169" s="16">
        <v>1</v>
      </c>
      <c r="AA169" s="16" t="s">
        <v>21</v>
      </c>
      <c r="AB169" s="99">
        <v>43994</v>
      </c>
      <c r="AC169" s="99">
        <v>43990</v>
      </c>
      <c r="AD169" s="99">
        <v>43994</v>
      </c>
      <c r="AE169" s="99">
        <v>43991</v>
      </c>
      <c r="AF169" s="99">
        <v>43991</v>
      </c>
      <c r="AG169" s="99" t="s">
        <v>177</v>
      </c>
      <c r="AH169" s="100">
        <v>0.96</v>
      </c>
      <c r="AI169" s="100">
        <v>0.95</v>
      </c>
      <c r="AJ169" s="100">
        <v>1</v>
      </c>
      <c r="AK169" s="157" t="s">
        <v>150</v>
      </c>
      <c r="AL169" s="134" t="s">
        <v>1461</v>
      </c>
      <c r="AM169" s="15"/>
      <c r="AN169" s="15"/>
    </row>
    <row r="170" spans="2:40" x14ac:dyDescent="0.25">
      <c r="B170" s="172">
        <f t="shared" si="23"/>
        <v>111</v>
      </c>
      <c r="C170" s="16">
        <v>20200608</v>
      </c>
      <c r="D170" s="16" t="s">
        <v>3</v>
      </c>
      <c r="E170" s="141" t="s">
        <v>668</v>
      </c>
      <c r="F170" s="98" t="s">
        <v>718</v>
      </c>
      <c r="G170" s="52" t="s">
        <v>61</v>
      </c>
      <c r="H170" s="16" t="s">
        <v>1379</v>
      </c>
      <c r="I170" s="16" t="s">
        <v>1346</v>
      </c>
      <c r="J170" s="16" t="s">
        <v>836</v>
      </c>
      <c r="K170" s="52" t="s">
        <v>61</v>
      </c>
      <c r="L170" s="98" t="s">
        <v>951</v>
      </c>
      <c r="M170" s="52"/>
      <c r="N170" s="16" t="s">
        <v>840</v>
      </c>
      <c r="O170" s="98"/>
      <c r="P170" s="98" t="s">
        <v>1399</v>
      </c>
      <c r="Q170" s="18"/>
      <c r="R170" s="16" t="s">
        <v>1464</v>
      </c>
      <c r="S170" s="16" t="s">
        <v>66</v>
      </c>
      <c r="T170" s="16"/>
      <c r="U170" s="16"/>
      <c r="V170" s="16">
        <v>19</v>
      </c>
      <c r="W170" s="16">
        <f>ROUND(IF(D170=Table!$C$3,Y170*Table!$C$4/8,Y170*Table!$D$4/8),3)</f>
        <v>67.5</v>
      </c>
      <c r="X170" s="16">
        <f t="shared" si="24"/>
        <v>67.5</v>
      </c>
      <c r="Y170" s="16">
        <v>1.2</v>
      </c>
      <c r="Z170" s="16">
        <v>2</v>
      </c>
      <c r="AA170" s="16" t="s">
        <v>21</v>
      </c>
      <c r="AB170" s="99">
        <v>43994</v>
      </c>
      <c r="AC170" s="99">
        <v>43990</v>
      </c>
      <c r="AD170" s="99">
        <v>43994</v>
      </c>
      <c r="AE170" s="99">
        <v>43992</v>
      </c>
      <c r="AF170" s="99">
        <v>43992</v>
      </c>
      <c r="AG170" s="99" t="s">
        <v>176</v>
      </c>
      <c r="AH170" s="100">
        <v>1</v>
      </c>
      <c r="AI170" s="100">
        <v>1</v>
      </c>
      <c r="AJ170" s="100">
        <v>1</v>
      </c>
      <c r="AK170" s="157" t="s">
        <v>150</v>
      </c>
      <c r="AL170" s="134"/>
      <c r="AM170" s="15"/>
      <c r="AN170" s="15"/>
    </row>
    <row r="171" spans="2:40" x14ac:dyDescent="0.25">
      <c r="B171" s="172">
        <f t="shared" si="23"/>
        <v>112</v>
      </c>
      <c r="C171" s="16">
        <v>20200608</v>
      </c>
      <c r="D171" s="16" t="s">
        <v>3</v>
      </c>
      <c r="E171" s="141" t="s">
        <v>668</v>
      </c>
      <c r="F171" s="98" t="s">
        <v>718</v>
      </c>
      <c r="G171" s="52" t="s">
        <v>61</v>
      </c>
      <c r="H171" s="16" t="s">
        <v>918</v>
      </c>
      <c r="I171" s="16" t="s">
        <v>1347</v>
      </c>
      <c r="J171" s="16" t="s">
        <v>836</v>
      </c>
      <c r="K171" s="52" t="s">
        <v>61</v>
      </c>
      <c r="L171" s="98" t="s">
        <v>951</v>
      </c>
      <c r="M171" s="52"/>
      <c r="N171" s="16" t="s">
        <v>840</v>
      </c>
      <c r="O171" s="98"/>
      <c r="P171" s="98" t="s">
        <v>1397</v>
      </c>
      <c r="Q171" s="18"/>
      <c r="R171" s="16" t="s">
        <v>1464</v>
      </c>
      <c r="S171" s="16" t="s">
        <v>66</v>
      </c>
      <c r="T171" s="16"/>
      <c r="U171" s="16"/>
      <c r="V171" s="16">
        <v>18</v>
      </c>
      <c r="W171" s="16">
        <f>ROUND(IF(D171=Table!$C$3,Y171*Table!$C$4/8,Y171*Table!$D$4/8),3)</f>
        <v>67.5</v>
      </c>
      <c r="X171" s="16">
        <f t="shared" si="24"/>
        <v>67.5</v>
      </c>
      <c r="Y171" s="16">
        <v>1.2</v>
      </c>
      <c r="Z171" s="16">
        <v>2</v>
      </c>
      <c r="AA171" s="16" t="s">
        <v>21</v>
      </c>
      <c r="AB171" s="99">
        <v>43994</v>
      </c>
      <c r="AC171" s="99">
        <v>43990</v>
      </c>
      <c r="AD171" s="99">
        <v>43994</v>
      </c>
      <c r="AE171" s="99">
        <v>43992</v>
      </c>
      <c r="AF171" s="99">
        <v>43992</v>
      </c>
      <c r="AG171" s="99" t="s">
        <v>176</v>
      </c>
      <c r="AH171" s="100">
        <v>0.85</v>
      </c>
      <c r="AI171" s="100">
        <v>0.83</v>
      </c>
      <c r="AJ171" s="100">
        <v>1</v>
      </c>
      <c r="AK171" s="157" t="s">
        <v>150</v>
      </c>
      <c r="AL171" s="134" t="s">
        <v>1594</v>
      </c>
      <c r="AM171" s="15"/>
      <c r="AN171" s="15"/>
    </row>
    <row r="172" spans="2:40" x14ac:dyDescent="0.25">
      <c r="B172" s="172">
        <f t="shared" si="23"/>
        <v>113</v>
      </c>
      <c r="C172" s="16">
        <v>20200608</v>
      </c>
      <c r="D172" s="16" t="s">
        <v>3</v>
      </c>
      <c r="E172" s="141" t="s">
        <v>668</v>
      </c>
      <c r="F172" s="98" t="s">
        <v>718</v>
      </c>
      <c r="G172" s="52" t="s">
        <v>61</v>
      </c>
      <c r="H172" s="16" t="s">
        <v>919</v>
      </c>
      <c r="I172" s="16" t="s">
        <v>1348</v>
      </c>
      <c r="J172" s="16" t="s">
        <v>836</v>
      </c>
      <c r="K172" s="52" t="s">
        <v>61</v>
      </c>
      <c r="L172" s="98" t="s">
        <v>951</v>
      </c>
      <c r="M172" s="52" t="s">
        <v>61</v>
      </c>
      <c r="N172" s="16" t="s">
        <v>840</v>
      </c>
      <c r="O172" s="98"/>
      <c r="P172" s="98" t="s">
        <v>1400</v>
      </c>
      <c r="Q172" s="18"/>
      <c r="R172" s="16" t="s">
        <v>1464</v>
      </c>
      <c r="S172" s="16" t="s">
        <v>66</v>
      </c>
      <c r="T172" s="16"/>
      <c r="U172" s="16"/>
      <c r="V172" s="16">
        <v>57</v>
      </c>
      <c r="W172" s="16">
        <f>ROUND(IF(D172=Table!$C$3,Y172*Table!$C$4/8,Y172*Table!$D$4/8),3)</f>
        <v>90</v>
      </c>
      <c r="X172" s="16">
        <f t="shared" si="24"/>
        <v>90</v>
      </c>
      <c r="Y172" s="16">
        <v>1.6</v>
      </c>
      <c r="Z172" s="16">
        <v>2</v>
      </c>
      <c r="AA172" s="16" t="s">
        <v>21</v>
      </c>
      <c r="AB172" s="99">
        <v>43994</v>
      </c>
      <c r="AC172" s="99">
        <v>43990</v>
      </c>
      <c r="AD172" s="99">
        <v>43994</v>
      </c>
      <c r="AE172" s="99">
        <v>43992</v>
      </c>
      <c r="AF172" s="99">
        <v>43992</v>
      </c>
      <c r="AG172" s="99" t="s">
        <v>176</v>
      </c>
      <c r="AH172" s="100">
        <v>1</v>
      </c>
      <c r="AI172" s="100">
        <v>1</v>
      </c>
      <c r="AJ172" s="100">
        <v>1</v>
      </c>
      <c r="AK172" s="157" t="s">
        <v>150</v>
      </c>
      <c r="AL172" s="134"/>
      <c r="AM172" s="15"/>
      <c r="AN172" s="15"/>
    </row>
    <row r="173" spans="2:40" x14ac:dyDescent="0.25">
      <c r="B173" s="172">
        <f t="shared" si="23"/>
        <v>114</v>
      </c>
      <c r="C173" s="16">
        <v>20200608</v>
      </c>
      <c r="D173" s="16" t="s">
        <v>3</v>
      </c>
      <c r="E173" s="141" t="s">
        <v>668</v>
      </c>
      <c r="F173" s="98" t="s">
        <v>718</v>
      </c>
      <c r="G173" s="52" t="s">
        <v>61</v>
      </c>
      <c r="H173" s="16" t="s">
        <v>920</v>
      </c>
      <c r="I173" s="16" t="s">
        <v>1349</v>
      </c>
      <c r="J173" s="16" t="s">
        <v>836</v>
      </c>
      <c r="K173" s="52" t="s">
        <v>61</v>
      </c>
      <c r="L173" s="98" t="s">
        <v>951</v>
      </c>
      <c r="M173" s="52" t="s">
        <v>61</v>
      </c>
      <c r="N173" s="16" t="s">
        <v>840</v>
      </c>
      <c r="O173" s="98"/>
      <c r="P173" s="98" t="s">
        <v>1400</v>
      </c>
      <c r="Q173" s="18"/>
      <c r="R173" s="16" t="s">
        <v>1464</v>
      </c>
      <c r="S173" s="16" t="s">
        <v>66</v>
      </c>
      <c r="T173" s="16"/>
      <c r="U173" s="16"/>
      <c r="V173" s="16">
        <v>48</v>
      </c>
      <c r="W173" s="16">
        <f>ROUND(IF(D173=Table!$C$3,Y173*Table!$C$4/8,Y173*Table!$D$4/8),3)</f>
        <v>67.5</v>
      </c>
      <c r="X173" s="16">
        <f t="shared" si="24"/>
        <v>67.5</v>
      </c>
      <c r="Y173" s="16">
        <v>1.2</v>
      </c>
      <c r="Z173" s="16">
        <v>2</v>
      </c>
      <c r="AA173" s="16" t="s">
        <v>21</v>
      </c>
      <c r="AB173" s="99">
        <v>43994</v>
      </c>
      <c r="AC173" s="99">
        <v>43990</v>
      </c>
      <c r="AD173" s="99">
        <v>43994</v>
      </c>
      <c r="AE173" s="99">
        <v>43992</v>
      </c>
      <c r="AF173" s="99">
        <v>43992</v>
      </c>
      <c r="AG173" s="99" t="s">
        <v>176</v>
      </c>
      <c r="AH173" s="100">
        <v>1</v>
      </c>
      <c r="AI173" s="100">
        <v>1</v>
      </c>
      <c r="AJ173" s="100">
        <v>1</v>
      </c>
      <c r="AK173" s="157" t="s">
        <v>150</v>
      </c>
      <c r="AL173" s="134"/>
      <c r="AM173" s="15"/>
      <c r="AN173" s="15"/>
    </row>
    <row r="174" spans="2:40" x14ac:dyDescent="0.25">
      <c r="B174" s="172">
        <f t="shared" si="23"/>
        <v>115</v>
      </c>
      <c r="C174" s="16">
        <v>20200608</v>
      </c>
      <c r="D174" s="16" t="s">
        <v>3</v>
      </c>
      <c r="E174" s="141" t="s">
        <v>668</v>
      </c>
      <c r="F174" s="98" t="s">
        <v>718</v>
      </c>
      <c r="G174" s="52" t="s">
        <v>61</v>
      </c>
      <c r="H174" s="16" t="s">
        <v>921</v>
      </c>
      <c r="I174" s="16" t="s">
        <v>1350</v>
      </c>
      <c r="J174" s="16" t="s">
        <v>836</v>
      </c>
      <c r="K174" s="52" t="s">
        <v>61</v>
      </c>
      <c r="L174" s="98" t="s">
        <v>951</v>
      </c>
      <c r="M174" s="52" t="s">
        <v>61</v>
      </c>
      <c r="N174" s="16" t="s">
        <v>840</v>
      </c>
      <c r="O174" s="98"/>
      <c r="P174" s="98" t="s">
        <v>1401</v>
      </c>
      <c r="Q174" s="18"/>
      <c r="R174" s="16" t="s">
        <v>1464</v>
      </c>
      <c r="S174" s="16" t="s">
        <v>66</v>
      </c>
      <c r="T174" s="16"/>
      <c r="U174" s="16"/>
      <c r="V174" s="16">
        <v>14</v>
      </c>
      <c r="W174" s="16">
        <f>ROUND(IF(D174=Table!$C$3,Y174*Table!$C$4/8,Y174*Table!$D$4/8),3)</f>
        <v>67.5</v>
      </c>
      <c r="X174" s="16">
        <f t="shared" si="24"/>
        <v>67.5</v>
      </c>
      <c r="Y174" s="16">
        <v>1.2</v>
      </c>
      <c r="Z174" s="16">
        <v>2</v>
      </c>
      <c r="AA174" s="16" t="s">
        <v>21</v>
      </c>
      <c r="AB174" s="99">
        <v>43994</v>
      </c>
      <c r="AC174" s="99">
        <v>43990</v>
      </c>
      <c r="AD174" s="99">
        <v>43994</v>
      </c>
      <c r="AE174" s="99">
        <v>43992</v>
      </c>
      <c r="AF174" s="99">
        <v>43992</v>
      </c>
      <c r="AG174" s="99" t="s">
        <v>176</v>
      </c>
      <c r="AH174" s="100">
        <v>1</v>
      </c>
      <c r="AI174" s="100">
        <v>1</v>
      </c>
      <c r="AJ174" s="100">
        <v>1</v>
      </c>
      <c r="AK174" s="157" t="s">
        <v>150</v>
      </c>
      <c r="AL174" s="134"/>
      <c r="AM174" s="15"/>
      <c r="AN174" s="15"/>
    </row>
    <row r="175" spans="2:40" x14ac:dyDescent="0.25">
      <c r="B175" s="172">
        <f t="shared" si="23"/>
        <v>116</v>
      </c>
      <c r="C175" s="16">
        <v>20200608</v>
      </c>
      <c r="D175" s="16" t="s">
        <v>3</v>
      </c>
      <c r="E175" s="141" t="s">
        <v>668</v>
      </c>
      <c r="F175" s="98" t="s">
        <v>718</v>
      </c>
      <c r="G175" s="52" t="s">
        <v>61</v>
      </c>
      <c r="H175" s="16" t="s">
        <v>1380</v>
      </c>
      <c r="I175" s="16" t="s">
        <v>1351</v>
      </c>
      <c r="J175" s="16" t="s">
        <v>836</v>
      </c>
      <c r="K175" s="52" t="s">
        <v>61</v>
      </c>
      <c r="L175" s="98" t="s">
        <v>951</v>
      </c>
      <c r="M175" s="52" t="s">
        <v>61</v>
      </c>
      <c r="N175" s="16" t="s">
        <v>840</v>
      </c>
      <c r="O175" s="98"/>
      <c r="P175" s="98" t="s">
        <v>1397</v>
      </c>
      <c r="Q175" s="18"/>
      <c r="R175" s="16" t="s">
        <v>1464</v>
      </c>
      <c r="S175" s="16" t="s">
        <v>66</v>
      </c>
      <c r="T175" s="16"/>
      <c r="U175" s="16"/>
      <c r="V175" s="16">
        <v>53</v>
      </c>
      <c r="W175" s="16">
        <f>ROUND(IF(D175=Table!$C$3,Y175*Table!$C$4/8,Y175*Table!$D$4/8),3)</f>
        <v>90</v>
      </c>
      <c r="X175" s="16">
        <f t="shared" si="24"/>
        <v>90</v>
      </c>
      <c r="Y175" s="16">
        <v>1.6</v>
      </c>
      <c r="Z175" s="16">
        <v>2</v>
      </c>
      <c r="AA175" s="16" t="s">
        <v>21</v>
      </c>
      <c r="AB175" s="99">
        <v>43994</v>
      </c>
      <c r="AC175" s="99">
        <v>43990</v>
      </c>
      <c r="AD175" s="99">
        <v>43994</v>
      </c>
      <c r="AE175" s="99">
        <v>43992</v>
      </c>
      <c r="AF175" s="99">
        <v>43992</v>
      </c>
      <c r="AG175" s="99" t="s">
        <v>176</v>
      </c>
      <c r="AH175" s="100">
        <v>0.9</v>
      </c>
      <c r="AI175" s="100">
        <v>0.86</v>
      </c>
      <c r="AJ175" s="100">
        <v>1</v>
      </c>
      <c r="AK175" s="157" t="s">
        <v>150</v>
      </c>
      <c r="AL175" s="134" t="s">
        <v>1593</v>
      </c>
      <c r="AM175" s="15"/>
      <c r="AN175" s="15"/>
    </row>
    <row r="176" spans="2:40" x14ac:dyDescent="0.25">
      <c r="B176" s="172">
        <f t="shared" si="23"/>
        <v>117</v>
      </c>
      <c r="C176" s="16">
        <v>20200608</v>
      </c>
      <c r="D176" s="16" t="s">
        <v>3</v>
      </c>
      <c r="E176" s="141" t="s">
        <v>668</v>
      </c>
      <c r="F176" s="98" t="s">
        <v>718</v>
      </c>
      <c r="G176" s="52" t="s">
        <v>61</v>
      </c>
      <c r="H176" s="16" t="s">
        <v>922</v>
      </c>
      <c r="I176" s="16" t="s">
        <v>1352</v>
      </c>
      <c r="J176" s="16" t="s">
        <v>836</v>
      </c>
      <c r="K176" s="52" t="s">
        <v>61</v>
      </c>
      <c r="L176" s="98" t="s">
        <v>951</v>
      </c>
      <c r="M176" s="52" t="s">
        <v>61</v>
      </c>
      <c r="N176" s="16" t="s">
        <v>840</v>
      </c>
      <c r="O176" s="98"/>
      <c r="P176" s="98" t="s">
        <v>1397</v>
      </c>
      <c r="Q176" s="18"/>
      <c r="R176" s="16" t="s">
        <v>1464</v>
      </c>
      <c r="S176" s="16" t="s">
        <v>66</v>
      </c>
      <c r="T176" s="16"/>
      <c r="U176" s="16"/>
      <c r="V176" s="16">
        <v>36</v>
      </c>
      <c r="W176" s="16">
        <f>ROUND(IF(D176=Table!$C$3,Y176*Table!$C$4/8,Y176*Table!$D$4/8),3)</f>
        <v>67.5</v>
      </c>
      <c r="X176" s="16">
        <f t="shared" si="24"/>
        <v>67.5</v>
      </c>
      <c r="Y176" s="16">
        <v>1.2</v>
      </c>
      <c r="Z176" s="16">
        <v>2</v>
      </c>
      <c r="AA176" s="16" t="s">
        <v>21</v>
      </c>
      <c r="AB176" s="99">
        <v>43994</v>
      </c>
      <c r="AC176" s="99">
        <v>43990</v>
      </c>
      <c r="AD176" s="99">
        <v>43994</v>
      </c>
      <c r="AE176" s="99">
        <v>43992</v>
      </c>
      <c r="AF176" s="99">
        <v>43992</v>
      </c>
      <c r="AG176" s="99" t="s">
        <v>176</v>
      </c>
      <c r="AH176" s="100">
        <v>1</v>
      </c>
      <c r="AI176" s="100">
        <v>1</v>
      </c>
      <c r="AJ176" s="100">
        <v>1</v>
      </c>
      <c r="AK176" s="157" t="s">
        <v>150</v>
      </c>
      <c r="AL176" s="134"/>
      <c r="AM176" s="15"/>
      <c r="AN176" s="15"/>
    </row>
    <row r="177" spans="2:40" x14ac:dyDescent="0.25">
      <c r="B177" s="172">
        <f t="shared" si="23"/>
        <v>118</v>
      </c>
      <c r="C177" s="16">
        <v>20200608</v>
      </c>
      <c r="D177" s="16" t="s">
        <v>3</v>
      </c>
      <c r="E177" s="141" t="s">
        <v>668</v>
      </c>
      <c r="F177" s="98" t="s">
        <v>718</v>
      </c>
      <c r="G177" s="52" t="s">
        <v>61</v>
      </c>
      <c r="H177" s="16" t="s">
        <v>1381</v>
      </c>
      <c r="I177" s="16" t="s">
        <v>899</v>
      </c>
      <c r="J177" s="16" t="s">
        <v>837</v>
      </c>
      <c r="K177" s="52" t="s">
        <v>61</v>
      </c>
      <c r="L177" s="98" t="s">
        <v>951</v>
      </c>
      <c r="M177" s="52" t="s">
        <v>61</v>
      </c>
      <c r="N177" s="16" t="s">
        <v>840</v>
      </c>
      <c r="O177" s="98"/>
      <c r="P177" s="98" t="s">
        <v>1399</v>
      </c>
      <c r="Q177" s="18"/>
      <c r="R177" s="16" t="s">
        <v>1464</v>
      </c>
      <c r="S177" s="16" t="s">
        <v>66</v>
      </c>
      <c r="T177" s="16"/>
      <c r="U177" s="16"/>
      <c r="V177" s="16">
        <v>186</v>
      </c>
      <c r="W177" s="16">
        <f>ROUND(IF(D177=Table!$C$3,Y177*Table!$C$4/8,Y177*Table!$D$4/8),3)</f>
        <v>67.5</v>
      </c>
      <c r="X177" s="16">
        <f t="shared" si="24"/>
        <v>67.5</v>
      </c>
      <c r="Y177" s="16">
        <v>1.2</v>
      </c>
      <c r="Z177" s="16">
        <v>2</v>
      </c>
      <c r="AA177" s="16" t="s">
        <v>21</v>
      </c>
      <c r="AB177" s="99">
        <v>43994</v>
      </c>
      <c r="AC177" s="99">
        <v>43990</v>
      </c>
      <c r="AD177" s="99">
        <v>43994</v>
      </c>
      <c r="AE177" s="99">
        <v>43992</v>
      </c>
      <c r="AF177" s="99">
        <v>43992</v>
      </c>
      <c r="AG177" s="99" t="s">
        <v>176</v>
      </c>
      <c r="AH177" s="100">
        <v>1</v>
      </c>
      <c r="AI177" s="100">
        <v>1</v>
      </c>
      <c r="AJ177" s="100">
        <v>1</v>
      </c>
      <c r="AK177" s="157" t="s">
        <v>150</v>
      </c>
      <c r="AL177" s="134"/>
      <c r="AM177" s="15"/>
      <c r="AN177" s="15"/>
    </row>
    <row r="178" spans="2:40" hidden="1" x14ac:dyDescent="0.25">
      <c r="B178" s="172">
        <f t="shared" si="23"/>
        <v>119</v>
      </c>
      <c r="C178" s="16">
        <v>20200608</v>
      </c>
      <c r="D178" s="16" t="s">
        <v>3</v>
      </c>
      <c r="E178" s="141" t="s">
        <v>668</v>
      </c>
      <c r="F178" s="98" t="s">
        <v>718</v>
      </c>
      <c r="G178" s="52" t="s">
        <v>61</v>
      </c>
      <c r="H178" s="16" t="s">
        <v>1382</v>
      </c>
      <c r="I178" s="16" t="s">
        <v>1353</v>
      </c>
      <c r="J178" s="16" t="s">
        <v>836</v>
      </c>
      <c r="K178" s="52" t="s">
        <v>61</v>
      </c>
      <c r="L178" s="98" t="s">
        <v>951</v>
      </c>
      <c r="M178" s="52" t="s">
        <v>61</v>
      </c>
      <c r="N178" s="16" t="s">
        <v>840</v>
      </c>
      <c r="O178" s="98"/>
      <c r="P178" s="98" t="s">
        <v>1402</v>
      </c>
      <c r="Q178" s="18"/>
      <c r="R178" s="16" t="s">
        <v>1413</v>
      </c>
      <c r="S178" s="16" t="s">
        <v>65</v>
      </c>
      <c r="T178" s="16"/>
      <c r="U178" s="16"/>
      <c r="V178" s="16">
        <v>24</v>
      </c>
      <c r="W178" s="16">
        <f>ROUND(IF(D178=Table!$C$3,Y178*Table!$C$4/8,Y178*Table!$D$4/8),3)</f>
        <v>67.5</v>
      </c>
      <c r="X178" s="16">
        <f t="shared" si="24"/>
        <v>67.5</v>
      </c>
      <c r="Y178" s="16">
        <v>1.2</v>
      </c>
      <c r="Z178" s="16">
        <v>1</v>
      </c>
      <c r="AA178" s="16" t="s">
        <v>21</v>
      </c>
      <c r="AB178" s="99">
        <v>43994</v>
      </c>
      <c r="AC178" s="99">
        <v>43990</v>
      </c>
      <c r="AD178" s="99">
        <v>43994</v>
      </c>
      <c r="AE178" s="99">
        <v>43990</v>
      </c>
      <c r="AF178" s="99">
        <v>43990</v>
      </c>
      <c r="AG178" s="99" t="s">
        <v>176</v>
      </c>
      <c r="AH178" s="100">
        <v>1</v>
      </c>
      <c r="AI178" s="100">
        <v>1</v>
      </c>
      <c r="AJ178" s="100">
        <v>1</v>
      </c>
      <c r="AK178" s="157" t="s">
        <v>150</v>
      </c>
      <c r="AL178" s="134" t="s">
        <v>1451</v>
      </c>
      <c r="AM178" s="15"/>
      <c r="AN178" s="15"/>
    </row>
    <row r="179" spans="2:40" hidden="1" x14ac:dyDescent="0.25">
      <c r="B179" s="172">
        <f t="shared" ref="B179:B195" si="25">B178+1</f>
        <v>120</v>
      </c>
      <c r="C179" s="16">
        <v>20200608</v>
      </c>
      <c r="D179" s="16" t="s">
        <v>3</v>
      </c>
      <c r="E179" s="141" t="s">
        <v>668</v>
      </c>
      <c r="F179" s="98" t="s">
        <v>718</v>
      </c>
      <c r="G179" s="52" t="s">
        <v>61</v>
      </c>
      <c r="H179" s="16" t="s">
        <v>923</v>
      </c>
      <c r="I179" s="16" t="s">
        <v>1354</v>
      </c>
      <c r="J179" s="16" t="s">
        <v>836</v>
      </c>
      <c r="K179" s="52" t="s">
        <v>61</v>
      </c>
      <c r="L179" s="98" t="s">
        <v>951</v>
      </c>
      <c r="M179" s="52" t="s">
        <v>61</v>
      </c>
      <c r="N179" s="16" t="s">
        <v>840</v>
      </c>
      <c r="O179" s="98"/>
      <c r="P179" s="98" t="s">
        <v>1399</v>
      </c>
      <c r="Q179" s="18"/>
      <c r="R179" s="16" t="s">
        <v>1413</v>
      </c>
      <c r="S179" s="16" t="s">
        <v>65</v>
      </c>
      <c r="T179" s="16"/>
      <c r="U179" s="16"/>
      <c r="V179" s="16">
        <v>38</v>
      </c>
      <c r="W179" s="16">
        <f>ROUND(IF(D179=Table!$C$3,Y179*Table!$C$4/8,Y179*Table!$D$4/8),3)</f>
        <v>67.5</v>
      </c>
      <c r="X179" s="16">
        <f t="shared" si="24"/>
        <v>67.5</v>
      </c>
      <c r="Y179" s="16">
        <v>1.2</v>
      </c>
      <c r="Z179" s="16">
        <v>1</v>
      </c>
      <c r="AA179" s="16" t="s">
        <v>21</v>
      </c>
      <c r="AB179" s="99">
        <v>43994</v>
      </c>
      <c r="AC179" s="99">
        <v>43990</v>
      </c>
      <c r="AD179" s="99">
        <v>43994</v>
      </c>
      <c r="AE179" s="99">
        <v>43990</v>
      </c>
      <c r="AF179" s="99">
        <v>43990</v>
      </c>
      <c r="AG179" s="99" t="s">
        <v>176</v>
      </c>
      <c r="AH179" s="100">
        <v>1</v>
      </c>
      <c r="AI179" s="100">
        <v>1</v>
      </c>
      <c r="AJ179" s="100">
        <v>1</v>
      </c>
      <c r="AK179" s="157" t="s">
        <v>150</v>
      </c>
      <c r="AL179" s="134"/>
      <c r="AM179" s="15"/>
      <c r="AN179" s="15"/>
    </row>
    <row r="180" spans="2:40" hidden="1" x14ac:dyDescent="0.25">
      <c r="B180" s="172">
        <f t="shared" si="25"/>
        <v>121</v>
      </c>
      <c r="C180" s="16">
        <v>20200608</v>
      </c>
      <c r="D180" s="16" t="s">
        <v>3</v>
      </c>
      <c r="E180" s="141" t="s">
        <v>668</v>
      </c>
      <c r="F180" s="98" t="s">
        <v>718</v>
      </c>
      <c r="G180" s="52" t="s">
        <v>61</v>
      </c>
      <c r="H180" s="16" t="s">
        <v>924</v>
      </c>
      <c r="I180" s="16" t="s">
        <v>1355</v>
      </c>
      <c r="J180" s="16" t="s">
        <v>836</v>
      </c>
      <c r="K180" s="52" t="s">
        <v>61</v>
      </c>
      <c r="L180" s="98" t="s">
        <v>951</v>
      </c>
      <c r="M180" s="52" t="s">
        <v>61</v>
      </c>
      <c r="N180" s="16" t="s">
        <v>840</v>
      </c>
      <c r="O180" s="98"/>
      <c r="P180" s="98" t="s">
        <v>1399</v>
      </c>
      <c r="Q180" s="18"/>
      <c r="R180" s="16" t="s">
        <v>1413</v>
      </c>
      <c r="S180" s="16" t="s">
        <v>65</v>
      </c>
      <c r="T180" s="16"/>
      <c r="U180" s="16"/>
      <c r="V180" s="16">
        <v>17</v>
      </c>
      <c r="W180" s="16">
        <f>ROUND(IF(D180=Table!$C$3,Y180*Table!$C$4/8,Y180*Table!$D$4/8),3)</f>
        <v>67.5</v>
      </c>
      <c r="X180" s="16">
        <f t="shared" si="24"/>
        <v>67.5</v>
      </c>
      <c r="Y180" s="16">
        <v>1.2</v>
      </c>
      <c r="Z180" s="16">
        <v>1</v>
      </c>
      <c r="AA180" s="16" t="s">
        <v>21</v>
      </c>
      <c r="AB180" s="99">
        <v>43994</v>
      </c>
      <c r="AC180" s="99">
        <v>43990</v>
      </c>
      <c r="AD180" s="99">
        <v>43994</v>
      </c>
      <c r="AE180" s="99">
        <v>43990</v>
      </c>
      <c r="AF180" s="99">
        <v>43990</v>
      </c>
      <c r="AG180" s="99" t="s">
        <v>176</v>
      </c>
      <c r="AH180" s="100">
        <v>1</v>
      </c>
      <c r="AI180" s="100">
        <v>1</v>
      </c>
      <c r="AJ180" s="100">
        <v>1</v>
      </c>
      <c r="AK180" s="157" t="s">
        <v>150</v>
      </c>
      <c r="AL180" s="134"/>
      <c r="AM180" s="15"/>
      <c r="AN180" s="15"/>
    </row>
    <row r="181" spans="2:40" hidden="1" x14ac:dyDescent="0.25">
      <c r="B181" s="172">
        <f t="shared" si="25"/>
        <v>122</v>
      </c>
      <c r="C181" s="16">
        <v>20200608</v>
      </c>
      <c r="D181" s="16" t="s">
        <v>3</v>
      </c>
      <c r="E181" s="141" t="s">
        <v>668</v>
      </c>
      <c r="F181" s="98" t="s">
        <v>718</v>
      </c>
      <c r="G181" s="52" t="s">
        <v>61</v>
      </c>
      <c r="H181" s="16" t="s">
        <v>925</v>
      </c>
      <c r="I181" s="16" t="s">
        <v>1356</v>
      </c>
      <c r="J181" s="16" t="s">
        <v>836</v>
      </c>
      <c r="K181" s="52" t="s">
        <v>61</v>
      </c>
      <c r="L181" s="98" t="s">
        <v>951</v>
      </c>
      <c r="M181" s="52" t="s">
        <v>61</v>
      </c>
      <c r="N181" s="16" t="s">
        <v>840</v>
      </c>
      <c r="O181" s="98"/>
      <c r="P181" s="98" t="s">
        <v>1402</v>
      </c>
      <c r="Q181" s="18"/>
      <c r="R181" s="16" t="s">
        <v>1413</v>
      </c>
      <c r="S181" s="16" t="s">
        <v>65</v>
      </c>
      <c r="T181" s="16"/>
      <c r="U181" s="16"/>
      <c r="V181" s="16">
        <v>44</v>
      </c>
      <c r="W181" s="16">
        <f>ROUND(IF(D181=Table!$C$3,Y181*Table!$C$4/8,Y181*Table!$D$4/8),3)</f>
        <v>67.5</v>
      </c>
      <c r="X181" s="16">
        <f t="shared" si="24"/>
        <v>67.5</v>
      </c>
      <c r="Y181" s="16">
        <v>1.2</v>
      </c>
      <c r="Z181" s="16">
        <v>1</v>
      </c>
      <c r="AA181" s="16" t="s">
        <v>21</v>
      </c>
      <c r="AB181" s="99">
        <v>43994</v>
      </c>
      <c r="AC181" s="99">
        <v>43990</v>
      </c>
      <c r="AD181" s="99">
        <v>43994</v>
      </c>
      <c r="AE181" s="99">
        <v>43990</v>
      </c>
      <c r="AF181" s="99">
        <v>43990</v>
      </c>
      <c r="AG181" s="99" t="s">
        <v>176</v>
      </c>
      <c r="AH181" s="100">
        <v>1</v>
      </c>
      <c r="AI181" s="100">
        <v>1</v>
      </c>
      <c r="AJ181" s="100">
        <v>1</v>
      </c>
      <c r="AK181" s="157" t="s">
        <v>150</v>
      </c>
      <c r="AL181" s="134"/>
      <c r="AM181" s="15"/>
      <c r="AN181" s="15"/>
    </row>
    <row r="182" spans="2:40" hidden="1" x14ac:dyDescent="0.25">
      <c r="B182" s="172">
        <f t="shared" si="25"/>
        <v>123</v>
      </c>
      <c r="C182" s="16">
        <v>20200608</v>
      </c>
      <c r="D182" s="16" t="s">
        <v>3</v>
      </c>
      <c r="E182" s="141" t="s">
        <v>668</v>
      </c>
      <c r="F182" s="98" t="s">
        <v>718</v>
      </c>
      <c r="G182" s="52" t="s">
        <v>61</v>
      </c>
      <c r="H182" s="16" t="s">
        <v>926</v>
      </c>
      <c r="I182" s="16" t="s">
        <v>1357</v>
      </c>
      <c r="J182" s="16" t="s">
        <v>836</v>
      </c>
      <c r="K182" s="52" t="s">
        <v>61</v>
      </c>
      <c r="L182" s="98" t="s">
        <v>951</v>
      </c>
      <c r="M182" s="52" t="s">
        <v>61</v>
      </c>
      <c r="N182" s="16" t="s">
        <v>840</v>
      </c>
      <c r="O182" s="98"/>
      <c r="P182" s="98" t="s">
        <v>1402</v>
      </c>
      <c r="Q182" s="18"/>
      <c r="R182" s="16" t="s">
        <v>1413</v>
      </c>
      <c r="S182" s="16" t="s">
        <v>65</v>
      </c>
      <c r="T182" s="16"/>
      <c r="U182" s="16"/>
      <c r="V182" s="16">
        <v>28</v>
      </c>
      <c r="W182" s="16">
        <f>ROUND(IF(D182=Table!$C$3,Y182*Table!$C$4/8,Y182*Table!$D$4/8),3)</f>
        <v>67.5</v>
      </c>
      <c r="X182" s="16">
        <f t="shared" si="24"/>
        <v>67.5</v>
      </c>
      <c r="Y182" s="16">
        <v>1.2</v>
      </c>
      <c r="Z182" s="16">
        <v>1</v>
      </c>
      <c r="AA182" s="16" t="s">
        <v>21</v>
      </c>
      <c r="AB182" s="99">
        <v>43994</v>
      </c>
      <c r="AC182" s="99">
        <v>43990</v>
      </c>
      <c r="AD182" s="99">
        <v>43994</v>
      </c>
      <c r="AE182" s="99">
        <v>43990</v>
      </c>
      <c r="AF182" s="99">
        <v>43990</v>
      </c>
      <c r="AG182" s="99" t="s">
        <v>176</v>
      </c>
      <c r="AH182" s="100">
        <v>1</v>
      </c>
      <c r="AI182" s="100">
        <v>1</v>
      </c>
      <c r="AJ182" s="100">
        <v>1</v>
      </c>
      <c r="AK182" s="157" t="s">
        <v>150</v>
      </c>
      <c r="AL182" s="134"/>
      <c r="AM182" s="15"/>
      <c r="AN182" s="15"/>
    </row>
    <row r="183" spans="2:40" hidden="1" x14ac:dyDescent="0.25">
      <c r="B183" s="172">
        <f t="shared" si="25"/>
        <v>124</v>
      </c>
      <c r="C183" s="16">
        <v>20200608</v>
      </c>
      <c r="D183" s="16" t="s">
        <v>3</v>
      </c>
      <c r="E183" s="141" t="s">
        <v>668</v>
      </c>
      <c r="F183" s="98" t="s">
        <v>718</v>
      </c>
      <c r="G183" s="52" t="s">
        <v>61</v>
      </c>
      <c r="H183" s="16" t="s">
        <v>927</v>
      </c>
      <c r="I183" s="16" t="s">
        <v>1358</v>
      </c>
      <c r="J183" s="16" t="s">
        <v>836</v>
      </c>
      <c r="K183" s="52" t="s">
        <v>61</v>
      </c>
      <c r="L183" s="98" t="s">
        <v>951</v>
      </c>
      <c r="M183" s="52"/>
      <c r="N183" s="16" t="s">
        <v>840</v>
      </c>
      <c r="O183" s="98"/>
      <c r="P183" s="98" t="s">
        <v>1402</v>
      </c>
      <c r="Q183" s="18"/>
      <c r="R183" s="16" t="s">
        <v>1413</v>
      </c>
      <c r="S183" s="16" t="s">
        <v>65</v>
      </c>
      <c r="T183" s="16"/>
      <c r="U183" s="16"/>
      <c r="V183" s="16">
        <v>19</v>
      </c>
      <c r="W183" s="16">
        <f>ROUND(IF(D183=Table!$C$3,Y183*Table!$C$4/8,Y183*Table!$D$4/8),3)</f>
        <v>67.5</v>
      </c>
      <c r="X183" s="16">
        <f t="shared" si="24"/>
        <v>67.5</v>
      </c>
      <c r="Y183" s="16">
        <v>1.2</v>
      </c>
      <c r="Z183" s="16">
        <v>1</v>
      </c>
      <c r="AA183" s="16" t="s">
        <v>21</v>
      </c>
      <c r="AB183" s="99">
        <v>43994</v>
      </c>
      <c r="AC183" s="99">
        <v>43990</v>
      </c>
      <c r="AD183" s="99">
        <v>43994</v>
      </c>
      <c r="AE183" s="99">
        <v>43990</v>
      </c>
      <c r="AF183" s="99">
        <v>43990</v>
      </c>
      <c r="AG183" s="99" t="s">
        <v>176</v>
      </c>
      <c r="AH183" s="100">
        <v>1</v>
      </c>
      <c r="AI183" s="100">
        <v>1</v>
      </c>
      <c r="AJ183" s="100">
        <v>1</v>
      </c>
      <c r="AK183" s="157" t="s">
        <v>150</v>
      </c>
      <c r="AL183" s="134"/>
      <c r="AM183" s="15"/>
      <c r="AN183" s="15"/>
    </row>
    <row r="184" spans="2:40" hidden="1" x14ac:dyDescent="0.25">
      <c r="B184" s="172">
        <f t="shared" si="25"/>
        <v>125</v>
      </c>
      <c r="C184" s="16">
        <v>20200608</v>
      </c>
      <c r="D184" s="16" t="s">
        <v>3</v>
      </c>
      <c r="E184" s="141" t="s">
        <v>668</v>
      </c>
      <c r="F184" s="98" t="s">
        <v>718</v>
      </c>
      <c r="G184" s="52" t="s">
        <v>61</v>
      </c>
      <c r="H184" s="16" t="s">
        <v>928</v>
      </c>
      <c r="I184" s="16" t="s">
        <v>1359</v>
      </c>
      <c r="J184" s="16" t="s">
        <v>836</v>
      </c>
      <c r="K184" s="52" t="s">
        <v>61</v>
      </c>
      <c r="L184" s="98" t="s">
        <v>951</v>
      </c>
      <c r="M184" s="52"/>
      <c r="N184" s="16" t="s">
        <v>840</v>
      </c>
      <c r="O184" s="98"/>
      <c r="P184" s="98" t="s">
        <v>1401</v>
      </c>
      <c r="Q184" s="18"/>
      <c r="R184" s="16" t="s">
        <v>1413</v>
      </c>
      <c r="S184" s="16" t="s">
        <v>65</v>
      </c>
      <c r="T184" s="16"/>
      <c r="U184" s="16"/>
      <c r="V184" s="16">
        <v>20</v>
      </c>
      <c r="W184" s="16">
        <f>ROUND(IF(D184=Table!$C$3,Y184*Table!$C$4/8,Y184*Table!$D$4/8),3)</f>
        <v>67.5</v>
      </c>
      <c r="X184" s="16">
        <f t="shared" si="24"/>
        <v>67.5</v>
      </c>
      <c r="Y184" s="16">
        <v>1.2</v>
      </c>
      <c r="Z184" s="16">
        <v>1</v>
      </c>
      <c r="AA184" s="16" t="s">
        <v>21</v>
      </c>
      <c r="AB184" s="99">
        <v>43994</v>
      </c>
      <c r="AC184" s="99">
        <v>43990</v>
      </c>
      <c r="AD184" s="99">
        <v>43994</v>
      </c>
      <c r="AE184" s="99">
        <v>43990</v>
      </c>
      <c r="AF184" s="99">
        <v>43990</v>
      </c>
      <c r="AG184" s="99" t="s">
        <v>176</v>
      </c>
      <c r="AH184" s="100">
        <v>1</v>
      </c>
      <c r="AI184" s="100">
        <v>1</v>
      </c>
      <c r="AJ184" s="100">
        <v>1</v>
      </c>
      <c r="AK184" s="157" t="s">
        <v>150</v>
      </c>
      <c r="AL184" s="134"/>
      <c r="AM184" s="15"/>
      <c r="AN184" s="15"/>
    </row>
    <row r="185" spans="2:40" hidden="1" x14ac:dyDescent="0.25">
      <c r="B185" s="172">
        <f t="shared" si="25"/>
        <v>126</v>
      </c>
      <c r="C185" s="16">
        <v>20200608</v>
      </c>
      <c r="D185" s="16" t="s">
        <v>3</v>
      </c>
      <c r="E185" s="141" t="s">
        <v>668</v>
      </c>
      <c r="F185" s="98" t="s">
        <v>718</v>
      </c>
      <c r="G185" s="52" t="s">
        <v>61</v>
      </c>
      <c r="H185" s="16" t="s">
        <v>929</v>
      </c>
      <c r="I185" s="16" t="s">
        <v>1360</v>
      </c>
      <c r="J185" s="16" t="s">
        <v>836</v>
      </c>
      <c r="K185" s="52" t="s">
        <v>61</v>
      </c>
      <c r="L185" s="98" t="s">
        <v>951</v>
      </c>
      <c r="M185" s="52"/>
      <c r="N185" s="16" t="s">
        <v>840</v>
      </c>
      <c r="O185" s="98"/>
      <c r="P185" s="98" t="s">
        <v>1401</v>
      </c>
      <c r="Q185" s="18"/>
      <c r="R185" s="16" t="s">
        <v>1413</v>
      </c>
      <c r="S185" s="16" t="s">
        <v>65</v>
      </c>
      <c r="T185" s="16"/>
      <c r="U185" s="16"/>
      <c r="V185" s="16">
        <v>26</v>
      </c>
      <c r="W185" s="16">
        <f>ROUND(IF(D185=Table!$C$3,Y185*Table!$C$4/8,Y185*Table!$D$4/8),3)</f>
        <v>67.5</v>
      </c>
      <c r="X185" s="16">
        <f t="shared" si="24"/>
        <v>67.5</v>
      </c>
      <c r="Y185" s="16">
        <v>1.2</v>
      </c>
      <c r="Z185" s="16">
        <v>1</v>
      </c>
      <c r="AA185" s="16" t="s">
        <v>21</v>
      </c>
      <c r="AB185" s="99">
        <v>43994</v>
      </c>
      <c r="AC185" s="99">
        <v>43990</v>
      </c>
      <c r="AD185" s="99">
        <v>43994</v>
      </c>
      <c r="AE185" s="99">
        <v>43990</v>
      </c>
      <c r="AF185" s="99">
        <v>43990</v>
      </c>
      <c r="AG185" s="99" t="s">
        <v>176</v>
      </c>
      <c r="AH185" s="100">
        <v>1</v>
      </c>
      <c r="AI185" s="100">
        <v>1</v>
      </c>
      <c r="AJ185" s="100">
        <v>1</v>
      </c>
      <c r="AK185" s="157" t="s">
        <v>150</v>
      </c>
      <c r="AL185" s="134"/>
      <c r="AM185" s="15"/>
      <c r="AN185" s="15"/>
    </row>
    <row r="186" spans="2:40" hidden="1" x14ac:dyDescent="0.25">
      <c r="B186" s="172">
        <f t="shared" si="25"/>
        <v>127</v>
      </c>
      <c r="C186" s="16">
        <v>20200608</v>
      </c>
      <c r="D186" s="16" t="s">
        <v>3</v>
      </c>
      <c r="E186" s="141" t="s">
        <v>668</v>
      </c>
      <c r="F186" s="98" t="s">
        <v>718</v>
      </c>
      <c r="G186" s="52" t="s">
        <v>61</v>
      </c>
      <c r="H186" s="16" t="s">
        <v>1383</v>
      </c>
      <c r="I186" s="16" t="s">
        <v>900</v>
      </c>
      <c r="J186" s="16" t="s">
        <v>837</v>
      </c>
      <c r="K186" s="52" t="s">
        <v>61</v>
      </c>
      <c r="L186" s="98" t="s">
        <v>951</v>
      </c>
      <c r="M186" s="52"/>
      <c r="N186" s="16" t="s">
        <v>840</v>
      </c>
      <c r="O186" s="98"/>
      <c r="P186" s="98" t="s">
        <v>1399</v>
      </c>
      <c r="Q186" s="18"/>
      <c r="R186" s="16" t="s">
        <v>1413</v>
      </c>
      <c r="S186" s="16" t="s">
        <v>65</v>
      </c>
      <c r="T186" s="16"/>
      <c r="U186" s="16"/>
      <c r="V186" s="16">
        <v>90</v>
      </c>
      <c r="W186" s="16">
        <f>ROUND(IF(D186=Table!$C$3,Y186*Table!$C$4/8,Y186*Table!$D$4/8),3)</f>
        <v>67.5</v>
      </c>
      <c r="X186" s="16">
        <f t="shared" si="24"/>
        <v>67.5</v>
      </c>
      <c r="Y186" s="16">
        <v>1.2</v>
      </c>
      <c r="Z186" s="16">
        <v>1</v>
      </c>
      <c r="AA186" s="16" t="s">
        <v>21</v>
      </c>
      <c r="AB186" s="99">
        <v>43994</v>
      </c>
      <c r="AC186" s="99">
        <v>43990</v>
      </c>
      <c r="AD186" s="99">
        <v>43994</v>
      </c>
      <c r="AE186" s="99">
        <v>43990</v>
      </c>
      <c r="AF186" s="99">
        <v>43990</v>
      </c>
      <c r="AG186" s="99" t="s">
        <v>176</v>
      </c>
      <c r="AH186" s="100">
        <v>1</v>
      </c>
      <c r="AI186" s="100">
        <v>1</v>
      </c>
      <c r="AJ186" s="100">
        <v>1</v>
      </c>
      <c r="AK186" s="157" t="s">
        <v>150</v>
      </c>
      <c r="AL186" s="134"/>
      <c r="AM186" s="15"/>
      <c r="AN186" s="15"/>
    </row>
    <row r="187" spans="2:40" hidden="1" x14ac:dyDescent="0.25">
      <c r="B187" s="172">
        <f t="shared" si="25"/>
        <v>128</v>
      </c>
      <c r="C187" s="16">
        <v>20200608</v>
      </c>
      <c r="D187" s="16" t="s">
        <v>3</v>
      </c>
      <c r="E187" s="141" t="s">
        <v>668</v>
      </c>
      <c r="F187" s="98" t="s">
        <v>718</v>
      </c>
      <c r="G187" s="52" t="s">
        <v>61</v>
      </c>
      <c r="H187" s="16" t="s">
        <v>930</v>
      </c>
      <c r="I187" s="16" t="s">
        <v>901</v>
      </c>
      <c r="J187" s="16" t="s">
        <v>837</v>
      </c>
      <c r="K187" s="52" t="s">
        <v>61</v>
      </c>
      <c r="L187" s="98" t="s">
        <v>951</v>
      </c>
      <c r="M187" s="52"/>
      <c r="N187" s="16" t="s">
        <v>840</v>
      </c>
      <c r="O187" s="98"/>
      <c r="P187" s="98" t="s">
        <v>1399</v>
      </c>
      <c r="Q187" s="18"/>
      <c r="R187" s="16" t="s">
        <v>1463</v>
      </c>
      <c r="S187" s="16" t="s">
        <v>141</v>
      </c>
      <c r="T187" s="16"/>
      <c r="U187" s="16"/>
      <c r="V187" s="16">
        <v>94</v>
      </c>
      <c r="W187" s="16">
        <f>ROUND(IF(D187=Table!$C$3,Y187*Table!$C$4/8,Y187*Table!$D$4/8),3)</f>
        <v>67.5</v>
      </c>
      <c r="X187" s="16">
        <v>67.5</v>
      </c>
      <c r="Y187" s="16">
        <v>1.2</v>
      </c>
      <c r="Z187" s="16">
        <v>1</v>
      </c>
      <c r="AA187" s="16" t="s">
        <v>21</v>
      </c>
      <c r="AB187" s="99">
        <v>43994</v>
      </c>
      <c r="AC187" s="99">
        <v>43990</v>
      </c>
      <c r="AD187" s="99">
        <v>43994</v>
      </c>
      <c r="AE187" s="99">
        <v>43991</v>
      </c>
      <c r="AF187" s="99">
        <v>43991</v>
      </c>
      <c r="AG187" s="99" t="s">
        <v>176</v>
      </c>
      <c r="AH187" s="100">
        <v>1</v>
      </c>
      <c r="AI187" s="100">
        <v>1</v>
      </c>
      <c r="AJ187" s="100">
        <v>1</v>
      </c>
      <c r="AK187" s="157" t="s">
        <v>150</v>
      </c>
      <c r="AL187" s="134"/>
      <c r="AM187" s="15"/>
      <c r="AN187" s="15"/>
    </row>
    <row r="188" spans="2:40" hidden="1" x14ac:dyDescent="0.25">
      <c r="B188" s="172">
        <f t="shared" si="25"/>
        <v>129</v>
      </c>
      <c r="C188" s="16">
        <v>20200608</v>
      </c>
      <c r="D188" s="16" t="s">
        <v>3</v>
      </c>
      <c r="E188" s="141" t="s">
        <v>668</v>
      </c>
      <c r="F188" s="98" t="s">
        <v>719</v>
      </c>
      <c r="G188" s="52" t="s">
        <v>61</v>
      </c>
      <c r="H188" s="16" t="s">
        <v>728</v>
      </c>
      <c r="I188" s="16" t="s">
        <v>1361</v>
      </c>
      <c r="J188" s="16" t="s">
        <v>837</v>
      </c>
      <c r="K188" s="52" t="s">
        <v>61</v>
      </c>
      <c r="L188" s="98" t="s">
        <v>951</v>
      </c>
      <c r="M188" s="52"/>
      <c r="N188" s="16" t="s">
        <v>841</v>
      </c>
      <c r="O188" s="98"/>
      <c r="P188" s="98" t="s">
        <v>1403</v>
      </c>
      <c r="Q188" s="18"/>
      <c r="R188" s="16" t="s">
        <v>1463</v>
      </c>
      <c r="S188" s="16" t="s">
        <v>141</v>
      </c>
      <c r="T188" s="16"/>
      <c r="U188" s="16"/>
      <c r="V188" s="16">
        <v>20</v>
      </c>
      <c r="W188" s="16">
        <f>ROUND(IF(D188=Table!$C$3,Y188*Table!$C$4/8,Y188*Table!$D$4/8),3)</f>
        <v>67.5</v>
      </c>
      <c r="X188" s="16">
        <v>67.5</v>
      </c>
      <c r="Y188" s="16">
        <v>1.2</v>
      </c>
      <c r="Z188" s="16">
        <v>0.75</v>
      </c>
      <c r="AA188" s="16" t="s">
        <v>21</v>
      </c>
      <c r="AB188" s="99">
        <v>43994</v>
      </c>
      <c r="AC188" s="99">
        <v>43990</v>
      </c>
      <c r="AD188" s="99">
        <v>43994</v>
      </c>
      <c r="AE188" s="99">
        <v>43991</v>
      </c>
      <c r="AF188" s="99">
        <v>43991</v>
      </c>
      <c r="AG188" s="99" t="s">
        <v>176</v>
      </c>
      <c r="AH188" s="100">
        <v>1</v>
      </c>
      <c r="AI188" s="100">
        <v>1</v>
      </c>
      <c r="AJ188" s="100">
        <v>1</v>
      </c>
      <c r="AK188" s="157" t="s">
        <v>150</v>
      </c>
      <c r="AL188" s="134"/>
      <c r="AM188" s="15"/>
      <c r="AN188" s="15"/>
    </row>
    <row r="189" spans="2:40" hidden="1" x14ac:dyDescent="0.25">
      <c r="B189" s="172">
        <f t="shared" si="25"/>
        <v>130</v>
      </c>
      <c r="C189" s="16">
        <v>20200608</v>
      </c>
      <c r="D189" s="16" t="s">
        <v>3</v>
      </c>
      <c r="E189" s="141" t="s">
        <v>668</v>
      </c>
      <c r="F189" s="98" t="s">
        <v>719</v>
      </c>
      <c r="G189" s="52" t="s">
        <v>61</v>
      </c>
      <c r="H189" s="16" t="s">
        <v>798</v>
      </c>
      <c r="I189" s="16" t="s">
        <v>1362</v>
      </c>
      <c r="J189" s="16" t="s">
        <v>837</v>
      </c>
      <c r="K189" s="52" t="s">
        <v>61</v>
      </c>
      <c r="L189" s="98" t="s">
        <v>951</v>
      </c>
      <c r="M189" s="52"/>
      <c r="N189" s="16" t="s">
        <v>841</v>
      </c>
      <c r="O189" s="98"/>
      <c r="P189" s="98" t="s">
        <v>1404</v>
      </c>
      <c r="Q189" s="18"/>
      <c r="R189" s="16" t="s">
        <v>1463</v>
      </c>
      <c r="S189" s="16" t="s">
        <v>141</v>
      </c>
      <c r="T189" s="16"/>
      <c r="U189" s="16"/>
      <c r="V189" s="16">
        <v>46</v>
      </c>
      <c r="W189" s="16">
        <f>ROUND(IF(D189=Table!$C$3,Y189*Table!$C$4/8,Y189*Table!$D$4/8),3)</f>
        <v>67.5</v>
      </c>
      <c r="X189" s="16">
        <v>67.5</v>
      </c>
      <c r="Y189" s="16">
        <v>1.2</v>
      </c>
      <c r="Z189" s="16">
        <v>0.75</v>
      </c>
      <c r="AA189" s="16" t="s">
        <v>21</v>
      </c>
      <c r="AB189" s="99">
        <v>43994</v>
      </c>
      <c r="AC189" s="99">
        <v>43990</v>
      </c>
      <c r="AD189" s="99">
        <v>43994</v>
      </c>
      <c r="AE189" s="99">
        <v>43991</v>
      </c>
      <c r="AF189" s="99">
        <v>43991</v>
      </c>
      <c r="AG189" s="99" t="s">
        <v>176</v>
      </c>
      <c r="AH189" s="100">
        <v>1</v>
      </c>
      <c r="AI189" s="100">
        <v>1</v>
      </c>
      <c r="AJ189" s="100">
        <v>1</v>
      </c>
      <c r="AK189" s="157" t="s">
        <v>150</v>
      </c>
      <c r="AL189" s="134"/>
      <c r="AM189" s="15"/>
      <c r="AN189" s="15"/>
    </row>
    <row r="190" spans="2:40" hidden="1" x14ac:dyDescent="0.25">
      <c r="B190" s="172">
        <f t="shared" si="25"/>
        <v>131</v>
      </c>
      <c r="C190" s="16">
        <v>20200608</v>
      </c>
      <c r="D190" s="16" t="s">
        <v>3</v>
      </c>
      <c r="E190" s="141" t="s">
        <v>668</v>
      </c>
      <c r="F190" s="98" t="s">
        <v>719</v>
      </c>
      <c r="G190" s="52" t="s">
        <v>61</v>
      </c>
      <c r="H190" s="16" t="s">
        <v>914</v>
      </c>
      <c r="I190" s="16" t="s">
        <v>1363</v>
      </c>
      <c r="J190" s="16" t="s">
        <v>837</v>
      </c>
      <c r="K190" s="52" t="s">
        <v>61</v>
      </c>
      <c r="L190" s="98" t="s">
        <v>951</v>
      </c>
      <c r="M190" s="52"/>
      <c r="N190" s="16" t="s">
        <v>841</v>
      </c>
      <c r="O190" s="98"/>
      <c r="P190" s="98" t="s">
        <v>1403</v>
      </c>
      <c r="Q190" s="18"/>
      <c r="R190" s="16" t="s">
        <v>1463</v>
      </c>
      <c r="S190" s="16" t="s">
        <v>141</v>
      </c>
      <c r="T190" s="16"/>
      <c r="U190" s="16"/>
      <c r="V190" s="16">
        <v>22</v>
      </c>
      <c r="W190" s="16">
        <f>ROUND(IF(D190=Table!$C$3,Y190*Table!$C$4/8,Y190*Table!$D$4/8),3)</f>
        <v>67.5</v>
      </c>
      <c r="X190" s="16">
        <v>67.5</v>
      </c>
      <c r="Y190" s="16">
        <v>1.2</v>
      </c>
      <c r="Z190" s="16">
        <v>0.75</v>
      </c>
      <c r="AA190" s="16" t="s">
        <v>21</v>
      </c>
      <c r="AB190" s="99">
        <v>43994</v>
      </c>
      <c r="AC190" s="99">
        <v>43990</v>
      </c>
      <c r="AD190" s="99">
        <v>43994</v>
      </c>
      <c r="AE190" s="99">
        <v>43991</v>
      </c>
      <c r="AF190" s="99">
        <v>43991</v>
      </c>
      <c r="AG190" s="99" t="s">
        <v>176</v>
      </c>
      <c r="AH190" s="100">
        <v>1</v>
      </c>
      <c r="AI190" s="100">
        <v>1</v>
      </c>
      <c r="AJ190" s="100">
        <v>1</v>
      </c>
      <c r="AK190" s="157" t="s">
        <v>150</v>
      </c>
      <c r="AL190" s="134"/>
      <c r="AM190" s="15"/>
      <c r="AN190" s="15"/>
    </row>
    <row r="191" spans="2:40" hidden="1" x14ac:dyDescent="0.25">
      <c r="B191" s="172">
        <f t="shared" si="25"/>
        <v>132</v>
      </c>
      <c r="C191" s="16">
        <v>20200608</v>
      </c>
      <c r="D191" s="16" t="s">
        <v>3</v>
      </c>
      <c r="E191" s="141" t="s">
        <v>668</v>
      </c>
      <c r="F191" s="98" t="s">
        <v>719</v>
      </c>
      <c r="G191" s="52" t="s">
        <v>61</v>
      </c>
      <c r="H191" s="16" t="s">
        <v>803</v>
      </c>
      <c r="I191" s="16" t="s">
        <v>1364</v>
      </c>
      <c r="J191" s="16" t="s">
        <v>837</v>
      </c>
      <c r="K191" s="52" t="s">
        <v>61</v>
      </c>
      <c r="L191" s="98" t="s">
        <v>951</v>
      </c>
      <c r="M191" s="52"/>
      <c r="N191" s="16" t="s">
        <v>841</v>
      </c>
      <c r="O191" s="98"/>
      <c r="P191" s="98" t="s">
        <v>1403</v>
      </c>
      <c r="Q191" s="18"/>
      <c r="R191" s="16" t="s">
        <v>1463</v>
      </c>
      <c r="S191" s="16" t="s">
        <v>141</v>
      </c>
      <c r="T191" s="16"/>
      <c r="U191" s="16"/>
      <c r="V191" s="16">
        <v>38</v>
      </c>
      <c r="W191" s="16">
        <f>ROUND(IF(D191=Table!$C$3,Y191*Table!$C$4/8,Y191*Table!$D$4/8),3)</f>
        <v>67.5</v>
      </c>
      <c r="X191" s="16">
        <v>67.5</v>
      </c>
      <c r="Y191" s="16">
        <v>1.2</v>
      </c>
      <c r="Z191" s="16">
        <v>0.75</v>
      </c>
      <c r="AA191" s="16" t="s">
        <v>21</v>
      </c>
      <c r="AB191" s="99">
        <v>43994</v>
      </c>
      <c r="AC191" s="99">
        <v>43990</v>
      </c>
      <c r="AD191" s="99">
        <v>43994</v>
      </c>
      <c r="AE191" s="99">
        <v>43992</v>
      </c>
      <c r="AF191" s="99">
        <v>43992</v>
      </c>
      <c r="AG191" s="99" t="s">
        <v>176</v>
      </c>
      <c r="AH191" s="100">
        <v>1</v>
      </c>
      <c r="AI191" s="100">
        <v>1</v>
      </c>
      <c r="AJ191" s="100">
        <v>1</v>
      </c>
      <c r="AK191" s="157" t="s">
        <v>150</v>
      </c>
      <c r="AL191" s="134"/>
      <c r="AM191" s="15"/>
      <c r="AN191" s="15"/>
    </row>
    <row r="192" spans="2:40" hidden="1" x14ac:dyDescent="0.25">
      <c r="B192" s="172">
        <f t="shared" si="25"/>
        <v>133</v>
      </c>
      <c r="C192" s="16">
        <v>20200608</v>
      </c>
      <c r="D192" s="16" t="s">
        <v>3</v>
      </c>
      <c r="E192" s="141" t="s">
        <v>668</v>
      </c>
      <c r="F192" s="98" t="s">
        <v>719</v>
      </c>
      <c r="G192" s="52" t="s">
        <v>61</v>
      </c>
      <c r="H192" s="16" t="s">
        <v>804</v>
      </c>
      <c r="I192" s="16" t="s">
        <v>1365</v>
      </c>
      <c r="J192" s="16" t="s">
        <v>837</v>
      </c>
      <c r="K192" s="52" t="s">
        <v>61</v>
      </c>
      <c r="L192" s="98" t="s">
        <v>951</v>
      </c>
      <c r="M192" s="52"/>
      <c r="N192" s="16" t="s">
        <v>841</v>
      </c>
      <c r="O192" s="98"/>
      <c r="P192" s="98" t="s">
        <v>1405</v>
      </c>
      <c r="Q192" s="18"/>
      <c r="R192" s="16" t="s">
        <v>1463</v>
      </c>
      <c r="S192" s="16" t="s">
        <v>141</v>
      </c>
      <c r="T192" s="16"/>
      <c r="U192" s="16"/>
      <c r="V192" s="16">
        <v>28</v>
      </c>
      <c r="W192" s="16">
        <f>ROUND(IF(D192=Table!$C$3,Y192*Table!$C$4/8,Y192*Table!$D$4/8),3)</f>
        <v>67.5</v>
      </c>
      <c r="X192" s="16">
        <v>67.5</v>
      </c>
      <c r="Y192" s="16">
        <v>1.2</v>
      </c>
      <c r="Z192" s="16">
        <v>0.75</v>
      </c>
      <c r="AA192" s="16" t="s">
        <v>21</v>
      </c>
      <c r="AB192" s="99">
        <v>43994</v>
      </c>
      <c r="AC192" s="99">
        <v>43990</v>
      </c>
      <c r="AD192" s="99">
        <v>43994</v>
      </c>
      <c r="AE192" s="99">
        <v>43992</v>
      </c>
      <c r="AF192" s="99">
        <v>43992</v>
      </c>
      <c r="AG192" s="99" t="s">
        <v>176</v>
      </c>
      <c r="AH192" s="100">
        <v>1</v>
      </c>
      <c r="AI192" s="100">
        <v>1</v>
      </c>
      <c r="AJ192" s="100">
        <v>1</v>
      </c>
      <c r="AK192" s="157" t="s">
        <v>150</v>
      </c>
      <c r="AL192" s="134"/>
      <c r="AM192" s="15"/>
      <c r="AN192" s="15"/>
    </row>
    <row r="193" spans="2:40" hidden="1" x14ac:dyDescent="0.25">
      <c r="B193" s="172">
        <f t="shared" si="25"/>
        <v>134</v>
      </c>
      <c r="C193" s="16">
        <v>20200608</v>
      </c>
      <c r="D193" s="16" t="s">
        <v>3</v>
      </c>
      <c r="E193" s="141" t="s">
        <v>668</v>
      </c>
      <c r="F193" s="98" t="s">
        <v>719</v>
      </c>
      <c r="G193" s="52" t="s">
        <v>61</v>
      </c>
      <c r="H193" s="16" t="s">
        <v>805</v>
      </c>
      <c r="I193" s="16" t="s">
        <v>1366</v>
      </c>
      <c r="J193" s="16" t="s">
        <v>837</v>
      </c>
      <c r="K193" s="52" t="s">
        <v>61</v>
      </c>
      <c r="L193" s="98" t="s">
        <v>951</v>
      </c>
      <c r="M193" s="52"/>
      <c r="N193" s="16" t="s">
        <v>841</v>
      </c>
      <c r="O193" s="98"/>
      <c r="P193" s="98" t="s">
        <v>1403</v>
      </c>
      <c r="Q193" s="18"/>
      <c r="R193" s="16" t="s">
        <v>1463</v>
      </c>
      <c r="S193" s="16" t="s">
        <v>141</v>
      </c>
      <c r="T193" s="16"/>
      <c r="U193" s="16"/>
      <c r="V193" s="16">
        <v>28</v>
      </c>
      <c r="W193" s="16">
        <f>ROUND(IF(D193=Table!$C$3,Y193*Table!$C$4/8,Y193*Table!$D$4/8),3)</f>
        <v>67.5</v>
      </c>
      <c r="X193" s="16">
        <v>67.5</v>
      </c>
      <c r="Y193" s="16">
        <v>1.2</v>
      </c>
      <c r="Z193" s="16">
        <v>0.75</v>
      </c>
      <c r="AA193" s="16" t="s">
        <v>21</v>
      </c>
      <c r="AB193" s="99">
        <v>43994</v>
      </c>
      <c r="AC193" s="99">
        <v>43990</v>
      </c>
      <c r="AD193" s="99">
        <v>43994</v>
      </c>
      <c r="AE193" s="99">
        <v>43992</v>
      </c>
      <c r="AF193" s="99">
        <v>43992</v>
      </c>
      <c r="AG193" s="99" t="s">
        <v>176</v>
      </c>
      <c r="AH193" s="100">
        <v>1</v>
      </c>
      <c r="AI193" s="100">
        <v>1</v>
      </c>
      <c r="AJ193" s="100">
        <v>0.5</v>
      </c>
      <c r="AK193" s="157" t="s">
        <v>150</v>
      </c>
      <c r="AL193" s="134" t="s">
        <v>1592</v>
      </c>
      <c r="AM193" s="15"/>
      <c r="AN193" s="15"/>
    </row>
    <row r="194" spans="2:40" hidden="1" x14ac:dyDescent="0.25">
      <c r="B194" s="172">
        <f t="shared" si="25"/>
        <v>135</v>
      </c>
      <c r="C194" s="16">
        <v>20200608</v>
      </c>
      <c r="D194" s="16" t="s">
        <v>3</v>
      </c>
      <c r="E194" s="141" t="s">
        <v>668</v>
      </c>
      <c r="F194" s="98" t="s">
        <v>719</v>
      </c>
      <c r="G194" s="52" t="s">
        <v>61</v>
      </c>
      <c r="H194" s="16" t="s">
        <v>807</v>
      </c>
      <c r="I194" s="16" t="s">
        <v>1367</v>
      </c>
      <c r="J194" s="16" t="s">
        <v>837</v>
      </c>
      <c r="K194" s="52" t="s">
        <v>61</v>
      </c>
      <c r="L194" s="98" t="s">
        <v>951</v>
      </c>
      <c r="M194" s="52" t="s">
        <v>61</v>
      </c>
      <c r="N194" s="16" t="s">
        <v>841</v>
      </c>
      <c r="O194" s="98"/>
      <c r="P194" s="98" t="s">
        <v>1403</v>
      </c>
      <c r="Q194" s="18"/>
      <c r="R194" s="16" t="s">
        <v>1463</v>
      </c>
      <c r="S194" s="16" t="s">
        <v>141</v>
      </c>
      <c r="T194" s="16"/>
      <c r="U194" s="16"/>
      <c r="V194" s="16">
        <v>42</v>
      </c>
      <c r="W194" s="16">
        <f>ROUND(IF(D194=Table!$C$3,Y194*Table!$C$4/8,Y194*Table!$D$4/8),3)</f>
        <v>67.5</v>
      </c>
      <c r="X194" s="16">
        <v>67.5</v>
      </c>
      <c r="Y194" s="16">
        <v>1.2</v>
      </c>
      <c r="Z194" s="16">
        <v>0.75</v>
      </c>
      <c r="AA194" s="16" t="s">
        <v>21</v>
      </c>
      <c r="AB194" s="99">
        <v>43994</v>
      </c>
      <c r="AC194" s="99">
        <v>43990</v>
      </c>
      <c r="AD194" s="99">
        <v>43994</v>
      </c>
      <c r="AE194" s="99">
        <v>43992</v>
      </c>
      <c r="AF194" s="99">
        <v>43992</v>
      </c>
      <c r="AG194" s="99" t="s">
        <v>176</v>
      </c>
      <c r="AH194" s="100">
        <v>1</v>
      </c>
      <c r="AI194" s="100">
        <v>1</v>
      </c>
      <c r="AJ194" s="100">
        <v>1</v>
      </c>
      <c r="AK194" s="157" t="s">
        <v>150</v>
      </c>
      <c r="AL194" s="134"/>
      <c r="AM194" s="15"/>
      <c r="AN194" s="15"/>
    </row>
    <row r="195" spans="2:40" hidden="1" x14ac:dyDescent="0.25">
      <c r="B195" s="172">
        <f t="shared" si="25"/>
        <v>136</v>
      </c>
      <c r="C195" s="16">
        <v>20200608</v>
      </c>
      <c r="D195" s="16" t="s">
        <v>3</v>
      </c>
      <c r="E195" s="141" t="s">
        <v>668</v>
      </c>
      <c r="F195" s="98" t="s">
        <v>1410</v>
      </c>
      <c r="G195" s="52" t="s">
        <v>61</v>
      </c>
      <c r="H195" s="16" t="s">
        <v>934</v>
      </c>
      <c r="I195" s="16" t="s">
        <v>1368</v>
      </c>
      <c r="J195" s="16" t="s">
        <v>837</v>
      </c>
      <c r="K195" s="52" t="s">
        <v>61</v>
      </c>
      <c r="L195" s="98" t="s">
        <v>951</v>
      </c>
      <c r="M195" s="52" t="s">
        <v>61</v>
      </c>
      <c r="N195" s="16" t="s">
        <v>841</v>
      </c>
      <c r="O195" s="98"/>
      <c r="P195" s="98" t="s">
        <v>1405</v>
      </c>
      <c r="Q195" s="18"/>
      <c r="R195" s="16" t="s">
        <v>1463</v>
      </c>
      <c r="S195" s="16" t="s">
        <v>141</v>
      </c>
      <c r="T195" s="16"/>
      <c r="U195" s="16"/>
      <c r="V195" s="16">
        <v>8</v>
      </c>
      <c r="W195" s="16">
        <f>ROUND(IF(D195=Table!$C$3,Y195*Table!$C$4/8,Y195*Table!$D$4/8),3)</f>
        <v>67.5</v>
      </c>
      <c r="X195" s="16">
        <v>67.5</v>
      </c>
      <c r="Y195" s="16">
        <v>1.2</v>
      </c>
      <c r="Z195" s="16">
        <v>0.75</v>
      </c>
      <c r="AA195" s="16" t="s">
        <v>21</v>
      </c>
      <c r="AB195" s="99">
        <v>43994</v>
      </c>
      <c r="AC195" s="99">
        <v>43990</v>
      </c>
      <c r="AD195" s="99">
        <v>43994</v>
      </c>
      <c r="AE195" s="99">
        <v>43992</v>
      </c>
      <c r="AF195" s="99">
        <v>43992</v>
      </c>
      <c r="AG195" s="99" t="s">
        <v>176</v>
      </c>
      <c r="AH195" s="100">
        <v>1</v>
      </c>
      <c r="AI195" s="100">
        <v>1</v>
      </c>
      <c r="AJ195" s="100">
        <v>1</v>
      </c>
      <c r="AK195" s="157" t="s">
        <v>150</v>
      </c>
      <c r="AL195" s="134"/>
      <c r="AM195" s="15"/>
      <c r="AN195" s="15"/>
    </row>
    <row r="196" spans="2:40" hidden="1" x14ac:dyDescent="0.25">
      <c r="B196" s="133">
        <v>137</v>
      </c>
      <c r="C196" s="16">
        <v>20200612</v>
      </c>
      <c r="D196" s="16" t="s">
        <v>3</v>
      </c>
      <c r="E196" s="141" t="s">
        <v>873</v>
      </c>
      <c r="F196" s="98" t="s">
        <v>872</v>
      </c>
      <c r="G196" s="52" t="s">
        <v>61</v>
      </c>
      <c r="H196" s="16" t="s">
        <v>925</v>
      </c>
      <c r="I196" s="16" t="s">
        <v>1726</v>
      </c>
      <c r="J196" s="16" t="s">
        <v>910</v>
      </c>
      <c r="K196" s="52" t="s">
        <v>61</v>
      </c>
      <c r="L196" s="98" t="s">
        <v>935</v>
      </c>
      <c r="M196" s="52" t="s">
        <v>61</v>
      </c>
      <c r="N196" s="16" t="s">
        <v>1880</v>
      </c>
      <c r="O196" s="98"/>
      <c r="P196" s="98" t="s">
        <v>1865</v>
      </c>
      <c r="Q196" s="18"/>
      <c r="R196" s="16" t="s">
        <v>1893</v>
      </c>
      <c r="S196" s="16" t="s">
        <v>64</v>
      </c>
      <c r="T196" s="16"/>
      <c r="U196" s="16"/>
      <c r="V196" s="16"/>
      <c r="W196" s="16">
        <f>ROUND(IF(D196=Table!$C$3,Y196*Table!$C$4/8,Y196*Table!$D$4/8),3)</f>
        <v>85.5</v>
      </c>
      <c r="X196" s="16"/>
      <c r="Y196" s="16">
        <v>1.52</v>
      </c>
      <c r="Z196" s="16"/>
      <c r="AA196" s="16"/>
      <c r="AB196" s="99">
        <v>43999</v>
      </c>
      <c r="AC196" s="99">
        <v>43997</v>
      </c>
      <c r="AD196" s="99"/>
      <c r="AE196" s="99"/>
      <c r="AF196" s="99"/>
      <c r="AG196" s="99"/>
      <c r="AH196" s="100"/>
      <c r="AI196" s="100"/>
      <c r="AJ196" s="100"/>
      <c r="AK196" s="157"/>
      <c r="AL196" s="134"/>
      <c r="AM196" s="15"/>
      <c r="AN196" s="15"/>
    </row>
    <row r="197" spans="2:40" hidden="1" x14ac:dyDescent="0.25">
      <c r="B197" s="133">
        <v>138</v>
      </c>
      <c r="C197" s="16">
        <v>20200612</v>
      </c>
      <c r="D197" s="16" t="s">
        <v>3</v>
      </c>
      <c r="E197" s="141" t="s">
        <v>873</v>
      </c>
      <c r="F197" s="98" t="s">
        <v>872</v>
      </c>
      <c r="G197" s="52" t="s">
        <v>61</v>
      </c>
      <c r="H197" s="16" t="s">
        <v>731</v>
      </c>
      <c r="I197" s="16" t="s">
        <v>1727</v>
      </c>
      <c r="J197" s="16" t="s">
        <v>837</v>
      </c>
      <c r="K197" s="52" t="s">
        <v>61</v>
      </c>
      <c r="L197" s="98" t="s">
        <v>935</v>
      </c>
      <c r="M197" s="52" t="s">
        <v>61</v>
      </c>
      <c r="N197" s="16" t="s">
        <v>1880</v>
      </c>
      <c r="O197" s="98"/>
      <c r="P197" s="98" t="s">
        <v>1865</v>
      </c>
      <c r="Q197" s="18"/>
      <c r="R197" s="16" t="s">
        <v>1893</v>
      </c>
      <c r="S197" s="16" t="s">
        <v>64</v>
      </c>
      <c r="T197" s="16"/>
      <c r="U197" s="16"/>
      <c r="V197" s="16"/>
      <c r="W197" s="16">
        <f>ROUND(IF(D197=Table!$C$3,Y197*Table!$C$4/8,Y197*Table!$D$4/8),3)</f>
        <v>85.5</v>
      </c>
      <c r="X197" s="16"/>
      <c r="Y197" s="16">
        <v>1.52</v>
      </c>
      <c r="Z197" s="16"/>
      <c r="AA197" s="16"/>
      <c r="AB197" s="99">
        <v>43999</v>
      </c>
      <c r="AC197" s="99">
        <v>43997</v>
      </c>
      <c r="AD197" s="99"/>
      <c r="AE197" s="99"/>
      <c r="AF197" s="99"/>
      <c r="AG197" s="99"/>
      <c r="AH197" s="100"/>
      <c r="AI197" s="100"/>
      <c r="AJ197" s="100"/>
      <c r="AK197" s="157"/>
      <c r="AL197" s="134"/>
      <c r="AM197" s="15"/>
      <c r="AN197" s="15"/>
    </row>
    <row r="198" spans="2:40" hidden="1" x14ac:dyDescent="0.25">
      <c r="B198" s="133">
        <v>139</v>
      </c>
      <c r="C198" s="16">
        <v>20200612</v>
      </c>
      <c r="D198" s="16" t="s">
        <v>3</v>
      </c>
      <c r="E198" s="141" t="s">
        <v>873</v>
      </c>
      <c r="F198" s="98" t="s">
        <v>872</v>
      </c>
      <c r="G198" s="52" t="s">
        <v>61</v>
      </c>
      <c r="H198" s="16" t="s">
        <v>826</v>
      </c>
      <c r="I198" s="16" t="s">
        <v>1728</v>
      </c>
      <c r="J198" s="16" t="s">
        <v>910</v>
      </c>
      <c r="K198" s="52" t="s">
        <v>61</v>
      </c>
      <c r="L198" s="98" t="s">
        <v>935</v>
      </c>
      <c r="M198" s="52"/>
      <c r="N198" s="16" t="s">
        <v>1880</v>
      </c>
      <c r="O198" s="98"/>
      <c r="P198" s="98" t="s">
        <v>1866</v>
      </c>
      <c r="Q198" s="18"/>
      <c r="R198" s="16" t="s">
        <v>1893</v>
      </c>
      <c r="S198" s="16" t="s">
        <v>64</v>
      </c>
      <c r="T198" s="16"/>
      <c r="U198" s="16"/>
      <c r="V198" s="16"/>
      <c r="W198" s="16">
        <f>ROUND(IF(D198=Table!$C$3,Y198*Table!$C$4/8,Y198*Table!$D$4/8),3)</f>
        <v>63</v>
      </c>
      <c r="X198" s="16"/>
      <c r="Y198" s="16">
        <v>1.1200000000000001</v>
      </c>
      <c r="Z198" s="16"/>
      <c r="AA198" s="16"/>
      <c r="AB198" s="99">
        <v>43999</v>
      </c>
      <c r="AC198" s="99">
        <v>43997</v>
      </c>
      <c r="AD198" s="99"/>
      <c r="AE198" s="99"/>
      <c r="AF198" s="99"/>
      <c r="AG198" s="99"/>
      <c r="AH198" s="100"/>
      <c r="AI198" s="100"/>
      <c r="AJ198" s="100"/>
      <c r="AK198" s="157"/>
      <c r="AL198" s="134"/>
      <c r="AM198" s="15"/>
      <c r="AN198" s="15"/>
    </row>
    <row r="199" spans="2:40" hidden="1" x14ac:dyDescent="0.25">
      <c r="B199" s="133">
        <v>140</v>
      </c>
      <c r="C199" s="16">
        <v>20200612</v>
      </c>
      <c r="D199" s="16" t="s">
        <v>3</v>
      </c>
      <c r="E199" s="141" t="s">
        <v>873</v>
      </c>
      <c r="F199" s="98" t="s">
        <v>872</v>
      </c>
      <c r="G199" s="52" t="s">
        <v>61</v>
      </c>
      <c r="H199" s="16" t="s">
        <v>926</v>
      </c>
      <c r="I199" s="16" t="s">
        <v>1729</v>
      </c>
      <c r="J199" s="16" t="s">
        <v>910</v>
      </c>
      <c r="K199" s="52" t="s">
        <v>61</v>
      </c>
      <c r="L199" s="98" t="s">
        <v>935</v>
      </c>
      <c r="M199" s="52"/>
      <c r="N199" s="16" t="s">
        <v>1880</v>
      </c>
      <c r="O199" s="98"/>
      <c r="P199" s="98" t="s">
        <v>1867</v>
      </c>
      <c r="Q199" s="18"/>
      <c r="R199" s="16" t="s">
        <v>1893</v>
      </c>
      <c r="S199" s="16" t="s">
        <v>64</v>
      </c>
      <c r="T199" s="16"/>
      <c r="U199" s="16"/>
      <c r="V199" s="16"/>
      <c r="W199" s="16">
        <f>ROUND(IF(D199=Table!$C$3,Y199*Table!$C$4/8,Y199*Table!$D$4/8),3)</f>
        <v>63</v>
      </c>
      <c r="X199" s="16"/>
      <c r="Y199" s="16">
        <v>1.1200000000000001</v>
      </c>
      <c r="Z199" s="16"/>
      <c r="AA199" s="16"/>
      <c r="AB199" s="99">
        <v>43999</v>
      </c>
      <c r="AC199" s="99">
        <v>43997</v>
      </c>
      <c r="AD199" s="99"/>
      <c r="AE199" s="99"/>
      <c r="AF199" s="99"/>
      <c r="AG199" s="99"/>
      <c r="AH199" s="100"/>
      <c r="AI199" s="100"/>
      <c r="AJ199" s="100"/>
      <c r="AK199" s="157"/>
      <c r="AL199" s="134"/>
      <c r="AM199" s="15"/>
      <c r="AN199" s="15"/>
    </row>
    <row r="200" spans="2:40" hidden="1" x14ac:dyDescent="0.25">
      <c r="B200" s="133">
        <v>141</v>
      </c>
      <c r="C200" s="16">
        <v>20200612</v>
      </c>
      <c r="D200" s="16" t="s">
        <v>3</v>
      </c>
      <c r="E200" s="141" t="s">
        <v>873</v>
      </c>
      <c r="F200" s="98" t="s">
        <v>872</v>
      </c>
      <c r="G200" s="52" t="s">
        <v>61</v>
      </c>
      <c r="H200" s="16" t="s">
        <v>927</v>
      </c>
      <c r="I200" s="16" t="s">
        <v>1730</v>
      </c>
      <c r="J200" s="16" t="s">
        <v>910</v>
      </c>
      <c r="K200" s="52" t="s">
        <v>61</v>
      </c>
      <c r="L200" s="98" t="s">
        <v>935</v>
      </c>
      <c r="M200" s="52"/>
      <c r="N200" s="16" t="s">
        <v>1880</v>
      </c>
      <c r="O200" s="98"/>
      <c r="P200" s="98" t="s">
        <v>1867</v>
      </c>
      <c r="Q200" s="18"/>
      <c r="R200" s="16" t="s">
        <v>1893</v>
      </c>
      <c r="S200" s="16" t="s">
        <v>64</v>
      </c>
      <c r="T200" s="16"/>
      <c r="U200" s="16"/>
      <c r="V200" s="16"/>
      <c r="W200" s="16">
        <f>ROUND(IF(D200=Table!$C$3,Y200*Table!$C$4/8,Y200*Table!$D$4/8),3)</f>
        <v>63</v>
      </c>
      <c r="X200" s="16"/>
      <c r="Y200" s="16">
        <v>1.1200000000000001</v>
      </c>
      <c r="Z200" s="16"/>
      <c r="AA200" s="16"/>
      <c r="AB200" s="99">
        <v>43999</v>
      </c>
      <c r="AC200" s="99">
        <v>43997</v>
      </c>
      <c r="AD200" s="99"/>
      <c r="AE200" s="99"/>
      <c r="AF200" s="99"/>
      <c r="AG200" s="99"/>
      <c r="AH200" s="100"/>
      <c r="AI200" s="100"/>
      <c r="AJ200" s="100"/>
      <c r="AK200" s="157"/>
      <c r="AL200" s="134"/>
      <c r="AM200" s="15"/>
      <c r="AN200" s="15"/>
    </row>
    <row r="201" spans="2:40" hidden="1" x14ac:dyDescent="0.25">
      <c r="B201" s="133">
        <v>142</v>
      </c>
      <c r="C201" s="16">
        <v>20200612</v>
      </c>
      <c r="D201" s="16" t="s">
        <v>3</v>
      </c>
      <c r="E201" s="141" t="s">
        <v>873</v>
      </c>
      <c r="F201" s="98" t="s">
        <v>1722</v>
      </c>
      <c r="G201" s="52" t="s">
        <v>61</v>
      </c>
      <c r="H201" s="16" t="s">
        <v>929</v>
      </c>
      <c r="I201" s="16" t="s">
        <v>1731</v>
      </c>
      <c r="J201" s="16" t="s">
        <v>910</v>
      </c>
      <c r="K201" s="52" t="s">
        <v>61</v>
      </c>
      <c r="L201" s="98" t="s">
        <v>935</v>
      </c>
      <c r="M201" s="52"/>
      <c r="N201" s="16" t="s">
        <v>1880</v>
      </c>
      <c r="O201" s="98"/>
      <c r="P201" s="98" t="s">
        <v>1868</v>
      </c>
      <c r="Q201" s="18"/>
      <c r="R201" s="16" t="s">
        <v>1893</v>
      </c>
      <c r="S201" s="16" t="s">
        <v>64</v>
      </c>
      <c r="T201" s="16"/>
      <c r="U201" s="16"/>
      <c r="V201" s="16"/>
      <c r="W201" s="16">
        <f>ROUND(IF(D201=Table!$C$3,Y201*Table!$C$4/8,Y201*Table!$D$4/8),3)</f>
        <v>99</v>
      </c>
      <c r="X201" s="16"/>
      <c r="Y201" s="16">
        <v>1.76</v>
      </c>
      <c r="Z201" s="16"/>
      <c r="AA201" s="16"/>
      <c r="AB201" s="99">
        <v>43999</v>
      </c>
      <c r="AC201" s="99">
        <v>43997</v>
      </c>
      <c r="AD201" s="99"/>
      <c r="AE201" s="99"/>
      <c r="AF201" s="99"/>
      <c r="AG201" s="99"/>
      <c r="AH201" s="100"/>
      <c r="AI201" s="100"/>
      <c r="AJ201" s="100"/>
      <c r="AK201" s="157"/>
      <c r="AL201" s="134"/>
      <c r="AM201" s="15"/>
      <c r="AN201" s="15"/>
    </row>
    <row r="202" spans="2:40" hidden="1" x14ac:dyDescent="0.25">
      <c r="B202" s="133">
        <v>143</v>
      </c>
      <c r="C202" s="16">
        <v>20200612</v>
      </c>
      <c r="D202" s="16" t="s">
        <v>3</v>
      </c>
      <c r="E202" s="141" t="s">
        <v>873</v>
      </c>
      <c r="F202" s="98" t="s">
        <v>1723</v>
      </c>
      <c r="G202" s="52" t="s">
        <v>61</v>
      </c>
      <c r="H202" s="16" t="s">
        <v>1800</v>
      </c>
      <c r="I202" s="16" t="s">
        <v>1732</v>
      </c>
      <c r="J202" s="16" t="s">
        <v>910</v>
      </c>
      <c r="K202" s="52" t="s">
        <v>61</v>
      </c>
      <c r="L202" s="98" t="s">
        <v>935</v>
      </c>
      <c r="M202" s="52"/>
      <c r="N202" s="16" t="s">
        <v>1880</v>
      </c>
      <c r="O202" s="98"/>
      <c r="P202" s="98" t="s">
        <v>1869</v>
      </c>
      <c r="Q202" s="18"/>
      <c r="R202" s="16" t="s">
        <v>1893</v>
      </c>
      <c r="S202" s="16" t="s">
        <v>64</v>
      </c>
      <c r="T202" s="16"/>
      <c r="U202" s="16"/>
      <c r="V202" s="16"/>
      <c r="W202" s="16">
        <f>ROUND(IF(D202=Table!$C$3,Y202*Table!$C$4/8,Y202*Table!$D$4/8),3)</f>
        <v>76.5</v>
      </c>
      <c r="X202" s="16"/>
      <c r="Y202" s="16">
        <v>1.36</v>
      </c>
      <c r="Z202" s="16"/>
      <c r="AA202" s="16"/>
      <c r="AB202" s="99">
        <v>43999</v>
      </c>
      <c r="AC202" s="99">
        <v>43997</v>
      </c>
      <c r="AD202" s="99"/>
      <c r="AE202" s="99"/>
      <c r="AF202" s="99"/>
      <c r="AG202" s="99"/>
      <c r="AH202" s="100"/>
      <c r="AI202" s="100"/>
      <c r="AJ202" s="100"/>
      <c r="AK202" s="157"/>
      <c r="AL202" s="134"/>
      <c r="AM202" s="15"/>
      <c r="AN202" s="15"/>
    </row>
    <row r="203" spans="2:40" hidden="1" x14ac:dyDescent="0.25">
      <c r="B203" s="133">
        <v>144</v>
      </c>
      <c r="C203" s="16">
        <v>20200612</v>
      </c>
      <c r="D203" s="16" t="s">
        <v>3</v>
      </c>
      <c r="E203" s="141" t="s">
        <v>873</v>
      </c>
      <c r="F203" s="98" t="s">
        <v>1723</v>
      </c>
      <c r="G203" s="52" t="s">
        <v>61</v>
      </c>
      <c r="H203" s="16" t="s">
        <v>931</v>
      </c>
      <c r="I203" s="16" t="s">
        <v>1733</v>
      </c>
      <c r="J203" s="16" t="s">
        <v>910</v>
      </c>
      <c r="K203" s="52" t="s">
        <v>61</v>
      </c>
      <c r="L203" s="98" t="s">
        <v>935</v>
      </c>
      <c r="M203" s="52"/>
      <c r="N203" s="16" t="s">
        <v>1880</v>
      </c>
      <c r="O203" s="98"/>
      <c r="P203" s="98" t="s">
        <v>1870</v>
      </c>
      <c r="Q203" s="18"/>
      <c r="R203" s="16" t="s">
        <v>1893</v>
      </c>
      <c r="S203" s="16" t="s">
        <v>64</v>
      </c>
      <c r="T203" s="16"/>
      <c r="U203" s="16"/>
      <c r="V203" s="16"/>
      <c r="W203" s="16">
        <f>ROUND(IF(D203=Table!$C$3,Y203*Table!$C$4/8,Y203*Table!$D$4/8),3)</f>
        <v>63</v>
      </c>
      <c r="X203" s="16"/>
      <c r="Y203" s="16">
        <v>1.1200000000000001</v>
      </c>
      <c r="Z203" s="16"/>
      <c r="AA203" s="16"/>
      <c r="AB203" s="99">
        <v>43999</v>
      </c>
      <c r="AC203" s="99">
        <v>43997</v>
      </c>
      <c r="AD203" s="99"/>
      <c r="AE203" s="99"/>
      <c r="AF203" s="99"/>
      <c r="AG203" s="99"/>
      <c r="AH203" s="100"/>
      <c r="AI203" s="100"/>
      <c r="AJ203" s="100"/>
      <c r="AK203" s="157"/>
      <c r="AL203" s="134"/>
      <c r="AM203" s="15"/>
      <c r="AN203" s="15"/>
    </row>
    <row r="204" spans="2:40" hidden="1" x14ac:dyDescent="0.25">
      <c r="B204" s="133">
        <v>145</v>
      </c>
      <c r="C204" s="16">
        <v>20200612</v>
      </c>
      <c r="D204" s="16" t="s">
        <v>3</v>
      </c>
      <c r="E204" s="141" t="s">
        <v>873</v>
      </c>
      <c r="F204" s="98" t="s">
        <v>1723</v>
      </c>
      <c r="G204" s="52" t="s">
        <v>61</v>
      </c>
      <c r="H204" s="16" t="s">
        <v>932</v>
      </c>
      <c r="I204" s="16" t="s">
        <v>1734</v>
      </c>
      <c r="J204" s="16" t="s">
        <v>910</v>
      </c>
      <c r="K204" s="52" t="s">
        <v>61</v>
      </c>
      <c r="L204" s="98" t="s">
        <v>935</v>
      </c>
      <c r="M204" s="52"/>
      <c r="N204" s="16" t="s">
        <v>1880</v>
      </c>
      <c r="O204" s="98"/>
      <c r="P204" s="98" t="s">
        <v>1870</v>
      </c>
      <c r="Q204" s="18"/>
      <c r="R204" s="16" t="s">
        <v>1893</v>
      </c>
      <c r="S204" s="16" t="s">
        <v>64</v>
      </c>
      <c r="T204" s="16"/>
      <c r="U204" s="16"/>
      <c r="V204" s="16"/>
      <c r="W204" s="16">
        <f>ROUND(IF(D204=Table!$C$3,Y204*Table!$C$4/8,Y204*Table!$D$4/8),3)</f>
        <v>63</v>
      </c>
      <c r="X204" s="16"/>
      <c r="Y204" s="16">
        <v>1.1200000000000001</v>
      </c>
      <c r="Z204" s="16"/>
      <c r="AA204" s="16"/>
      <c r="AB204" s="99">
        <v>43999</v>
      </c>
      <c r="AC204" s="99">
        <v>43997</v>
      </c>
      <c r="AD204" s="99"/>
      <c r="AE204" s="99"/>
      <c r="AF204" s="99"/>
      <c r="AG204" s="99"/>
      <c r="AH204" s="100"/>
      <c r="AI204" s="100"/>
      <c r="AJ204" s="100"/>
      <c r="AK204" s="157"/>
      <c r="AL204" s="134"/>
      <c r="AM204" s="15"/>
      <c r="AN204" s="15"/>
    </row>
    <row r="205" spans="2:40" hidden="1" x14ac:dyDescent="0.25">
      <c r="B205" s="133">
        <v>146</v>
      </c>
      <c r="C205" s="16">
        <v>20200612</v>
      </c>
      <c r="D205" s="16" t="s">
        <v>3</v>
      </c>
      <c r="E205" s="141" t="s">
        <v>873</v>
      </c>
      <c r="F205" s="98" t="s">
        <v>1723</v>
      </c>
      <c r="G205" s="52" t="s">
        <v>61</v>
      </c>
      <c r="H205" s="16" t="s">
        <v>934</v>
      </c>
      <c r="I205" s="16" t="s">
        <v>1735</v>
      </c>
      <c r="J205" s="16" t="s">
        <v>910</v>
      </c>
      <c r="K205" s="52" t="s">
        <v>61</v>
      </c>
      <c r="L205" s="98" t="s">
        <v>935</v>
      </c>
      <c r="M205" s="52"/>
      <c r="N205" s="16" t="s">
        <v>1880</v>
      </c>
      <c r="O205" s="98"/>
      <c r="P205" s="98" t="s">
        <v>1871</v>
      </c>
      <c r="Q205" s="18"/>
      <c r="R205" s="16" t="s">
        <v>1893</v>
      </c>
      <c r="S205" s="16" t="s">
        <v>64</v>
      </c>
      <c r="T205" s="16"/>
      <c r="U205" s="16"/>
      <c r="V205" s="16"/>
      <c r="W205" s="16">
        <f>ROUND(IF(D205=Table!$C$3,Y205*Table!$C$4/8,Y205*Table!$D$4/8),3)</f>
        <v>76.5</v>
      </c>
      <c r="X205" s="16"/>
      <c r="Y205" s="16">
        <v>1.36</v>
      </c>
      <c r="Z205" s="16"/>
      <c r="AA205" s="16"/>
      <c r="AB205" s="99">
        <v>43999</v>
      </c>
      <c r="AC205" s="99">
        <v>43997</v>
      </c>
      <c r="AD205" s="99"/>
      <c r="AE205" s="99"/>
      <c r="AF205" s="99"/>
      <c r="AG205" s="99"/>
      <c r="AH205" s="100"/>
      <c r="AI205" s="100"/>
      <c r="AJ205" s="100"/>
      <c r="AK205" s="157"/>
      <c r="AL205" s="134"/>
      <c r="AM205" s="15"/>
      <c r="AN205" s="15"/>
    </row>
    <row r="206" spans="2:40" hidden="1" x14ac:dyDescent="0.25">
      <c r="B206" s="133">
        <v>147</v>
      </c>
      <c r="C206" s="16">
        <v>20200612</v>
      </c>
      <c r="D206" s="16" t="s">
        <v>3</v>
      </c>
      <c r="E206" s="141" t="s">
        <v>873</v>
      </c>
      <c r="F206" s="98" t="s">
        <v>1723</v>
      </c>
      <c r="G206" s="52" t="s">
        <v>61</v>
      </c>
      <c r="H206" s="16" t="s">
        <v>1801</v>
      </c>
      <c r="I206" s="16" t="s">
        <v>1736</v>
      </c>
      <c r="J206" s="16" t="s">
        <v>910</v>
      </c>
      <c r="K206" s="52" t="s">
        <v>61</v>
      </c>
      <c r="L206" s="98" t="s">
        <v>935</v>
      </c>
      <c r="M206" s="52"/>
      <c r="N206" s="16" t="s">
        <v>1880</v>
      </c>
      <c r="O206" s="98"/>
      <c r="P206" s="98" t="s">
        <v>1870</v>
      </c>
      <c r="Q206" s="18"/>
      <c r="R206" s="16" t="s">
        <v>1893</v>
      </c>
      <c r="S206" s="16" t="s">
        <v>64</v>
      </c>
      <c r="T206" s="16"/>
      <c r="U206" s="16"/>
      <c r="V206" s="16"/>
      <c r="W206" s="16">
        <f>ROUND(IF(D206=Table!$C$3,Y206*Table!$C$4/8,Y206*Table!$D$4/8),3)</f>
        <v>63</v>
      </c>
      <c r="X206" s="16"/>
      <c r="Y206" s="16">
        <v>1.1200000000000001</v>
      </c>
      <c r="Z206" s="16"/>
      <c r="AA206" s="16"/>
      <c r="AB206" s="99">
        <v>43999</v>
      </c>
      <c r="AC206" s="99">
        <v>43997</v>
      </c>
      <c r="AD206" s="99"/>
      <c r="AE206" s="99"/>
      <c r="AF206" s="99"/>
      <c r="AG206" s="99"/>
      <c r="AH206" s="100"/>
      <c r="AI206" s="100"/>
      <c r="AJ206" s="100"/>
      <c r="AK206" s="157"/>
      <c r="AL206" s="134"/>
      <c r="AM206" s="15"/>
      <c r="AN206" s="15"/>
    </row>
    <row r="207" spans="2:40" hidden="1" x14ac:dyDescent="0.25">
      <c r="B207" s="133">
        <v>148</v>
      </c>
      <c r="C207" s="16">
        <v>20200612</v>
      </c>
      <c r="D207" s="16" t="s">
        <v>3</v>
      </c>
      <c r="E207" s="141" t="s">
        <v>873</v>
      </c>
      <c r="F207" s="98" t="s">
        <v>1723</v>
      </c>
      <c r="G207" s="52" t="s">
        <v>61</v>
      </c>
      <c r="H207" s="16" t="s">
        <v>1802</v>
      </c>
      <c r="I207" s="16" t="s">
        <v>1737</v>
      </c>
      <c r="J207" s="16" t="s">
        <v>910</v>
      </c>
      <c r="K207" s="52" t="s">
        <v>61</v>
      </c>
      <c r="L207" s="98" t="s">
        <v>935</v>
      </c>
      <c r="M207" s="52"/>
      <c r="N207" s="16" t="s">
        <v>1880</v>
      </c>
      <c r="O207" s="98"/>
      <c r="P207" s="98" t="s">
        <v>1870</v>
      </c>
      <c r="Q207" s="18"/>
      <c r="R207" s="16" t="s">
        <v>1893</v>
      </c>
      <c r="S207" s="16" t="s">
        <v>64</v>
      </c>
      <c r="T207" s="16"/>
      <c r="U207" s="16"/>
      <c r="V207" s="16"/>
      <c r="W207" s="16">
        <f>ROUND(IF(D207=Table!$C$3,Y207*Table!$C$4/8,Y207*Table!$D$4/8),3)</f>
        <v>85.5</v>
      </c>
      <c r="X207" s="16"/>
      <c r="Y207" s="16">
        <v>1.52</v>
      </c>
      <c r="Z207" s="16"/>
      <c r="AA207" s="16"/>
      <c r="AB207" s="99">
        <v>43999</v>
      </c>
      <c r="AC207" s="99">
        <v>43997</v>
      </c>
      <c r="AD207" s="99"/>
      <c r="AE207" s="99"/>
      <c r="AF207" s="99"/>
      <c r="AG207" s="99"/>
      <c r="AH207" s="100"/>
      <c r="AI207" s="100"/>
      <c r="AJ207" s="100"/>
      <c r="AK207" s="157"/>
      <c r="AL207" s="134"/>
      <c r="AM207" s="15"/>
      <c r="AN207" s="15"/>
    </row>
    <row r="208" spans="2:40" hidden="1" x14ac:dyDescent="0.25">
      <c r="B208" s="133">
        <v>149</v>
      </c>
      <c r="C208" s="16">
        <v>20200612</v>
      </c>
      <c r="D208" s="16" t="s">
        <v>3</v>
      </c>
      <c r="E208" s="141" t="s">
        <v>873</v>
      </c>
      <c r="F208" s="98" t="s">
        <v>1723</v>
      </c>
      <c r="G208" s="52" t="s">
        <v>61</v>
      </c>
      <c r="H208" s="16" t="s">
        <v>1803</v>
      </c>
      <c r="I208" s="16" t="s">
        <v>1738</v>
      </c>
      <c r="J208" s="16" t="s">
        <v>910</v>
      </c>
      <c r="K208" s="52" t="s">
        <v>61</v>
      </c>
      <c r="L208" s="98" t="s">
        <v>935</v>
      </c>
      <c r="M208" s="52"/>
      <c r="N208" s="16" t="s">
        <v>1880</v>
      </c>
      <c r="O208" s="98"/>
      <c r="P208" s="98" t="s">
        <v>1870</v>
      </c>
      <c r="Q208" s="18"/>
      <c r="R208" s="16" t="s">
        <v>1893</v>
      </c>
      <c r="S208" s="16" t="s">
        <v>64</v>
      </c>
      <c r="T208" s="16"/>
      <c r="U208" s="16"/>
      <c r="V208" s="16"/>
      <c r="W208" s="16">
        <f>ROUND(IF(D208=Table!$C$3,Y208*Table!$C$4/8,Y208*Table!$D$4/8),3)</f>
        <v>76.5</v>
      </c>
      <c r="X208" s="16"/>
      <c r="Y208" s="16">
        <v>1.36</v>
      </c>
      <c r="Z208" s="16"/>
      <c r="AA208" s="16"/>
      <c r="AB208" s="99">
        <v>43999</v>
      </c>
      <c r="AC208" s="99">
        <v>43997</v>
      </c>
      <c r="AD208" s="99"/>
      <c r="AE208" s="99"/>
      <c r="AF208" s="99"/>
      <c r="AG208" s="99"/>
      <c r="AH208" s="100"/>
      <c r="AI208" s="100"/>
      <c r="AJ208" s="100"/>
      <c r="AK208" s="157"/>
      <c r="AL208" s="134"/>
      <c r="AM208" s="15"/>
      <c r="AN208" s="15"/>
    </row>
    <row r="209" spans="2:40" hidden="1" x14ac:dyDescent="0.25">
      <c r="B209" s="133">
        <v>150</v>
      </c>
      <c r="C209" s="16">
        <v>20200612</v>
      </c>
      <c r="D209" s="16" t="s">
        <v>3</v>
      </c>
      <c r="E209" s="141" t="s">
        <v>873</v>
      </c>
      <c r="F209" s="98" t="s">
        <v>1724</v>
      </c>
      <c r="G209" s="52" t="s">
        <v>61</v>
      </c>
      <c r="H209" s="16" t="s">
        <v>1804</v>
      </c>
      <c r="I209" s="16" t="s">
        <v>1739</v>
      </c>
      <c r="J209" s="16" t="s">
        <v>910</v>
      </c>
      <c r="K209" s="52" t="s">
        <v>61</v>
      </c>
      <c r="L209" s="98" t="s">
        <v>935</v>
      </c>
      <c r="M209" s="52"/>
      <c r="N209" s="16" t="s">
        <v>1880</v>
      </c>
      <c r="O209" s="98"/>
      <c r="P209" s="98" t="s">
        <v>1872</v>
      </c>
      <c r="Q209" s="18"/>
      <c r="R209" s="16" t="s">
        <v>1893</v>
      </c>
      <c r="S209" s="16" t="s">
        <v>64</v>
      </c>
      <c r="T209" s="16"/>
      <c r="U209" s="16"/>
      <c r="V209" s="16"/>
      <c r="W209" s="16">
        <f>ROUND(IF(D209=Table!$C$3,Y209*Table!$C$4/8,Y209*Table!$D$4/8),3)</f>
        <v>76.5</v>
      </c>
      <c r="X209" s="16"/>
      <c r="Y209" s="16">
        <v>1.36</v>
      </c>
      <c r="Z209" s="16"/>
      <c r="AA209" s="16"/>
      <c r="AB209" s="99">
        <v>43999</v>
      </c>
      <c r="AC209" s="99">
        <v>43997</v>
      </c>
      <c r="AD209" s="99"/>
      <c r="AE209" s="99"/>
      <c r="AF209" s="99"/>
      <c r="AG209" s="99"/>
      <c r="AH209" s="100"/>
      <c r="AI209" s="100"/>
      <c r="AJ209" s="100"/>
      <c r="AK209" s="157"/>
      <c r="AL209" s="134"/>
      <c r="AM209" s="15"/>
      <c r="AN209" s="15"/>
    </row>
    <row r="210" spans="2:40" hidden="1" x14ac:dyDescent="0.25">
      <c r="B210" s="133">
        <v>151</v>
      </c>
      <c r="C210" s="16">
        <v>20200612</v>
      </c>
      <c r="D210" s="16" t="s">
        <v>3</v>
      </c>
      <c r="E210" s="141" t="s">
        <v>873</v>
      </c>
      <c r="F210" s="98" t="s">
        <v>1725</v>
      </c>
      <c r="G210" s="52" t="s">
        <v>61</v>
      </c>
      <c r="H210" s="16" t="s">
        <v>1805</v>
      </c>
      <c r="I210" s="16" t="s">
        <v>1740</v>
      </c>
      <c r="J210" s="16" t="s">
        <v>837</v>
      </c>
      <c r="K210" s="52" t="s">
        <v>61</v>
      </c>
      <c r="L210" s="98" t="s">
        <v>935</v>
      </c>
      <c r="M210" s="52"/>
      <c r="N210" s="16" t="s">
        <v>1880</v>
      </c>
      <c r="O210" s="98"/>
      <c r="P210" s="98" t="s">
        <v>1873</v>
      </c>
      <c r="Q210" s="18"/>
      <c r="R210" s="16" t="s">
        <v>1893</v>
      </c>
      <c r="S210" s="16" t="s">
        <v>64</v>
      </c>
      <c r="T210" s="16"/>
      <c r="U210" s="16"/>
      <c r="V210" s="16"/>
      <c r="W210" s="16">
        <f>ROUND(IF(D210=Table!$C$3,Y210*Table!$C$4/8,Y210*Table!$D$4/8),3)</f>
        <v>63</v>
      </c>
      <c r="X210" s="16"/>
      <c r="Y210" s="16">
        <v>1.1200000000000001</v>
      </c>
      <c r="Z210" s="16"/>
      <c r="AA210" s="16"/>
      <c r="AB210" s="99">
        <v>43999</v>
      </c>
      <c r="AC210" s="99">
        <v>43997</v>
      </c>
      <c r="AD210" s="99"/>
      <c r="AE210" s="99"/>
      <c r="AF210" s="99"/>
      <c r="AG210" s="99"/>
      <c r="AH210" s="100"/>
      <c r="AI210" s="100"/>
      <c r="AJ210" s="100"/>
      <c r="AK210" s="157"/>
      <c r="AL210" s="134"/>
      <c r="AM210" s="15"/>
      <c r="AN210" s="15"/>
    </row>
    <row r="211" spans="2:40" hidden="1" x14ac:dyDescent="0.25">
      <c r="B211" s="133">
        <v>152</v>
      </c>
      <c r="C211" s="16">
        <v>20200612</v>
      </c>
      <c r="D211" s="16" t="s">
        <v>3</v>
      </c>
      <c r="E211" s="141" t="s">
        <v>873</v>
      </c>
      <c r="F211" s="98" t="s">
        <v>1725</v>
      </c>
      <c r="G211" s="52" t="s">
        <v>61</v>
      </c>
      <c r="H211" s="16" t="s">
        <v>1806</v>
      </c>
      <c r="I211" s="16" t="s">
        <v>1741</v>
      </c>
      <c r="J211" s="16" t="s">
        <v>910</v>
      </c>
      <c r="K211" s="52" t="s">
        <v>61</v>
      </c>
      <c r="L211" s="98" t="s">
        <v>935</v>
      </c>
      <c r="M211" s="52"/>
      <c r="N211" s="16" t="s">
        <v>1880</v>
      </c>
      <c r="O211" s="98"/>
      <c r="P211" s="98" t="s">
        <v>1874</v>
      </c>
      <c r="Q211" s="18"/>
      <c r="R211" s="16" t="s">
        <v>1893</v>
      </c>
      <c r="S211" s="16" t="s">
        <v>64</v>
      </c>
      <c r="T211" s="16"/>
      <c r="U211" s="16"/>
      <c r="V211" s="16"/>
      <c r="W211" s="16">
        <f>ROUND(IF(D211=Table!$C$3,Y211*Table!$C$4/8,Y211*Table!$D$4/8),3)</f>
        <v>63</v>
      </c>
      <c r="X211" s="16"/>
      <c r="Y211" s="16">
        <v>1.1200000000000001</v>
      </c>
      <c r="Z211" s="16"/>
      <c r="AA211" s="16"/>
      <c r="AB211" s="99">
        <v>43999</v>
      </c>
      <c r="AC211" s="99">
        <v>43997</v>
      </c>
      <c r="AD211" s="99"/>
      <c r="AE211" s="99"/>
      <c r="AF211" s="99"/>
      <c r="AG211" s="99"/>
      <c r="AH211" s="100"/>
      <c r="AI211" s="100"/>
      <c r="AJ211" s="100"/>
      <c r="AK211" s="157"/>
      <c r="AL211" s="134"/>
      <c r="AM211" s="15"/>
      <c r="AN211" s="15"/>
    </row>
    <row r="212" spans="2:40" hidden="1" x14ac:dyDescent="0.25">
      <c r="B212" s="133">
        <v>153</v>
      </c>
      <c r="C212" s="16">
        <v>20200612</v>
      </c>
      <c r="D212" s="16" t="s">
        <v>3</v>
      </c>
      <c r="E212" s="141" t="s">
        <v>873</v>
      </c>
      <c r="F212" s="98" t="s">
        <v>1725</v>
      </c>
      <c r="G212" s="52" t="s">
        <v>61</v>
      </c>
      <c r="H212" s="16" t="s">
        <v>1807</v>
      </c>
      <c r="I212" s="16" t="s">
        <v>1742</v>
      </c>
      <c r="J212" s="16" t="s">
        <v>910</v>
      </c>
      <c r="K212" s="52" t="s">
        <v>61</v>
      </c>
      <c r="L212" s="98" t="s">
        <v>935</v>
      </c>
      <c r="M212" s="52"/>
      <c r="N212" s="16" t="s">
        <v>1880</v>
      </c>
      <c r="O212" s="98"/>
      <c r="P212" s="98" t="s">
        <v>1872</v>
      </c>
      <c r="Q212" s="18"/>
      <c r="R212" s="16" t="s">
        <v>1893</v>
      </c>
      <c r="S212" s="16" t="s">
        <v>64</v>
      </c>
      <c r="T212" s="16"/>
      <c r="U212" s="16"/>
      <c r="V212" s="16"/>
      <c r="W212" s="16">
        <f>ROUND(IF(D212=Table!$C$3,Y212*Table!$C$4/8,Y212*Table!$D$4/8),3)</f>
        <v>63</v>
      </c>
      <c r="X212" s="16"/>
      <c r="Y212" s="16">
        <v>1.1200000000000001</v>
      </c>
      <c r="Z212" s="16"/>
      <c r="AA212" s="16"/>
      <c r="AB212" s="99">
        <v>43999</v>
      </c>
      <c r="AC212" s="99">
        <v>43997</v>
      </c>
      <c r="AD212" s="99"/>
      <c r="AE212" s="99"/>
      <c r="AF212" s="99"/>
      <c r="AG212" s="99"/>
      <c r="AH212" s="100"/>
      <c r="AI212" s="100"/>
      <c r="AJ212" s="100"/>
      <c r="AK212" s="157"/>
      <c r="AL212" s="134"/>
      <c r="AM212" s="15"/>
      <c r="AN212" s="15"/>
    </row>
    <row r="213" spans="2:40" hidden="1" x14ac:dyDescent="0.25">
      <c r="B213" s="133">
        <v>154</v>
      </c>
      <c r="C213" s="16">
        <v>20200612</v>
      </c>
      <c r="D213" s="16" t="s">
        <v>3</v>
      </c>
      <c r="E213" s="141" t="s">
        <v>873</v>
      </c>
      <c r="F213" s="98" t="s">
        <v>1725</v>
      </c>
      <c r="G213" s="52" t="s">
        <v>61</v>
      </c>
      <c r="H213" s="16" t="s">
        <v>1808</v>
      </c>
      <c r="I213" s="16" t="s">
        <v>1743</v>
      </c>
      <c r="J213" s="16" t="s">
        <v>910</v>
      </c>
      <c r="K213" s="52" t="s">
        <v>61</v>
      </c>
      <c r="L213" s="98" t="s">
        <v>935</v>
      </c>
      <c r="M213" s="52"/>
      <c r="N213" s="16" t="s">
        <v>1880</v>
      </c>
      <c r="O213" s="98"/>
      <c r="P213" s="98" t="s">
        <v>1872</v>
      </c>
      <c r="Q213" s="18"/>
      <c r="R213" s="16" t="s">
        <v>1893</v>
      </c>
      <c r="S213" s="16" t="s">
        <v>64</v>
      </c>
      <c r="T213" s="16"/>
      <c r="U213" s="16"/>
      <c r="V213" s="16"/>
      <c r="W213" s="16">
        <f>ROUND(IF(D213=Table!$C$3,Y213*Table!$C$4/8,Y213*Table!$D$4/8),3)</f>
        <v>63</v>
      </c>
      <c r="X213" s="16"/>
      <c r="Y213" s="16">
        <v>1.1200000000000001</v>
      </c>
      <c r="Z213" s="16"/>
      <c r="AA213" s="16"/>
      <c r="AB213" s="99">
        <v>43999</v>
      </c>
      <c r="AC213" s="99">
        <v>43997</v>
      </c>
      <c r="AD213" s="99"/>
      <c r="AE213" s="99"/>
      <c r="AF213" s="99"/>
      <c r="AG213" s="99"/>
      <c r="AH213" s="100"/>
      <c r="AI213" s="100"/>
      <c r="AJ213" s="100"/>
      <c r="AK213" s="157"/>
      <c r="AL213" s="134"/>
      <c r="AM213" s="15"/>
      <c r="AN213" s="15"/>
    </row>
    <row r="214" spans="2:40" hidden="1" x14ac:dyDescent="0.25">
      <c r="B214" s="133">
        <v>155</v>
      </c>
      <c r="C214" s="16">
        <v>20200612</v>
      </c>
      <c r="D214" s="16" t="s">
        <v>3</v>
      </c>
      <c r="E214" s="141" t="s">
        <v>873</v>
      </c>
      <c r="F214" s="98" t="s">
        <v>1725</v>
      </c>
      <c r="G214" s="52"/>
      <c r="H214" s="16" t="s">
        <v>1809</v>
      </c>
      <c r="I214" s="16" t="s">
        <v>1744</v>
      </c>
      <c r="J214" s="16" t="s">
        <v>910</v>
      </c>
      <c r="K214" s="52"/>
      <c r="L214" s="98" t="s">
        <v>935</v>
      </c>
      <c r="M214" s="52"/>
      <c r="N214" s="16" t="s">
        <v>1880</v>
      </c>
      <c r="O214" s="98"/>
      <c r="P214" s="98" t="s">
        <v>1872</v>
      </c>
      <c r="Q214" s="18"/>
      <c r="R214" s="16" t="s">
        <v>1893</v>
      </c>
      <c r="S214" s="16" t="s">
        <v>64</v>
      </c>
      <c r="T214" s="16"/>
      <c r="U214" s="16"/>
      <c r="V214" s="16"/>
      <c r="W214" s="16">
        <f>ROUND(IF(D214=Table!$C$3,Y214*Table!$C$4/8,Y214*Table!$D$4/8),3)</f>
        <v>63</v>
      </c>
      <c r="X214" s="16"/>
      <c r="Y214" s="16">
        <v>1.1200000000000001</v>
      </c>
      <c r="Z214" s="16"/>
      <c r="AA214" s="16"/>
      <c r="AB214" s="99">
        <v>43999</v>
      </c>
      <c r="AC214" s="99">
        <v>43997</v>
      </c>
      <c r="AD214" s="99"/>
      <c r="AE214" s="99"/>
      <c r="AF214" s="99"/>
      <c r="AG214" s="99"/>
      <c r="AH214" s="100"/>
      <c r="AI214" s="100"/>
      <c r="AJ214" s="100"/>
      <c r="AK214" s="157"/>
      <c r="AL214" s="134"/>
      <c r="AM214" s="15"/>
      <c r="AN214" s="15"/>
    </row>
    <row r="215" spans="2:40" hidden="1" x14ac:dyDescent="0.25">
      <c r="B215" s="133">
        <v>156</v>
      </c>
      <c r="C215" s="16">
        <v>20200612</v>
      </c>
      <c r="D215" s="16" t="s">
        <v>3</v>
      </c>
      <c r="E215" s="141" t="s">
        <v>873</v>
      </c>
      <c r="F215" s="98" t="s">
        <v>1725</v>
      </c>
      <c r="G215" s="52"/>
      <c r="H215" s="16" t="s">
        <v>1810</v>
      </c>
      <c r="I215" s="16" t="s">
        <v>1745</v>
      </c>
      <c r="J215" s="16" t="s">
        <v>910</v>
      </c>
      <c r="K215" s="52"/>
      <c r="L215" s="98" t="s">
        <v>935</v>
      </c>
      <c r="M215" s="52"/>
      <c r="N215" s="16" t="s">
        <v>1880</v>
      </c>
      <c r="O215" s="98"/>
      <c r="P215" s="98" t="s">
        <v>1873</v>
      </c>
      <c r="Q215" s="18"/>
      <c r="R215" s="16" t="s">
        <v>1893</v>
      </c>
      <c r="S215" s="16" t="s">
        <v>64</v>
      </c>
      <c r="T215" s="16"/>
      <c r="U215" s="16"/>
      <c r="V215" s="16"/>
      <c r="W215" s="16">
        <f>ROUND(IF(D215=Table!$C$3,Y215*Table!$C$4/8,Y215*Table!$D$4/8),3)</f>
        <v>63</v>
      </c>
      <c r="X215" s="16"/>
      <c r="Y215" s="16">
        <v>1.1200000000000001</v>
      </c>
      <c r="Z215" s="16"/>
      <c r="AA215" s="16"/>
      <c r="AB215" s="99">
        <v>43999</v>
      </c>
      <c r="AC215" s="99">
        <v>43997</v>
      </c>
      <c r="AD215" s="99"/>
      <c r="AE215" s="99"/>
      <c r="AF215" s="99"/>
      <c r="AG215" s="99"/>
      <c r="AH215" s="100"/>
      <c r="AI215" s="100"/>
      <c r="AJ215" s="100"/>
      <c r="AK215" s="157"/>
      <c r="AL215" s="134"/>
      <c r="AM215" s="15"/>
      <c r="AN215" s="15"/>
    </row>
    <row r="216" spans="2:40" x14ac:dyDescent="0.25">
      <c r="B216" s="133">
        <v>157</v>
      </c>
      <c r="C216" s="16">
        <v>20200612</v>
      </c>
      <c r="D216" s="16" t="s">
        <v>3</v>
      </c>
      <c r="E216" s="141" t="s">
        <v>873</v>
      </c>
      <c r="F216" s="98" t="s">
        <v>1725</v>
      </c>
      <c r="G216" s="52"/>
      <c r="H216" s="16" t="s">
        <v>1811</v>
      </c>
      <c r="I216" s="16" t="s">
        <v>1746</v>
      </c>
      <c r="J216" s="16" t="s">
        <v>910</v>
      </c>
      <c r="K216" s="52"/>
      <c r="L216" s="98" t="s">
        <v>935</v>
      </c>
      <c r="M216" s="52"/>
      <c r="N216" s="16" t="s">
        <v>1880</v>
      </c>
      <c r="O216" s="98"/>
      <c r="P216" s="98" t="s">
        <v>1872</v>
      </c>
      <c r="Q216" s="18"/>
      <c r="R216" s="16" t="s">
        <v>1894</v>
      </c>
      <c r="S216" s="16" t="s">
        <v>66</v>
      </c>
      <c r="T216" s="16"/>
      <c r="U216" s="16"/>
      <c r="V216" s="16"/>
      <c r="W216" s="16">
        <f>ROUND(IF(D216=Table!$C$3,Y216*Table!$C$4/8,Y216*Table!$D$4/8),3)</f>
        <v>63</v>
      </c>
      <c r="X216" s="16"/>
      <c r="Y216" s="16">
        <v>1.1200000000000001</v>
      </c>
      <c r="Z216" s="16"/>
      <c r="AA216" s="16"/>
      <c r="AB216" s="99">
        <v>43999</v>
      </c>
      <c r="AC216" s="99">
        <v>43997</v>
      </c>
      <c r="AD216" s="99"/>
      <c r="AE216" s="99"/>
      <c r="AF216" s="99"/>
      <c r="AG216" s="99"/>
      <c r="AH216" s="100"/>
      <c r="AI216" s="100"/>
      <c r="AJ216" s="100"/>
      <c r="AK216" s="157"/>
      <c r="AL216" s="134"/>
      <c r="AM216" s="15"/>
      <c r="AN216" s="15"/>
    </row>
    <row r="217" spans="2:40" x14ac:dyDescent="0.25">
      <c r="B217" s="133">
        <v>158</v>
      </c>
      <c r="C217" s="16">
        <v>20200612</v>
      </c>
      <c r="D217" s="16" t="s">
        <v>3</v>
      </c>
      <c r="E217" s="141" t="s">
        <v>873</v>
      </c>
      <c r="F217" s="98" t="s">
        <v>1725</v>
      </c>
      <c r="G217" s="52"/>
      <c r="H217" s="16" t="s">
        <v>1812</v>
      </c>
      <c r="I217" s="16" t="s">
        <v>1747</v>
      </c>
      <c r="J217" s="16" t="s">
        <v>910</v>
      </c>
      <c r="K217" s="52"/>
      <c r="L217" s="98" t="s">
        <v>935</v>
      </c>
      <c r="M217" s="52"/>
      <c r="N217" s="16" t="s">
        <v>1880</v>
      </c>
      <c r="O217" s="98"/>
      <c r="P217" s="98" t="s">
        <v>1872</v>
      </c>
      <c r="Q217" s="18"/>
      <c r="R217" s="16" t="s">
        <v>1894</v>
      </c>
      <c r="S217" s="16" t="s">
        <v>66</v>
      </c>
      <c r="T217" s="16"/>
      <c r="U217" s="16"/>
      <c r="V217" s="16"/>
      <c r="W217" s="16">
        <f>ROUND(IF(D217=Table!$C$3,Y217*Table!$C$4/8,Y217*Table!$D$4/8),3)</f>
        <v>63</v>
      </c>
      <c r="X217" s="16"/>
      <c r="Y217" s="16">
        <v>1.1200000000000001</v>
      </c>
      <c r="Z217" s="16"/>
      <c r="AA217" s="16"/>
      <c r="AB217" s="99">
        <v>43999</v>
      </c>
      <c r="AC217" s="99">
        <v>43997</v>
      </c>
      <c r="AD217" s="99"/>
      <c r="AE217" s="99"/>
      <c r="AF217" s="99"/>
      <c r="AG217" s="99"/>
      <c r="AH217" s="100"/>
      <c r="AI217" s="100"/>
      <c r="AJ217" s="100"/>
      <c r="AK217" s="157"/>
      <c r="AL217" s="134"/>
      <c r="AM217" s="15"/>
      <c r="AN217" s="15"/>
    </row>
    <row r="218" spans="2:40" x14ac:dyDescent="0.25">
      <c r="B218" s="133">
        <v>159</v>
      </c>
      <c r="C218" s="16">
        <v>20200612</v>
      </c>
      <c r="D218" s="16" t="s">
        <v>3</v>
      </c>
      <c r="E218" s="141" t="s">
        <v>873</v>
      </c>
      <c r="F218" s="98" t="s">
        <v>1725</v>
      </c>
      <c r="G218" s="52"/>
      <c r="H218" s="16" t="s">
        <v>1813</v>
      </c>
      <c r="I218" s="16" t="s">
        <v>1748</v>
      </c>
      <c r="J218" s="16" t="s">
        <v>910</v>
      </c>
      <c r="K218" s="52"/>
      <c r="L218" s="98" t="s">
        <v>935</v>
      </c>
      <c r="M218" s="52"/>
      <c r="N218" s="16" t="s">
        <v>1880</v>
      </c>
      <c r="O218" s="98"/>
      <c r="P218" s="98" t="s">
        <v>1872</v>
      </c>
      <c r="Q218" s="18"/>
      <c r="R218" s="16" t="s">
        <v>1894</v>
      </c>
      <c r="S218" s="16" t="s">
        <v>66</v>
      </c>
      <c r="T218" s="16"/>
      <c r="U218" s="16"/>
      <c r="V218" s="16"/>
      <c r="W218" s="16">
        <f>ROUND(IF(D218=Table!$C$3,Y218*Table!$C$4/8,Y218*Table!$D$4/8),3)</f>
        <v>63</v>
      </c>
      <c r="X218" s="16"/>
      <c r="Y218" s="16">
        <v>1.1200000000000001</v>
      </c>
      <c r="Z218" s="16"/>
      <c r="AA218" s="16"/>
      <c r="AB218" s="99">
        <v>43999</v>
      </c>
      <c r="AC218" s="99">
        <v>43997</v>
      </c>
      <c r="AD218" s="99"/>
      <c r="AE218" s="99"/>
      <c r="AF218" s="99"/>
      <c r="AG218" s="99"/>
      <c r="AH218" s="100"/>
      <c r="AI218" s="100"/>
      <c r="AJ218" s="100"/>
      <c r="AK218" s="157"/>
      <c r="AL218" s="134"/>
      <c r="AM218" s="15"/>
      <c r="AN218" s="15"/>
    </row>
    <row r="219" spans="2:40" x14ac:dyDescent="0.25">
      <c r="B219" s="133">
        <v>160</v>
      </c>
      <c r="C219" s="16">
        <v>20200612</v>
      </c>
      <c r="D219" s="16" t="s">
        <v>3</v>
      </c>
      <c r="E219" s="141" t="s">
        <v>873</v>
      </c>
      <c r="F219" s="98" t="s">
        <v>1725</v>
      </c>
      <c r="G219" s="52"/>
      <c r="H219" s="16" t="s">
        <v>1814</v>
      </c>
      <c r="I219" s="16" t="s">
        <v>1749</v>
      </c>
      <c r="J219" s="16" t="s">
        <v>910</v>
      </c>
      <c r="K219" s="52"/>
      <c r="L219" s="98" t="s">
        <v>935</v>
      </c>
      <c r="M219" s="52"/>
      <c r="N219" s="16" t="s">
        <v>1880</v>
      </c>
      <c r="O219" s="98"/>
      <c r="P219" s="98" t="s">
        <v>1872</v>
      </c>
      <c r="Q219" s="18"/>
      <c r="R219" s="16" t="s">
        <v>1894</v>
      </c>
      <c r="S219" s="16" t="s">
        <v>66</v>
      </c>
      <c r="T219" s="16"/>
      <c r="U219" s="16"/>
      <c r="V219" s="16"/>
      <c r="W219" s="16">
        <f>ROUND(IF(D219=Table!$C$3,Y219*Table!$C$4/8,Y219*Table!$D$4/8),3)</f>
        <v>63</v>
      </c>
      <c r="X219" s="16"/>
      <c r="Y219" s="16">
        <v>1.1200000000000001</v>
      </c>
      <c r="Z219" s="16"/>
      <c r="AA219" s="16"/>
      <c r="AB219" s="99">
        <v>43999</v>
      </c>
      <c r="AC219" s="99">
        <v>43997</v>
      </c>
      <c r="AD219" s="99"/>
      <c r="AE219" s="99"/>
      <c r="AF219" s="99"/>
      <c r="AG219" s="99"/>
      <c r="AH219" s="100"/>
      <c r="AI219" s="100"/>
      <c r="AJ219" s="100"/>
      <c r="AK219" s="157"/>
      <c r="AL219" s="134"/>
      <c r="AM219" s="15"/>
      <c r="AN219" s="15"/>
    </row>
    <row r="220" spans="2:40" x14ac:dyDescent="0.25">
      <c r="B220" s="133">
        <v>161</v>
      </c>
      <c r="C220" s="16">
        <v>20200612</v>
      </c>
      <c r="D220" s="16" t="s">
        <v>3</v>
      </c>
      <c r="E220" s="141" t="s">
        <v>873</v>
      </c>
      <c r="F220" s="98" t="s">
        <v>1725</v>
      </c>
      <c r="G220" s="52"/>
      <c r="H220" s="16" t="s">
        <v>1815</v>
      </c>
      <c r="I220" s="16" t="s">
        <v>1750</v>
      </c>
      <c r="J220" s="16" t="s">
        <v>910</v>
      </c>
      <c r="K220" s="52"/>
      <c r="L220" s="98" t="s">
        <v>935</v>
      </c>
      <c r="M220" s="52"/>
      <c r="N220" s="16" t="s">
        <v>1880</v>
      </c>
      <c r="O220" s="98"/>
      <c r="P220" s="98" t="s">
        <v>1872</v>
      </c>
      <c r="Q220" s="18"/>
      <c r="R220" s="16" t="s">
        <v>1894</v>
      </c>
      <c r="S220" s="16" t="s">
        <v>66</v>
      </c>
      <c r="T220" s="16"/>
      <c r="U220" s="16"/>
      <c r="V220" s="16"/>
      <c r="W220" s="16">
        <f>ROUND(IF(D220=Table!$C$3,Y220*Table!$C$4/8,Y220*Table!$D$4/8),3)</f>
        <v>63</v>
      </c>
      <c r="X220" s="16"/>
      <c r="Y220" s="16">
        <v>1.1200000000000001</v>
      </c>
      <c r="Z220" s="16"/>
      <c r="AA220" s="16"/>
      <c r="AB220" s="99">
        <v>43999</v>
      </c>
      <c r="AC220" s="99">
        <v>43997</v>
      </c>
      <c r="AD220" s="99"/>
      <c r="AE220" s="99"/>
      <c r="AF220" s="99"/>
      <c r="AG220" s="99"/>
      <c r="AH220" s="100"/>
      <c r="AI220" s="100"/>
      <c r="AJ220" s="100"/>
      <c r="AK220" s="157"/>
      <c r="AL220" s="134"/>
      <c r="AM220" s="15"/>
      <c r="AN220" s="15"/>
    </row>
    <row r="221" spans="2:40" x14ac:dyDescent="0.25">
      <c r="B221" s="133">
        <v>162</v>
      </c>
      <c r="C221" s="16">
        <v>20200612</v>
      </c>
      <c r="D221" s="16" t="s">
        <v>3</v>
      </c>
      <c r="E221" s="141" t="s">
        <v>873</v>
      </c>
      <c r="F221" s="98" t="s">
        <v>1725</v>
      </c>
      <c r="G221" s="52"/>
      <c r="H221" s="16" t="s">
        <v>1816</v>
      </c>
      <c r="I221" s="16" t="s">
        <v>1751</v>
      </c>
      <c r="J221" s="16" t="s">
        <v>910</v>
      </c>
      <c r="K221" s="52"/>
      <c r="L221" s="98" t="s">
        <v>935</v>
      </c>
      <c r="M221" s="52"/>
      <c r="N221" s="16" t="s">
        <v>1880</v>
      </c>
      <c r="O221" s="98"/>
      <c r="P221" s="98" t="s">
        <v>1872</v>
      </c>
      <c r="Q221" s="18"/>
      <c r="R221" s="16" t="s">
        <v>1894</v>
      </c>
      <c r="S221" s="16" t="s">
        <v>66</v>
      </c>
      <c r="T221" s="16"/>
      <c r="U221" s="16"/>
      <c r="V221" s="16"/>
      <c r="W221" s="16">
        <f>ROUND(IF(D221=Table!$C$3,Y221*Table!$C$4/8,Y221*Table!$D$4/8),3)</f>
        <v>63</v>
      </c>
      <c r="X221" s="16"/>
      <c r="Y221" s="16">
        <v>1.1200000000000001</v>
      </c>
      <c r="Z221" s="16"/>
      <c r="AA221" s="16"/>
      <c r="AB221" s="99">
        <v>43999</v>
      </c>
      <c r="AC221" s="99">
        <v>43997</v>
      </c>
      <c r="AD221" s="99"/>
      <c r="AE221" s="99"/>
      <c r="AF221" s="99"/>
      <c r="AG221" s="99"/>
      <c r="AH221" s="100"/>
      <c r="AI221" s="100"/>
      <c r="AJ221" s="100"/>
      <c r="AK221" s="157"/>
      <c r="AL221" s="134"/>
      <c r="AM221" s="15"/>
      <c r="AN221" s="15"/>
    </row>
    <row r="222" spans="2:40" x14ac:dyDescent="0.25">
      <c r="B222" s="133">
        <v>163</v>
      </c>
      <c r="C222" s="16">
        <v>20200612</v>
      </c>
      <c r="D222" s="16" t="s">
        <v>3</v>
      </c>
      <c r="E222" s="141" t="s">
        <v>873</v>
      </c>
      <c r="F222" s="98" t="s">
        <v>1725</v>
      </c>
      <c r="G222" s="52"/>
      <c r="H222" s="16" t="s">
        <v>1817</v>
      </c>
      <c r="I222" s="16" t="s">
        <v>1752</v>
      </c>
      <c r="J222" s="16" t="s">
        <v>910</v>
      </c>
      <c r="K222" s="52"/>
      <c r="L222" s="98" t="s">
        <v>935</v>
      </c>
      <c r="M222" s="52"/>
      <c r="N222" s="16" t="s">
        <v>1880</v>
      </c>
      <c r="O222" s="98"/>
      <c r="P222" s="98" t="s">
        <v>1872</v>
      </c>
      <c r="Q222" s="18"/>
      <c r="R222" s="16" t="s">
        <v>1894</v>
      </c>
      <c r="S222" s="16" t="s">
        <v>66</v>
      </c>
      <c r="T222" s="16"/>
      <c r="U222" s="16"/>
      <c r="V222" s="16"/>
      <c r="W222" s="16">
        <f>ROUND(IF(D222=Table!$C$3,Y222*Table!$C$4/8,Y222*Table!$D$4/8),3)</f>
        <v>63</v>
      </c>
      <c r="X222" s="16"/>
      <c r="Y222" s="16">
        <v>1.1200000000000001</v>
      </c>
      <c r="Z222" s="16"/>
      <c r="AA222" s="16"/>
      <c r="AB222" s="99">
        <v>43999</v>
      </c>
      <c r="AC222" s="99">
        <v>43997</v>
      </c>
      <c r="AD222" s="99"/>
      <c r="AE222" s="99"/>
      <c r="AF222" s="99"/>
      <c r="AG222" s="99"/>
      <c r="AH222" s="100"/>
      <c r="AI222" s="100"/>
      <c r="AJ222" s="100"/>
      <c r="AK222" s="157"/>
      <c r="AL222" s="134"/>
      <c r="AM222" s="15"/>
      <c r="AN222" s="15"/>
    </row>
    <row r="223" spans="2:40" x14ac:dyDescent="0.25">
      <c r="B223" s="133">
        <v>164</v>
      </c>
      <c r="C223" s="16">
        <v>20200612</v>
      </c>
      <c r="D223" s="16" t="s">
        <v>3</v>
      </c>
      <c r="E223" s="141" t="s">
        <v>873</v>
      </c>
      <c r="F223" s="98" t="s">
        <v>1725</v>
      </c>
      <c r="G223" s="52"/>
      <c r="H223" s="16" t="s">
        <v>1818</v>
      </c>
      <c r="I223" s="16" t="s">
        <v>1753</v>
      </c>
      <c r="J223" s="16" t="s">
        <v>910</v>
      </c>
      <c r="K223" s="52"/>
      <c r="L223" s="98" t="s">
        <v>935</v>
      </c>
      <c r="M223" s="52"/>
      <c r="N223" s="16" t="s">
        <v>1880</v>
      </c>
      <c r="O223" s="98"/>
      <c r="P223" s="98" t="s">
        <v>1872</v>
      </c>
      <c r="Q223" s="18"/>
      <c r="R223" s="16" t="s">
        <v>1894</v>
      </c>
      <c r="S223" s="16" t="s">
        <v>66</v>
      </c>
      <c r="T223" s="16"/>
      <c r="U223" s="16"/>
      <c r="V223" s="16"/>
      <c r="W223" s="16">
        <f>ROUND(IF(D223=Table!$C$3,Y223*Table!$C$4/8,Y223*Table!$D$4/8),3)</f>
        <v>63</v>
      </c>
      <c r="X223" s="16"/>
      <c r="Y223" s="16">
        <v>1.1200000000000001</v>
      </c>
      <c r="Z223" s="16"/>
      <c r="AA223" s="16"/>
      <c r="AB223" s="99">
        <v>43999</v>
      </c>
      <c r="AC223" s="99">
        <v>43997</v>
      </c>
      <c r="AD223" s="99"/>
      <c r="AE223" s="99"/>
      <c r="AF223" s="99"/>
      <c r="AG223" s="99"/>
      <c r="AH223" s="100"/>
      <c r="AI223" s="100"/>
      <c r="AJ223" s="100"/>
      <c r="AK223" s="157"/>
      <c r="AL223" s="134"/>
      <c r="AM223" s="15"/>
      <c r="AN223" s="15"/>
    </row>
    <row r="224" spans="2:40" x14ac:dyDescent="0.25">
      <c r="B224" s="133">
        <v>165</v>
      </c>
      <c r="C224" s="16">
        <v>20200612</v>
      </c>
      <c r="D224" s="16" t="s">
        <v>3</v>
      </c>
      <c r="E224" s="141" t="s">
        <v>873</v>
      </c>
      <c r="F224" s="98" t="s">
        <v>1725</v>
      </c>
      <c r="G224" s="52"/>
      <c r="H224" s="16" t="s">
        <v>1819</v>
      </c>
      <c r="I224" s="16" t="s">
        <v>1754</v>
      </c>
      <c r="J224" s="16" t="s">
        <v>910</v>
      </c>
      <c r="K224" s="52"/>
      <c r="L224" s="98" t="s">
        <v>935</v>
      </c>
      <c r="M224" s="52"/>
      <c r="N224" s="16" t="s">
        <v>1880</v>
      </c>
      <c r="O224" s="98"/>
      <c r="P224" s="98" t="s">
        <v>1872</v>
      </c>
      <c r="Q224" s="18"/>
      <c r="R224" s="16" t="s">
        <v>1894</v>
      </c>
      <c r="S224" s="16" t="s">
        <v>66</v>
      </c>
      <c r="T224" s="16"/>
      <c r="U224" s="16"/>
      <c r="V224" s="16"/>
      <c r="W224" s="16">
        <f>ROUND(IF(D224=Table!$C$3,Y224*Table!$C$4/8,Y224*Table!$D$4/8),3)</f>
        <v>63</v>
      </c>
      <c r="X224" s="16"/>
      <c r="Y224" s="16">
        <v>1.1200000000000001</v>
      </c>
      <c r="Z224" s="16"/>
      <c r="AA224" s="16"/>
      <c r="AB224" s="99">
        <v>43999</v>
      </c>
      <c r="AC224" s="99">
        <v>43997</v>
      </c>
      <c r="AD224" s="99"/>
      <c r="AE224" s="99"/>
      <c r="AF224" s="99"/>
      <c r="AG224" s="99"/>
      <c r="AH224" s="100"/>
      <c r="AI224" s="100"/>
      <c r="AJ224" s="100"/>
      <c r="AK224" s="157"/>
      <c r="AL224" s="134"/>
      <c r="AM224" s="15"/>
      <c r="AN224" s="15"/>
    </row>
    <row r="225" spans="2:40" x14ac:dyDescent="0.25">
      <c r="B225" s="133">
        <v>166</v>
      </c>
      <c r="C225" s="16">
        <v>20200612</v>
      </c>
      <c r="D225" s="16" t="s">
        <v>3</v>
      </c>
      <c r="E225" s="141" t="s">
        <v>873</v>
      </c>
      <c r="F225" s="98" t="s">
        <v>1725</v>
      </c>
      <c r="G225" s="52"/>
      <c r="H225" s="16" t="s">
        <v>1820</v>
      </c>
      <c r="I225" s="16" t="s">
        <v>1755</v>
      </c>
      <c r="J225" s="16" t="s">
        <v>910</v>
      </c>
      <c r="K225" s="52"/>
      <c r="L225" s="98" t="s">
        <v>935</v>
      </c>
      <c r="M225" s="52"/>
      <c r="N225" s="16" t="s">
        <v>1880</v>
      </c>
      <c r="O225" s="98"/>
      <c r="P225" s="98" t="s">
        <v>1872</v>
      </c>
      <c r="Q225" s="18"/>
      <c r="R225" s="16" t="s">
        <v>1894</v>
      </c>
      <c r="S225" s="16" t="s">
        <v>66</v>
      </c>
      <c r="T225" s="16"/>
      <c r="U225" s="16"/>
      <c r="V225" s="16"/>
      <c r="W225" s="16">
        <f>ROUND(IF(D225=Table!$C$3,Y225*Table!$C$4/8,Y225*Table!$D$4/8),3)</f>
        <v>63</v>
      </c>
      <c r="X225" s="16"/>
      <c r="Y225" s="16">
        <v>1.1200000000000001</v>
      </c>
      <c r="Z225" s="16"/>
      <c r="AA225" s="16"/>
      <c r="AB225" s="99">
        <v>43999</v>
      </c>
      <c r="AC225" s="99">
        <v>43997</v>
      </c>
      <c r="AD225" s="99"/>
      <c r="AE225" s="99"/>
      <c r="AF225" s="99"/>
      <c r="AG225" s="99"/>
      <c r="AH225" s="100"/>
      <c r="AI225" s="100"/>
      <c r="AJ225" s="100"/>
      <c r="AK225" s="157"/>
      <c r="AL225" s="134"/>
      <c r="AM225" s="15"/>
      <c r="AN225" s="15"/>
    </row>
    <row r="226" spans="2:40" x14ac:dyDescent="0.25">
      <c r="B226" s="133">
        <v>167</v>
      </c>
      <c r="C226" s="16">
        <v>20200612</v>
      </c>
      <c r="D226" s="16" t="s">
        <v>3</v>
      </c>
      <c r="E226" s="141" t="s">
        <v>873</v>
      </c>
      <c r="F226" s="98" t="s">
        <v>1725</v>
      </c>
      <c r="G226" s="52"/>
      <c r="H226" s="16" t="s">
        <v>1821</v>
      </c>
      <c r="I226" s="16" t="s">
        <v>1756</v>
      </c>
      <c r="J226" s="16" t="s">
        <v>910</v>
      </c>
      <c r="K226" s="52"/>
      <c r="L226" s="98" t="s">
        <v>935</v>
      </c>
      <c r="M226" s="52"/>
      <c r="N226" s="16" t="s">
        <v>1880</v>
      </c>
      <c r="O226" s="98"/>
      <c r="P226" s="98" t="s">
        <v>1872</v>
      </c>
      <c r="Q226" s="18"/>
      <c r="R226" s="16" t="s">
        <v>1894</v>
      </c>
      <c r="S226" s="16" t="s">
        <v>66</v>
      </c>
      <c r="T226" s="16"/>
      <c r="U226" s="16"/>
      <c r="V226" s="16"/>
      <c r="W226" s="16">
        <f>ROUND(IF(D226=Table!$C$3,Y226*Table!$C$4/8,Y226*Table!$D$4/8),3)</f>
        <v>63</v>
      </c>
      <c r="X226" s="16"/>
      <c r="Y226" s="16">
        <v>1.1200000000000001</v>
      </c>
      <c r="Z226" s="16"/>
      <c r="AA226" s="16"/>
      <c r="AB226" s="99">
        <v>43999</v>
      </c>
      <c r="AC226" s="99">
        <v>43997</v>
      </c>
      <c r="AD226" s="99"/>
      <c r="AE226" s="99"/>
      <c r="AF226" s="99"/>
      <c r="AG226" s="99"/>
      <c r="AH226" s="100"/>
      <c r="AI226" s="100"/>
      <c r="AJ226" s="100"/>
      <c r="AK226" s="157"/>
      <c r="AL226" s="134"/>
      <c r="AM226" s="15"/>
      <c r="AN226" s="15"/>
    </row>
    <row r="227" spans="2:40" x14ac:dyDescent="0.25">
      <c r="B227" s="133">
        <v>168</v>
      </c>
      <c r="C227" s="16">
        <v>20200612</v>
      </c>
      <c r="D227" s="16" t="s">
        <v>3</v>
      </c>
      <c r="E227" s="141" t="s">
        <v>873</v>
      </c>
      <c r="F227" s="98" t="s">
        <v>1725</v>
      </c>
      <c r="G227" s="52"/>
      <c r="H227" s="16" t="s">
        <v>1822</v>
      </c>
      <c r="I227" s="16" t="s">
        <v>1757</v>
      </c>
      <c r="J227" s="16" t="s">
        <v>910</v>
      </c>
      <c r="K227" s="52"/>
      <c r="L227" s="98" t="s">
        <v>935</v>
      </c>
      <c r="M227" s="52"/>
      <c r="N227" s="16" t="s">
        <v>1880</v>
      </c>
      <c r="O227" s="98"/>
      <c r="P227" s="98" t="s">
        <v>1872</v>
      </c>
      <c r="Q227" s="18"/>
      <c r="R227" s="16" t="s">
        <v>1894</v>
      </c>
      <c r="S227" s="16" t="s">
        <v>66</v>
      </c>
      <c r="T227" s="16"/>
      <c r="U227" s="16"/>
      <c r="V227" s="16"/>
      <c r="W227" s="16">
        <f>ROUND(IF(D227=Table!$C$3,Y227*Table!$C$4/8,Y227*Table!$D$4/8),3)</f>
        <v>63</v>
      </c>
      <c r="X227" s="16"/>
      <c r="Y227" s="16">
        <v>1.1200000000000001</v>
      </c>
      <c r="Z227" s="16"/>
      <c r="AA227" s="16"/>
      <c r="AB227" s="99">
        <v>43999</v>
      </c>
      <c r="AC227" s="99">
        <v>43997</v>
      </c>
      <c r="AD227" s="99"/>
      <c r="AE227" s="99"/>
      <c r="AF227" s="99"/>
      <c r="AG227" s="99"/>
      <c r="AH227" s="100"/>
      <c r="AI227" s="100"/>
      <c r="AJ227" s="100"/>
      <c r="AK227" s="157"/>
      <c r="AL227" s="134"/>
      <c r="AM227" s="15"/>
      <c r="AN227" s="15"/>
    </row>
    <row r="228" spans="2:40" x14ac:dyDescent="0.25">
      <c r="B228" s="133">
        <v>169</v>
      </c>
      <c r="C228" s="16">
        <v>20200612</v>
      </c>
      <c r="D228" s="16" t="s">
        <v>3</v>
      </c>
      <c r="E228" s="141" t="s">
        <v>873</v>
      </c>
      <c r="F228" s="98" t="s">
        <v>1725</v>
      </c>
      <c r="G228" s="52"/>
      <c r="H228" s="16" t="s">
        <v>1823</v>
      </c>
      <c r="I228" s="16" t="s">
        <v>1758</v>
      </c>
      <c r="J228" s="16" t="s">
        <v>910</v>
      </c>
      <c r="K228" s="52"/>
      <c r="L228" s="98" t="s">
        <v>935</v>
      </c>
      <c r="M228" s="52"/>
      <c r="N228" s="16" t="s">
        <v>1880</v>
      </c>
      <c r="O228" s="98"/>
      <c r="P228" s="98" t="s">
        <v>1873</v>
      </c>
      <c r="Q228" s="18"/>
      <c r="R228" s="16" t="s">
        <v>1894</v>
      </c>
      <c r="S228" s="16" t="s">
        <v>66</v>
      </c>
      <c r="T228" s="16"/>
      <c r="U228" s="16"/>
      <c r="V228" s="16"/>
      <c r="W228" s="16">
        <f>ROUND(IF(D228=Table!$C$3,Y228*Table!$C$4/8,Y228*Table!$D$4/8),3)</f>
        <v>63</v>
      </c>
      <c r="X228" s="16"/>
      <c r="Y228" s="16">
        <v>1.1200000000000001</v>
      </c>
      <c r="Z228" s="16"/>
      <c r="AA228" s="16"/>
      <c r="AB228" s="99">
        <v>43999</v>
      </c>
      <c r="AC228" s="99">
        <v>43997</v>
      </c>
      <c r="AD228" s="99"/>
      <c r="AE228" s="99"/>
      <c r="AF228" s="99"/>
      <c r="AG228" s="99"/>
      <c r="AH228" s="100"/>
      <c r="AI228" s="100"/>
      <c r="AJ228" s="100"/>
      <c r="AK228" s="157"/>
      <c r="AL228" s="134"/>
      <c r="AM228" s="15"/>
      <c r="AN228" s="15"/>
    </row>
    <row r="229" spans="2:40" x14ac:dyDescent="0.25">
      <c r="B229" s="133">
        <v>170</v>
      </c>
      <c r="C229" s="16">
        <v>20200612</v>
      </c>
      <c r="D229" s="16" t="s">
        <v>3</v>
      </c>
      <c r="E229" s="141" t="s">
        <v>873</v>
      </c>
      <c r="F229" s="98" t="s">
        <v>1725</v>
      </c>
      <c r="G229" s="52"/>
      <c r="H229" s="16" t="s">
        <v>1824</v>
      </c>
      <c r="I229" s="16" t="s">
        <v>1759</v>
      </c>
      <c r="J229" s="16" t="s">
        <v>910</v>
      </c>
      <c r="K229" s="52"/>
      <c r="L229" s="98" t="s">
        <v>935</v>
      </c>
      <c r="M229" s="52"/>
      <c r="N229" s="16" t="s">
        <v>1880</v>
      </c>
      <c r="O229" s="98"/>
      <c r="P229" s="98" t="s">
        <v>1873</v>
      </c>
      <c r="Q229" s="18"/>
      <c r="R229" s="16" t="s">
        <v>1894</v>
      </c>
      <c r="S229" s="16" t="s">
        <v>66</v>
      </c>
      <c r="T229" s="16"/>
      <c r="U229" s="16"/>
      <c r="V229" s="16"/>
      <c r="W229" s="16">
        <f>ROUND(IF(D229=Table!$C$3,Y229*Table!$C$4/8,Y229*Table!$D$4/8),3)</f>
        <v>131.04</v>
      </c>
      <c r="X229" s="16"/>
      <c r="Y229" s="16">
        <v>2.3296000000000001</v>
      </c>
      <c r="Z229" s="16"/>
      <c r="AA229" s="16"/>
      <c r="AB229" s="99">
        <v>43999</v>
      </c>
      <c r="AC229" s="99">
        <v>43997</v>
      </c>
      <c r="AD229" s="99"/>
      <c r="AE229" s="99"/>
      <c r="AF229" s="99"/>
      <c r="AG229" s="99"/>
      <c r="AH229" s="100"/>
      <c r="AI229" s="100"/>
      <c r="AJ229" s="100"/>
      <c r="AK229" s="157"/>
      <c r="AL229" s="134"/>
      <c r="AM229" s="15"/>
      <c r="AN229" s="15"/>
    </row>
    <row r="230" spans="2:40" x14ac:dyDescent="0.25">
      <c r="B230" s="133">
        <v>171</v>
      </c>
      <c r="C230" s="16">
        <v>20200612</v>
      </c>
      <c r="D230" s="16" t="s">
        <v>3</v>
      </c>
      <c r="E230" s="141" t="s">
        <v>873</v>
      </c>
      <c r="F230" s="98" t="s">
        <v>1725</v>
      </c>
      <c r="G230" s="52"/>
      <c r="H230" s="16" t="s">
        <v>1825</v>
      </c>
      <c r="I230" s="16" t="s">
        <v>1760</v>
      </c>
      <c r="J230" s="16" t="s">
        <v>837</v>
      </c>
      <c r="K230" s="52"/>
      <c r="L230" s="98" t="s">
        <v>935</v>
      </c>
      <c r="M230" s="52"/>
      <c r="N230" s="16" t="s">
        <v>1880</v>
      </c>
      <c r="O230" s="98"/>
      <c r="P230" s="98" t="s">
        <v>1875</v>
      </c>
      <c r="Q230" s="18"/>
      <c r="R230" s="16" t="s">
        <v>1894</v>
      </c>
      <c r="S230" s="16" t="s">
        <v>66</v>
      </c>
      <c r="T230" s="16"/>
      <c r="U230" s="16"/>
      <c r="V230" s="16"/>
      <c r="W230" s="16">
        <f>ROUND(IF(D230=Table!$C$3,Y230*Table!$C$4/8,Y230*Table!$D$4/8),3)</f>
        <v>63</v>
      </c>
      <c r="X230" s="16"/>
      <c r="Y230" s="16">
        <v>1.1200000000000001</v>
      </c>
      <c r="Z230" s="16"/>
      <c r="AA230" s="16"/>
      <c r="AB230" s="99">
        <v>43999</v>
      </c>
      <c r="AC230" s="99">
        <v>43997</v>
      </c>
      <c r="AD230" s="99"/>
      <c r="AE230" s="99"/>
      <c r="AF230" s="99"/>
      <c r="AG230" s="99"/>
      <c r="AH230" s="100"/>
      <c r="AI230" s="100"/>
      <c r="AJ230" s="100"/>
      <c r="AK230" s="157"/>
      <c r="AL230" s="134"/>
      <c r="AM230" s="15"/>
      <c r="AN230" s="15"/>
    </row>
    <row r="231" spans="2:40" x14ac:dyDescent="0.25">
      <c r="B231" s="133">
        <v>172</v>
      </c>
      <c r="C231" s="16">
        <v>20200612</v>
      </c>
      <c r="D231" s="16" t="s">
        <v>3</v>
      </c>
      <c r="E231" s="141" t="s">
        <v>873</v>
      </c>
      <c r="F231" s="98" t="s">
        <v>1725</v>
      </c>
      <c r="G231" s="52"/>
      <c r="H231" s="16" t="s">
        <v>1826</v>
      </c>
      <c r="I231" s="16" t="s">
        <v>1761</v>
      </c>
      <c r="J231" s="16" t="s">
        <v>837</v>
      </c>
      <c r="K231" s="52"/>
      <c r="L231" s="98" t="s">
        <v>935</v>
      </c>
      <c r="M231" s="52"/>
      <c r="N231" s="16" t="s">
        <v>1880</v>
      </c>
      <c r="O231" s="98"/>
      <c r="P231" s="98" t="s">
        <v>1876</v>
      </c>
      <c r="Q231" s="18"/>
      <c r="R231" s="16" t="s">
        <v>1894</v>
      </c>
      <c r="S231" s="16" t="s">
        <v>66</v>
      </c>
      <c r="T231" s="16"/>
      <c r="U231" s="16"/>
      <c r="V231" s="16"/>
      <c r="W231" s="16">
        <f>ROUND(IF(D231=Table!$C$3,Y231*Table!$C$4/8,Y231*Table!$D$4/8),3)</f>
        <v>63</v>
      </c>
      <c r="X231" s="16"/>
      <c r="Y231" s="16">
        <v>1.1200000000000001</v>
      </c>
      <c r="Z231" s="16"/>
      <c r="AA231" s="16"/>
      <c r="AB231" s="99">
        <v>43999</v>
      </c>
      <c r="AC231" s="99">
        <v>43997</v>
      </c>
      <c r="AD231" s="99"/>
      <c r="AE231" s="99"/>
      <c r="AF231" s="99"/>
      <c r="AG231" s="99"/>
      <c r="AH231" s="100"/>
      <c r="AI231" s="100"/>
      <c r="AJ231" s="100"/>
      <c r="AK231" s="157"/>
      <c r="AL231" s="134"/>
      <c r="AM231" s="15"/>
      <c r="AN231" s="15"/>
    </row>
    <row r="232" spans="2:40" x14ac:dyDescent="0.25">
      <c r="B232" s="133">
        <v>173</v>
      </c>
      <c r="C232" s="16">
        <v>20200612</v>
      </c>
      <c r="D232" s="16" t="s">
        <v>3</v>
      </c>
      <c r="E232" s="141" t="s">
        <v>873</v>
      </c>
      <c r="F232" s="98" t="s">
        <v>1725</v>
      </c>
      <c r="G232" s="52"/>
      <c r="H232" s="16" t="s">
        <v>1827</v>
      </c>
      <c r="I232" s="16" t="s">
        <v>1762</v>
      </c>
      <c r="J232" s="16" t="s">
        <v>910</v>
      </c>
      <c r="K232" s="52"/>
      <c r="L232" s="98" t="s">
        <v>935</v>
      </c>
      <c r="M232" s="52"/>
      <c r="N232" s="16" t="s">
        <v>1880</v>
      </c>
      <c r="O232" s="98"/>
      <c r="P232" s="98" t="s">
        <v>1877</v>
      </c>
      <c r="Q232" s="18"/>
      <c r="R232" s="16" t="s">
        <v>1894</v>
      </c>
      <c r="S232" s="16" t="s">
        <v>66</v>
      </c>
      <c r="T232" s="16"/>
      <c r="U232" s="16"/>
      <c r="V232" s="16"/>
      <c r="W232" s="16">
        <f>ROUND(IF(D232=Table!$C$3,Y232*Table!$C$4/8,Y232*Table!$D$4/8),3)</f>
        <v>63</v>
      </c>
      <c r="X232" s="16"/>
      <c r="Y232" s="16">
        <v>1.1200000000000001</v>
      </c>
      <c r="Z232" s="16"/>
      <c r="AA232" s="16"/>
      <c r="AB232" s="99">
        <v>43999</v>
      </c>
      <c r="AC232" s="99">
        <v>43997</v>
      </c>
      <c r="AD232" s="99"/>
      <c r="AE232" s="99"/>
      <c r="AF232" s="99"/>
      <c r="AG232" s="99"/>
      <c r="AH232" s="100"/>
      <c r="AI232" s="100"/>
      <c r="AJ232" s="100"/>
      <c r="AK232" s="157"/>
      <c r="AL232" s="134"/>
      <c r="AM232" s="15"/>
      <c r="AN232" s="15"/>
    </row>
    <row r="233" spans="2:40" x14ac:dyDescent="0.25">
      <c r="B233" s="133">
        <v>174</v>
      </c>
      <c r="C233" s="16">
        <v>20200612</v>
      </c>
      <c r="D233" s="16" t="s">
        <v>3</v>
      </c>
      <c r="E233" s="141" t="s">
        <v>873</v>
      </c>
      <c r="F233" s="98" t="s">
        <v>1725</v>
      </c>
      <c r="G233" s="52"/>
      <c r="H233" s="16" t="s">
        <v>1828</v>
      </c>
      <c r="I233" s="16" t="s">
        <v>1763</v>
      </c>
      <c r="J233" s="16" t="s">
        <v>910</v>
      </c>
      <c r="K233" s="52"/>
      <c r="L233" s="98" t="s">
        <v>935</v>
      </c>
      <c r="M233" s="52"/>
      <c r="N233" s="16" t="s">
        <v>1880</v>
      </c>
      <c r="O233" s="98"/>
      <c r="P233" s="98" t="s">
        <v>1872</v>
      </c>
      <c r="Q233" s="18"/>
      <c r="R233" s="16" t="s">
        <v>1894</v>
      </c>
      <c r="S233" s="16" t="s">
        <v>66</v>
      </c>
      <c r="T233" s="16"/>
      <c r="U233" s="16"/>
      <c r="V233" s="16"/>
      <c r="W233" s="16">
        <f>ROUND(IF(D233=Table!$C$3,Y233*Table!$C$4/8,Y233*Table!$D$4/8),3)</f>
        <v>63</v>
      </c>
      <c r="X233" s="16"/>
      <c r="Y233" s="16">
        <v>1.1200000000000001</v>
      </c>
      <c r="Z233" s="16"/>
      <c r="AA233" s="16"/>
      <c r="AB233" s="99">
        <v>43999</v>
      </c>
      <c r="AC233" s="99">
        <v>43997</v>
      </c>
      <c r="AD233" s="99"/>
      <c r="AE233" s="99"/>
      <c r="AF233" s="99"/>
      <c r="AG233" s="99"/>
      <c r="AH233" s="100"/>
      <c r="AI233" s="100"/>
      <c r="AJ233" s="100"/>
      <c r="AK233" s="157"/>
      <c r="AL233" s="134"/>
      <c r="AM233" s="15"/>
      <c r="AN233" s="15"/>
    </row>
    <row r="234" spans="2:40" x14ac:dyDescent="0.25">
      <c r="B234" s="133">
        <v>175</v>
      </c>
      <c r="C234" s="16">
        <v>20200612</v>
      </c>
      <c r="D234" s="16" t="s">
        <v>3</v>
      </c>
      <c r="E234" s="141" t="s">
        <v>873</v>
      </c>
      <c r="F234" s="98" t="s">
        <v>1725</v>
      </c>
      <c r="G234" s="52"/>
      <c r="H234" s="16" t="s">
        <v>1829</v>
      </c>
      <c r="I234" s="16" t="s">
        <v>1764</v>
      </c>
      <c r="J234" s="16" t="s">
        <v>838</v>
      </c>
      <c r="K234" s="52"/>
      <c r="L234" s="98" t="s">
        <v>935</v>
      </c>
      <c r="M234" s="52"/>
      <c r="N234" s="16" t="s">
        <v>1880</v>
      </c>
      <c r="O234" s="98"/>
      <c r="P234" s="98" t="s">
        <v>1872</v>
      </c>
      <c r="Q234" s="18"/>
      <c r="R234" s="16" t="s">
        <v>1894</v>
      </c>
      <c r="S234" s="16" t="s">
        <v>66</v>
      </c>
      <c r="T234" s="16"/>
      <c r="U234" s="16"/>
      <c r="V234" s="16"/>
      <c r="W234" s="16">
        <f>ROUND(IF(D234=Table!$C$3,Y234*Table!$C$4/8,Y234*Table!$D$4/8),3)</f>
        <v>63</v>
      </c>
      <c r="X234" s="16"/>
      <c r="Y234" s="16">
        <v>1.1200000000000001</v>
      </c>
      <c r="Z234" s="16"/>
      <c r="AA234" s="16"/>
      <c r="AB234" s="99">
        <v>43999</v>
      </c>
      <c r="AC234" s="99">
        <v>43997</v>
      </c>
      <c r="AD234" s="99"/>
      <c r="AE234" s="99"/>
      <c r="AF234" s="99"/>
      <c r="AG234" s="99"/>
      <c r="AH234" s="100"/>
      <c r="AI234" s="100"/>
      <c r="AJ234" s="100"/>
      <c r="AK234" s="157"/>
      <c r="AL234" s="134"/>
      <c r="AM234" s="15"/>
      <c r="AN234" s="15"/>
    </row>
    <row r="235" spans="2:40" x14ac:dyDescent="0.25">
      <c r="B235" s="133">
        <v>176</v>
      </c>
      <c r="C235" s="16">
        <v>20200612</v>
      </c>
      <c r="D235" s="16" t="s">
        <v>3</v>
      </c>
      <c r="E235" s="141" t="s">
        <v>873</v>
      </c>
      <c r="F235" s="98" t="s">
        <v>1725</v>
      </c>
      <c r="G235" s="52"/>
      <c r="H235" s="16" t="s">
        <v>1830</v>
      </c>
      <c r="I235" s="16" t="s">
        <v>1765</v>
      </c>
      <c r="J235" s="16" t="s">
        <v>910</v>
      </c>
      <c r="K235" s="52"/>
      <c r="L235" s="98" t="s">
        <v>935</v>
      </c>
      <c r="M235" s="52"/>
      <c r="N235" s="16" t="s">
        <v>1880</v>
      </c>
      <c r="O235" s="98"/>
      <c r="P235" s="98" t="s">
        <v>1873</v>
      </c>
      <c r="Q235" s="18"/>
      <c r="R235" s="16" t="s">
        <v>1894</v>
      </c>
      <c r="S235" s="16" t="s">
        <v>66</v>
      </c>
      <c r="T235" s="16"/>
      <c r="U235" s="16"/>
      <c r="V235" s="16"/>
      <c r="W235" s="16">
        <f>ROUND(IF(D235=Table!$C$3,Y235*Table!$C$4/8,Y235*Table!$D$4/8),3)</f>
        <v>85.5</v>
      </c>
      <c r="X235" s="16"/>
      <c r="Y235" s="16">
        <v>1.52</v>
      </c>
      <c r="Z235" s="16"/>
      <c r="AA235" s="16"/>
      <c r="AB235" s="99">
        <v>43999</v>
      </c>
      <c r="AC235" s="99">
        <v>43997</v>
      </c>
      <c r="AD235" s="99"/>
      <c r="AE235" s="99"/>
      <c r="AF235" s="99"/>
      <c r="AG235" s="99"/>
      <c r="AH235" s="100"/>
      <c r="AI235" s="100"/>
      <c r="AJ235" s="100"/>
      <c r="AK235" s="157"/>
      <c r="AL235" s="134"/>
      <c r="AM235" s="15"/>
      <c r="AN235" s="15"/>
    </row>
    <row r="236" spans="2:40" x14ac:dyDescent="0.25">
      <c r="B236" s="133">
        <v>177</v>
      </c>
      <c r="C236" s="16">
        <v>20200612</v>
      </c>
      <c r="D236" s="16" t="s">
        <v>3</v>
      </c>
      <c r="E236" s="141" t="s">
        <v>873</v>
      </c>
      <c r="F236" s="98" t="s">
        <v>1725</v>
      </c>
      <c r="G236" s="52"/>
      <c r="H236" s="16" t="s">
        <v>1831</v>
      </c>
      <c r="I236" s="16" t="s">
        <v>1766</v>
      </c>
      <c r="J236" s="16" t="s">
        <v>910</v>
      </c>
      <c r="K236" s="52"/>
      <c r="L236" s="98" t="s">
        <v>935</v>
      </c>
      <c r="M236" s="52"/>
      <c r="N236" s="16" t="s">
        <v>1880</v>
      </c>
      <c r="O236" s="98"/>
      <c r="P236" s="98" t="s">
        <v>1872</v>
      </c>
      <c r="Q236" s="18"/>
      <c r="R236" s="16" t="s">
        <v>1894</v>
      </c>
      <c r="S236" s="16" t="s">
        <v>66</v>
      </c>
      <c r="T236" s="16"/>
      <c r="U236" s="16"/>
      <c r="V236" s="16"/>
      <c r="W236" s="16">
        <f>ROUND(IF(D236=Table!$C$3,Y236*Table!$C$4/8,Y236*Table!$D$4/8),3)</f>
        <v>63</v>
      </c>
      <c r="X236" s="16"/>
      <c r="Y236" s="16">
        <v>1.1200000000000001</v>
      </c>
      <c r="Z236" s="16"/>
      <c r="AA236" s="16"/>
      <c r="AB236" s="99">
        <v>43999</v>
      </c>
      <c r="AC236" s="99">
        <v>43997</v>
      </c>
      <c r="AD236" s="99"/>
      <c r="AE236" s="99"/>
      <c r="AF236" s="99"/>
      <c r="AG236" s="99"/>
      <c r="AH236" s="100"/>
      <c r="AI236" s="100"/>
      <c r="AJ236" s="100"/>
      <c r="AK236" s="157"/>
      <c r="AL236" s="134"/>
      <c r="AM236" s="15"/>
      <c r="AN236" s="15"/>
    </row>
    <row r="237" spans="2:40" hidden="1" x14ac:dyDescent="0.25">
      <c r="B237" s="133">
        <v>178</v>
      </c>
      <c r="C237" s="16">
        <v>20200612</v>
      </c>
      <c r="D237" s="16" t="s">
        <v>3</v>
      </c>
      <c r="E237" s="141" t="s">
        <v>873</v>
      </c>
      <c r="F237" s="98" t="s">
        <v>1725</v>
      </c>
      <c r="G237" s="52"/>
      <c r="H237" s="16" t="s">
        <v>1832</v>
      </c>
      <c r="I237" s="16" t="s">
        <v>1767</v>
      </c>
      <c r="J237" s="16" t="s">
        <v>910</v>
      </c>
      <c r="K237" s="52"/>
      <c r="L237" s="98" t="s">
        <v>935</v>
      </c>
      <c r="M237" s="52"/>
      <c r="N237" s="16" t="s">
        <v>1880</v>
      </c>
      <c r="O237" s="98"/>
      <c r="P237" s="98" t="s">
        <v>1876</v>
      </c>
      <c r="Q237" s="18"/>
      <c r="R237" s="16" t="s">
        <v>1895</v>
      </c>
      <c r="S237" s="16" t="s">
        <v>141</v>
      </c>
      <c r="T237" s="16"/>
      <c r="U237" s="16"/>
      <c r="V237" s="16"/>
      <c r="W237" s="16">
        <f>ROUND(IF(D237=Table!$C$3,Y237*Table!$C$4/8,Y237*Table!$D$4/8),3)</f>
        <v>112.5</v>
      </c>
      <c r="X237" s="16"/>
      <c r="Y237" s="16">
        <v>2</v>
      </c>
      <c r="Z237" s="16"/>
      <c r="AA237" s="16"/>
      <c r="AB237" s="99">
        <v>43999</v>
      </c>
      <c r="AC237" s="99">
        <v>43997</v>
      </c>
      <c r="AD237" s="99"/>
      <c r="AE237" s="99"/>
      <c r="AF237" s="99"/>
      <c r="AG237" s="99"/>
      <c r="AH237" s="100"/>
      <c r="AI237" s="100"/>
      <c r="AJ237" s="100"/>
      <c r="AK237" s="157"/>
      <c r="AL237" s="134"/>
      <c r="AM237" s="15"/>
      <c r="AN237" s="15"/>
    </row>
    <row r="238" spans="2:40" hidden="1" x14ac:dyDescent="0.25">
      <c r="B238" s="133">
        <v>179</v>
      </c>
      <c r="C238" s="16">
        <v>20200612</v>
      </c>
      <c r="D238" s="16" t="s">
        <v>3</v>
      </c>
      <c r="E238" s="141" t="s">
        <v>873</v>
      </c>
      <c r="F238" s="98" t="s">
        <v>1725</v>
      </c>
      <c r="G238" s="52"/>
      <c r="H238" s="16" t="s">
        <v>1833</v>
      </c>
      <c r="I238" s="16" t="s">
        <v>1768</v>
      </c>
      <c r="J238" s="16" t="s">
        <v>910</v>
      </c>
      <c r="K238" s="52"/>
      <c r="L238" s="98" t="s">
        <v>935</v>
      </c>
      <c r="M238" s="52"/>
      <c r="N238" s="16" t="s">
        <v>1880</v>
      </c>
      <c r="O238" s="98"/>
      <c r="P238" s="98" t="s">
        <v>1876</v>
      </c>
      <c r="Q238" s="18"/>
      <c r="R238" s="16" t="s">
        <v>1895</v>
      </c>
      <c r="S238" s="16" t="s">
        <v>141</v>
      </c>
      <c r="T238" s="16"/>
      <c r="U238" s="16"/>
      <c r="V238" s="16"/>
      <c r="W238" s="16">
        <f>ROUND(IF(D238=Table!$C$3,Y238*Table!$C$4/8,Y238*Table!$D$4/8),3)</f>
        <v>112.5</v>
      </c>
      <c r="X238" s="16"/>
      <c r="Y238" s="16">
        <v>2</v>
      </c>
      <c r="Z238" s="16"/>
      <c r="AA238" s="16"/>
      <c r="AB238" s="99">
        <v>43999</v>
      </c>
      <c r="AC238" s="99">
        <v>43997</v>
      </c>
      <c r="AD238" s="99"/>
      <c r="AE238" s="99"/>
      <c r="AF238" s="99"/>
      <c r="AG238" s="99"/>
      <c r="AH238" s="100"/>
      <c r="AI238" s="100"/>
      <c r="AJ238" s="100"/>
      <c r="AK238" s="157"/>
      <c r="AL238" s="134"/>
      <c r="AM238" s="15"/>
      <c r="AN238" s="15"/>
    </row>
    <row r="239" spans="2:40" hidden="1" x14ac:dyDescent="0.25">
      <c r="B239" s="133">
        <v>180</v>
      </c>
      <c r="C239" s="16">
        <v>20200612</v>
      </c>
      <c r="D239" s="16" t="s">
        <v>3</v>
      </c>
      <c r="E239" s="141" t="s">
        <v>873</v>
      </c>
      <c r="F239" s="98" t="s">
        <v>1725</v>
      </c>
      <c r="G239" s="52"/>
      <c r="H239" s="16" t="s">
        <v>1834</v>
      </c>
      <c r="I239" s="16" t="s">
        <v>1769</v>
      </c>
      <c r="J239" s="16" t="s">
        <v>837</v>
      </c>
      <c r="K239" s="52"/>
      <c r="L239" s="98" t="s">
        <v>935</v>
      </c>
      <c r="M239" s="52"/>
      <c r="N239" s="16" t="s">
        <v>1880</v>
      </c>
      <c r="O239" s="98"/>
      <c r="P239" s="98" t="s">
        <v>1873</v>
      </c>
      <c r="Q239" s="18"/>
      <c r="R239" s="16" t="s">
        <v>1895</v>
      </c>
      <c r="S239" s="16" t="s">
        <v>141</v>
      </c>
      <c r="T239" s="16"/>
      <c r="U239" s="16"/>
      <c r="V239" s="16"/>
      <c r="W239" s="16">
        <f>ROUND(IF(D239=Table!$C$3,Y239*Table!$C$4/8,Y239*Table!$D$4/8),3)</f>
        <v>63</v>
      </c>
      <c r="X239" s="16"/>
      <c r="Y239" s="16">
        <v>1.1200000000000001</v>
      </c>
      <c r="Z239" s="16"/>
      <c r="AA239" s="16"/>
      <c r="AB239" s="99">
        <v>43999</v>
      </c>
      <c r="AC239" s="99">
        <v>43997</v>
      </c>
      <c r="AD239" s="99"/>
      <c r="AE239" s="99"/>
      <c r="AF239" s="99"/>
      <c r="AG239" s="99"/>
      <c r="AH239" s="100"/>
      <c r="AI239" s="100"/>
      <c r="AJ239" s="100"/>
      <c r="AK239" s="157"/>
      <c r="AL239" s="134"/>
      <c r="AM239" s="15"/>
      <c r="AN239" s="15"/>
    </row>
    <row r="240" spans="2:40" hidden="1" x14ac:dyDescent="0.25">
      <c r="B240" s="133">
        <v>181</v>
      </c>
      <c r="C240" s="16">
        <v>20200612</v>
      </c>
      <c r="D240" s="16" t="s">
        <v>3</v>
      </c>
      <c r="E240" s="141" t="s">
        <v>873</v>
      </c>
      <c r="F240" s="98" t="s">
        <v>1725</v>
      </c>
      <c r="G240" s="52"/>
      <c r="H240" s="16" t="s">
        <v>1835</v>
      </c>
      <c r="I240" s="16" t="s">
        <v>1770</v>
      </c>
      <c r="J240" s="16" t="s">
        <v>837</v>
      </c>
      <c r="K240" s="52"/>
      <c r="L240" s="98" t="s">
        <v>935</v>
      </c>
      <c r="M240" s="52"/>
      <c r="N240" s="16" t="s">
        <v>1880</v>
      </c>
      <c r="O240" s="98"/>
      <c r="P240" s="98" t="s">
        <v>1873</v>
      </c>
      <c r="Q240" s="18"/>
      <c r="R240" s="16" t="s">
        <v>1895</v>
      </c>
      <c r="S240" s="16" t="s">
        <v>141</v>
      </c>
      <c r="T240" s="16"/>
      <c r="U240" s="16"/>
      <c r="V240" s="16"/>
      <c r="W240" s="16">
        <f>ROUND(IF(D240=Table!$C$3,Y240*Table!$C$4/8,Y240*Table!$D$4/8),3)</f>
        <v>63</v>
      </c>
      <c r="X240" s="16"/>
      <c r="Y240" s="16">
        <v>1.1200000000000001</v>
      </c>
      <c r="Z240" s="16"/>
      <c r="AA240" s="16"/>
      <c r="AB240" s="99">
        <v>43999</v>
      </c>
      <c r="AC240" s="99">
        <v>43997</v>
      </c>
      <c r="AD240" s="99"/>
      <c r="AE240" s="99"/>
      <c r="AF240" s="99"/>
      <c r="AG240" s="99"/>
      <c r="AH240" s="100"/>
      <c r="AI240" s="100"/>
      <c r="AJ240" s="100"/>
      <c r="AK240" s="157"/>
      <c r="AL240" s="134"/>
      <c r="AM240" s="15"/>
      <c r="AN240" s="15"/>
    </row>
    <row r="241" spans="2:40" hidden="1" x14ac:dyDescent="0.25">
      <c r="B241" s="133">
        <v>182</v>
      </c>
      <c r="C241" s="16">
        <v>20200612</v>
      </c>
      <c r="D241" s="16" t="s">
        <v>3</v>
      </c>
      <c r="E241" s="141" t="s">
        <v>873</v>
      </c>
      <c r="F241" s="98" t="s">
        <v>1725</v>
      </c>
      <c r="G241" s="52"/>
      <c r="H241" s="16" t="s">
        <v>1836</v>
      </c>
      <c r="I241" s="16" t="s">
        <v>1771</v>
      </c>
      <c r="J241" s="16" t="s">
        <v>837</v>
      </c>
      <c r="K241" s="52"/>
      <c r="L241" s="98" t="s">
        <v>935</v>
      </c>
      <c r="M241" s="52"/>
      <c r="N241" s="16" t="s">
        <v>1880</v>
      </c>
      <c r="O241" s="98"/>
      <c r="P241" s="98" t="s">
        <v>1873</v>
      </c>
      <c r="Q241" s="18"/>
      <c r="R241" s="16" t="s">
        <v>1895</v>
      </c>
      <c r="S241" s="16" t="s">
        <v>141</v>
      </c>
      <c r="T241" s="16"/>
      <c r="U241" s="16"/>
      <c r="V241" s="16"/>
      <c r="W241" s="16">
        <f>ROUND(IF(D241=Table!$C$3,Y241*Table!$C$4/8,Y241*Table!$D$4/8),3)</f>
        <v>112.5</v>
      </c>
      <c r="X241" s="16"/>
      <c r="Y241" s="16">
        <v>2</v>
      </c>
      <c r="Z241" s="16"/>
      <c r="AA241" s="16"/>
      <c r="AB241" s="99">
        <v>43999</v>
      </c>
      <c r="AC241" s="99">
        <v>43997</v>
      </c>
      <c r="AD241" s="99"/>
      <c r="AE241" s="99"/>
      <c r="AF241" s="99"/>
      <c r="AG241" s="99"/>
      <c r="AH241" s="100"/>
      <c r="AI241" s="100"/>
      <c r="AJ241" s="100"/>
      <c r="AK241" s="157"/>
      <c r="AL241" s="134"/>
      <c r="AM241" s="15"/>
      <c r="AN241" s="15"/>
    </row>
    <row r="242" spans="2:40" hidden="1" x14ac:dyDescent="0.25">
      <c r="B242" s="133">
        <v>183</v>
      </c>
      <c r="C242" s="16">
        <v>20200612</v>
      </c>
      <c r="D242" s="16" t="s">
        <v>3</v>
      </c>
      <c r="E242" s="141" t="s">
        <v>873</v>
      </c>
      <c r="F242" s="98" t="s">
        <v>1725</v>
      </c>
      <c r="G242" s="52"/>
      <c r="H242" s="16" t="s">
        <v>1837</v>
      </c>
      <c r="I242" s="16" t="s">
        <v>1772</v>
      </c>
      <c r="J242" s="16" t="s">
        <v>837</v>
      </c>
      <c r="K242" s="52"/>
      <c r="L242" s="98" t="s">
        <v>935</v>
      </c>
      <c r="M242" s="52"/>
      <c r="N242" s="16" t="s">
        <v>1880</v>
      </c>
      <c r="O242" s="98"/>
      <c r="P242" s="98" t="s">
        <v>1873</v>
      </c>
      <c r="Q242" s="18"/>
      <c r="R242" s="16" t="s">
        <v>1895</v>
      </c>
      <c r="S242" s="16" t="s">
        <v>141</v>
      </c>
      <c r="T242" s="16"/>
      <c r="U242" s="16"/>
      <c r="V242" s="16"/>
      <c r="W242" s="16">
        <f>ROUND(IF(D242=Table!$C$3,Y242*Table!$C$4/8,Y242*Table!$D$4/8),3)</f>
        <v>112.5</v>
      </c>
      <c r="X242" s="16"/>
      <c r="Y242" s="16">
        <v>2</v>
      </c>
      <c r="Z242" s="16"/>
      <c r="AA242" s="16"/>
      <c r="AB242" s="99">
        <v>43999</v>
      </c>
      <c r="AC242" s="99">
        <v>43997</v>
      </c>
      <c r="AD242" s="99"/>
      <c r="AE242" s="99"/>
      <c r="AF242" s="99"/>
      <c r="AG242" s="99"/>
      <c r="AH242" s="100"/>
      <c r="AI242" s="100"/>
      <c r="AJ242" s="100"/>
      <c r="AK242" s="157"/>
      <c r="AL242" s="134"/>
      <c r="AM242" s="15"/>
      <c r="AN242" s="15"/>
    </row>
    <row r="243" spans="2:40" hidden="1" x14ac:dyDescent="0.25">
      <c r="B243" s="133">
        <v>184</v>
      </c>
      <c r="C243" s="16">
        <v>20200612</v>
      </c>
      <c r="D243" s="16" t="s">
        <v>3</v>
      </c>
      <c r="E243" s="141" t="s">
        <v>873</v>
      </c>
      <c r="F243" s="98" t="s">
        <v>1725</v>
      </c>
      <c r="G243" s="52"/>
      <c r="H243" s="16" t="s">
        <v>1838</v>
      </c>
      <c r="I243" s="16" t="s">
        <v>1773</v>
      </c>
      <c r="J243" s="16" t="s">
        <v>837</v>
      </c>
      <c r="K243" s="52"/>
      <c r="L243" s="98" t="s">
        <v>935</v>
      </c>
      <c r="M243" s="52"/>
      <c r="N243" s="16" t="s">
        <v>1880</v>
      </c>
      <c r="O243" s="98"/>
      <c r="P243" s="98" t="s">
        <v>1873</v>
      </c>
      <c r="Q243" s="18"/>
      <c r="R243" s="16" t="s">
        <v>1895</v>
      </c>
      <c r="S243" s="16" t="s">
        <v>141</v>
      </c>
      <c r="T243" s="16"/>
      <c r="U243" s="16"/>
      <c r="V243" s="16"/>
      <c r="W243" s="16">
        <f>ROUND(IF(D243=Table!$C$3,Y243*Table!$C$4/8,Y243*Table!$D$4/8),3)</f>
        <v>99</v>
      </c>
      <c r="X243" s="16"/>
      <c r="Y243" s="16">
        <v>1.76</v>
      </c>
      <c r="Z243" s="16"/>
      <c r="AA243" s="16"/>
      <c r="AB243" s="99">
        <v>43999</v>
      </c>
      <c r="AC243" s="99">
        <v>43997</v>
      </c>
      <c r="AD243" s="99"/>
      <c r="AE243" s="99"/>
      <c r="AF243" s="99"/>
      <c r="AG243" s="99"/>
      <c r="AH243" s="100"/>
      <c r="AI243" s="100"/>
      <c r="AJ243" s="100"/>
      <c r="AK243" s="157"/>
      <c r="AL243" s="134"/>
      <c r="AM243" s="15"/>
      <c r="AN243" s="15"/>
    </row>
    <row r="244" spans="2:40" hidden="1" x14ac:dyDescent="0.25">
      <c r="B244" s="133">
        <v>185</v>
      </c>
      <c r="C244" s="16">
        <v>20200612</v>
      </c>
      <c r="D244" s="16" t="s">
        <v>3</v>
      </c>
      <c r="E244" s="141" t="s">
        <v>873</v>
      </c>
      <c r="F244" s="98" t="s">
        <v>1725</v>
      </c>
      <c r="G244" s="52"/>
      <c r="H244" s="16" t="s">
        <v>1839</v>
      </c>
      <c r="I244" s="16" t="s">
        <v>1774</v>
      </c>
      <c r="J244" s="16" t="s">
        <v>838</v>
      </c>
      <c r="K244" s="52"/>
      <c r="L244" s="98" t="s">
        <v>935</v>
      </c>
      <c r="M244" s="52"/>
      <c r="N244" s="16" t="s">
        <v>1880</v>
      </c>
      <c r="O244" s="98"/>
      <c r="P244" s="98" t="s">
        <v>1878</v>
      </c>
      <c r="Q244" s="18"/>
      <c r="R244" s="16" t="s">
        <v>1895</v>
      </c>
      <c r="S244" s="16" t="s">
        <v>141</v>
      </c>
      <c r="T244" s="16"/>
      <c r="U244" s="16"/>
      <c r="V244" s="16"/>
      <c r="W244" s="16">
        <f>ROUND(IF(D244=Table!$C$3,Y244*Table!$C$4/8,Y244*Table!$D$4/8),3)</f>
        <v>63</v>
      </c>
      <c r="X244" s="16"/>
      <c r="Y244" s="16">
        <v>1.1200000000000001</v>
      </c>
      <c r="Z244" s="16"/>
      <c r="AA244" s="16"/>
      <c r="AB244" s="99">
        <v>43999</v>
      </c>
      <c r="AC244" s="99">
        <v>43997</v>
      </c>
      <c r="AD244" s="99"/>
      <c r="AE244" s="99"/>
      <c r="AF244" s="99"/>
      <c r="AG244" s="99"/>
      <c r="AH244" s="100"/>
      <c r="AI244" s="100"/>
      <c r="AJ244" s="100"/>
      <c r="AK244" s="157"/>
      <c r="AL244" s="134"/>
      <c r="AM244" s="15"/>
      <c r="AN244" s="15"/>
    </row>
    <row r="245" spans="2:40" hidden="1" x14ac:dyDescent="0.25">
      <c r="B245" s="133">
        <v>186</v>
      </c>
      <c r="C245" s="16">
        <v>20200612</v>
      </c>
      <c r="D245" s="16" t="s">
        <v>3</v>
      </c>
      <c r="E245" s="141" t="s">
        <v>873</v>
      </c>
      <c r="F245" s="98" t="s">
        <v>1725</v>
      </c>
      <c r="G245" s="52"/>
      <c r="H245" s="16" t="s">
        <v>1840</v>
      </c>
      <c r="I245" s="16" t="s">
        <v>1775</v>
      </c>
      <c r="J245" s="16" t="s">
        <v>837</v>
      </c>
      <c r="K245" s="52"/>
      <c r="L245" s="98" t="s">
        <v>935</v>
      </c>
      <c r="M245" s="52"/>
      <c r="N245" s="16" t="s">
        <v>1880</v>
      </c>
      <c r="O245" s="98"/>
      <c r="P245" s="98" t="s">
        <v>1873</v>
      </c>
      <c r="Q245" s="18"/>
      <c r="R245" s="16" t="s">
        <v>1895</v>
      </c>
      <c r="S245" s="16" t="s">
        <v>141</v>
      </c>
      <c r="T245" s="16"/>
      <c r="U245" s="16"/>
      <c r="V245" s="16"/>
      <c r="W245" s="16">
        <f>ROUND(IF(D245=Table!$C$3,Y245*Table!$C$4/8,Y245*Table!$D$4/8),3)</f>
        <v>67.5</v>
      </c>
      <c r="X245" s="16"/>
      <c r="Y245" s="16">
        <v>1.2</v>
      </c>
      <c r="Z245" s="16"/>
      <c r="AA245" s="16"/>
      <c r="AB245" s="99">
        <v>43999</v>
      </c>
      <c r="AC245" s="99">
        <v>43997</v>
      </c>
      <c r="AD245" s="99"/>
      <c r="AE245" s="99"/>
      <c r="AF245" s="99"/>
      <c r="AG245" s="99"/>
      <c r="AH245" s="100"/>
      <c r="AI245" s="100"/>
      <c r="AJ245" s="100"/>
      <c r="AK245" s="157"/>
      <c r="AL245" s="134"/>
      <c r="AM245" s="15"/>
      <c r="AN245" s="15"/>
    </row>
    <row r="246" spans="2:40" hidden="1" x14ac:dyDescent="0.25">
      <c r="B246" s="133">
        <v>187</v>
      </c>
      <c r="C246" s="16">
        <v>20200612</v>
      </c>
      <c r="D246" s="16" t="s">
        <v>3</v>
      </c>
      <c r="E246" s="141" t="s">
        <v>873</v>
      </c>
      <c r="F246" s="98" t="s">
        <v>1725</v>
      </c>
      <c r="G246" s="52"/>
      <c r="H246" s="16" t="s">
        <v>1841</v>
      </c>
      <c r="I246" s="16" t="s">
        <v>1776</v>
      </c>
      <c r="J246" s="16" t="s">
        <v>910</v>
      </c>
      <c r="K246" s="52"/>
      <c r="L246" s="98" t="s">
        <v>935</v>
      </c>
      <c r="M246" s="52"/>
      <c r="N246" s="16" t="s">
        <v>1880</v>
      </c>
      <c r="O246" s="98"/>
      <c r="P246" s="98" t="s">
        <v>1876</v>
      </c>
      <c r="Q246" s="18"/>
      <c r="R246" s="16" t="s">
        <v>1895</v>
      </c>
      <c r="S246" s="16" t="s">
        <v>141</v>
      </c>
      <c r="T246" s="16"/>
      <c r="U246" s="16"/>
      <c r="V246" s="16"/>
      <c r="W246" s="16">
        <f>ROUND(IF(D246=Table!$C$3,Y246*Table!$C$4/8,Y246*Table!$D$4/8),3)</f>
        <v>63</v>
      </c>
      <c r="X246" s="16"/>
      <c r="Y246" s="16">
        <v>1.1200000000000001</v>
      </c>
      <c r="Z246" s="16"/>
      <c r="AA246" s="16"/>
      <c r="AB246" s="99">
        <v>43999</v>
      </c>
      <c r="AC246" s="99">
        <v>43997</v>
      </c>
      <c r="AD246" s="99"/>
      <c r="AE246" s="99"/>
      <c r="AF246" s="99"/>
      <c r="AG246" s="99"/>
      <c r="AH246" s="100"/>
      <c r="AI246" s="100"/>
      <c r="AJ246" s="100"/>
      <c r="AK246" s="157"/>
      <c r="AL246" s="134"/>
      <c r="AM246" s="15"/>
      <c r="AN246" s="15"/>
    </row>
    <row r="247" spans="2:40" hidden="1" x14ac:dyDescent="0.25">
      <c r="B247" s="133">
        <v>188</v>
      </c>
      <c r="C247" s="16">
        <v>20200612</v>
      </c>
      <c r="D247" s="16" t="s">
        <v>3</v>
      </c>
      <c r="E247" s="141" t="s">
        <v>873</v>
      </c>
      <c r="F247" s="98" t="s">
        <v>1725</v>
      </c>
      <c r="G247" s="52"/>
      <c r="H247" s="16" t="s">
        <v>1842</v>
      </c>
      <c r="I247" s="16" t="s">
        <v>1777</v>
      </c>
      <c r="J247" s="16" t="s">
        <v>910</v>
      </c>
      <c r="K247" s="52"/>
      <c r="L247" s="98" t="s">
        <v>935</v>
      </c>
      <c r="M247" s="52"/>
      <c r="N247" s="16" t="s">
        <v>1880</v>
      </c>
      <c r="O247" s="98"/>
      <c r="P247" s="98" t="s">
        <v>1872</v>
      </c>
      <c r="Q247" s="18"/>
      <c r="R247" s="16" t="s">
        <v>1895</v>
      </c>
      <c r="S247" s="16" t="s">
        <v>141</v>
      </c>
      <c r="T247" s="16"/>
      <c r="U247" s="16"/>
      <c r="V247" s="16"/>
      <c r="W247" s="16">
        <f>ROUND(IF(D247=Table!$C$3,Y247*Table!$C$4/8,Y247*Table!$D$4/8),3)</f>
        <v>63</v>
      </c>
      <c r="X247" s="16"/>
      <c r="Y247" s="16">
        <v>1.1200000000000001</v>
      </c>
      <c r="Z247" s="16"/>
      <c r="AA247" s="16"/>
      <c r="AB247" s="99">
        <v>43999</v>
      </c>
      <c r="AC247" s="99">
        <v>43997</v>
      </c>
      <c r="AD247" s="99"/>
      <c r="AE247" s="99"/>
      <c r="AF247" s="99"/>
      <c r="AG247" s="99"/>
      <c r="AH247" s="100"/>
      <c r="AI247" s="100"/>
      <c r="AJ247" s="100"/>
      <c r="AK247" s="157"/>
      <c r="AL247" s="134"/>
      <c r="AM247" s="15"/>
      <c r="AN247" s="15"/>
    </row>
    <row r="248" spans="2:40" hidden="1" x14ac:dyDescent="0.25">
      <c r="B248" s="133">
        <v>189</v>
      </c>
      <c r="C248" s="16">
        <v>20200612</v>
      </c>
      <c r="D248" s="16" t="s">
        <v>3</v>
      </c>
      <c r="E248" s="141" t="s">
        <v>873</v>
      </c>
      <c r="F248" s="98" t="s">
        <v>1725</v>
      </c>
      <c r="G248" s="52"/>
      <c r="H248" s="16" t="s">
        <v>1843</v>
      </c>
      <c r="I248" s="16" t="s">
        <v>1778</v>
      </c>
      <c r="J248" s="16" t="s">
        <v>910</v>
      </c>
      <c r="K248" s="52"/>
      <c r="L248" s="98" t="s">
        <v>935</v>
      </c>
      <c r="M248" s="52"/>
      <c r="N248" s="16" t="s">
        <v>1880</v>
      </c>
      <c r="O248" s="98"/>
      <c r="P248" s="98" t="s">
        <v>1872</v>
      </c>
      <c r="Q248" s="18"/>
      <c r="R248" s="16" t="s">
        <v>1895</v>
      </c>
      <c r="S248" s="16" t="s">
        <v>141</v>
      </c>
      <c r="T248" s="16"/>
      <c r="U248" s="16"/>
      <c r="V248" s="16"/>
      <c r="W248" s="16">
        <f>ROUND(IF(D248=Table!$C$3,Y248*Table!$C$4/8,Y248*Table!$D$4/8),3)</f>
        <v>63</v>
      </c>
      <c r="X248" s="16"/>
      <c r="Y248" s="16">
        <v>1.1200000000000001</v>
      </c>
      <c r="Z248" s="16"/>
      <c r="AA248" s="16"/>
      <c r="AB248" s="99">
        <v>43999</v>
      </c>
      <c r="AC248" s="99">
        <v>43997</v>
      </c>
      <c r="AD248" s="99"/>
      <c r="AE248" s="99"/>
      <c r="AF248" s="99"/>
      <c r="AG248" s="99"/>
      <c r="AH248" s="100"/>
      <c r="AI248" s="100"/>
      <c r="AJ248" s="100"/>
      <c r="AK248" s="157"/>
      <c r="AL248" s="134"/>
      <c r="AM248" s="15"/>
      <c r="AN248" s="15"/>
    </row>
    <row r="249" spans="2:40" hidden="1" x14ac:dyDescent="0.25">
      <c r="B249" s="133">
        <v>190</v>
      </c>
      <c r="C249" s="16">
        <v>20200612</v>
      </c>
      <c r="D249" s="16" t="s">
        <v>3</v>
      </c>
      <c r="E249" s="141" t="s">
        <v>873</v>
      </c>
      <c r="F249" s="98" t="s">
        <v>1725</v>
      </c>
      <c r="G249" s="52"/>
      <c r="H249" s="16" t="s">
        <v>1844</v>
      </c>
      <c r="I249" s="16" t="s">
        <v>1779</v>
      </c>
      <c r="J249" s="16" t="s">
        <v>910</v>
      </c>
      <c r="K249" s="52"/>
      <c r="L249" s="98" t="s">
        <v>935</v>
      </c>
      <c r="M249" s="52"/>
      <c r="N249" s="16" t="s">
        <v>1880</v>
      </c>
      <c r="O249" s="98"/>
      <c r="P249" s="98" t="s">
        <v>1873</v>
      </c>
      <c r="Q249" s="18"/>
      <c r="R249" s="16" t="s">
        <v>1895</v>
      </c>
      <c r="S249" s="16" t="s">
        <v>141</v>
      </c>
      <c r="T249" s="16"/>
      <c r="U249" s="16"/>
      <c r="V249" s="16"/>
      <c r="W249" s="16">
        <f>ROUND(IF(D249=Table!$C$3,Y249*Table!$C$4/8,Y249*Table!$D$4/8),3)</f>
        <v>63</v>
      </c>
      <c r="X249" s="16"/>
      <c r="Y249" s="16">
        <v>1.1200000000000001</v>
      </c>
      <c r="Z249" s="16"/>
      <c r="AA249" s="16"/>
      <c r="AB249" s="99">
        <v>43999</v>
      </c>
      <c r="AC249" s="99">
        <v>43997</v>
      </c>
      <c r="AD249" s="99"/>
      <c r="AE249" s="99"/>
      <c r="AF249" s="99"/>
      <c r="AG249" s="99"/>
      <c r="AH249" s="100"/>
      <c r="AI249" s="100"/>
      <c r="AJ249" s="100"/>
      <c r="AK249" s="157"/>
      <c r="AL249" s="134"/>
      <c r="AM249" s="15"/>
      <c r="AN249" s="15"/>
    </row>
    <row r="250" spans="2:40" hidden="1" x14ac:dyDescent="0.25">
      <c r="B250" s="133">
        <v>191</v>
      </c>
      <c r="C250" s="16">
        <v>20200612</v>
      </c>
      <c r="D250" s="16" t="s">
        <v>3</v>
      </c>
      <c r="E250" s="141" t="s">
        <v>873</v>
      </c>
      <c r="F250" s="98" t="s">
        <v>1725</v>
      </c>
      <c r="G250" s="52"/>
      <c r="H250" s="16" t="s">
        <v>1845</v>
      </c>
      <c r="I250" s="16" t="s">
        <v>1780</v>
      </c>
      <c r="J250" s="16" t="s">
        <v>910</v>
      </c>
      <c r="K250" s="52"/>
      <c r="L250" s="98" t="s">
        <v>935</v>
      </c>
      <c r="M250" s="52"/>
      <c r="N250" s="16" t="s">
        <v>1880</v>
      </c>
      <c r="O250" s="98"/>
      <c r="P250" s="98" t="s">
        <v>1877</v>
      </c>
      <c r="Q250" s="18"/>
      <c r="R250" s="16" t="s">
        <v>1895</v>
      </c>
      <c r="S250" s="16" t="s">
        <v>141</v>
      </c>
      <c r="T250" s="16"/>
      <c r="U250" s="16"/>
      <c r="V250" s="16"/>
      <c r="W250" s="16">
        <f>ROUND(IF(D250=Table!$C$3,Y250*Table!$C$4/8,Y250*Table!$D$4/8),3)</f>
        <v>99</v>
      </c>
      <c r="X250" s="16"/>
      <c r="Y250" s="16">
        <v>1.76</v>
      </c>
      <c r="Z250" s="16"/>
      <c r="AA250" s="16"/>
      <c r="AB250" s="99">
        <v>43999</v>
      </c>
      <c r="AC250" s="99">
        <v>43997</v>
      </c>
      <c r="AD250" s="99"/>
      <c r="AE250" s="99"/>
      <c r="AF250" s="99"/>
      <c r="AG250" s="99"/>
      <c r="AH250" s="100"/>
      <c r="AI250" s="100"/>
      <c r="AJ250" s="100"/>
      <c r="AK250" s="157"/>
      <c r="AL250" s="134"/>
      <c r="AM250" s="15"/>
      <c r="AN250" s="15"/>
    </row>
    <row r="251" spans="2:40" hidden="1" x14ac:dyDescent="0.25">
      <c r="B251" s="133">
        <v>192</v>
      </c>
      <c r="C251" s="16">
        <v>20200612</v>
      </c>
      <c r="D251" s="16" t="s">
        <v>3</v>
      </c>
      <c r="E251" s="141" t="s">
        <v>873</v>
      </c>
      <c r="F251" s="98" t="s">
        <v>1725</v>
      </c>
      <c r="G251" s="52"/>
      <c r="H251" s="16" t="s">
        <v>1846</v>
      </c>
      <c r="I251" s="16" t="s">
        <v>1781</v>
      </c>
      <c r="J251" s="16" t="s">
        <v>910</v>
      </c>
      <c r="K251" s="52"/>
      <c r="L251" s="98" t="s">
        <v>935</v>
      </c>
      <c r="M251" s="52"/>
      <c r="N251" s="16" t="s">
        <v>1880</v>
      </c>
      <c r="O251" s="98"/>
      <c r="P251" s="98" t="s">
        <v>1872</v>
      </c>
      <c r="Q251" s="18"/>
      <c r="R251" s="16" t="s">
        <v>1895</v>
      </c>
      <c r="S251" s="16" t="s">
        <v>141</v>
      </c>
      <c r="T251" s="16"/>
      <c r="U251" s="16"/>
      <c r="V251" s="16"/>
      <c r="W251" s="16">
        <f>ROUND(IF(D251=Table!$C$3,Y251*Table!$C$4/8,Y251*Table!$D$4/8),3)</f>
        <v>99</v>
      </c>
      <c r="X251" s="16"/>
      <c r="Y251" s="16">
        <v>1.76</v>
      </c>
      <c r="Z251" s="16"/>
      <c r="AA251" s="16"/>
      <c r="AB251" s="99">
        <v>43999</v>
      </c>
      <c r="AC251" s="99">
        <v>43997</v>
      </c>
      <c r="AD251" s="99"/>
      <c r="AE251" s="99"/>
      <c r="AF251" s="99"/>
      <c r="AG251" s="99"/>
      <c r="AH251" s="100"/>
      <c r="AI251" s="100"/>
      <c r="AJ251" s="100"/>
      <c r="AK251" s="157"/>
      <c r="AL251" s="134"/>
      <c r="AM251" s="15"/>
      <c r="AN251" s="15"/>
    </row>
    <row r="252" spans="2:40" hidden="1" x14ac:dyDescent="0.25">
      <c r="B252" s="133">
        <v>193</v>
      </c>
      <c r="C252" s="16">
        <v>20200612</v>
      </c>
      <c r="D252" s="16" t="s">
        <v>3</v>
      </c>
      <c r="E252" s="141" t="s">
        <v>873</v>
      </c>
      <c r="F252" s="98" t="s">
        <v>1725</v>
      </c>
      <c r="G252" s="52"/>
      <c r="H252" s="16" t="s">
        <v>1847</v>
      </c>
      <c r="I252" s="16" t="s">
        <v>1782</v>
      </c>
      <c r="J252" s="16" t="s">
        <v>910</v>
      </c>
      <c r="K252" s="52"/>
      <c r="L252" s="98" t="s">
        <v>935</v>
      </c>
      <c r="M252" s="52"/>
      <c r="N252" s="16" t="s">
        <v>1880</v>
      </c>
      <c r="O252" s="98"/>
      <c r="P252" s="98" t="s">
        <v>1875</v>
      </c>
      <c r="Q252" s="18"/>
      <c r="R252" s="16" t="s">
        <v>1895</v>
      </c>
      <c r="S252" s="16" t="s">
        <v>141</v>
      </c>
      <c r="T252" s="16"/>
      <c r="U252" s="16"/>
      <c r="V252" s="16"/>
      <c r="W252" s="16">
        <f>ROUND(IF(D252=Table!$C$3,Y252*Table!$C$4/8,Y252*Table!$D$4/8),3)</f>
        <v>124.488</v>
      </c>
      <c r="X252" s="16"/>
      <c r="Y252" s="16">
        <v>2.21312</v>
      </c>
      <c r="Z252" s="16"/>
      <c r="AA252" s="16"/>
      <c r="AB252" s="99">
        <v>43999</v>
      </c>
      <c r="AC252" s="99">
        <v>43997</v>
      </c>
      <c r="AD252" s="99"/>
      <c r="AE252" s="99"/>
      <c r="AF252" s="99"/>
      <c r="AG252" s="99"/>
      <c r="AH252" s="100"/>
      <c r="AI252" s="100"/>
      <c r="AJ252" s="100"/>
      <c r="AK252" s="157"/>
      <c r="AL252" s="134"/>
      <c r="AM252" s="15"/>
      <c r="AN252" s="15"/>
    </row>
    <row r="253" spans="2:40" hidden="1" x14ac:dyDescent="0.25">
      <c r="B253" s="133">
        <v>194</v>
      </c>
      <c r="C253" s="16">
        <v>20200612</v>
      </c>
      <c r="D253" s="16" t="s">
        <v>3</v>
      </c>
      <c r="E253" s="141" t="s">
        <v>873</v>
      </c>
      <c r="F253" s="98" t="s">
        <v>1725</v>
      </c>
      <c r="G253" s="52"/>
      <c r="H253" s="16" t="s">
        <v>1848</v>
      </c>
      <c r="I253" s="16" t="s">
        <v>1783</v>
      </c>
      <c r="J253" s="16" t="s">
        <v>910</v>
      </c>
      <c r="K253" s="52"/>
      <c r="L253" s="98" t="s">
        <v>935</v>
      </c>
      <c r="M253" s="52"/>
      <c r="N253" s="16" t="s">
        <v>1880</v>
      </c>
      <c r="O253" s="98"/>
      <c r="P253" s="98" t="s">
        <v>1879</v>
      </c>
      <c r="Q253" s="18"/>
      <c r="R253" s="16" t="s">
        <v>1895</v>
      </c>
      <c r="S253" s="16" t="s">
        <v>141</v>
      </c>
      <c r="T253" s="16"/>
      <c r="U253" s="16"/>
      <c r="V253" s="16"/>
      <c r="W253" s="16">
        <f>ROUND(IF(D253=Table!$C$3,Y253*Table!$C$4/8,Y253*Table!$D$4/8),3)</f>
        <v>63</v>
      </c>
      <c r="X253" s="16"/>
      <c r="Y253" s="16">
        <v>1.1200000000000001</v>
      </c>
      <c r="Z253" s="16"/>
      <c r="AA253" s="16"/>
      <c r="AB253" s="99">
        <v>43999</v>
      </c>
      <c r="AC253" s="99">
        <v>43997</v>
      </c>
      <c r="AD253" s="99"/>
      <c r="AE253" s="99"/>
      <c r="AF253" s="99"/>
      <c r="AG253" s="99"/>
      <c r="AH253" s="100"/>
      <c r="AI253" s="100"/>
      <c r="AJ253" s="100"/>
      <c r="AK253" s="157"/>
      <c r="AL253" s="134"/>
      <c r="AM253" s="15"/>
      <c r="AN253" s="15"/>
    </row>
    <row r="254" spans="2:40" hidden="1" x14ac:dyDescent="0.25">
      <c r="B254" s="133">
        <v>195</v>
      </c>
      <c r="C254" s="16">
        <v>20200612</v>
      </c>
      <c r="D254" s="16" t="s">
        <v>3</v>
      </c>
      <c r="E254" s="141" t="s">
        <v>873</v>
      </c>
      <c r="F254" s="98" t="s">
        <v>1725</v>
      </c>
      <c r="G254" s="52"/>
      <c r="H254" s="16" t="s">
        <v>1849</v>
      </c>
      <c r="I254" s="16" t="s">
        <v>1784</v>
      </c>
      <c r="J254" s="16" t="s">
        <v>910</v>
      </c>
      <c r="K254" s="52"/>
      <c r="L254" s="98" t="s">
        <v>935</v>
      </c>
      <c r="M254" s="52"/>
      <c r="N254" s="16" t="s">
        <v>1880</v>
      </c>
      <c r="O254" s="98"/>
      <c r="P254" s="98" t="s">
        <v>1879</v>
      </c>
      <c r="Q254" s="18"/>
      <c r="R254" s="16" t="s">
        <v>1896</v>
      </c>
      <c r="S254" s="16" t="s">
        <v>65</v>
      </c>
      <c r="T254" s="16"/>
      <c r="U254" s="16"/>
      <c r="V254" s="16"/>
      <c r="W254" s="16">
        <f>ROUND(IF(D254=Table!$C$3,Y254*Table!$C$4/8,Y254*Table!$D$4/8),3)</f>
        <v>94.5</v>
      </c>
      <c r="X254" s="16"/>
      <c r="Y254" s="16">
        <v>1.68</v>
      </c>
      <c r="Z254" s="16"/>
      <c r="AA254" s="16"/>
      <c r="AB254" s="99">
        <v>43999</v>
      </c>
      <c r="AC254" s="99">
        <v>43997</v>
      </c>
      <c r="AD254" s="99"/>
      <c r="AE254" s="99"/>
      <c r="AF254" s="99"/>
      <c r="AG254" s="99"/>
      <c r="AH254" s="100"/>
      <c r="AI254" s="100"/>
      <c r="AJ254" s="100"/>
      <c r="AK254" s="157"/>
      <c r="AL254" s="134"/>
      <c r="AM254" s="15"/>
      <c r="AN254" s="15"/>
    </row>
    <row r="255" spans="2:40" hidden="1" x14ac:dyDescent="0.25">
      <c r="B255" s="133">
        <v>196</v>
      </c>
      <c r="C255" s="16">
        <v>20200612</v>
      </c>
      <c r="D255" s="16" t="s">
        <v>3</v>
      </c>
      <c r="E255" s="141" t="s">
        <v>873</v>
      </c>
      <c r="F255" s="98" t="s">
        <v>1725</v>
      </c>
      <c r="G255" s="52"/>
      <c r="H255" s="16" t="s">
        <v>1850</v>
      </c>
      <c r="I255" s="16" t="s">
        <v>1785</v>
      </c>
      <c r="J255" s="16" t="s">
        <v>910</v>
      </c>
      <c r="K255" s="52"/>
      <c r="L255" s="98" t="s">
        <v>935</v>
      </c>
      <c r="M255" s="52"/>
      <c r="N255" s="16" t="s">
        <v>1880</v>
      </c>
      <c r="O255" s="98"/>
      <c r="P255" s="98" t="s">
        <v>1875</v>
      </c>
      <c r="Q255" s="18"/>
      <c r="R255" s="16" t="s">
        <v>1896</v>
      </c>
      <c r="S255" s="16" t="s">
        <v>65</v>
      </c>
      <c r="T255" s="16"/>
      <c r="U255" s="16"/>
      <c r="V255" s="16"/>
      <c r="W255" s="16">
        <f>ROUND(IF(D255=Table!$C$3,Y255*Table!$C$4/8,Y255*Table!$D$4/8),3)</f>
        <v>99</v>
      </c>
      <c r="X255" s="16"/>
      <c r="Y255" s="16">
        <v>1.76</v>
      </c>
      <c r="Z255" s="16"/>
      <c r="AA255" s="16"/>
      <c r="AB255" s="99">
        <v>43999</v>
      </c>
      <c r="AC255" s="99">
        <v>43997</v>
      </c>
      <c r="AD255" s="99"/>
      <c r="AE255" s="99"/>
      <c r="AF255" s="99"/>
      <c r="AG255" s="99"/>
      <c r="AH255" s="100"/>
      <c r="AI255" s="100"/>
      <c r="AJ255" s="100"/>
      <c r="AK255" s="157"/>
      <c r="AL255" s="134"/>
      <c r="AM255" s="15"/>
      <c r="AN255" s="15"/>
    </row>
    <row r="256" spans="2:40" hidden="1" x14ac:dyDescent="0.25">
      <c r="B256" s="133">
        <v>197</v>
      </c>
      <c r="C256" s="16">
        <v>20200612</v>
      </c>
      <c r="D256" s="16" t="s">
        <v>3</v>
      </c>
      <c r="E256" s="141" t="s">
        <v>873</v>
      </c>
      <c r="F256" s="98" t="s">
        <v>1725</v>
      </c>
      <c r="G256" s="52"/>
      <c r="H256" s="16" t="s">
        <v>1851</v>
      </c>
      <c r="I256" s="16" t="s">
        <v>1786</v>
      </c>
      <c r="J256" s="16" t="s">
        <v>910</v>
      </c>
      <c r="K256" s="52"/>
      <c r="L256" s="98" t="s">
        <v>935</v>
      </c>
      <c r="M256" s="52"/>
      <c r="N256" s="16" t="s">
        <v>1880</v>
      </c>
      <c r="O256" s="98"/>
      <c r="P256" s="98" t="s">
        <v>1876</v>
      </c>
      <c r="Q256" s="18"/>
      <c r="R256" s="16" t="s">
        <v>1896</v>
      </c>
      <c r="S256" s="16" t="s">
        <v>65</v>
      </c>
      <c r="T256" s="16"/>
      <c r="U256" s="16"/>
      <c r="V256" s="16"/>
      <c r="W256" s="16">
        <f>ROUND(IF(D256=Table!$C$3,Y256*Table!$C$4/8,Y256*Table!$D$4/8),3)</f>
        <v>112.5</v>
      </c>
      <c r="X256" s="16"/>
      <c r="Y256" s="16">
        <v>2</v>
      </c>
      <c r="Z256" s="16"/>
      <c r="AA256" s="16"/>
      <c r="AB256" s="99">
        <v>43999</v>
      </c>
      <c r="AC256" s="99">
        <v>43997</v>
      </c>
      <c r="AD256" s="99"/>
      <c r="AE256" s="99"/>
      <c r="AF256" s="99"/>
      <c r="AG256" s="99"/>
      <c r="AH256" s="100"/>
      <c r="AI256" s="100"/>
      <c r="AJ256" s="100"/>
      <c r="AK256" s="157"/>
      <c r="AL256" s="134"/>
      <c r="AM256" s="15"/>
      <c r="AN256" s="15"/>
    </row>
    <row r="257" spans="2:40" hidden="1" x14ac:dyDescent="0.25">
      <c r="B257" s="133">
        <v>198</v>
      </c>
      <c r="C257" s="16">
        <v>20200612</v>
      </c>
      <c r="D257" s="16" t="s">
        <v>3</v>
      </c>
      <c r="E257" s="141" t="s">
        <v>873</v>
      </c>
      <c r="F257" s="98" t="s">
        <v>1725</v>
      </c>
      <c r="G257" s="52"/>
      <c r="H257" s="16" t="s">
        <v>1852</v>
      </c>
      <c r="I257" s="16" t="s">
        <v>1787</v>
      </c>
      <c r="J257" s="16" t="s">
        <v>910</v>
      </c>
      <c r="K257" s="52"/>
      <c r="L257" s="98" t="s">
        <v>935</v>
      </c>
      <c r="M257" s="52"/>
      <c r="N257" s="16" t="s">
        <v>1880</v>
      </c>
      <c r="O257" s="98"/>
      <c r="P257" s="98" t="s">
        <v>1872</v>
      </c>
      <c r="Q257" s="18"/>
      <c r="R257" s="16" t="s">
        <v>1896</v>
      </c>
      <c r="S257" s="16" t="s">
        <v>65</v>
      </c>
      <c r="T257" s="16"/>
      <c r="U257" s="16"/>
      <c r="V257" s="16"/>
      <c r="W257" s="16">
        <f>ROUND(IF(D257=Table!$C$3,Y257*Table!$C$4/8,Y257*Table!$D$4/8),3)</f>
        <v>112.5</v>
      </c>
      <c r="X257" s="16"/>
      <c r="Y257" s="16">
        <v>2</v>
      </c>
      <c r="Z257" s="16"/>
      <c r="AA257" s="16"/>
      <c r="AB257" s="99">
        <v>43999</v>
      </c>
      <c r="AC257" s="99">
        <v>43997</v>
      </c>
      <c r="AD257" s="99"/>
      <c r="AE257" s="99"/>
      <c r="AF257" s="99"/>
      <c r="AG257" s="99"/>
      <c r="AH257" s="100"/>
      <c r="AI257" s="100"/>
      <c r="AJ257" s="100"/>
      <c r="AK257" s="157"/>
      <c r="AL257" s="134"/>
      <c r="AM257" s="15"/>
      <c r="AN257" s="15"/>
    </row>
    <row r="258" spans="2:40" hidden="1" x14ac:dyDescent="0.25">
      <c r="B258" s="133">
        <v>199</v>
      </c>
      <c r="C258" s="16">
        <v>20200612</v>
      </c>
      <c r="D258" s="16" t="s">
        <v>3</v>
      </c>
      <c r="E258" s="141" t="s">
        <v>873</v>
      </c>
      <c r="F258" s="98" t="s">
        <v>1725</v>
      </c>
      <c r="G258" s="52"/>
      <c r="H258" s="16" t="s">
        <v>1853</v>
      </c>
      <c r="I258" s="16" t="s">
        <v>1788</v>
      </c>
      <c r="J258" s="16" t="s">
        <v>837</v>
      </c>
      <c r="K258" s="52"/>
      <c r="L258" s="98" t="s">
        <v>935</v>
      </c>
      <c r="M258" s="52"/>
      <c r="N258" s="16" t="s">
        <v>1880</v>
      </c>
      <c r="O258" s="98"/>
      <c r="P258" s="98" t="s">
        <v>1873</v>
      </c>
      <c r="Q258" s="18"/>
      <c r="R258" s="16" t="s">
        <v>1896</v>
      </c>
      <c r="S258" s="16" t="s">
        <v>65</v>
      </c>
      <c r="T258" s="16"/>
      <c r="U258" s="16"/>
      <c r="V258" s="16"/>
      <c r="W258" s="16">
        <f>ROUND(IF(D258=Table!$C$3,Y258*Table!$C$4/8,Y258*Table!$D$4/8),3)</f>
        <v>131.04</v>
      </c>
      <c r="X258" s="16"/>
      <c r="Y258" s="16">
        <v>2.3296000000000001</v>
      </c>
      <c r="Z258" s="16"/>
      <c r="AA258" s="16"/>
      <c r="AB258" s="99">
        <v>43999</v>
      </c>
      <c r="AC258" s="99">
        <v>43997</v>
      </c>
      <c r="AD258" s="99"/>
      <c r="AE258" s="99"/>
      <c r="AF258" s="99"/>
      <c r="AG258" s="99"/>
      <c r="AH258" s="100"/>
      <c r="AI258" s="100"/>
      <c r="AJ258" s="100"/>
      <c r="AK258" s="157"/>
      <c r="AL258" s="134"/>
      <c r="AM258" s="15"/>
      <c r="AN258" s="15"/>
    </row>
    <row r="259" spans="2:40" hidden="1" x14ac:dyDescent="0.25">
      <c r="B259" s="133">
        <v>200</v>
      </c>
      <c r="C259" s="16">
        <v>20200612</v>
      </c>
      <c r="D259" s="16" t="s">
        <v>3</v>
      </c>
      <c r="E259" s="141" t="s">
        <v>873</v>
      </c>
      <c r="F259" s="98" t="s">
        <v>1725</v>
      </c>
      <c r="G259" s="52"/>
      <c r="H259" s="16" t="s">
        <v>1854</v>
      </c>
      <c r="I259" s="16" t="s">
        <v>1789</v>
      </c>
      <c r="J259" s="16" t="s">
        <v>837</v>
      </c>
      <c r="K259" s="52"/>
      <c r="L259" s="98" t="s">
        <v>935</v>
      </c>
      <c r="M259" s="52"/>
      <c r="N259" s="16" t="s">
        <v>1880</v>
      </c>
      <c r="O259" s="98"/>
      <c r="P259" s="98" t="s">
        <v>1873</v>
      </c>
      <c r="Q259" s="18"/>
      <c r="R259" s="16" t="s">
        <v>1896</v>
      </c>
      <c r="S259" s="16" t="s">
        <v>65</v>
      </c>
      <c r="T259" s="16"/>
      <c r="U259" s="16"/>
      <c r="V259" s="16"/>
      <c r="W259" s="16">
        <f>ROUND(IF(D259=Table!$C$3,Y259*Table!$C$4/8,Y259*Table!$D$4/8),3)</f>
        <v>131.04</v>
      </c>
      <c r="X259" s="16"/>
      <c r="Y259" s="16">
        <v>2.3296000000000001</v>
      </c>
      <c r="Z259" s="16"/>
      <c r="AA259" s="16"/>
      <c r="AB259" s="99">
        <v>43999</v>
      </c>
      <c r="AC259" s="99">
        <v>43997</v>
      </c>
      <c r="AD259" s="99"/>
      <c r="AE259" s="99"/>
      <c r="AF259" s="99"/>
      <c r="AG259" s="99"/>
      <c r="AH259" s="100"/>
      <c r="AI259" s="100"/>
      <c r="AJ259" s="100"/>
      <c r="AK259" s="157"/>
      <c r="AL259" s="134"/>
      <c r="AM259" s="15"/>
      <c r="AN259" s="15"/>
    </row>
    <row r="260" spans="2:40" hidden="1" x14ac:dyDescent="0.25">
      <c r="B260" s="133">
        <v>201</v>
      </c>
      <c r="C260" s="16">
        <v>20200612</v>
      </c>
      <c r="D260" s="16" t="s">
        <v>3</v>
      </c>
      <c r="E260" s="141" t="s">
        <v>873</v>
      </c>
      <c r="F260" s="98" t="s">
        <v>1725</v>
      </c>
      <c r="G260" s="52"/>
      <c r="H260" s="16" t="s">
        <v>1855</v>
      </c>
      <c r="I260" s="16" t="s">
        <v>1790</v>
      </c>
      <c r="J260" s="16" t="s">
        <v>837</v>
      </c>
      <c r="K260" s="52"/>
      <c r="L260" s="98" t="s">
        <v>935</v>
      </c>
      <c r="M260" s="52"/>
      <c r="N260" s="16" t="s">
        <v>1880</v>
      </c>
      <c r="O260" s="98"/>
      <c r="P260" s="98" t="s">
        <v>1873</v>
      </c>
      <c r="Q260" s="18"/>
      <c r="R260" s="16" t="s">
        <v>1896</v>
      </c>
      <c r="S260" s="16" t="s">
        <v>65</v>
      </c>
      <c r="T260" s="16"/>
      <c r="U260" s="16"/>
      <c r="V260" s="16"/>
      <c r="W260" s="16">
        <f>ROUND(IF(D260=Table!$C$3,Y260*Table!$C$4/8,Y260*Table!$D$4/8),3)</f>
        <v>112.5</v>
      </c>
      <c r="X260" s="16"/>
      <c r="Y260" s="16">
        <v>2</v>
      </c>
      <c r="Z260" s="16"/>
      <c r="AA260" s="16"/>
      <c r="AB260" s="99">
        <v>43999</v>
      </c>
      <c r="AC260" s="99">
        <v>43997</v>
      </c>
      <c r="AD260" s="99"/>
      <c r="AE260" s="99"/>
      <c r="AF260" s="99"/>
      <c r="AG260" s="99"/>
      <c r="AH260" s="100"/>
      <c r="AI260" s="100"/>
      <c r="AJ260" s="100"/>
      <c r="AK260" s="157"/>
      <c r="AL260" s="134"/>
      <c r="AM260" s="15"/>
      <c r="AN260" s="15"/>
    </row>
    <row r="261" spans="2:40" hidden="1" x14ac:dyDescent="0.25">
      <c r="B261" s="133">
        <v>202</v>
      </c>
      <c r="C261" s="16">
        <v>20200612</v>
      </c>
      <c r="D261" s="16" t="s">
        <v>3</v>
      </c>
      <c r="E261" s="141" t="s">
        <v>873</v>
      </c>
      <c r="F261" s="98" t="s">
        <v>1725</v>
      </c>
      <c r="G261" s="52"/>
      <c r="H261" s="16" t="s">
        <v>1856</v>
      </c>
      <c r="I261" s="16" t="s">
        <v>1791</v>
      </c>
      <c r="J261" s="16" t="s">
        <v>837</v>
      </c>
      <c r="K261" s="52"/>
      <c r="L261" s="98" t="s">
        <v>935</v>
      </c>
      <c r="M261" s="52"/>
      <c r="N261" s="16" t="s">
        <v>1880</v>
      </c>
      <c r="O261" s="98"/>
      <c r="P261" s="98" t="s">
        <v>1873</v>
      </c>
      <c r="Q261" s="18"/>
      <c r="R261" s="16" t="s">
        <v>1896</v>
      </c>
      <c r="S261" s="16" t="s">
        <v>65</v>
      </c>
      <c r="T261" s="16"/>
      <c r="U261" s="16"/>
      <c r="V261" s="16"/>
      <c r="W261" s="16">
        <f>ROUND(IF(D261=Table!$C$3,Y261*Table!$C$4/8,Y261*Table!$D$4/8),3)</f>
        <v>112.5</v>
      </c>
      <c r="X261" s="16"/>
      <c r="Y261" s="16">
        <v>2</v>
      </c>
      <c r="Z261" s="16"/>
      <c r="AA261" s="16"/>
      <c r="AB261" s="99">
        <v>43999</v>
      </c>
      <c r="AC261" s="99">
        <v>43997</v>
      </c>
      <c r="AD261" s="99"/>
      <c r="AE261" s="99"/>
      <c r="AF261" s="99"/>
      <c r="AG261" s="99"/>
      <c r="AH261" s="100"/>
      <c r="AI261" s="100"/>
      <c r="AJ261" s="100"/>
      <c r="AK261" s="157"/>
      <c r="AL261" s="134"/>
      <c r="AM261" s="15"/>
      <c r="AN261" s="15"/>
    </row>
    <row r="262" spans="2:40" hidden="1" x14ac:dyDescent="0.25">
      <c r="B262" s="133">
        <v>203</v>
      </c>
      <c r="C262" s="16">
        <v>20200612</v>
      </c>
      <c r="D262" s="16" t="s">
        <v>3</v>
      </c>
      <c r="E262" s="141" t="s">
        <v>873</v>
      </c>
      <c r="F262" s="98" t="s">
        <v>1725</v>
      </c>
      <c r="G262" s="52"/>
      <c r="H262" s="16" t="s">
        <v>1857</v>
      </c>
      <c r="I262" s="16" t="s">
        <v>1792</v>
      </c>
      <c r="J262" s="16" t="s">
        <v>837</v>
      </c>
      <c r="K262" s="52"/>
      <c r="L262" s="98" t="s">
        <v>935</v>
      </c>
      <c r="M262" s="52"/>
      <c r="N262" s="16" t="s">
        <v>1880</v>
      </c>
      <c r="O262" s="98"/>
      <c r="P262" s="98" t="s">
        <v>1873</v>
      </c>
      <c r="Q262" s="18"/>
      <c r="R262" s="16" t="s">
        <v>1896</v>
      </c>
      <c r="S262" s="16" t="s">
        <v>65</v>
      </c>
      <c r="T262" s="16"/>
      <c r="U262" s="16"/>
      <c r="V262" s="16"/>
      <c r="W262" s="16">
        <f>ROUND(IF(D262=Table!$C$3,Y262*Table!$C$4/8,Y262*Table!$D$4/8),3)</f>
        <v>72</v>
      </c>
      <c r="X262" s="16"/>
      <c r="Y262" s="16">
        <v>1.28</v>
      </c>
      <c r="Z262" s="16"/>
      <c r="AA262" s="16"/>
      <c r="AB262" s="99">
        <v>43999</v>
      </c>
      <c r="AC262" s="99">
        <v>43997</v>
      </c>
      <c r="AD262" s="99"/>
      <c r="AE262" s="99"/>
      <c r="AF262" s="99"/>
      <c r="AG262" s="99"/>
      <c r="AH262" s="100"/>
      <c r="AI262" s="100"/>
      <c r="AJ262" s="100"/>
      <c r="AK262" s="157"/>
      <c r="AL262" s="134"/>
      <c r="AM262" s="15"/>
      <c r="AN262" s="15"/>
    </row>
    <row r="263" spans="2:40" hidden="1" x14ac:dyDescent="0.25">
      <c r="B263" s="133">
        <v>204</v>
      </c>
      <c r="C263" s="16">
        <v>20200612</v>
      </c>
      <c r="D263" s="16" t="s">
        <v>3</v>
      </c>
      <c r="E263" s="141" t="s">
        <v>873</v>
      </c>
      <c r="F263" s="98" t="s">
        <v>1725</v>
      </c>
      <c r="G263" s="52"/>
      <c r="H263" s="16" t="s">
        <v>1858</v>
      </c>
      <c r="I263" s="16" t="s">
        <v>1793</v>
      </c>
      <c r="J263" s="16" t="s">
        <v>910</v>
      </c>
      <c r="K263" s="52"/>
      <c r="L263" s="98" t="s">
        <v>935</v>
      </c>
      <c r="M263" s="52"/>
      <c r="N263" s="16" t="s">
        <v>1880</v>
      </c>
      <c r="O263" s="98"/>
      <c r="P263" s="98" t="s">
        <v>1879</v>
      </c>
      <c r="Q263" s="18"/>
      <c r="R263" s="16" t="s">
        <v>1896</v>
      </c>
      <c r="S263" s="16" t="s">
        <v>65</v>
      </c>
      <c r="T263" s="16"/>
      <c r="U263" s="16"/>
      <c r="V263" s="16"/>
      <c r="W263" s="16">
        <f>ROUND(IF(D263=Table!$C$3,Y263*Table!$C$4/8,Y263*Table!$D$4/8),3)</f>
        <v>63</v>
      </c>
      <c r="X263" s="16"/>
      <c r="Y263" s="16">
        <v>1.1200000000000001</v>
      </c>
      <c r="Z263" s="16"/>
      <c r="AA263" s="16"/>
      <c r="AB263" s="99">
        <v>43999</v>
      </c>
      <c r="AC263" s="99">
        <v>43997</v>
      </c>
      <c r="AD263" s="99"/>
      <c r="AE263" s="99"/>
      <c r="AF263" s="99"/>
      <c r="AG263" s="99"/>
      <c r="AH263" s="100"/>
      <c r="AI263" s="100"/>
      <c r="AJ263" s="100"/>
      <c r="AK263" s="157"/>
      <c r="AL263" s="134"/>
      <c r="AM263" s="15"/>
      <c r="AN263" s="15"/>
    </row>
    <row r="264" spans="2:40" hidden="1" x14ac:dyDescent="0.25">
      <c r="B264" s="133">
        <v>205</v>
      </c>
      <c r="C264" s="16">
        <v>20200612</v>
      </c>
      <c r="D264" s="16" t="s">
        <v>3</v>
      </c>
      <c r="E264" s="141" t="s">
        <v>873</v>
      </c>
      <c r="F264" s="98" t="s">
        <v>1725</v>
      </c>
      <c r="G264" s="52"/>
      <c r="H264" s="16" t="s">
        <v>1859</v>
      </c>
      <c r="I264" s="16" t="s">
        <v>1794</v>
      </c>
      <c r="J264" s="16" t="s">
        <v>910</v>
      </c>
      <c r="K264" s="52"/>
      <c r="L264" s="98" t="s">
        <v>935</v>
      </c>
      <c r="M264" s="52"/>
      <c r="N264" s="16" t="s">
        <v>1880</v>
      </c>
      <c r="O264" s="98"/>
      <c r="P264" s="98" t="s">
        <v>1876</v>
      </c>
      <c r="Q264" s="18"/>
      <c r="R264" s="16" t="s">
        <v>1896</v>
      </c>
      <c r="S264" s="16" t="s">
        <v>65</v>
      </c>
      <c r="T264" s="16"/>
      <c r="U264" s="16"/>
      <c r="V264" s="16"/>
      <c r="W264" s="16">
        <f>ROUND(IF(D264=Table!$C$3,Y264*Table!$C$4/8,Y264*Table!$D$4/8),3)</f>
        <v>76.5</v>
      </c>
      <c r="X264" s="16"/>
      <c r="Y264" s="16">
        <v>1.36</v>
      </c>
      <c r="Z264" s="16"/>
      <c r="AA264" s="16"/>
      <c r="AB264" s="99">
        <v>43999</v>
      </c>
      <c r="AC264" s="99">
        <v>43997</v>
      </c>
      <c r="AD264" s="99"/>
      <c r="AE264" s="99"/>
      <c r="AF264" s="99"/>
      <c r="AG264" s="99"/>
      <c r="AH264" s="100"/>
      <c r="AI264" s="100"/>
      <c r="AJ264" s="100"/>
      <c r="AK264" s="157"/>
      <c r="AL264" s="134"/>
      <c r="AM264" s="15"/>
      <c r="AN264" s="15"/>
    </row>
    <row r="265" spans="2:40" hidden="1" x14ac:dyDescent="0.25">
      <c r="B265" s="133">
        <v>206</v>
      </c>
      <c r="C265" s="16">
        <v>20200612</v>
      </c>
      <c r="D265" s="16" t="s">
        <v>3</v>
      </c>
      <c r="E265" s="141" t="s">
        <v>873</v>
      </c>
      <c r="F265" s="98" t="s">
        <v>1725</v>
      </c>
      <c r="G265" s="52"/>
      <c r="H265" s="16" t="s">
        <v>1860</v>
      </c>
      <c r="I265" s="16" t="s">
        <v>1795</v>
      </c>
      <c r="J265" s="16" t="s">
        <v>910</v>
      </c>
      <c r="K265" s="52"/>
      <c r="L265" s="98" t="s">
        <v>935</v>
      </c>
      <c r="M265" s="52"/>
      <c r="N265" s="16" t="s">
        <v>1880</v>
      </c>
      <c r="O265" s="98"/>
      <c r="P265" s="98" t="s">
        <v>1877</v>
      </c>
      <c r="Q265" s="18"/>
      <c r="R265" s="16" t="s">
        <v>1896</v>
      </c>
      <c r="S265" s="16" t="s">
        <v>65</v>
      </c>
      <c r="T265" s="16"/>
      <c r="U265" s="16"/>
      <c r="V265" s="16"/>
      <c r="W265" s="16">
        <f>ROUND(IF(D265=Table!$C$3,Y265*Table!$C$4/8,Y265*Table!$D$4/8),3)</f>
        <v>63</v>
      </c>
      <c r="X265" s="16"/>
      <c r="Y265" s="16">
        <v>1.1200000000000001</v>
      </c>
      <c r="Z265" s="16"/>
      <c r="AA265" s="16"/>
      <c r="AB265" s="99">
        <v>43999</v>
      </c>
      <c r="AC265" s="99">
        <v>43997</v>
      </c>
      <c r="AD265" s="99"/>
      <c r="AE265" s="99"/>
      <c r="AF265" s="99"/>
      <c r="AG265" s="99"/>
      <c r="AH265" s="100"/>
      <c r="AI265" s="100"/>
      <c r="AJ265" s="100"/>
      <c r="AK265" s="157"/>
      <c r="AL265" s="134"/>
      <c r="AM265" s="15"/>
      <c r="AN265" s="15"/>
    </row>
    <row r="266" spans="2:40" hidden="1" x14ac:dyDescent="0.25">
      <c r="B266" s="133">
        <v>207</v>
      </c>
      <c r="C266" s="16">
        <v>20200612</v>
      </c>
      <c r="D266" s="16" t="s">
        <v>3</v>
      </c>
      <c r="E266" s="141" t="s">
        <v>873</v>
      </c>
      <c r="F266" s="98" t="s">
        <v>1725</v>
      </c>
      <c r="G266" s="52"/>
      <c r="H266" s="16" t="s">
        <v>1861</v>
      </c>
      <c r="I266" s="16" t="s">
        <v>1796</v>
      </c>
      <c r="J266" s="16" t="s">
        <v>910</v>
      </c>
      <c r="K266" s="52"/>
      <c r="L266" s="98" t="s">
        <v>935</v>
      </c>
      <c r="M266" s="52"/>
      <c r="N266" s="16" t="s">
        <v>1880</v>
      </c>
      <c r="O266" s="98"/>
      <c r="P266" s="98" t="s">
        <v>1873</v>
      </c>
      <c r="Q266" s="18"/>
      <c r="R266" s="16" t="s">
        <v>1896</v>
      </c>
      <c r="S266" s="16" t="s">
        <v>65</v>
      </c>
      <c r="T266" s="16"/>
      <c r="U266" s="16"/>
      <c r="V266" s="16"/>
      <c r="W266" s="16">
        <f>ROUND(IF(D266=Table!$C$3,Y266*Table!$C$4/8,Y266*Table!$D$4/8),3)</f>
        <v>63</v>
      </c>
      <c r="X266" s="16"/>
      <c r="Y266" s="16">
        <v>1.1200000000000001</v>
      </c>
      <c r="Z266" s="16"/>
      <c r="AA266" s="16"/>
      <c r="AB266" s="99">
        <v>43999</v>
      </c>
      <c r="AC266" s="99">
        <v>43997</v>
      </c>
      <c r="AD266" s="99"/>
      <c r="AE266" s="99"/>
      <c r="AF266" s="99"/>
      <c r="AG266" s="99"/>
      <c r="AH266" s="100"/>
      <c r="AI266" s="100"/>
      <c r="AJ266" s="100"/>
      <c r="AK266" s="157"/>
      <c r="AL266" s="134"/>
      <c r="AM266" s="15"/>
      <c r="AN266" s="15"/>
    </row>
    <row r="267" spans="2:40" hidden="1" x14ac:dyDescent="0.25">
      <c r="B267" s="133">
        <v>208</v>
      </c>
      <c r="C267" s="16">
        <v>20200612</v>
      </c>
      <c r="D267" s="16" t="s">
        <v>3</v>
      </c>
      <c r="E267" s="141" t="s">
        <v>873</v>
      </c>
      <c r="F267" s="98" t="s">
        <v>1725</v>
      </c>
      <c r="G267" s="52"/>
      <c r="H267" s="16" t="s">
        <v>1862</v>
      </c>
      <c r="I267" s="16" t="s">
        <v>1797</v>
      </c>
      <c r="J267" s="16" t="s">
        <v>910</v>
      </c>
      <c r="K267" s="52"/>
      <c r="L267" s="98" t="s">
        <v>935</v>
      </c>
      <c r="M267" s="52"/>
      <c r="N267" s="16" t="s">
        <v>1880</v>
      </c>
      <c r="O267" s="98"/>
      <c r="P267" s="98" t="s">
        <v>1879</v>
      </c>
      <c r="Q267" s="18"/>
      <c r="R267" s="16" t="s">
        <v>1896</v>
      </c>
      <c r="S267" s="16" t="s">
        <v>65</v>
      </c>
      <c r="T267" s="16"/>
      <c r="U267" s="16"/>
      <c r="V267" s="16"/>
      <c r="W267" s="16">
        <f>ROUND(IF(D267=Table!$C$3,Y267*Table!$C$4/8,Y267*Table!$D$4/8),3)</f>
        <v>112.5</v>
      </c>
      <c r="X267" s="16"/>
      <c r="Y267" s="16">
        <v>2</v>
      </c>
      <c r="Z267" s="16"/>
      <c r="AA267" s="16"/>
      <c r="AB267" s="99">
        <v>43999</v>
      </c>
      <c r="AC267" s="99">
        <v>43997</v>
      </c>
      <c r="AD267" s="99"/>
      <c r="AE267" s="99"/>
      <c r="AF267" s="99"/>
      <c r="AG267" s="99"/>
      <c r="AH267" s="100"/>
      <c r="AI267" s="100"/>
      <c r="AJ267" s="100"/>
      <c r="AK267" s="157"/>
      <c r="AL267" s="134"/>
      <c r="AM267" s="15"/>
      <c r="AN267" s="15"/>
    </row>
    <row r="268" spans="2:40" hidden="1" x14ac:dyDescent="0.25">
      <c r="B268" s="133">
        <v>209</v>
      </c>
      <c r="C268" s="16">
        <v>20200612</v>
      </c>
      <c r="D268" s="16" t="s">
        <v>3</v>
      </c>
      <c r="E268" s="141" t="s">
        <v>873</v>
      </c>
      <c r="F268" s="98" t="s">
        <v>1725</v>
      </c>
      <c r="G268" s="52"/>
      <c r="H268" s="16" t="s">
        <v>1863</v>
      </c>
      <c r="I268" s="16" t="s">
        <v>1798</v>
      </c>
      <c r="J268" s="16" t="s">
        <v>910</v>
      </c>
      <c r="K268" s="52"/>
      <c r="L268" s="98" t="s">
        <v>935</v>
      </c>
      <c r="M268" s="52"/>
      <c r="N268" s="16" t="s">
        <v>1880</v>
      </c>
      <c r="O268" s="98"/>
      <c r="P268" s="98" t="s">
        <v>1876</v>
      </c>
      <c r="Q268" s="18"/>
      <c r="R268" s="16" t="s">
        <v>1896</v>
      </c>
      <c r="S268" s="16" t="s">
        <v>65</v>
      </c>
      <c r="T268" s="16"/>
      <c r="U268" s="16"/>
      <c r="V268" s="16"/>
      <c r="W268" s="16">
        <f>ROUND(IF(D268=Table!$C$3,Y268*Table!$C$4/8,Y268*Table!$D$4/8),3)</f>
        <v>85.5</v>
      </c>
      <c r="X268" s="16"/>
      <c r="Y268" s="16">
        <v>1.52</v>
      </c>
      <c r="Z268" s="16"/>
      <c r="AA268" s="16"/>
      <c r="AB268" s="99">
        <v>43999</v>
      </c>
      <c r="AC268" s="99">
        <v>43997</v>
      </c>
      <c r="AD268" s="99"/>
      <c r="AE268" s="99"/>
      <c r="AF268" s="99"/>
      <c r="AG268" s="99"/>
      <c r="AH268" s="100"/>
      <c r="AI268" s="100"/>
      <c r="AJ268" s="100"/>
      <c r="AK268" s="157"/>
      <c r="AL268" s="134"/>
      <c r="AM268" s="15"/>
      <c r="AN268" s="15"/>
    </row>
    <row r="269" spans="2:40" hidden="1" x14ac:dyDescent="0.25">
      <c r="B269" s="133">
        <v>210</v>
      </c>
      <c r="C269" s="16">
        <v>20200612</v>
      </c>
      <c r="D269" s="16" t="s">
        <v>3</v>
      </c>
      <c r="E269" s="141" t="s">
        <v>873</v>
      </c>
      <c r="F269" s="98" t="s">
        <v>1725</v>
      </c>
      <c r="G269" s="52"/>
      <c r="H269" s="16" t="s">
        <v>1864</v>
      </c>
      <c r="I269" s="16" t="s">
        <v>1799</v>
      </c>
      <c r="J269" s="16" t="s">
        <v>837</v>
      </c>
      <c r="K269" s="52"/>
      <c r="L269" s="98" t="s">
        <v>935</v>
      </c>
      <c r="M269" s="52"/>
      <c r="N269" s="16" t="s">
        <v>1880</v>
      </c>
      <c r="O269" s="98"/>
      <c r="P269" s="98" t="s">
        <v>1875</v>
      </c>
      <c r="Q269" s="18"/>
      <c r="R269" s="16" t="s">
        <v>1896</v>
      </c>
      <c r="S269" s="16" t="s">
        <v>65</v>
      </c>
      <c r="T269" s="16"/>
      <c r="U269" s="16"/>
      <c r="V269" s="16"/>
      <c r="W269" s="16">
        <f>ROUND(IF(D269=Table!$C$3,Y269*Table!$C$4/8,Y269*Table!$D$4/8),3)</f>
        <v>76.5</v>
      </c>
      <c r="X269" s="16"/>
      <c r="Y269" s="16">
        <v>1.36</v>
      </c>
      <c r="Z269" s="16"/>
      <c r="AA269" s="16"/>
      <c r="AB269" s="99">
        <v>43999</v>
      </c>
      <c r="AC269" s="99">
        <v>43997</v>
      </c>
      <c r="AD269" s="99"/>
      <c r="AE269" s="99"/>
      <c r="AF269" s="99"/>
      <c r="AG269" s="99"/>
      <c r="AH269" s="100"/>
      <c r="AI269" s="100"/>
      <c r="AJ269" s="100"/>
      <c r="AK269" s="157"/>
      <c r="AL269" s="134"/>
      <c r="AM269" s="15"/>
      <c r="AN269" s="15"/>
    </row>
    <row r="270" spans="2:40" x14ac:dyDescent="0.25">
      <c r="B270" s="20"/>
      <c r="C270" s="16"/>
      <c r="D270" s="16"/>
      <c r="E270" s="141"/>
      <c r="F270" s="98"/>
      <c r="G270" s="52"/>
      <c r="H270" s="16"/>
      <c r="I270" s="16"/>
      <c r="J270" s="16"/>
      <c r="K270" s="52"/>
      <c r="L270" s="98"/>
      <c r="M270" s="52"/>
      <c r="N270" s="16"/>
      <c r="O270" s="98"/>
      <c r="P270" s="98"/>
      <c r="Q270" s="18"/>
      <c r="R270" s="106"/>
      <c r="S270" s="16"/>
      <c r="T270" s="16"/>
      <c r="U270" s="16"/>
      <c r="V270" s="16"/>
      <c r="W270" s="16"/>
      <c r="X270" s="16"/>
      <c r="Y270" s="16"/>
      <c r="Z270" s="16"/>
      <c r="AA270" s="16"/>
      <c r="AB270" s="99"/>
      <c r="AC270" s="99"/>
      <c r="AD270" s="99"/>
      <c r="AE270" s="99"/>
      <c r="AF270" s="99"/>
      <c r="AG270" s="99"/>
      <c r="AH270" s="100"/>
      <c r="AI270" s="100"/>
      <c r="AJ270" s="100"/>
      <c r="AK270" s="157"/>
      <c r="AL270" s="134"/>
      <c r="AM270" s="15"/>
      <c r="AN270" s="15"/>
    </row>
    <row r="271" spans="2:40" x14ac:dyDescent="0.25">
      <c r="B271" s="20"/>
      <c r="C271" s="16"/>
      <c r="D271" s="16"/>
      <c r="E271" s="141"/>
      <c r="F271" s="98"/>
      <c r="G271" s="52"/>
      <c r="H271" s="16"/>
      <c r="I271" s="16"/>
      <c r="J271" s="16"/>
      <c r="K271" s="52"/>
      <c r="L271" s="98"/>
      <c r="M271" s="52"/>
      <c r="N271" s="16"/>
      <c r="O271" s="98"/>
      <c r="P271" s="98"/>
      <c r="Q271" s="18"/>
      <c r="R271" s="106"/>
      <c r="S271" s="16"/>
      <c r="T271" s="16"/>
      <c r="U271" s="16"/>
      <c r="V271" s="16"/>
      <c r="W271" s="16"/>
      <c r="X271" s="16"/>
      <c r="Y271" s="16"/>
      <c r="Z271" s="16"/>
      <c r="AA271" s="16"/>
      <c r="AB271" s="99"/>
      <c r="AC271" s="99"/>
      <c r="AD271" s="99"/>
      <c r="AE271" s="99"/>
      <c r="AF271" s="99"/>
      <c r="AG271" s="99"/>
      <c r="AH271" s="100"/>
      <c r="AI271" s="100"/>
      <c r="AJ271" s="100"/>
      <c r="AK271" s="157"/>
      <c r="AL271" s="134"/>
      <c r="AM271" s="15"/>
      <c r="AN271" s="15"/>
    </row>
    <row r="272" spans="2:40" x14ac:dyDescent="0.25">
      <c r="B272" s="20"/>
      <c r="C272" s="16"/>
      <c r="D272" s="16"/>
      <c r="E272" s="141"/>
      <c r="F272" s="98"/>
      <c r="G272" s="52"/>
      <c r="H272" s="16"/>
      <c r="I272" s="16"/>
      <c r="J272" s="16"/>
      <c r="K272" s="52"/>
      <c r="L272" s="98"/>
      <c r="M272" s="52"/>
      <c r="N272" s="16"/>
      <c r="O272" s="98"/>
      <c r="P272" s="98"/>
      <c r="Q272" s="18"/>
      <c r="R272" s="106"/>
      <c r="S272" s="16"/>
      <c r="T272" s="16"/>
      <c r="U272" s="16"/>
      <c r="V272" s="16"/>
      <c r="W272" s="16"/>
      <c r="X272" s="16"/>
      <c r="Y272" s="16"/>
      <c r="Z272" s="16"/>
      <c r="AA272" s="16"/>
      <c r="AB272" s="99"/>
      <c r="AC272" s="99"/>
      <c r="AD272" s="99"/>
      <c r="AE272" s="99"/>
      <c r="AF272" s="99"/>
      <c r="AG272" s="99"/>
      <c r="AH272" s="100"/>
      <c r="AI272" s="100"/>
      <c r="AJ272" s="100"/>
      <c r="AK272" s="157"/>
      <c r="AL272" s="134"/>
      <c r="AM272" s="15"/>
      <c r="AN272" s="15"/>
    </row>
    <row r="273" spans="2:40" x14ac:dyDescent="0.25">
      <c r="B273" s="20"/>
      <c r="C273" s="16"/>
      <c r="D273" s="16"/>
      <c r="E273" s="141"/>
      <c r="F273" s="98"/>
      <c r="G273" s="52"/>
      <c r="H273" s="16"/>
      <c r="I273" s="16"/>
      <c r="J273" s="16"/>
      <c r="K273" s="52"/>
      <c r="L273" s="98"/>
      <c r="M273" s="52"/>
      <c r="N273" s="16"/>
      <c r="O273" s="98"/>
      <c r="P273" s="98"/>
      <c r="Q273" s="18"/>
      <c r="R273" s="106"/>
      <c r="S273" s="16"/>
      <c r="T273" s="16"/>
      <c r="U273" s="16"/>
      <c r="V273" s="16"/>
      <c r="W273" s="16"/>
      <c r="X273" s="16"/>
      <c r="Y273" s="16"/>
      <c r="Z273" s="16"/>
      <c r="AA273" s="16"/>
      <c r="AB273" s="99"/>
      <c r="AC273" s="99"/>
      <c r="AD273" s="99"/>
      <c r="AE273" s="99"/>
      <c r="AF273" s="99"/>
      <c r="AG273" s="99"/>
      <c r="AH273" s="100"/>
      <c r="AI273" s="100"/>
      <c r="AJ273" s="100"/>
      <c r="AK273" s="157"/>
      <c r="AL273" s="134"/>
      <c r="AM273" s="15"/>
      <c r="AN273" s="15"/>
    </row>
    <row r="274" spans="2:40" x14ac:dyDescent="0.25">
      <c r="B274" s="20"/>
      <c r="C274" s="16"/>
      <c r="D274" s="16"/>
      <c r="E274" s="141"/>
      <c r="F274" s="98"/>
      <c r="G274" s="52" t="s">
        <v>61</v>
      </c>
      <c r="H274" s="16"/>
      <c r="I274" s="16"/>
      <c r="J274" s="16"/>
      <c r="K274" s="52" t="s">
        <v>61</v>
      </c>
      <c r="L274" s="98"/>
      <c r="M274" s="52"/>
      <c r="N274" s="16"/>
      <c r="O274" s="98"/>
      <c r="P274" s="98"/>
      <c r="Q274" s="18"/>
      <c r="R274" s="106"/>
      <c r="S274" s="16"/>
      <c r="T274" s="16"/>
      <c r="U274" s="16"/>
      <c r="V274" s="16"/>
      <c r="W274" s="16"/>
      <c r="X274" s="16"/>
      <c r="Y274" s="16"/>
      <c r="Z274" s="16"/>
      <c r="AA274" s="16"/>
      <c r="AB274" s="99"/>
      <c r="AC274" s="99"/>
      <c r="AD274" s="99"/>
      <c r="AE274" s="99"/>
      <c r="AF274" s="99"/>
      <c r="AG274" s="99"/>
      <c r="AH274" s="100"/>
      <c r="AI274" s="100"/>
      <c r="AJ274" s="100"/>
      <c r="AK274" s="157"/>
      <c r="AL274" s="134"/>
      <c r="AM274" s="15"/>
      <c r="AN274" s="15"/>
    </row>
    <row r="275" spans="2:40" x14ac:dyDescent="0.25">
      <c r="B275" s="20"/>
      <c r="C275" s="16"/>
      <c r="D275" s="16"/>
      <c r="E275" s="141"/>
      <c r="F275" s="98"/>
      <c r="G275" s="52" t="s">
        <v>61</v>
      </c>
      <c r="H275" s="16"/>
      <c r="I275" s="16"/>
      <c r="J275" s="16"/>
      <c r="K275" s="52" t="s">
        <v>61</v>
      </c>
      <c r="L275" s="98"/>
      <c r="M275" s="52"/>
      <c r="N275" s="16"/>
      <c r="O275" s="98"/>
      <c r="P275" s="98"/>
      <c r="Q275" s="18"/>
      <c r="R275" s="106"/>
      <c r="S275" s="16"/>
      <c r="T275" s="16"/>
      <c r="U275" s="16"/>
      <c r="V275" s="16"/>
      <c r="W275" s="16"/>
      <c r="X275" s="16"/>
      <c r="Y275" s="16"/>
      <c r="Z275" s="16"/>
      <c r="AA275" s="16"/>
      <c r="AB275" s="99"/>
      <c r="AC275" s="99"/>
      <c r="AD275" s="99"/>
      <c r="AE275" s="99"/>
      <c r="AF275" s="99"/>
      <c r="AG275" s="99"/>
      <c r="AH275" s="100"/>
      <c r="AI275" s="100"/>
      <c r="AJ275" s="100"/>
      <c r="AK275" s="157"/>
      <c r="AL275" s="134"/>
      <c r="AM275" s="15"/>
      <c r="AN275" s="15"/>
    </row>
    <row r="276" spans="2:40" x14ac:dyDescent="0.25">
      <c r="B276" s="20"/>
      <c r="C276" s="16"/>
      <c r="D276" s="16"/>
      <c r="E276" s="141"/>
      <c r="F276" s="98"/>
      <c r="G276" s="52" t="s">
        <v>61</v>
      </c>
      <c r="H276" s="16"/>
      <c r="I276" s="16"/>
      <c r="J276" s="16"/>
      <c r="K276" s="52" t="s">
        <v>61</v>
      </c>
      <c r="L276" s="98" t="s">
        <v>61</v>
      </c>
      <c r="M276" s="52" t="s">
        <v>61</v>
      </c>
      <c r="N276" s="16"/>
      <c r="O276" s="98"/>
      <c r="P276" s="98"/>
      <c r="Q276" s="18"/>
      <c r="R276" s="106"/>
      <c r="S276" s="16"/>
      <c r="T276" s="16"/>
      <c r="U276" s="16"/>
      <c r="V276" s="16"/>
      <c r="W276" s="16"/>
      <c r="X276" s="16"/>
      <c r="Y276" s="16"/>
      <c r="Z276" s="16"/>
      <c r="AA276" s="16"/>
      <c r="AB276" s="99"/>
      <c r="AC276" s="99"/>
      <c r="AD276" s="99"/>
      <c r="AE276" s="99"/>
      <c r="AF276" s="99"/>
      <c r="AG276" s="99"/>
      <c r="AH276" s="100"/>
      <c r="AI276" s="100"/>
      <c r="AJ276" s="100"/>
      <c r="AK276" s="157"/>
      <c r="AL276" s="134"/>
      <c r="AM276" s="15"/>
      <c r="AN276" s="15"/>
    </row>
    <row r="277" spans="2:40" x14ac:dyDescent="0.25">
      <c r="B277" s="20"/>
      <c r="C277" s="16"/>
      <c r="D277" s="16"/>
      <c r="E277" s="141"/>
      <c r="F277" s="98"/>
      <c r="G277" s="52" t="s">
        <v>61</v>
      </c>
      <c r="H277" s="16"/>
      <c r="I277" s="16"/>
      <c r="J277" s="16"/>
      <c r="K277" s="52" t="s">
        <v>61</v>
      </c>
      <c r="L277" s="98" t="s">
        <v>61</v>
      </c>
      <c r="M277" s="52" t="s">
        <v>61</v>
      </c>
      <c r="N277" s="16"/>
      <c r="O277" s="98"/>
      <c r="P277" s="98"/>
      <c r="Q277" s="18"/>
      <c r="R277" s="106"/>
      <c r="S277" s="16"/>
      <c r="T277" s="16"/>
      <c r="U277" s="16"/>
      <c r="V277" s="16"/>
      <c r="W277" s="16"/>
      <c r="X277" s="16"/>
      <c r="Y277" s="16"/>
      <c r="Z277" s="16"/>
      <c r="AA277" s="16"/>
      <c r="AB277" s="99"/>
      <c r="AC277" s="99"/>
      <c r="AD277" s="99"/>
      <c r="AE277" s="99"/>
      <c r="AF277" s="99"/>
      <c r="AG277" s="99"/>
      <c r="AH277" s="100"/>
      <c r="AI277" s="100"/>
      <c r="AJ277" s="100"/>
      <c r="AK277" s="157"/>
      <c r="AL277" s="134"/>
      <c r="AM277" s="15"/>
      <c r="AN277" s="15"/>
    </row>
    <row r="278" spans="2:40" x14ac:dyDescent="0.25">
      <c r="B278" s="20"/>
      <c r="C278" s="16"/>
      <c r="D278" s="16"/>
      <c r="E278" s="141"/>
      <c r="F278" s="98"/>
      <c r="G278" s="52" t="s">
        <v>61</v>
      </c>
      <c r="H278" s="16"/>
      <c r="I278" s="16"/>
      <c r="J278" s="16"/>
      <c r="K278" s="52" t="s">
        <v>61</v>
      </c>
      <c r="L278" s="98" t="s">
        <v>61</v>
      </c>
      <c r="M278" s="52" t="s">
        <v>61</v>
      </c>
      <c r="N278" s="16"/>
      <c r="O278" s="98"/>
      <c r="P278" s="98"/>
      <c r="Q278" s="18"/>
      <c r="R278" s="106"/>
      <c r="S278" s="16"/>
      <c r="T278" s="16"/>
      <c r="U278" s="16"/>
      <c r="V278" s="16"/>
      <c r="W278" s="16"/>
      <c r="X278" s="16"/>
      <c r="Y278" s="16"/>
      <c r="Z278" s="16"/>
      <c r="AA278" s="16"/>
      <c r="AB278" s="99"/>
      <c r="AC278" s="99"/>
      <c r="AD278" s="99"/>
      <c r="AE278" s="99"/>
      <c r="AF278" s="99"/>
      <c r="AG278" s="99"/>
      <c r="AH278" s="100"/>
      <c r="AI278" s="100"/>
      <c r="AJ278" s="100"/>
      <c r="AK278" s="157"/>
      <c r="AL278" s="134"/>
      <c r="AM278" s="15"/>
      <c r="AN278" s="15"/>
    </row>
    <row r="279" spans="2:40" x14ac:dyDescent="0.25">
      <c r="B279" s="20"/>
      <c r="C279" s="16"/>
      <c r="D279" s="16"/>
      <c r="E279" s="141"/>
      <c r="F279" s="98"/>
      <c r="G279" s="52" t="s">
        <v>61</v>
      </c>
      <c r="H279" s="16"/>
      <c r="I279" s="16"/>
      <c r="J279" s="16"/>
      <c r="K279" s="52" t="s">
        <v>61</v>
      </c>
      <c r="L279" s="98" t="s">
        <v>61</v>
      </c>
      <c r="M279" s="52" t="s">
        <v>61</v>
      </c>
      <c r="N279" s="16"/>
      <c r="O279" s="98"/>
      <c r="P279" s="98"/>
      <c r="Q279" s="18"/>
      <c r="R279" s="106"/>
      <c r="S279" s="16"/>
      <c r="T279" s="16"/>
      <c r="U279" s="16"/>
      <c r="V279" s="16"/>
      <c r="W279" s="16"/>
      <c r="X279" s="16"/>
      <c r="Y279" s="16"/>
      <c r="Z279" s="16"/>
      <c r="AA279" s="16"/>
      <c r="AB279" s="99"/>
      <c r="AC279" s="99"/>
      <c r="AD279" s="99"/>
      <c r="AE279" s="99"/>
      <c r="AF279" s="99"/>
      <c r="AG279" s="99"/>
      <c r="AH279" s="100"/>
      <c r="AI279" s="100"/>
      <c r="AJ279" s="100"/>
      <c r="AK279" s="157"/>
      <c r="AL279" s="134"/>
      <c r="AM279" s="15"/>
      <c r="AN279" s="15"/>
    </row>
    <row r="280" spans="2:40" x14ac:dyDescent="0.25">
      <c r="B280" s="20"/>
      <c r="C280" s="16"/>
      <c r="D280" s="16"/>
      <c r="E280" s="141"/>
      <c r="F280" s="98"/>
      <c r="G280" s="52" t="s">
        <v>61</v>
      </c>
      <c r="H280" s="16"/>
      <c r="I280" s="16"/>
      <c r="J280" s="16"/>
      <c r="K280" s="52" t="s">
        <v>61</v>
      </c>
      <c r="L280" s="98" t="s">
        <v>61</v>
      </c>
      <c r="M280" s="52" t="s">
        <v>61</v>
      </c>
      <c r="N280" s="16"/>
      <c r="O280" s="98"/>
      <c r="P280" s="98"/>
      <c r="Q280" s="18"/>
      <c r="R280" s="106"/>
      <c r="S280" s="16"/>
      <c r="T280" s="16"/>
      <c r="U280" s="16"/>
      <c r="V280" s="16"/>
      <c r="W280" s="16"/>
      <c r="X280" s="16"/>
      <c r="Y280" s="16"/>
      <c r="Z280" s="16"/>
      <c r="AA280" s="16"/>
      <c r="AB280" s="99"/>
      <c r="AC280" s="99"/>
      <c r="AD280" s="99"/>
      <c r="AE280" s="99"/>
      <c r="AF280" s="99"/>
      <c r="AG280" s="99"/>
      <c r="AH280" s="100"/>
      <c r="AI280" s="100"/>
      <c r="AJ280" s="100"/>
      <c r="AK280" s="157"/>
      <c r="AL280" s="134"/>
      <c r="AM280" s="15"/>
      <c r="AN280" s="15"/>
    </row>
    <row r="281" spans="2:40" x14ac:dyDescent="0.25">
      <c r="B281" s="20"/>
      <c r="C281" s="16"/>
      <c r="D281" s="16"/>
      <c r="E281" s="141"/>
      <c r="F281" s="98"/>
      <c r="G281" s="52" t="s">
        <v>61</v>
      </c>
      <c r="H281" s="16"/>
      <c r="I281" s="16"/>
      <c r="J281" s="16"/>
      <c r="K281" s="52" t="s">
        <v>61</v>
      </c>
      <c r="L281" s="98" t="s">
        <v>61</v>
      </c>
      <c r="M281" s="52" t="s">
        <v>61</v>
      </c>
      <c r="N281" s="16"/>
      <c r="O281" s="98"/>
      <c r="P281" s="98"/>
      <c r="Q281" s="18"/>
      <c r="R281" s="106"/>
      <c r="S281" s="16"/>
      <c r="T281" s="16"/>
      <c r="U281" s="16"/>
      <c r="V281" s="16"/>
      <c r="W281" s="16"/>
      <c r="X281" s="16"/>
      <c r="Y281" s="16"/>
      <c r="Z281" s="16"/>
      <c r="AA281" s="16"/>
      <c r="AB281" s="99"/>
      <c r="AC281" s="99"/>
      <c r="AD281" s="99"/>
      <c r="AE281" s="99"/>
      <c r="AF281" s="99"/>
      <c r="AG281" s="99"/>
      <c r="AH281" s="100"/>
      <c r="AI281" s="100"/>
      <c r="AJ281" s="100"/>
      <c r="AK281" s="157"/>
      <c r="AL281" s="134"/>
      <c r="AM281" s="15"/>
      <c r="AN281" s="15"/>
    </row>
    <row r="282" spans="2:40" x14ac:dyDescent="0.25">
      <c r="B282" s="20"/>
      <c r="C282" s="16"/>
      <c r="D282" s="16"/>
      <c r="E282" s="141"/>
      <c r="F282" s="98"/>
      <c r="G282" s="52" t="s">
        <v>61</v>
      </c>
      <c r="H282" s="16"/>
      <c r="I282" s="16"/>
      <c r="J282" s="16"/>
      <c r="K282" s="52" t="s">
        <v>61</v>
      </c>
      <c r="L282" s="98" t="s">
        <v>61</v>
      </c>
      <c r="M282" s="52" t="s">
        <v>61</v>
      </c>
      <c r="N282" s="16"/>
      <c r="O282" s="98"/>
      <c r="P282" s="98"/>
      <c r="Q282" s="18"/>
      <c r="R282" s="106"/>
      <c r="S282" s="16"/>
      <c r="T282" s="16"/>
      <c r="U282" s="16"/>
      <c r="V282" s="16"/>
      <c r="W282" s="16"/>
      <c r="X282" s="16"/>
      <c r="Y282" s="16"/>
      <c r="Z282" s="16"/>
      <c r="AA282" s="16"/>
      <c r="AB282" s="99"/>
      <c r="AC282" s="99"/>
      <c r="AD282" s="99"/>
      <c r="AE282" s="99"/>
      <c r="AF282" s="99"/>
      <c r="AG282" s="99"/>
      <c r="AH282" s="100"/>
      <c r="AI282" s="100"/>
      <c r="AJ282" s="100"/>
      <c r="AK282" s="157"/>
      <c r="AL282" s="134"/>
      <c r="AM282" s="15"/>
      <c r="AN282" s="15"/>
    </row>
    <row r="283" spans="2:40" x14ac:dyDescent="0.25">
      <c r="B283" s="20"/>
      <c r="C283" s="16"/>
      <c r="D283" s="16"/>
      <c r="E283" s="141"/>
      <c r="F283" s="98"/>
      <c r="G283" s="52" t="s">
        <v>61</v>
      </c>
      <c r="H283" s="16"/>
      <c r="I283" s="16"/>
      <c r="J283" s="16"/>
      <c r="K283" s="52" t="s">
        <v>61</v>
      </c>
      <c r="L283" s="98" t="s">
        <v>61</v>
      </c>
      <c r="M283" s="52" t="s">
        <v>61</v>
      </c>
      <c r="N283" s="16"/>
      <c r="O283" s="98"/>
      <c r="P283" s="98"/>
      <c r="Q283" s="18"/>
      <c r="R283" s="106"/>
      <c r="S283" s="16"/>
      <c r="T283" s="16"/>
      <c r="U283" s="16"/>
      <c r="V283" s="16"/>
      <c r="W283" s="16"/>
      <c r="X283" s="16"/>
      <c r="Y283" s="16"/>
      <c r="Z283" s="16"/>
      <c r="AA283" s="16"/>
      <c r="AB283" s="99"/>
      <c r="AC283" s="99"/>
      <c r="AD283" s="99"/>
      <c r="AE283" s="99"/>
      <c r="AF283" s="99"/>
      <c r="AG283" s="99"/>
      <c r="AH283" s="100"/>
      <c r="AI283" s="100"/>
      <c r="AJ283" s="100"/>
      <c r="AK283" s="157"/>
      <c r="AL283" s="134"/>
      <c r="AM283" s="15"/>
      <c r="AN283" s="15"/>
    </row>
    <row r="284" spans="2:40" x14ac:dyDescent="0.25">
      <c r="B284" s="20"/>
      <c r="C284" s="16"/>
      <c r="D284" s="16"/>
      <c r="E284" s="141"/>
      <c r="F284" s="98"/>
      <c r="G284" s="52" t="s">
        <v>61</v>
      </c>
      <c r="H284" s="16"/>
      <c r="I284" s="16"/>
      <c r="J284" s="16"/>
      <c r="K284" s="52" t="s">
        <v>61</v>
      </c>
      <c r="L284" s="98" t="s">
        <v>61</v>
      </c>
      <c r="M284" s="52" t="s">
        <v>61</v>
      </c>
      <c r="N284" s="16"/>
      <c r="O284" s="98"/>
      <c r="P284" s="98"/>
      <c r="Q284" s="18"/>
      <c r="R284" s="106"/>
      <c r="S284" s="16"/>
      <c r="T284" s="16"/>
      <c r="U284" s="16"/>
      <c r="V284" s="16"/>
      <c r="W284" s="16"/>
      <c r="X284" s="16"/>
      <c r="Y284" s="16"/>
      <c r="Z284" s="16"/>
      <c r="AA284" s="16"/>
      <c r="AB284" s="99"/>
      <c r="AC284" s="99"/>
      <c r="AD284" s="99"/>
      <c r="AE284" s="99"/>
      <c r="AF284" s="99"/>
      <c r="AG284" s="99"/>
      <c r="AH284" s="100"/>
      <c r="AI284" s="100"/>
      <c r="AJ284" s="100"/>
      <c r="AK284" s="157"/>
      <c r="AL284" s="134"/>
      <c r="AM284" s="15"/>
      <c r="AN284" s="15"/>
    </row>
    <row r="285" spans="2:40" x14ac:dyDescent="0.25">
      <c r="B285" s="20"/>
      <c r="C285" s="16"/>
      <c r="D285" s="16"/>
      <c r="E285" s="141"/>
      <c r="F285" s="98"/>
      <c r="G285" s="52" t="s">
        <v>61</v>
      </c>
      <c r="H285" s="16"/>
      <c r="I285" s="16"/>
      <c r="J285" s="16"/>
      <c r="K285" s="52" t="s">
        <v>61</v>
      </c>
      <c r="L285" s="98" t="s">
        <v>61</v>
      </c>
      <c r="M285" s="52" t="s">
        <v>61</v>
      </c>
      <c r="N285" s="16"/>
      <c r="O285" s="98"/>
      <c r="P285" s="98"/>
      <c r="Q285" s="18"/>
      <c r="R285" s="106"/>
      <c r="S285" s="16"/>
      <c r="T285" s="16"/>
      <c r="U285" s="16"/>
      <c r="V285" s="16"/>
      <c r="W285" s="16"/>
      <c r="X285" s="16"/>
      <c r="Y285" s="16"/>
      <c r="Z285" s="16"/>
      <c r="AA285" s="16"/>
      <c r="AB285" s="99"/>
      <c r="AC285" s="99"/>
      <c r="AD285" s="99"/>
      <c r="AE285" s="99"/>
      <c r="AF285" s="99"/>
      <c r="AG285" s="99"/>
      <c r="AH285" s="100"/>
      <c r="AI285" s="100"/>
      <c r="AJ285" s="100"/>
      <c r="AK285" s="157"/>
      <c r="AL285" s="134"/>
      <c r="AM285" s="15"/>
      <c r="AN285" s="15"/>
    </row>
    <row r="286" spans="2:40" x14ac:dyDescent="0.25">
      <c r="B286" s="20"/>
      <c r="C286" s="16"/>
      <c r="D286" s="16"/>
      <c r="E286" s="141"/>
      <c r="F286" s="98"/>
      <c r="G286" s="52" t="s">
        <v>61</v>
      </c>
      <c r="H286" s="16"/>
      <c r="I286" s="16"/>
      <c r="J286" s="16"/>
      <c r="K286" s="52" t="s">
        <v>61</v>
      </c>
      <c r="L286" s="98" t="s">
        <v>61</v>
      </c>
      <c r="M286" s="52" t="s">
        <v>61</v>
      </c>
      <c r="N286" s="16"/>
      <c r="O286" s="98"/>
      <c r="P286" s="98"/>
      <c r="Q286" s="18"/>
      <c r="R286" s="106"/>
      <c r="S286" s="16"/>
      <c r="T286" s="16"/>
      <c r="U286" s="16"/>
      <c r="V286" s="16"/>
      <c r="W286" s="16"/>
      <c r="X286" s="16"/>
      <c r="Y286" s="16"/>
      <c r="Z286" s="16"/>
      <c r="AA286" s="16"/>
      <c r="AB286" s="99"/>
      <c r="AC286" s="99"/>
      <c r="AD286" s="99"/>
      <c r="AE286" s="99"/>
      <c r="AF286" s="99"/>
      <c r="AG286" s="99"/>
      <c r="AH286" s="100"/>
      <c r="AI286" s="100"/>
      <c r="AJ286" s="100"/>
      <c r="AK286" s="157"/>
      <c r="AL286" s="157"/>
      <c r="AM286" s="16"/>
      <c r="AN286" s="16"/>
    </row>
    <row r="287" spans="2:40" x14ac:dyDescent="0.25">
      <c r="B287" s="20"/>
      <c r="C287" s="16"/>
      <c r="D287" s="16"/>
      <c r="E287" s="141"/>
      <c r="F287" s="98"/>
      <c r="G287" s="52" t="s">
        <v>61</v>
      </c>
      <c r="H287" s="16"/>
      <c r="I287" s="16"/>
      <c r="J287" s="16"/>
      <c r="K287" s="52" t="s">
        <v>61</v>
      </c>
      <c r="L287" s="98" t="s">
        <v>61</v>
      </c>
      <c r="M287" s="52" t="s">
        <v>61</v>
      </c>
      <c r="N287" s="16"/>
      <c r="O287" s="98"/>
      <c r="P287" s="98"/>
      <c r="Q287" s="18"/>
      <c r="R287" s="106"/>
      <c r="S287" s="16"/>
      <c r="T287" s="16"/>
      <c r="U287" s="16"/>
      <c r="V287" s="16"/>
      <c r="W287" s="16"/>
      <c r="X287" s="16"/>
      <c r="Y287" s="16"/>
      <c r="Z287" s="16"/>
      <c r="AA287" s="16"/>
      <c r="AB287" s="99"/>
      <c r="AC287" s="99"/>
      <c r="AD287" s="99"/>
      <c r="AE287" s="99"/>
      <c r="AF287" s="99"/>
      <c r="AG287" s="99"/>
      <c r="AH287" s="100"/>
      <c r="AI287" s="100"/>
      <c r="AJ287" s="100"/>
      <c r="AK287" s="157"/>
      <c r="AL287" s="157"/>
      <c r="AM287" s="16"/>
      <c r="AN287" s="16"/>
    </row>
    <row r="288" spans="2:40" x14ac:dyDescent="0.25">
      <c r="B288" s="20"/>
      <c r="C288" s="16"/>
      <c r="D288" s="16"/>
      <c r="E288" s="141"/>
      <c r="F288" s="98"/>
      <c r="G288" s="52" t="s">
        <v>61</v>
      </c>
      <c r="H288" s="16"/>
      <c r="I288" s="16"/>
      <c r="J288" s="16"/>
      <c r="K288" s="52" t="s">
        <v>61</v>
      </c>
      <c r="L288" s="98" t="s">
        <v>61</v>
      </c>
      <c r="M288" s="52" t="s">
        <v>61</v>
      </c>
      <c r="N288" s="16"/>
      <c r="O288" s="98"/>
      <c r="P288" s="98"/>
      <c r="Q288" s="18"/>
      <c r="R288" s="106"/>
      <c r="S288" s="16"/>
      <c r="T288" s="16"/>
      <c r="U288" s="16"/>
      <c r="V288" s="16"/>
      <c r="W288" s="16"/>
      <c r="X288" s="16"/>
      <c r="Y288" s="16"/>
      <c r="Z288" s="16"/>
      <c r="AA288" s="16"/>
      <c r="AB288" s="99"/>
      <c r="AC288" s="99"/>
      <c r="AD288" s="99"/>
      <c r="AE288" s="99"/>
      <c r="AF288" s="99"/>
      <c r="AG288" s="99"/>
      <c r="AH288" s="100"/>
      <c r="AI288" s="100"/>
      <c r="AJ288" s="100"/>
      <c r="AK288" s="157"/>
      <c r="AL288" s="157"/>
      <c r="AM288" s="16"/>
      <c r="AN288" s="16"/>
    </row>
    <row r="289" spans="2:40" x14ac:dyDescent="0.25">
      <c r="B289" s="20"/>
      <c r="C289" s="16"/>
      <c r="D289" s="16"/>
      <c r="E289" s="141"/>
      <c r="F289" s="98"/>
      <c r="G289" s="52" t="s">
        <v>61</v>
      </c>
      <c r="H289" s="16"/>
      <c r="I289" s="16"/>
      <c r="J289" s="16"/>
      <c r="K289" s="52" t="s">
        <v>61</v>
      </c>
      <c r="L289" s="98" t="s">
        <v>61</v>
      </c>
      <c r="M289" s="52" t="s">
        <v>61</v>
      </c>
      <c r="N289" s="16"/>
      <c r="O289" s="98"/>
      <c r="P289" s="98"/>
      <c r="Q289" s="18"/>
      <c r="R289" s="106"/>
      <c r="S289" s="16"/>
      <c r="T289" s="16"/>
      <c r="U289" s="16"/>
      <c r="V289" s="16"/>
      <c r="W289" s="16"/>
      <c r="X289" s="16"/>
      <c r="Y289" s="16"/>
      <c r="Z289" s="16"/>
      <c r="AA289" s="16"/>
      <c r="AB289" s="99"/>
      <c r="AC289" s="99"/>
      <c r="AD289" s="99"/>
      <c r="AE289" s="99"/>
      <c r="AF289" s="99"/>
      <c r="AG289" s="99"/>
      <c r="AH289" s="100"/>
      <c r="AI289" s="100"/>
      <c r="AJ289" s="100"/>
      <c r="AK289" s="157"/>
      <c r="AL289" s="157"/>
      <c r="AM289" s="16"/>
      <c r="AN289" s="16"/>
    </row>
    <row r="290" spans="2:40" x14ac:dyDescent="0.25">
      <c r="B290" s="20"/>
      <c r="C290" s="16"/>
      <c r="D290" s="16"/>
      <c r="E290" s="141"/>
      <c r="F290" s="98"/>
      <c r="G290" s="52" t="s">
        <v>61</v>
      </c>
      <c r="H290" s="16"/>
      <c r="I290" s="16"/>
      <c r="J290" s="16"/>
      <c r="K290" s="52" t="s">
        <v>61</v>
      </c>
      <c r="L290" s="98" t="s">
        <v>61</v>
      </c>
      <c r="M290" s="52" t="s">
        <v>61</v>
      </c>
      <c r="N290" s="16"/>
      <c r="O290" s="98"/>
      <c r="P290" s="98"/>
      <c r="Q290" s="18"/>
      <c r="R290" s="106"/>
      <c r="S290" s="16"/>
      <c r="T290" s="16"/>
      <c r="U290" s="16"/>
      <c r="V290" s="16"/>
      <c r="W290" s="16"/>
      <c r="X290" s="16"/>
      <c r="Y290" s="16"/>
      <c r="Z290" s="16"/>
      <c r="AA290" s="16"/>
      <c r="AB290" s="99"/>
      <c r="AC290" s="99"/>
      <c r="AD290" s="99"/>
      <c r="AE290" s="99"/>
      <c r="AF290" s="99"/>
      <c r="AG290" s="99"/>
      <c r="AH290" s="100"/>
      <c r="AI290" s="100"/>
      <c r="AJ290" s="100"/>
      <c r="AK290" s="157"/>
      <c r="AL290" s="157"/>
      <c r="AM290" s="16"/>
      <c r="AN290" s="16"/>
    </row>
    <row r="291" spans="2:40" x14ac:dyDescent="0.25">
      <c r="B291" s="20"/>
      <c r="C291" s="16"/>
      <c r="D291" s="16"/>
      <c r="E291" s="141"/>
      <c r="F291" s="98"/>
      <c r="G291" s="52" t="s">
        <v>61</v>
      </c>
      <c r="H291" s="16"/>
      <c r="I291" s="16"/>
      <c r="J291" s="16"/>
      <c r="K291" s="52" t="s">
        <v>61</v>
      </c>
      <c r="L291" s="98" t="s">
        <v>61</v>
      </c>
      <c r="M291" s="52" t="s">
        <v>61</v>
      </c>
      <c r="N291" s="16"/>
      <c r="O291" s="98"/>
      <c r="P291" s="98"/>
      <c r="Q291" s="18"/>
      <c r="R291" s="106"/>
      <c r="S291" s="16"/>
      <c r="T291" s="16"/>
      <c r="U291" s="16"/>
      <c r="V291" s="16"/>
      <c r="W291" s="16"/>
      <c r="X291" s="16"/>
      <c r="Y291" s="16"/>
      <c r="Z291" s="16"/>
      <c r="AA291" s="16"/>
      <c r="AB291" s="99"/>
      <c r="AC291" s="99"/>
      <c r="AD291" s="99"/>
      <c r="AE291" s="99"/>
      <c r="AF291" s="99"/>
      <c r="AG291" s="99"/>
      <c r="AH291" s="100"/>
      <c r="AI291" s="100"/>
      <c r="AJ291" s="100"/>
      <c r="AK291" s="157"/>
      <c r="AL291" s="157"/>
      <c r="AM291" s="16"/>
      <c r="AN291" s="16"/>
    </row>
    <row r="292" spans="2:40" x14ac:dyDescent="0.25">
      <c r="B292" s="20"/>
      <c r="C292" s="16"/>
      <c r="D292" s="16"/>
      <c r="E292" s="141"/>
      <c r="F292" s="98"/>
      <c r="G292" s="52" t="s">
        <v>61</v>
      </c>
      <c r="H292" s="16"/>
      <c r="I292" s="16"/>
      <c r="J292" s="16"/>
      <c r="K292" s="52" t="s">
        <v>61</v>
      </c>
      <c r="L292" s="98" t="s">
        <v>61</v>
      </c>
      <c r="M292" s="52" t="s">
        <v>61</v>
      </c>
      <c r="N292" s="16"/>
      <c r="O292" s="98"/>
      <c r="P292" s="98"/>
      <c r="Q292" s="18"/>
      <c r="R292" s="106"/>
      <c r="S292" s="16"/>
      <c r="T292" s="16"/>
      <c r="U292" s="16"/>
      <c r="V292" s="16"/>
      <c r="W292" s="16"/>
      <c r="X292" s="16"/>
      <c r="Y292" s="16"/>
      <c r="Z292" s="16"/>
      <c r="AA292" s="16"/>
      <c r="AB292" s="99"/>
      <c r="AC292" s="99"/>
      <c r="AD292" s="99"/>
      <c r="AE292" s="99"/>
      <c r="AF292" s="99"/>
      <c r="AG292" s="99"/>
      <c r="AH292" s="100"/>
      <c r="AI292" s="100"/>
      <c r="AJ292" s="100"/>
      <c r="AK292" s="157"/>
      <c r="AL292" s="157"/>
      <c r="AM292" s="16"/>
      <c r="AN292" s="16"/>
    </row>
    <row r="293" spans="2:40" x14ac:dyDescent="0.25">
      <c r="B293" s="20"/>
      <c r="C293" s="16"/>
      <c r="D293" s="16"/>
      <c r="E293" s="141"/>
      <c r="F293" s="98"/>
      <c r="G293" s="52" t="s">
        <v>61</v>
      </c>
      <c r="H293" s="16"/>
      <c r="I293" s="16"/>
      <c r="J293" s="16"/>
      <c r="K293" s="52" t="s">
        <v>61</v>
      </c>
      <c r="L293" s="98" t="s">
        <v>61</v>
      </c>
      <c r="M293" s="52" t="s">
        <v>61</v>
      </c>
      <c r="N293" s="16"/>
      <c r="O293" s="98"/>
      <c r="P293" s="98"/>
      <c r="Q293" s="18"/>
      <c r="R293" s="106"/>
      <c r="S293" s="16"/>
      <c r="T293" s="16"/>
      <c r="U293" s="16"/>
      <c r="V293" s="16"/>
      <c r="W293" s="16"/>
      <c r="X293" s="16"/>
      <c r="Y293" s="16"/>
      <c r="Z293" s="16"/>
      <c r="AA293" s="16"/>
      <c r="AB293" s="99"/>
      <c r="AC293" s="99"/>
      <c r="AD293" s="99"/>
      <c r="AE293" s="99"/>
      <c r="AF293" s="99"/>
      <c r="AG293" s="99"/>
      <c r="AH293" s="100"/>
      <c r="AI293" s="100"/>
      <c r="AJ293" s="100"/>
      <c r="AK293" s="157"/>
      <c r="AL293" s="157"/>
      <c r="AM293" s="16"/>
      <c r="AN293" s="16"/>
    </row>
    <row r="294" spans="2:40" x14ac:dyDescent="0.25">
      <c r="B294" s="20"/>
      <c r="C294" s="16"/>
      <c r="D294" s="16"/>
      <c r="E294" s="141"/>
      <c r="F294" s="98"/>
      <c r="G294" s="52" t="s">
        <v>61</v>
      </c>
      <c r="H294" s="16"/>
      <c r="I294" s="16"/>
      <c r="J294" s="16"/>
      <c r="K294" s="52" t="s">
        <v>61</v>
      </c>
      <c r="L294" s="98" t="s">
        <v>61</v>
      </c>
      <c r="M294" s="52" t="s">
        <v>61</v>
      </c>
      <c r="N294" s="16"/>
      <c r="O294" s="98"/>
      <c r="P294" s="98"/>
      <c r="Q294" s="18"/>
      <c r="R294" s="106"/>
      <c r="S294" s="16"/>
      <c r="T294" s="16"/>
      <c r="U294" s="16"/>
      <c r="V294" s="16"/>
      <c r="W294" s="16"/>
      <c r="X294" s="16"/>
      <c r="Y294" s="16"/>
      <c r="Z294" s="16"/>
      <c r="AA294" s="16"/>
      <c r="AB294" s="99"/>
      <c r="AC294" s="99"/>
      <c r="AD294" s="99"/>
      <c r="AE294" s="99"/>
      <c r="AF294" s="99"/>
      <c r="AG294" s="99"/>
      <c r="AH294" s="100"/>
      <c r="AI294" s="100"/>
      <c r="AJ294" s="100"/>
      <c r="AK294" s="157"/>
      <c r="AL294" s="157"/>
      <c r="AM294" s="16"/>
      <c r="AN294" s="16"/>
    </row>
  </sheetData>
  <autoFilter ref="B59:AN269">
    <filterColumn colId="17">
      <filters>
        <filter val="dac.luu-cong"/>
      </filters>
    </filterColumn>
  </autoFilter>
  <customSheetViews>
    <customSheetView guid="{7E0EA425-A420-4443-B9E0-CDF0AA9E5D09}" scale="85" filter="1" showAutoFilter="1" topLeftCell="A10">
      <selection activeCell="A298" sqref="A298:XFD298"/>
      <pageMargins left="0.7" right="0.7" top="0.75" bottom="0.75" header="0.3" footer="0.3"/>
      <pageSetup orientation="portrait" horizontalDpi="300" verticalDpi="0" r:id="rId1"/>
      <autoFilter ref="B59:AN269">
        <filterColumn colId="17">
          <filters>
            <filter val="dac.luu-cong"/>
          </filters>
        </filterColumn>
      </autoFilter>
    </customSheetView>
    <customSheetView guid="{C94451EF-7A3E-4D72-B5A4-3D1B193192CC}" scale="70" showAutoFilter="1">
      <selection activeCell="A153" sqref="A153:XFD153"/>
      <pageMargins left="0.7" right="0.7" top="0.75" bottom="0.75" header="0.3" footer="0.3"/>
      <autoFilter ref="B59:AN234"/>
    </customSheetView>
    <customSheetView guid="{A2C66332-A809-458E-971B-FDB6D62C74C3}" filter="1" showAutoFilter="1" topLeftCell="R52">
      <selection activeCell="AC239" sqref="AC239"/>
      <pageMargins left="0.7" right="0.7" top="0.75" bottom="0.75" header="0.3" footer="0.3"/>
      <autoFilter ref="B59:AN234">
        <filterColumn colId="17">
          <filters>
            <filter val="bang.nguyen-duy"/>
          </filters>
        </filterColumn>
      </autoFilter>
    </customSheetView>
    <customSheetView guid="{336B6883-2145-4B58-921E-CEC7185A847E}" filter="1" showAutoFilter="1" topLeftCell="AA124">
      <selection activeCell="AH157" sqref="AH157:AK157"/>
      <pageMargins left="0.7" right="0.7" top="0.75" bottom="0.75" header="0.3" footer="0.3"/>
      <autoFilter ref="S60:S234">
        <filterColumn colId="0">
          <filters>
            <filter val="dac.luu-cong"/>
          </filters>
        </filterColumn>
      </autoFilter>
    </customSheetView>
    <customSheetView guid="{D33AC7AF-C8AB-4CE9-94C7-9237011A5FC3}" scale="70" filter="1" showAutoFilter="1" topLeftCell="C57">
      <pane xSplit="1" topLeftCell="K1" activePane="topRight" state="frozen"/>
      <selection pane="topRight" activeCell="AG239" sqref="AG239"/>
      <pageMargins left="0.7" right="0.7" top="0.75" bottom="0.75" header="0.3" footer="0.3"/>
      <autoFilter ref="B59:AN234">
        <filterColumn colId="17">
          <filters>
            <filter val="huy.do-anh"/>
          </filters>
        </filterColumn>
      </autoFilter>
    </customSheetView>
    <customSheetView guid="{89C03E1E-B6A8-49A1-B29C-5DC4FAB2FBC6}" scale="85" filter="1" showAutoFilter="1" topLeftCell="A55">
      <selection activeCell="A153" sqref="A153:XFD153"/>
      <pageMargins left="0.7" right="0.7" top="0.75" bottom="0.75" header="0.3" footer="0.3"/>
      <pageSetup orientation="portrait" horizontalDpi="300" verticalDpi="0" r:id="rId2"/>
      <autoFilter ref="B59:AN234">
        <filterColumn colId="17">
          <filters>
            <filter val="dac.luu-cong"/>
          </filters>
        </filterColumn>
      </autoFilter>
    </customSheetView>
    <customSheetView guid="{F96FC7D9-4F89-4FE0-8D00-C0083DEB0472}" scale="85" filter="1" showAutoFilter="1" topLeftCell="O50">
      <selection activeCell="Z78" sqref="Z78"/>
      <pageMargins left="0.7" right="0.7" top="0.75" bottom="0.75" header="0.3" footer="0.3"/>
      <pageSetup orientation="portrait" horizontalDpi="300" verticalDpi="0" r:id="rId3"/>
      <autoFilter ref="B59:AN326">
        <filterColumn colId="17">
          <filters>
            <filter val="phuc.le-hong"/>
          </filters>
        </filterColumn>
      </autoFilter>
    </customSheetView>
    <customSheetView guid="{970EE037-F5E5-47AF-896A-0F6222879EBC}" scale="85" topLeftCell="J136">
      <selection activeCell="M147" sqref="M147:AE147"/>
      <pageMargins left="0.7" right="0.7" top="0.75" bottom="0.75" header="0.3" footer="0.3"/>
      <pageSetup orientation="portrait" horizontalDpi="300" r:id="rId4"/>
    </customSheetView>
    <customSheetView guid="{3B3E6719-EACB-4D2C-89C1-05FFAB6020FD}" scale="70">
      <selection activeCell="A153" sqref="A153:XFD153"/>
      <pageMargins left="0.7" right="0.7" top="0.75" bottom="0.75" header="0.3" footer="0.3"/>
    </customSheetView>
    <customSheetView guid="{99BC1C51-34DC-4BF2-906C-1E31B6171D71}" topLeftCell="A79">
      <selection activeCell="A298" sqref="A298:XFD298"/>
      <pageMargins left="0.7" right="0.7" top="0.75" bottom="0.75" header="0.3" footer="0.3"/>
    </customSheetView>
    <customSheetView guid="{60D2C030-4E31-4E07-8E1C-44D2EE84B177}" topLeftCell="A79">
      <selection activeCell="A298" sqref="A298:XFD298"/>
      <pageMargins left="0.7" right="0.7" top="0.75" bottom="0.75" header="0.3" footer="0.3"/>
    </customSheetView>
    <customSheetView guid="{4E06BDBF-2CED-473B-850B-2A6C7311FF41}" scale="70" topLeftCell="A19">
      <selection activeCell="A298" sqref="A298:XFD298"/>
      <pageMargins left="0.7" right="0.7" top="0.75" bottom="0.75" header="0.3" footer="0.3"/>
      <pageSetup paperSize="9" orientation="portrait" r:id="rId5"/>
    </customSheetView>
    <customSheetView guid="{7ECC2B8E-6A82-42F5-8AB0-4A51C54EA5EC}" filter="1" showAutoFilter="1" topLeftCell="J244">
      <selection activeCell="R274" sqref="R274"/>
      <pageMargins left="0.7" right="0.7" top="0.75" bottom="0.75" header="0.3" footer="0.3"/>
      <pageSetup paperSize="9" orientation="portrait" r:id="rId6"/>
      <autoFilter ref="B59:AN269">
        <filterColumn colId="1">
          <filters>
            <filter val="20200612"/>
          </filters>
        </filterColumn>
      </autoFilter>
    </customSheetView>
    <customSheetView guid="{FECB4C41-27E8-4A22-AFB3-4F54CDD4960E}" scale="85" filter="1" showAutoFilter="1" topLeftCell="A10">
      <selection activeCell="A298" sqref="A298:XFD298"/>
      <pageMargins left="0.7" right="0.7" top="0.75" bottom="0.75" header="0.3" footer="0.3"/>
      <pageSetup orientation="portrait" horizontalDpi="300" verticalDpi="0" r:id="rId7"/>
      <autoFilter ref="B59:AN269">
        <filterColumn colId="17">
          <filters>
            <filter val="dac.luu-cong"/>
          </filters>
        </filterColumn>
      </autoFilter>
    </customSheetView>
  </customSheetViews>
  <conditionalFormatting sqref="H4:H17 H23:H37 H43:H55">
    <cfRule type="cellIs" dxfId="39" priority="57" operator="equal">
      <formula>1</formula>
    </cfRule>
    <cfRule type="cellIs" dxfId="38" priority="58" operator="lessThan">
      <formula>1</formula>
    </cfRule>
  </conditionalFormatting>
  <conditionalFormatting sqref="AG60:AG294 AK60:AK294">
    <cfRule type="cellIs" dxfId="37" priority="55" operator="equal">
      <formula>"OK"</formula>
    </cfRule>
    <cfRule type="cellIs" dxfId="36" priority="56" operator="equal">
      <formula>"NG"</formula>
    </cfRule>
  </conditionalFormatting>
  <conditionalFormatting sqref="O60:P294">
    <cfRule type="cellIs" dxfId="35" priority="54" operator="equal">
      <formula>"PUT_VERSION"</formula>
    </cfRule>
  </conditionalFormatting>
  <conditionalFormatting sqref="D18">
    <cfRule type="expression" dxfId="34" priority="53">
      <formula>$D$18=SUM($D$4:$D$17)</formula>
    </cfRule>
  </conditionalFormatting>
  <conditionalFormatting sqref="E18">
    <cfRule type="expression" dxfId="33" priority="52">
      <formula>$E$18=SUM($E$4:$E$17)</formula>
    </cfRule>
  </conditionalFormatting>
  <conditionalFormatting sqref="F18">
    <cfRule type="expression" dxfId="32" priority="51">
      <formula>$F$18=SUM($F$4:$F$17)</formula>
    </cfRule>
  </conditionalFormatting>
  <conditionalFormatting sqref="D37">
    <cfRule type="expression" dxfId="31" priority="50">
      <formula>$D$37=SUM($D$23:$D$36)</formula>
    </cfRule>
  </conditionalFormatting>
  <conditionalFormatting sqref="E37">
    <cfRule type="expression" dxfId="30" priority="49">
      <formula>$E$37=SUM($E$23:$E$36)</formula>
    </cfRule>
  </conditionalFormatting>
  <conditionalFormatting sqref="H42">
    <cfRule type="cellIs" dxfId="29" priority="39" operator="equal">
      <formula>1</formula>
    </cfRule>
    <cfRule type="cellIs" dxfId="28" priority="40" operator="lessThan">
      <formula>1</formula>
    </cfRule>
  </conditionalFormatting>
  <conditionalFormatting sqref="H56">
    <cfRule type="cellIs" dxfId="27" priority="35" operator="equal">
      <formula>1</formula>
    </cfRule>
    <cfRule type="cellIs" dxfId="26" priority="36" operator="lessThan">
      <formula>1</formula>
    </cfRule>
  </conditionalFormatting>
  <conditionalFormatting sqref="F37">
    <cfRule type="expression" dxfId="25" priority="63">
      <formula>$F$37=SUM($F$23:$F$36)</formula>
    </cfRule>
  </conditionalFormatting>
  <dataValidations count="1">
    <dataValidation type="list" allowBlank="1" showInputMessage="1" showErrorMessage="1" sqref="U60:U294">
      <formula1>"Yes,No"</formula1>
    </dataValidation>
  </dataValidations>
  <pageMargins left="0.7" right="0.7" top="0.75" bottom="0.75" header="0.3" footer="0.3"/>
  <pageSetup orientation="portrait" horizontalDpi="300" verticalDpi="0" r:id="rId8"/>
  <extLst>
    <ext xmlns:x14="http://schemas.microsoft.com/office/spreadsheetml/2009/9/main" uri="{78C0D931-6437-407d-A8EE-F0AAD7539E65}">
      <x14:conditionalFormattings>
        <x14:conditionalFormatting xmlns:xm="http://schemas.microsoft.com/office/excel/2006/main">
          <x14:cfRule type="cellIs" priority="59" operator="greaterThanOrEqual" id="{0E75E3B3-EDB5-45F5-833F-9302836CD5B4}">
            <xm:f>Table!$C$4</xm:f>
            <x14:dxf>
              <font>
                <color rgb="FF006100"/>
              </font>
              <fill>
                <patternFill>
                  <bgColor rgb="FFC6EFCE"/>
                </patternFill>
              </fill>
            </x14:dxf>
          </x14:cfRule>
          <x14:cfRule type="cellIs" priority="60" operator="lessThan" id="{5EDCB94B-7F83-46C9-97C1-081A0B02B98A}">
            <xm:f>Table!$C$4</xm:f>
            <x14:dxf>
              <font>
                <color rgb="FF9C0006"/>
              </font>
              <fill>
                <patternFill>
                  <bgColor rgb="FFFFC7CE"/>
                </patternFill>
              </fill>
            </x14:dxf>
          </x14:cfRule>
          <xm:sqref>G23:G37</xm:sqref>
        </x14:conditionalFormatting>
        <x14:conditionalFormatting xmlns:xm="http://schemas.microsoft.com/office/excel/2006/main">
          <x14:cfRule type="cellIs" priority="61" operator="greaterThanOrEqual" id="{A9231A75-2EB5-402E-97C4-323D56C068D8}">
            <xm:f>Table!$D$4</xm:f>
            <x14:dxf>
              <font>
                <color rgb="FF006100"/>
              </font>
              <fill>
                <patternFill>
                  <bgColor rgb="FFC6EFCE"/>
                </patternFill>
              </fill>
            </x14:dxf>
          </x14:cfRule>
          <x14:cfRule type="cellIs" priority="62" operator="lessThan" id="{A35A63F4-C373-4CDB-9228-9F67841E418C}">
            <xm:f>Table!$D$4</xm:f>
            <x14:dxf>
              <font>
                <color rgb="FF9C0006"/>
              </font>
              <fill>
                <patternFill>
                  <bgColor rgb="FFFFC7CE"/>
                </patternFill>
              </fill>
            </x14:dxf>
          </x14:cfRule>
          <xm:sqref>G4:G17 G43:G55</xm:sqref>
        </x14:conditionalFormatting>
        <x14:conditionalFormatting xmlns:xm="http://schemas.microsoft.com/office/excel/2006/main">
          <x14:cfRule type="cellIs" priority="47" operator="greaterThanOrEqual" id="{8F20301B-8681-44B2-92CC-21C4975A5416}">
            <xm:f>Table!$D$4</xm:f>
            <x14:dxf>
              <font>
                <color rgb="FF006100"/>
              </font>
              <fill>
                <patternFill>
                  <bgColor rgb="FFC6EFCE"/>
                </patternFill>
              </fill>
            </x14:dxf>
          </x14:cfRule>
          <x14:cfRule type="cellIs" priority="48" operator="lessThan" id="{2C7E4EDD-E31B-41EE-A2B8-F67241C142BF}">
            <xm:f>Table!$D$4</xm:f>
            <x14:dxf>
              <font>
                <color rgb="FF9C0006"/>
              </font>
              <fill>
                <patternFill>
                  <bgColor rgb="FFFFC7CE"/>
                </patternFill>
              </fill>
            </x14:dxf>
          </x14:cfRule>
          <xm:sqref>G18</xm:sqref>
        </x14:conditionalFormatting>
        <x14:conditionalFormatting xmlns:xm="http://schemas.microsoft.com/office/excel/2006/main">
          <x14:cfRule type="cellIs" priority="45" operator="greaterThanOrEqual" id="{204839CC-E17E-4053-9244-2AE05B7C201E}">
            <xm:f>Table!$D$4</xm:f>
            <x14:dxf>
              <font>
                <color rgb="FF006100"/>
              </font>
              <fill>
                <patternFill>
                  <bgColor rgb="FFC6EFCE"/>
                </patternFill>
              </fill>
            </x14:dxf>
          </x14:cfRule>
          <x14:cfRule type="cellIs" priority="46" operator="lessThan" id="{73361177-A4E2-41C7-AA2E-23A98DE24BE9}">
            <xm:f>Table!$D$4</xm:f>
            <x14:dxf>
              <font>
                <color rgb="FF9C0006"/>
              </font>
              <fill>
                <patternFill>
                  <bgColor rgb="FFFFC7CE"/>
                </patternFill>
              </fill>
            </x14:dxf>
          </x14:cfRule>
          <xm:sqref>G56</xm:sqref>
        </x14:conditionalFormatting>
        <x14:conditionalFormatting xmlns:xm="http://schemas.microsoft.com/office/excel/2006/main">
          <x14:cfRule type="cellIs" priority="43" operator="greaterThanOrEqual" id="{5955973F-691E-4017-996D-C9584C4AAF3E}">
            <xm:f>Table!$D$4</xm:f>
            <x14:dxf>
              <font>
                <color rgb="FF006100"/>
              </font>
              <fill>
                <patternFill>
                  <bgColor rgb="FFC6EFCE"/>
                </patternFill>
              </fill>
            </x14:dxf>
          </x14:cfRule>
          <x14:cfRule type="cellIs" priority="44" operator="lessThan" id="{AA433256-96E5-4BC8-B426-6A146C35C3CB}">
            <xm:f>Table!$D$4</xm:f>
            <x14:dxf>
              <font>
                <color rgb="FF9C0006"/>
              </font>
              <fill>
                <patternFill>
                  <bgColor rgb="FFFFC7CE"/>
                </patternFill>
              </fill>
            </x14:dxf>
          </x14:cfRule>
          <xm:sqref>G42</xm:sqref>
        </x14:conditionalFormatting>
        <x14:conditionalFormatting xmlns:xm="http://schemas.microsoft.com/office/excel/2006/main">
          <x14:cfRule type="expression" priority="32" id="{8014DC86-9045-4B22-9DB2-C6E76B610B95}">
            <xm:f>OR(AK60=Table!$C$41,AK60=Table!$C$42)</xm:f>
            <x14:dxf>
              <font>
                <color rgb="FF9C0006"/>
              </font>
              <fill>
                <patternFill>
                  <bgColor rgb="FFFFC7CE"/>
                </patternFill>
              </fill>
            </x14:dxf>
          </x14:cfRule>
          <xm:sqref>AK60:AK294</xm:sqref>
        </x14:conditionalFormatting>
        <x14:conditionalFormatting xmlns:xm="http://schemas.microsoft.com/office/excel/2006/main">
          <x14:cfRule type="cellIs" priority="11" operator="equal" id="{ADDC4DDA-5440-4D4C-8617-D143AC21CCE0}">
            <xm:f>Table!$C$3</xm:f>
            <x14:dxf>
              <fill>
                <patternFill>
                  <bgColor rgb="FF0066FF"/>
                </patternFill>
              </fill>
            </x14:dxf>
          </x14:cfRule>
          <x14:cfRule type="cellIs" priority="12" operator="equal" id="{D4667330-B974-40CE-84A6-3B1F1298C5FC}">
            <xm:f>Table!$D$3</xm:f>
            <x14:dxf>
              <fill>
                <patternFill>
                  <bgColor rgb="FF92D050"/>
                </patternFill>
              </fill>
            </x14:dxf>
          </x14:cfRule>
          <xm:sqref>D60:D294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Table!$C$41:$C$43</xm:f>
          </x14:formula1>
          <xm:sqref>AK60:AK294</xm:sqref>
        </x14:dataValidation>
        <x14:dataValidation type="list" allowBlank="1" showInputMessage="1" showErrorMessage="1">
          <x14:formula1>
            <xm:f>Table!$C$31:$C$37</xm:f>
          </x14:formula1>
          <xm:sqref>AA60:AA294</xm:sqref>
        </x14:dataValidation>
        <x14:dataValidation type="list" allowBlank="1" showInputMessage="1" showErrorMessage="1">
          <x14:formula1>
            <xm:f>Table!$C$8:$C$9</xm:f>
          </x14:formula1>
          <xm:sqref>D60:D294</xm:sqref>
        </x14:dataValidation>
        <x14:dataValidation type="list" allowBlank="1" showInputMessage="1" showErrorMessage="1">
          <x14:formula1>
            <xm:f>Table!$C$47:$C$48</xm:f>
          </x14:formula1>
          <xm:sqref>AG60:AG294</xm:sqref>
        </x14:dataValidation>
        <x14:dataValidation type="list" allowBlank="1" showInputMessage="1" showErrorMessage="1">
          <x14:formula1>
            <xm:f>Table!$C$13:$C$27</xm:f>
          </x14:formula1>
          <xm:sqref>S60:T294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J38" sqref="J38"/>
    </sheetView>
  </sheetViews>
  <sheetFormatPr defaultRowHeight="15" x14ac:dyDescent="0.25"/>
  <sheetData/>
  <customSheetViews>
    <customSheetView guid="{7E0EA425-A420-4443-B9E0-CDF0AA9E5D09}">
      <selection activeCell="J38" sqref="J38"/>
      <pageMargins left="0.7" right="0.7" top="0.75" bottom="0.75" header="0.3" footer="0.3"/>
    </customSheetView>
    <customSheetView guid="{C94451EF-7A3E-4D72-B5A4-3D1B193192CC}">
      <selection activeCell="J38" sqref="J38"/>
      <pageMargins left="0.7" right="0.7" top="0.75" bottom="0.75" header="0.3" footer="0.3"/>
    </customSheetView>
    <customSheetView guid="{A2C66332-A809-458E-971B-FDB6D62C74C3}">
      <selection activeCell="J38" sqref="J38"/>
      <pageMargins left="0.7" right="0.7" top="0.75" bottom="0.75" header="0.3" footer="0.3"/>
    </customSheetView>
    <customSheetView guid="{336B6883-2145-4B58-921E-CEC7185A847E}">
      <selection activeCell="C39" sqref="C39"/>
      <pageMargins left="0.7" right="0.7" top="0.75" bottom="0.75" header="0.3" footer="0.3"/>
    </customSheetView>
    <customSheetView guid="{D33AC7AF-C8AB-4CE9-94C7-9237011A5FC3}">
      <selection activeCell="J38" sqref="J38"/>
      <pageMargins left="0.7" right="0.7" top="0.75" bottom="0.75" header="0.3" footer="0.3"/>
    </customSheetView>
    <customSheetView guid="{89C03E1E-B6A8-49A1-B29C-5DC4FAB2FBC6}">
      <selection activeCell="J38" sqref="J38"/>
      <pageMargins left="0.7" right="0.7" top="0.75" bottom="0.75" header="0.3" footer="0.3"/>
    </customSheetView>
    <customSheetView guid="{F96FC7D9-4F89-4FE0-8D00-C0083DEB0472}">
      <selection activeCell="J38" sqref="J38"/>
      <pageMargins left="0.7" right="0.7" top="0.75" bottom="0.75" header="0.3" footer="0.3"/>
    </customSheetView>
    <customSheetView guid="{970EE037-F5E5-47AF-896A-0F6222879EBC}">
      <selection activeCell="J38" sqref="J38"/>
      <pageMargins left="0.7" right="0.7" top="0.75" bottom="0.75" header="0.3" footer="0.3"/>
    </customSheetView>
    <customSheetView guid="{3B3E6719-EACB-4D2C-89C1-05FFAB6020FD}">
      <selection activeCell="J38" sqref="J38"/>
      <pageMargins left="0.7" right="0.7" top="0.75" bottom="0.75" header="0.3" footer="0.3"/>
    </customSheetView>
    <customSheetView guid="{99BC1C51-34DC-4BF2-906C-1E31B6171D71}">
      <selection activeCell="C39" sqref="C39"/>
      <pageMargins left="0.7" right="0.7" top="0.75" bottom="0.75" header="0.3" footer="0.3"/>
    </customSheetView>
    <customSheetView guid="{60D2C030-4E31-4E07-8E1C-44D2EE84B177}">
      <selection activeCell="C39" sqref="C39"/>
      <pageMargins left="0.7" right="0.7" top="0.75" bottom="0.75" header="0.3" footer="0.3"/>
    </customSheetView>
    <customSheetView guid="{4E06BDBF-2CED-473B-850B-2A6C7311FF41}">
      <selection activeCell="J38" sqref="J38"/>
      <pageMargins left="0.7" right="0.7" top="0.75" bottom="0.75" header="0.3" footer="0.3"/>
    </customSheetView>
    <customSheetView guid="{7ECC2B8E-6A82-42F5-8AB0-4A51C54EA5EC}">
      <selection activeCell="J38" sqref="J38"/>
      <pageMargins left="0.7" right="0.7" top="0.75" bottom="0.75" header="0.3" footer="0.3"/>
    </customSheetView>
    <customSheetView guid="{FECB4C41-27E8-4A22-AFB3-4F54CDD4960E}">
      <selection activeCell="J38" sqref="J38"/>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X221"/>
  <sheetViews>
    <sheetView zoomScale="85" zoomScaleNormal="85" workbookViewId="0">
      <selection activeCell="K212" sqref="K212"/>
    </sheetView>
  </sheetViews>
  <sheetFormatPr defaultRowHeight="15" x14ac:dyDescent="0.25"/>
  <cols>
    <col min="2" max="2" width="16.28515625" bestFit="1" customWidth="1"/>
    <col min="3" max="3" width="17.28515625" bestFit="1" customWidth="1"/>
    <col min="4" max="4" width="9.7109375" bestFit="1" customWidth="1"/>
    <col min="5" max="5" width="10" bestFit="1" customWidth="1"/>
    <col min="6" max="6" width="10.85546875" bestFit="1" customWidth="1"/>
    <col min="7" max="7" width="9" bestFit="1" customWidth="1"/>
    <col min="8" max="8" width="12" bestFit="1" customWidth="1"/>
    <col min="9" max="9" width="21.5703125" bestFit="1" customWidth="1"/>
  </cols>
  <sheetData>
    <row r="2" spans="1:24" x14ac:dyDescent="0.25">
      <c r="A2" s="102">
        <v>1</v>
      </c>
      <c r="B2" s="102" t="s">
        <v>56</v>
      </c>
      <c r="C2" s="102">
        <v>20200518</v>
      </c>
      <c r="N2" s="42"/>
      <c r="O2" s="42" t="s">
        <v>56</v>
      </c>
      <c r="P2" s="1" t="s">
        <v>284</v>
      </c>
    </row>
    <row r="3" spans="1:24" x14ac:dyDescent="0.25">
      <c r="B3" s="102" t="s">
        <v>119</v>
      </c>
      <c r="C3">
        <f>SUM(G9:G10)</f>
        <v>11.38125</v>
      </c>
      <c r="D3" t="s">
        <v>120</v>
      </c>
      <c r="O3" s="42" t="s">
        <v>119</v>
      </c>
      <c r="P3">
        <f>SUM(T9:T10)</f>
        <v>2.6112499999999996</v>
      </c>
      <c r="Q3" t="s">
        <v>120</v>
      </c>
    </row>
    <row r="4" spans="1:24" x14ac:dyDescent="0.25">
      <c r="B4" s="102" t="s">
        <v>127</v>
      </c>
      <c r="C4">
        <f>SUM(INT((WEEKDAY(F4-{2,3,4,5,6})+H4-F4)/7))</f>
        <v>8</v>
      </c>
      <c r="D4" t="s">
        <v>120</v>
      </c>
      <c r="E4" t="s">
        <v>151</v>
      </c>
      <c r="F4" s="6">
        <v>43969</v>
      </c>
      <c r="G4" s="6" t="s">
        <v>118</v>
      </c>
      <c r="H4" s="6">
        <v>43978</v>
      </c>
      <c r="O4" s="42" t="s">
        <v>127</v>
      </c>
      <c r="P4">
        <f>SUM(INT((WEEKDAY(S4-{2,3,4,5,6})+U4-S4)/7))</f>
        <v>4</v>
      </c>
      <c r="Q4" t="s">
        <v>120</v>
      </c>
      <c r="R4" t="s">
        <v>151</v>
      </c>
      <c r="S4" s="6">
        <v>43935</v>
      </c>
      <c r="T4" s="6" t="s">
        <v>118</v>
      </c>
      <c r="U4" s="6">
        <v>43938</v>
      </c>
    </row>
    <row r="5" spans="1:24" x14ac:dyDescent="0.25">
      <c r="B5" s="102" t="s">
        <v>128</v>
      </c>
      <c r="C5">
        <f>SUM(INT((WEEKDAY(F5-{2,3,4,5,6})+H5-F5)/7))</f>
        <v>8</v>
      </c>
      <c r="D5" t="s">
        <v>120</v>
      </c>
      <c r="E5" t="s">
        <v>151</v>
      </c>
      <c r="F5" s="6">
        <v>43969</v>
      </c>
      <c r="G5" s="6" t="s">
        <v>118</v>
      </c>
      <c r="H5" s="6">
        <v>43978</v>
      </c>
      <c r="O5" s="42" t="s">
        <v>128</v>
      </c>
      <c r="P5">
        <f>SUM(INT((WEEKDAY(S5-{2,3,4,5,6})+U5-S5)/7))</f>
        <v>4</v>
      </c>
      <c r="Q5" t="s">
        <v>120</v>
      </c>
      <c r="R5" t="s">
        <v>126</v>
      </c>
      <c r="S5" s="6">
        <v>43935</v>
      </c>
      <c r="T5" s="6" t="s">
        <v>118</v>
      </c>
      <c r="U5" s="6">
        <v>43938</v>
      </c>
    </row>
    <row r="6" spans="1:24" x14ac:dyDescent="0.25">
      <c r="B6" s="102" t="s">
        <v>17</v>
      </c>
      <c r="C6" t="str">
        <f>IF(AND(F9=E9,F10=E10),IF(SUM(H9:H10)&gt;SUM(G9:G10),"Delayed",IF(SUM(H9:H10)&lt;SUM(G9:G10),"InAdvanced","Ontime")),"N/A")</f>
        <v>InAdvanced</v>
      </c>
      <c r="F6" s="6"/>
      <c r="G6" s="6"/>
      <c r="H6" s="6"/>
      <c r="O6" s="42" t="s">
        <v>17</v>
      </c>
      <c r="S6" s="6"/>
      <c r="T6" s="6"/>
      <c r="U6" s="6"/>
    </row>
    <row r="8" spans="1:24" ht="75" x14ac:dyDescent="0.25">
      <c r="C8" s="103" t="s">
        <v>25</v>
      </c>
      <c r="D8" s="103" t="s">
        <v>26</v>
      </c>
      <c r="E8" s="104" t="s">
        <v>121</v>
      </c>
      <c r="F8" s="104" t="s">
        <v>122</v>
      </c>
      <c r="G8" s="104" t="s">
        <v>123</v>
      </c>
      <c r="H8" s="104" t="s">
        <v>124</v>
      </c>
      <c r="I8" s="104" t="s">
        <v>29</v>
      </c>
      <c r="J8" s="125" t="str">
        <f>Table!$C$41</f>
        <v>OPL</v>
      </c>
      <c r="K8" s="125" t="str">
        <f>Table!$C$42</f>
        <v>Defect</v>
      </c>
      <c r="P8" s="43" t="s">
        <v>25</v>
      </c>
      <c r="Q8" s="43" t="s">
        <v>26</v>
      </c>
      <c r="R8" s="44" t="s">
        <v>121</v>
      </c>
      <c r="S8" s="44" t="s">
        <v>122</v>
      </c>
      <c r="T8" s="44" t="s">
        <v>123</v>
      </c>
      <c r="U8" s="44" t="s">
        <v>124</v>
      </c>
      <c r="V8" s="44" t="s">
        <v>29</v>
      </c>
      <c r="W8" s="125" t="str">
        <f>Table!$C$41</f>
        <v>OPL</v>
      </c>
      <c r="X8" s="125" t="str">
        <f>Table!$C$42</f>
        <v>Defect</v>
      </c>
    </row>
    <row r="9" spans="1:24" x14ac:dyDescent="0.25">
      <c r="C9" s="45">
        <v>1</v>
      </c>
      <c r="D9" s="39" t="str">
        <f>Table!$D$3</f>
        <v>PSW</v>
      </c>
      <c r="E9" s="39">
        <f>SUMIFS(Merged_COEM!$W$60:$W$643,Merged_COEM!$D$60:$D$643,D9, Merged_COEM!$C$60:$C$643,C2)</f>
        <v>5130</v>
      </c>
      <c r="F9" s="39">
        <f>SUMIFS(Merged_COEM!$X$60:$X$643,Merged_COEM!$D$60:$D$643,D9, Merged_COEM!$C$60:$C$643,C2)-SUM(SUMIFS(Merged_COEM!$X$60:$X$643,Merged_COEM!$D$60:$D$643,Table!$D$3,Merged_COEM!$AA$60:$AA$643,{"Ongoing","N/A",""},Merged_COEM!$C$60:$C$643,C2))</f>
        <v>5130</v>
      </c>
      <c r="G9" s="39">
        <f>1/8*(SUMIFS(Merged_COEM!$Y$60:$Y$643,Merged_COEM!$D$60:$D$643,D9, Merged_COEM!$C$60:$C$643,C2))</f>
        <v>11.38125</v>
      </c>
      <c r="H9" s="39">
        <f>1/8*(SUMIFS(Merged_COEM!$Z$60:$Z$643,Merged_COEM!$D$60:$D$643,D9, Merged_COEM!$C$60:$C$643,C2)-SUM(SUMIFS(Merged_COEM!$Z$60:$Z$643,Merged_COEM!$D$60:$D$643,D9,Merged_COEM!$AA$60:$AA$643,{"Ongoing","N/A",""},Merged_COEM!$C$60:$C$643,C2)))</f>
        <v>6.4187499999999993</v>
      </c>
      <c r="I9" s="40">
        <f>IFERROR(F9/E9,"N/A")</f>
        <v>1</v>
      </c>
      <c r="J9" s="3">
        <f>COUNTIFS(Merged_COEM!$AK$60:$AK$643,J8,Merged_COEM!$D$60:$D$643,D9,Merged_COEM!$C$60:$C$643,C2)</f>
        <v>3</v>
      </c>
      <c r="K9" s="3">
        <f>COUNTIFS(Merged_COEM!$AK$60:$AK$643,K8,Merged_COEM!$D$60:$D$643,D9,Merged_COEM!$C$60:$C$643,C2)</f>
        <v>0</v>
      </c>
      <c r="P9" s="45">
        <v>1</v>
      </c>
      <c r="Q9" s="39" t="str">
        <f>Table!$D$3</f>
        <v>PSW</v>
      </c>
      <c r="R9" s="39">
        <f>SUMIFS(Merged_COEM!$W$60:$W$643,Merged_COEM!$D$60:$D$643,Q9, Merged_COEM!$E$60:$E$643,P2)</f>
        <v>1177</v>
      </c>
      <c r="S9" s="39">
        <f>SUMIFS(Merged_COEM!$X$60:$X$643,Merged_COEM!$D$60:$D$643,Q9, Merged_COEM!$E$60:$E$643,P2)-SUM(SUMIFS(Merged_COEM!$X$60:$X$643,Merged_COEM!$D$60:$D$643,Table!$D$3,Merged_COEM!$AA$60:$AA$643,{"Ongoing","N/A",""},Merged_COEM!$E$60:$E$643,P2))</f>
        <v>1177</v>
      </c>
      <c r="T9" s="39">
        <f>1/8*(SUMIFS(Merged_COEM!$Y$60:$Y$643,Merged_COEM!$D$60:$D$643,Q9, Merged_COEM!$E$60:$E$643,P2))</f>
        <v>2.6112499999999996</v>
      </c>
      <c r="U9" s="59">
        <f>1/8*(SUMIFS(Merged_COEM!$Z$60:$Z$643,Merged_COEM!$D$60:$D$643,Q9, Merged_COEM!$E$60:$E$643,P2)-SUM(SUMIFS(Merged_COEM!$Z$60:$Z$643,Merged_COEM!$D$60:$D$643,Q9,Merged_COEM!$AA$60:$AA$643,{"Ongoing","N/A",""},Merged_COEM!$E$60:$E$643,P2)))</f>
        <v>1.8374999999999999</v>
      </c>
      <c r="V9" s="40">
        <f>IFERROR(S9/R9,"N/A")</f>
        <v>1</v>
      </c>
      <c r="W9" s="3">
        <f>COUNTIFS(Merged_COEM!$AK$60:$AK$643,W8,Merged_COEM!$D$60:$D$643,Q9,Merged_COEM!$E$60:$E$643,P2)</f>
        <v>5</v>
      </c>
      <c r="X9" s="3">
        <f>COUNTIFS(Merged_COEM!$AK$60:$AK$643,X8,Merged_COEM!$D$60:$D$643,Q9,Merged_COEM!$E$60:$E$643,P2)</f>
        <v>0</v>
      </c>
    </row>
    <row r="10" spans="1:24" x14ac:dyDescent="0.25">
      <c r="C10" s="45">
        <v>2</v>
      </c>
      <c r="D10" s="39" t="str">
        <f>Table!$C$3</f>
        <v>ASW</v>
      </c>
      <c r="E10" s="39">
        <f>SUMIFS(Merged_COEM!$W$60:$W$643,Merged_COEM!$D$60:$D$643,D10, Merged_COEM!$C$60:$C$643,C2)</f>
        <v>0</v>
      </c>
      <c r="F10" s="39">
        <f>SUMIFS(Merged_COEM!$X$60:$X$643,Merged_COEM!$D$60:$D$643,D10, Merged_COEM!$C$60:$C$643,C2)-SUM(SUMIFS(Merged_COEM!$X$60:$X$643,Merged_COEM!$D$60:$D$643,D10,Merged_COEM!$AA$60:$AA$643,{"Ongoing","N/A",""},Merged_COEM!$C$60:$C$643,C2))</f>
        <v>0</v>
      </c>
      <c r="G10" s="39">
        <f>1/8*(SUMIFS(Merged_COEM!$Y$60:$Y$643,Merged_COEM!$D$60:$D$643,D10, Merged_COEM!$C$60:$C$643,C2))</f>
        <v>0</v>
      </c>
      <c r="H10" s="39">
        <f>1/8*(SUMIFS(Merged_COEM!$Z$60:$Z$643,Merged_COEM!$D$60:$D$643,D10, Merged_COEM!$C$60:$C$643,C2)-SUM(SUMIFS(Merged_COEM!$Z$60:$Z$643,Merged_COEM!$D$60:$D$643,D10,Merged_COEM!$AA$60:$AA$643,{"Ongoing","N/A",""},Merged_COEM!$C$60:$C$643,C2)))</f>
        <v>0</v>
      </c>
      <c r="I10" s="40" t="str">
        <f>IFERROR(F10/E10,"N/A")</f>
        <v>N/A</v>
      </c>
      <c r="J10" s="3">
        <f>COUNTIFS(Merged_COEM!$AK$60:$AK$643,J8,Merged_COEM!$D$60:$D$643,D10,Merged_COEM!$C$60:$C$643,C2)</f>
        <v>0</v>
      </c>
      <c r="K10" s="3">
        <f>COUNTIFS(Merged_COEM!$AK$60:$AK$643,K8,Merged_COEM!$D$60:$D$643,D10,Merged_COEM!$C$60:$C$643,C2)</f>
        <v>0</v>
      </c>
      <c r="P10" s="45">
        <v>2</v>
      </c>
      <c r="Q10" s="39" t="str">
        <f>Table!$C$3</f>
        <v>ASW</v>
      </c>
      <c r="R10" s="39">
        <f>SUMIFS(Merged_COEM!$W$60:$W$643,Merged_COEM!$D$60:$D$643,Q10, Merged_COEM!$E$60:$E$643,P2)</f>
        <v>0</v>
      </c>
      <c r="S10" s="39">
        <f>SUMIFS(Merged_COEM!$X$60:$X$643,Merged_COEM!$D$60:$D$643,Q10, Merged_COEM!$E$60:$E$643,P2)-SUM(SUMIFS(Merged_COEM!$X$60:$X$643,Merged_COEM!$D$60:$D$643,Table!$D$3,Merged_COEM!$AA$60:$AA$643,{"Ongoing","N/A",""},Merged_COEM!$E$60:$E$643,P2))</f>
        <v>0</v>
      </c>
      <c r="T10" s="39">
        <f>1/8*(SUMIFS(Merged_COEM!$Y$60:$Y$643,Merged_COEM!$D$60:$D$643,Q10, Merged_COEM!$E$60:$E$643,P2))</f>
        <v>0</v>
      </c>
      <c r="U10" s="59">
        <f>1/8*(SUMIFS(Merged_COEM!$Z$60:$Z$643,Merged_COEM!$D$60:$D$643,Q10, Merged_COEM!$E$60:$E$643,P2)-SUM(SUMIFS(Merged_COEM!$Z$60:$Z$643,Merged_COEM!$D$60:$D$643,Q10,Merged_COEM!$AA$60:$AA$643,{"Ongoing","N/A",""},Merged_COEM!$E$60:$E$643,P2)))</f>
        <v>0</v>
      </c>
      <c r="V10" s="40" t="str">
        <f>IFERROR(S10/R10,"N/A")</f>
        <v>N/A</v>
      </c>
      <c r="W10" s="3">
        <f>COUNTIFS(Merged_COEM!$AK$60:$AK$643,W8,Merged_COEM!$D$60:$D$643,Q10,Merged_COEM!$E$60:$E$643,P2)</f>
        <v>0</v>
      </c>
      <c r="X10" s="3">
        <f>COUNTIFS(Merged_COEM!$AK$60:$AK$643,X8,Merged_COEM!$D$60:$D$643,Q10,Merged_COEM!$E$60:$E$643,P2)</f>
        <v>0</v>
      </c>
    </row>
    <row r="12" spans="1:24" x14ac:dyDescent="0.25">
      <c r="C12" t="s">
        <v>125</v>
      </c>
      <c r="P12" t="s">
        <v>125</v>
      </c>
    </row>
    <row r="13" spans="1:24" x14ac:dyDescent="0.25">
      <c r="D13" s="105" t="s">
        <v>129</v>
      </c>
    </row>
    <row r="15" spans="1:24" x14ac:dyDescent="0.25">
      <c r="A15" s="102">
        <v>2</v>
      </c>
      <c r="B15" s="102" t="s">
        <v>56</v>
      </c>
      <c r="C15" s="102">
        <v>20200519</v>
      </c>
    </row>
    <row r="16" spans="1:24" x14ac:dyDescent="0.25">
      <c r="B16" s="102" t="s">
        <v>119</v>
      </c>
      <c r="C16">
        <f>SUM(G22:G23)</f>
        <v>6.7625000000000002</v>
      </c>
      <c r="D16" t="s">
        <v>120</v>
      </c>
    </row>
    <row r="17" spans="1:11" x14ac:dyDescent="0.25">
      <c r="B17" s="102" t="s">
        <v>127</v>
      </c>
      <c r="C17">
        <f>SUM(INT((WEEKDAY(F17-{2,3,4,5,6})+H17-F17)/7))</f>
        <v>6</v>
      </c>
      <c r="D17" t="s">
        <v>120</v>
      </c>
      <c r="E17" t="s">
        <v>151</v>
      </c>
      <c r="F17" s="6">
        <v>43970</v>
      </c>
      <c r="G17" s="6" t="s">
        <v>118</v>
      </c>
      <c r="H17" s="6">
        <v>43977</v>
      </c>
    </row>
    <row r="18" spans="1:11" x14ac:dyDescent="0.25">
      <c r="B18" s="102" t="s">
        <v>128</v>
      </c>
      <c r="C18">
        <f>SUM(INT((WEEKDAY(F18-{2,3,4,5,6})+H18-F18)/7))</f>
        <v>6</v>
      </c>
      <c r="D18" t="s">
        <v>120</v>
      </c>
      <c r="E18" t="s">
        <v>151</v>
      </c>
      <c r="F18" s="6">
        <v>43970</v>
      </c>
      <c r="G18" s="6" t="s">
        <v>118</v>
      </c>
      <c r="H18" s="6">
        <v>43977</v>
      </c>
    </row>
    <row r="19" spans="1:11" x14ac:dyDescent="0.25">
      <c r="B19" s="102" t="s">
        <v>17</v>
      </c>
      <c r="C19" t="str">
        <f>IF(AND(F22=E22,F23=E23),IF(SUM(H22:H23)&gt;SUM(G22:G23),"Delayed",IF(SUM(H22:H23)&lt;SUM(G22:G23),"InAdvanced","Ontime")),"N/A")</f>
        <v>InAdvanced</v>
      </c>
      <c r="F19" s="6"/>
      <c r="G19" s="6"/>
      <c r="H19" s="6"/>
    </row>
    <row r="21" spans="1:11" ht="45" x14ac:dyDescent="0.25">
      <c r="C21" s="103" t="s">
        <v>25</v>
      </c>
      <c r="D21" s="103" t="s">
        <v>26</v>
      </c>
      <c r="E21" s="104" t="s">
        <v>121</v>
      </c>
      <c r="F21" s="104" t="s">
        <v>122</v>
      </c>
      <c r="G21" s="104" t="s">
        <v>123</v>
      </c>
      <c r="H21" s="104" t="s">
        <v>124</v>
      </c>
      <c r="I21" s="104" t="s">
        <v>29</v>
      </c>
      <c r="J21" s="125" t="str">
        <f>Table!$C$41</f>
        <v>OPL</v>
      </c>
      <c r="K21" s="125" t="str">
        <f>Table!$C$42</f>
        <v>Defect</v>
      </c>
    </row>
    <row r="22" spans="1:11" x14ac:dyDescent="0.25">
      <c r="C22" s="45">
        <v>1</v>
      </c>
      <c r="D22" s="39" t="str">
        <f>Table!$D$3</f>
        <v>PSW</v>
      </c>
      <c r="E22" s="39">
        <f>SUMIFS(Merged_COEM!$W$60:$W$643,Merged_COEM!$D$60:$D$643,D22, Merged_COEM!$C$60:$C$643,C15)</f>
        <v>2852</v>
      </c>
      <c r="F22" s="39">
        <f>SUMIFS(Merged_COEM!$X$60:$X$643,Merged_COEM!$D$60:$D$643,D22, Merged_COEM!$C$60:$C$643,C15)-SUM(SUMIFS(Merged_COEM!$X$60:$X$643,Merged_COEM!$D$60:$D$643,Table!$D$3,Merged_COEM!$AA$60:$AA$643,{"Ongoing","N/A",""},Merged_COEM!$C$60:$C$643,C15))</f>
        <v>2852</v>
      </c>
      <c r="G22" s="39">
        <f>1/8*(SUMIFS(Merged_COEM!$Y$60:$Y$643,Merged_COEM!$D$60:$D$643,D22, Merged_COEM!$C$60:$C$643,C15))</f>
        <v>6.3262499999999999</v>
      </c>
      <c r="H22" s="39">
        <f>1/8*(SUMIFS(Merged_COEM!$Z$60:$Z$643,Merged_COEM!$D$60:$D$643,D22, Merged_COEM!$C$60:$C$643,C15)-SUM(SUMIFS(Merged_COEM!$Z$60:$Z$643,Merged_COEM!$D$60:$D$643,D22,Merged_COEM!$AA$60:$AA$643,{"Ongoing","N/A",""},Merged_COEM!$C$60:$C$643,C15)))</f>
        <v>4.6500000000000004</v>
      </c>
      <c r="I22" s="40">
        <f>IFERROR(F22/E22,"N/A")</f>
        <v>1</v>
      </c>
      <c r="J22" s="3">
        <f>COUNTIFS(Merged_COEM!$AK$60:$AK$643,J21,Merged_COEM!$D$60:$D$643,D22,Merged_COEM!$C$60:$C$643,C15)</f>
        <v>5</v>
      </c>
      <c r="K22" s="3">
        <f>COUNTIFS(Merged_COEM!$AK$60:$AK$643,K21,Merged_COEM!$D$60:$D$643,D22,Merged_COEM!$C$60:$C$643,C15)</f>
        <v>0</v>
      </c>
    </row>
    <row r="23" spans="1:11" x14ac:dyDescent="0.25">
      <c r="C23" s="45">
        <v>2</v>
      </c>
      <c r="D23" s="39" t="str">
        <f>Table!$C$3</f>
        <v>ASW</v>
      </c>
      <c r="E23" s="39">
        <f>SUMIFS(Merged_COEM!$W$60:$W$643,Merged_COEM!$D$60:$D$643,D23, Merged_COEM!$C$60:$C$643,C15)</f>
        <v>57</v>
      </c>
      <c r="F23" s="39">
        <f>SUMIFS(Merged_COEM!$X$60:$X$643,Merged_COEM!$D$60:$D$643,D23, Merged_COEM!$C$60:$C$643,C15)-SUM(SUMIFS(Merged_COEM!$X$60:$X$643,Merged_COEM!$D$60:$D$643,D23,Merged_COEM!$AA$60:$AA$643,{"Ongoing","N/A",""},Merged_COEM!$C$60:$C$643,C15))</f>
        <v>57</v>
      </c>
      <c r="G23" s="39">
        <f>1/8*(SUMIFS(Merged_COEM!$Y$60:$Y$643,Merged_COEM!$D$60:$D$643,D23, Merged_COEM!$C$60:$C$643,C15))</f>
        <v>0.43624999999999997</v>
      </c>
      <c r="H23" s="39">
        <f>1/8*(SUMIFS(Merged_COEM!$Z$60:$Z$643,Merged_COEM!$D$60:$D$643,D23, Merged_COEM!$C$60:$C$643,C15)-SUM(SUMIFS(Merged_COEM!$Z$60:$Z$643,Merged_COEM!$D$60:$D$643,D23,Merged_COEM!$AA$60:$AA$643,{"Ongoing","N/A",""},Merged_COEM!$C$60:$C$643,C15)))</f>
        <v>0.375</v>
      </c>
      <c r="I23" s="40">
        <f>IFERROR(F23/E23,"N/A")</f>
        <v>1</v>
      </c>
      <c r="J23" s="3">
        <f>COUNTIFS(Merged_COEM!$AK$60:$AK$643,J21,Merged_COEM!$D$60:$D$643,D23,Merged_COEM!$C$60:$C$643,C15)</f>
        <v>1</v>
      </c>
      <c r="K23" s="3">
        <f>COUNTIFS(Merged_COEM!$AK$60:$AK$643,K21,Merged_COEM!$D$60:$D$643,D23,Merged_COEM!$C$60:$C$643,C15)</f>
        <v>0</v>
      </c>
    </row>
    <row r="25" spans="1:11" x14ac:dyDescent="0.25">
      <c r="C25" t="s">
        <v>125</v>
      </c>
    </row>
    <row r="26" spans="1:11" x14ac:dyDescent="0.25">
      <c r="D26" s="105" t="s">
        <v>129</v>
      </c>
    </row>
    <row r="28" spans="1:11" x14ac:dyDescent="0.25">
      <c r="A28" s="117">
        <v>3</v>
      </c>
      <c r="B28" s="117" t="s">
        <v>56</v>
      </c>
      <c r="C28" s="117">
        <v>20200520</v>
      </c>
    </row>
    <row r="29" spans="1:11" x14ac:dyDescent="0.25">
      <c r="B29" s="117" t="s">
        <v>119</v>
      </c>
      <c r="C29">
        <f>SUM(G35:G36)</f>
        <v>26.991249999999997</v>
      </c>
      <c r="D29" t="s">
        <v>120</v>
      </c>
    </row>
    <row r="30" spans="1:11" x14ac:dyDescent="0.25">
      <c r="B30" s="117" t="s">
        <v>127</v>
      </c>
      <c r="C30">
        <f>SUM(INT((WEEKDAY(F30-{2,3,4,5,6})+H30-F30)/7))</f>
        <v>11</v>
      </c>
      <c r="D30" t="s">
        <v>120</v>
      </c>
      <c r="E30" t="s">
        <v>151</v>
      </c>
      <c r="F30" s="6">
        <v>43971</v>
      </c>
      <c r="G30" s="6" t="s">
        <v>118</v>
      </c>
      <c r="H30" s="6">
        <v>43985</v>
      </c>
    </row>
    <row r="31" spans="1:11" x14ac:dyDescent="0.25">
      <c r="B31" s="117" t="s">
        <v>128</v>
      </c>
      <c r="C31">
        <f>SUM(INT((WEEKDAY(F31-{2,3,4,5,6})+H31-F31)/7))</f>
        <v>11</v>
      </c>
      <c r="D31" t="s">
        <v>120</v>
      </c>
      <c r="E31" t="s">
        <v>151</v>
      </c>
      <c r="F31" s="6">
        <v>43971</v>
      </c>
      <c r="G31" s="6" t="s">
        <v>118</v>
      </c>
      <c r="H31" s="6">
        <v>43985</v>
      </c>
    </row>
    <row r="32" spans="1:11" x14ac:dyDescent="0.25">
      <c r="B32" s="117" t="s">
        <v>17</v>
      </c>
      <c r="C32" t="str">
        <f>IF(AND(F35=E35,F36=E36),IF(SUM(H35:H36)&gt;SUM(G35:G36),"Delayed",IF(SUM(H35:H36)&lt;SUM(G35:G36),"InAdvanced","Ontime")),"N/A")</f>
        <v>InAdvanced</v>
      </c>
      <c r="F32" s="6"/>
      <c r="G32" s="6"/>
      <c r="H32" s="6"/>
    </row>
    <row r="34" spans="1:11" ht="30" x14ac:dyDescent="0.25">
      <c r="C34" s="118" t="s">
        <v>25</v>
      </c>
      <c r="D34" s="118" t="s">
        <v>26</v>
      </c>
      <c r="E34" s="119" t="s">
        <v>121</v>
      </c>
      <c r="F34" s="119" t="s">
        <v>122</v>
      </c>
      <c r="G34" s="119" t="s">
        <v>123</v>
      </c>
      <c r="H34" s="119" t="s">
        <v>124</v>
      </c>
      <c r="I34" s="119" t="s">
        <v>29</v>
      </c>
      <c r="J34" s="125" t="str">
        <f>Table!$C$41</f>
        <v>OPL</v>
      </c>
      <c r="K34" s="125" t="str">
        <f>Table!$C$42</f>
        <v>Defect</v>
      </c>
    </row>
    <row r="35" spans="1:11" x14ac:dyDescent="0.25">
      <c r="C35" s="45">
        <v>1</v>
      </c>
      <c r="D35" s="39" t="str">
        <f>Table!$D$3</f>
        <v>PSW</v>
      </c>
      <c r="E35" s="39">
        <f>SUMIFS(Merged_COEM!$W$60:$W$643,Merged_COEM!$D$60:$D$643,D35, Merged_COEM!$C$60:$C$643,C28)</f>
        <v>12152</v>
      </c>
      <c r="F35" s="39">
        <f>SUMIFS(Merged_COEM!$X$60:$X$643,Merged_COEM!$D$60:$D$643,D35, Merged_COEM!$C$60:$C$643,C28)-SUM(SUMIFS(Merged_COEM!$X$60:$X$643,Merged_COEM!$D$60:$D$643,Table!$D$3,Merged_COEM!$AA$60:$AA$643,{"Ongoing","N/A",""},Merged_COEM!$C$60:$C$643,C28))</f>
        <v>12152</v>
      </c>
      <c r="G35" s="39">
        <f>1/8*(SUMIFS(Merged_COEM!$Y$60:$Y$643,Merged_COEM!$D$60:$D$643,D35, Merged_COEM!$C$60:$C$643,C28))</f>
        <v>26.991249999999997</v>
      </c>
      <c r="H35" s="39">
        <f>1/8*(SUMIFS(Merged_COEM!$Z$60:$Z$643,Merged_COEM!$D$60:$D$643,D35, Merged_COEM!$C$60:$C$643,C28)-SUM(SUMIFS(Merged_COEM!$Z$60:$Z$643,Merged_COEM!$D$60:$D$643,D35,Merged_COEM!$AA$60:$AA$643,{"Ongoing","N/A",""},Merged_COEM!$C$60:$C$643,C28)))</f>
        <v>14.491249999999999</v>
      </c>
      <c r="I35" s="40">
        <f>IFERROR(F35/E35,"N/A")</f>
        <v>1</v>
      </c>
      <c r="J35" s="3">
        <f>COUNTIFS(Merged_COEM!$AK$60:$AK$643,J34,Merged_COEM!$D$60:$D$643,D35,Merged_COEM!$C$60:$C$643,C28)</f>
        <v>0</v>
      </c>
      <c r="K35" s="3">
        <f>COUNTIFS(Merged_COEM!$AK$60:$AK$643,K34,Merged_COEM!$D$60:$D$643,D35,Merged_COEM!$C$60:$C$643,C28)</f>
        <v>0</v>
      </c>
    </row>
    <row r="36" spans="1:11" x14ac:dyDescent="0.25">
      <c r="C36" s="45">
        <v>2</v>
      </c>
      <c r="D36" s="39" t="str">
        <f>Table!$C$3</f>
        <v>ASW</v>
      </c>
      <c r="E36" s="39">
        <f>SUMIFS(Merged_COEM!$W$60:$W$643,Merged_COEM!$D$60:$D$643,D36, Merged_COEM!$C$60:$C$643,C28)</f>
        <v>0</v>
      </c>
      <c r="F36" s="39">
        <f>SUMIFS(Merged_COEM!$X$60:$X$643,Merged_COEM!$D$60:$D$643,D36, Merged_COEM!$C$60:$C$643,C28)-SUM(SUMIFS(Merged_COEM!$X$60:$X$643,Merged_COEM!$D$60:$D$643,D36,Merged_COEM!$AA$60:$AA$643,{"Ongoing","N/A",""},Merged_COEM!$C$60:$C$643,C28))</f>
        <v>0</v>
      </c>
      <c r="G36" s="39">
        <f>1/8*(SUMIFS(Merged_COEM!$Y$60:$Y$643,Merged_COEM!$D$60:$D$643,D36, Merged_COEM!$C$60:$C$643,C28))</f>
        <v>0</v>
      </c>
      <c r="H36" s="39">
        <f>1/8*(SUMIFS(Merged_COEM!$Z$60:$Z$643,Merged_COEM!$D$60:$D$643,D36, Merged_COEM!$C$60:$C$643,C28)-SUM(SUMIFS(Merged_COEM!$Z$60:$Z$643,Merged_COEM!$D$60:$D$643,D36,Merged_COEM!$AA$60:$AA$643,{"Ongoing","N/A",""},Merged_COEM!$C$60:$C$643,C28)))</f>
        <v>0</v>
      </c>
      <c r="I36" s="40" t="str">
        <f>IFERROR(F36/E36,"N/A")</f>
        <v>N/A</v>
      </c>
      <c r="J36" s="3">
        <f>COUNTIFS(Merged_COEM!$AK$60:$AK$643,J34,Merged_COEM!$D$60:$D$643,D36,Merged_COEM!$C$60:$C$643,C28)</f>
        <v>0</v>
      </c>
      <c r="K36" s="3">
        <f>COUNTIFS(Merged_COEM!$AK$60:$AK$643,K34,Merged_COEM!$D$60:$D$643,D36,Merged_COEM!$C$60:$C$643,C28)</f>
        <v>0</v>
      </c>
    </row>
    <row r="38" spans="1:11" x14ac:dyDescent="0.25">
      <c r="C38" t="s">
        <v>125</v>
      </c>
    </row>
    <row r="39" spans="1:11" x14ac:dyDescent="0.25">
      <c r="D39" s="120" t="s">
        <v>129</v>
      </c>
    </row>
    <row r="41" spans="1:11" x14ac:dyDescent="0.25">
      <c r="A41" s="117">
        <v>4</v>
      </c>
      <c r="B41" s="117" t="s">
        <v>56</v>
      </c>
      <c r="C41" s="117">
        <v>20200521</v>
      </c>
    </row>
    <row r="42" spans="1:11" x14ac:dyDescent="0.25">
      <c r="B42" s="117" t="s">
        <v>119</v>
      </c>
      <c r="C42">
        <f>SUM(G48:G49)</f>
        <v>2.3174999999999999</v>
      </c>
      <c r="D42" t="s">
        <v>120</v>
      </c>
    </row>
    <row r="43" spans="1:11" x14ac:dyDescent="0.25">
      <c r="B43" s="117" t="s">
        <v>127</v>
      </c>
      <c r="C43">
        <f>SUM(INT((WEEKDAY(F43-{2,3,4,5,6})+H43-F43)/7))</f>
        <v>2</v>
      </c>
      <c r="D43" t="s">
        <v>120</v>
      </c>
      <c r="E43" t="s">
        <v>151</v>
      </c>
      <c r="F43" s="6">
        <v>43972</v>
      </c>
      <c r="G43" s="6" t="s">
        <v>118</v>
      </c>
      <c r="H43" s="6">
        <v>43973</v>
      </c>
    </row>
    <row r="44" spans="1:11" x14ac:dyDescent="0.25">
      <c r="B44" s="117" t="s">
        <v>128</v>
      </c>
      <c r="C44">
        <f>SUM(INT((WEEKDAY(F44-{2,3,4,5,6})+H44-F44)/7))</f>
        <v>2</v>
      </c>
      <c r="D44" t="s">
        <v>120</v>
      </c>
      <c r="E44" t="s">
        <v>151</v>
      </c>
      <c r="F44" s="6">
        <v>43972</v>
      </c>
      <c r="G44" s="6" t="s">
        <v>118</v>
      </c>
      <c r="H44" s="6">
        <v>43973</v>
      </c>
    </row>
    <row r="45" spans="1:11" x14ac:dyDescent="0.25">
      <c r="B45" s="117" t="s">
        <v>17</v>
      </c>
      <c r="C45" t="str">
        <f>IF(AND(F48=E48,F49=E49),IF(SUM(H48:H49)&gt;SUM(G48:G49),"Delayed",IF(SUM(H48:H49)&lt;SUM(G48:G49),"InAdvanced","Ontime")),"N/A")</f>
        <v>InAdvanced</v>
      </c>
      <c r="F45" s="6"/>
      <c r="G45" s="6"/>
      <c r="H45" s="6"/>
    </row>
    <row r="47" spans="1:11" ht="30" x14ac:dyDescent="0.25">
      <c r="C47" s="118" t="s">
        <v>25</v>
      </c>
      <c r="D47" s="118" t="s">
        <v>26</v>
      </c>
      <c r="E47" s="119" t="s">
        <v>121</v>
      </c>
      <c r="F47" s="119" t="s">
        <v>122</v>
      </c>
      <c r="G47" s="119" t="s">
        <v>123</v>
      </c>
      <c r="H47" s="119" t="s">
        <v>124</v>
      </c>
      <c r="I47" s="119" t="s">
        <v>29</v>
      </c>
      <c r="J47" s="125" t="str">
        <f>Table!$C$41</f>
        <v>OPL</v>
      </c>
      <c r="K47" s="125" t="str">
        <f>Table!$C$42</f>
        <v>Defect</v>
      </c>
    </row>
    <row r="48" spans="1:11" x14ac:dyDescent="0.25">
      <c r="C48" s="45">
        <v>1</v>
      </c>
      <c r="D48" s="39" t="str">
        <f>Table!$D$3</f>
        <v>PSW</v>
      </c>
      <c r="E48" s="39">
        <f>SUMIFS(Merged_COEM!$W$60:$W$643,Merged_COEM!$D$60:$D$643,D48, Merged_COEM!$C$60:$C$643,C41)</f>
        <v>1044</v>
      </c>
      <c r="F48" s="39">
        <f>SUMIFS(Merged_COEM!$X$60:$X$643,Merged_COEM!$D$60:$D$643,D48, Merged_COEM!$C$60:$C$643,C41)-SUM(SUMIFS(Merged_COEM!$X$60:$X$643,Merged_COEM!$D$60:$D$643,Table!$D$3,Merged_COEM!$AA$60:$AA$643,{"Ongoing","N/A",""},Merged_COEM!$C$60:$C$643,C41))</f>
        <v>1044</v>
      </c>
      <c r="G48" s="39">
        <f>1/8*(SUMIFS(Merged_COEM!$Y$60:$Y$643,Merged_COEM!$D$60:$D$643,D48, Merged_COEM!$C$60:$C$643,C41))</f>
        <v>2.3174999999999999</v>
      </c>
      <c r="H48" s="39">
        <f>1/8*(SUMIFS(Merged_COEM!$Z$60:$Z$643,Merged_COEM!$D$60:$D$643,D48, Merged_COEM!$C$60:$C$643,C41)-SUM(SUMIFS(Merged_COEM!$Z$60:$Z$643,Merged_COEM!$D$60:$D$643,D48,Merged_COEM!$AA$60:$AA$643,{"Ongoing","N/A",""},Merged_COEM!$C$60:$C$643,C41)))</f>
        <v>0.5</v>
      </c>
      <c r="I48" s="40">
        <f>IFERROR(F48/E48,"N/A")</f>
        <v>1</v>
      </c>
      <c r="J48" s="3">
        <f>COUNTIFS(Merged_COEM!$AK$60:$AK$643,J47,Merged_COEM!$D$60:$D$643,D48,Merged_COEM!$C$60:$C$643,C41)</f>
        <v>0</v>
      </c>
      <c r="K48" s="3">
        <f>COUNTIFS(Merged_COEM!$AK$60:$AK$643,K47,Merged_COEM!$D$60:$D$643,D48,Merged_COEM!$C$60:$C$643,C41)</f>
        <v>0</v>
      </c>
    </row>
    <row r="49" spans="1:11" x14ac:dyDescent="0.25">
      <c r="C49" s="45">
        <v>2</v>
      </c>
      <c r="D49" s="39" t="str">
        <f>Table!$C$3</f>
        <v>ASW</v>
      </c>
      <c r="E49" s="39">
        <f>SUMIFS(Merged_COEM!$W$60:$W$643,Merged_COEM!$D$60:$D$643,D49, Merged_COEM!$C$60:$C$643,C41)</f>
        <v>0</v>
      </c>
      <c r="F49" s="39">
        <f>SUMIFS(Merged_COEM!$X$60:$X$643,Merged_COEM!$D$60:$D$643,D49, Merged_COEM!$C$60:$C$643,C41)-SUM(SUMIFS(Merged_COEM!$X$60:$X$643,Merged_COEM!$D$60:$D$643,D49,Merged_COEM!$AA$60:$AA$643,{"Ongoing","N/A",""},Merged_COEM!$C$60:$C$643,C41))</f>
        <v>0</v>
      </c>
      <c r="G49" s="39">
        <f>1/8*(SUMIFS(Merged_COEM!$Y$60:$Y$643,Merged_COEM!$D$60:$D$643,D49, Merged_COEM!$C$60:$C$643,C41))</f>
        <v>0</v>
      </c>
      <c r="H49" s="39">
        <f>1/8*(SUMIFS(Merged_COEM!$Z$60:$Z$643,Merged_COEM!$D$60:$D$643,D49, Merged_COEM!$C$60:$C$643,C41)-SUM(SUMIFS(Merged_COEM!$Z$60:$Z$643,Merged_COEM!$D$60:$D$643,D49,Merged_COEM!$AA$60:$AA$643,{"Ongoing","N/A",""},Merged_COEM!$C$60:$C$643,C41)))</f>
        <v>0</v>
      </c>
      <c r="I49" s="40" t="str">
        <f>IFERROR(F49/E49,"N/A")</f>
        <v>N/A</v>
      </c>
      <c r="J49" s="3">
        <f>COUNTIFS(Merged_COEM!$AK$60:$AK$643,J47,Merged_COEM!$D$60:$D$643,D49,Merged_COEM!$C$60:$C$643,C41)</f>
        <v>0</v>
      </c>
      <c r="K49" s="3">
        <f>COUNTIFS(Merged_COEM!$AK$60:$AK$643,K47,Merged_COEM!$D$60:$D$643,D49,Merged_COEM!$C$60:$C$643,C41)</f>
        <v>0</v>
      </c>
    </row>
    <row r="51" spans="1:11" x14ac:dyDescent="0.25">
      <c r="C51" t="s">
        <v>125</v>
      </c>
    </row>
    <row r="52" spans="1:11" x14ac:dyDescent="0.25">
      <c r="D52" s="120" t="s">
        <v>129</v>
      </c>
    </row>
    <row r="54" spans="1:11" x14ac:dyDescent="0.25">
      <c r="A54" s="117">
        <v>5</v>
      </c>
      <c r="B54" s="117" t="s">
        <v>56</v>
      </c>
      <c r="C54" s="117">
        <v>20200522</v>
      </c>
    </row>
    <row r="55" spans="1:11" x14ac:dyDescent="0.25">
      <c r="B55" s="117" t="s">
        <v>119</v>
      </c>
      <c r="C55">
        <f>SUM(G61:G62)</f>
        <v>8.8099999999999987</v>
      </c>
      <c r="D55" t="s">
        <v>120</v>
      </c>
    </row>
    <row r="56" spans="1:11" x14ac:dyDescent="0.25">
      <c r="B56" s="117" t="s">
        <v>127</v>
      </c>
      <c r="C56">
        <f>SUM(INT((WEEKDAY(F56-{2,3,4,5,6})+H56-F56)/7))</f>
        <v>5</v>
      </c>
      <c r="D56" t="s">
        <v>120</v>
      </c>
      <c r="E56" t="s">
        <v>151</v>
      </c>
      <c r="F56" s="6">
        <v>43973</v>
      </c>
      <c r="G56" s="6" t="s">
        <v>118</v>
      </c>
      <c r="H56" s="6">
        <v>43979</v>
      </c>
    </row>
    <row r="57" spans="1:11" x14ac:dyDescent="0.25">
      <c r="B57" s="117" t="s">
        <v>128</v>
      </c>
      <c r="C57">
        <f>SUM(INT((WEEKDAY(F57-{2,3,4,5,6})+H57-F57)/7))</f>
        <v>5</v>
      </c>
      <c r="D57" t="s">
        <v>120</v>
      </c>
      <c r="E57" t="s">
        <v>151</v>
      </c>
      <c r="F57" s="6">
        <v>43973</v>
      </c>
      <c r="G57" s="6" t="s">
        <v>118</v>
      </c>
      <c r="H57" s="6">
        <v>43979</v>
      </c>
    </row>
    <row r="58" spans="1:11" x14ac:dyDescent="0.25">
      <c r="B58" s="117" t="s">
        <v>17</v>
      </c>
      <c r="C58" t="str">
        <f>IF(AND(F61=E61,F62=E62),IF(SUM(H61:H62)&gt;SUM(G61:G62),"Delayed",IF(SUM(H61:H62)&lt;SUM(G61:G62),"InAdvanced","Ontime")),"N/A")</f>
        <v>InAdvanced</v>
      </c>
      <c r="F58" s="6"/>
      <c r="G58" s="6"/>
      <c r="H58" s="6"/>
    </row>
    <row r="60" spans="1:11" ht="30" x14ac:dyDescent="0.25">
      <c r="C60" s="118" t="s">
        <v>25</v>
      </c>
      <c r="D60" s="118" t="s">
        <v>26</v>
      </c>
      <c r="E60" s="119" t="s">
        <v>121</v>
      </c>
      <c r="F60" s="119" t="s">
        <v>122</v>
      </c>
      <c r="G60" s="119" t="s">
        <v>123</v>
      </c>
      <c r="H60" s="119" t="s">
        <v>124</v>
      </c>
      <c r="I60" s="119" t="s">
        <v>29</v>
      </c>
      <c r="J60" s="125" t="str">
        <f>Table!$C$41</f>
        <v>OPL</v>
      </c>
      <c r="K60" s="125" t="str">
        <f>Table!$C$42</f>
        <v>Defect</v>
      </c>
    </row>
    <row r="61" spans="1:11" x14ac:dyDescent="0.25">
      <c r="C61" s="45">
        <v>1</v>
      </c>
      <c r="D61" s="39" t="str">
        <f>Table!$D$3</f>
        <v>PSW</v>
      </c>
      <c r="E61" s="39">
        <f>SUMIFS(Merged_COEM!$W$60:$W$643,Merged_COEM!$D$60:$D$643,D61, Merged_COEM!$C$60:$C$643,C54)</f>
        <v>3157</v>
      </c>
      <c r="F61" s="39">
        <f>SUMIFS(Merged_COEM!$X$60:$X$643,Merged_COEM!$D$60:$D$643,D61, Merged_COEM!$C$60:$C$643,C54)-SUM(SUMIFS(Merged_COEM!$X$60:$X$643,Merged_COEM!$D$60:$D$643,Table!$D$3,Merged_COEM!$AA$60:$AA$643,{"Ongoing","N/A",""},Merged_COEM!$C$60:$C$643,C54))</f>
        <v>3157</v>
      </c>
      <c r="G61" s="39">
        <f>1/8*(SUMIFS(Merged_COEM!$Y$60:$Y$643,Merged_COEM!$D$60:$D$643,D61, Merged_COEM!$C$60:$C$643,C54))</f>
        <v>7.004999999999999</v>
      </c>
      <c r="H61" s="39">
        <f>1/8*(SUMIFS(Merged_COEM!$Z$60:$Z$643,Merged_COEM!$D$60:$D$643,D61, Merged_COEM!$C$60:$C$643,C54)-SUM(SUMIFS(Merged_COEM!$Z$60:$Z$643,Merged_COEM!$D$60:$D$643,D61,Merged_COEM!$AA$60:$AA$643,{"Ongoing","N/A",""},Merged_COEM!$C$60:$C$643,C54)))</f>
        <v>2.3624999999999998</v>
      </c>
      <c r="I61" s="40">
        <f>IFERROR(F61/E61,"N/A")</f>
        <v>1</v>
      </c>
      <c r="J61" s="3">
        <f>COUNTIFS(Merged_COEM!$AK$60:$AK$643,J60,Merged_COEM!$D$60:$D$643,D61,Merged_COEM!$C$60:$C$643,C54)</f>
        <v>3</v>
      </c>
      <c r="K61" s="3">
        <f>COUNTIFS(Merged_COEM!$AK$60:$AK$643,K60,Merged_COEM!$D$60:$D$643,D61,Merged_COEM!$C$60:$C$643,C54)</f>
        <v>0</v>
      </c>
    </row>
    <row r="62" spans="1:11" x14ac:dyDescent="0.25">
      <c r="C62" s="45">
        <v>2</v>
      </c>
      <c r="D62" s="39" t="str">
        <f>Table!$C$3</f>
        <v>ASW</v>
      </c>
      <c r="E62" s="39">
        <f>SUMIFS(Merged_COEM!$W$60:$W$643,Merged_COEM!$D$60:$D$643,D62, Merged_COEM!$C$60:$C$643,C54)</f>
        <v>235</v>
      </c>
      <c r="F62" s="39">
        <f>SUMIFS(Merged_COEM!$X$60:$X$643,Merged_COEM!$D$60:$D$643,D62, Merged_COEM!$C$60:$C$643,C54)-SUM(SUMIFS(Merged_COEM!$X$60:$X$643,Merged_COEM!$D$60:$D$643,D62,Merged_COEM!$AA$60:$AA$643,{"Ongoing","N/A",""},Merged_COEM!$C$60:$C$643,C54))</f>
        <v>235</v>
      </c>
      <c r="G62" s="39">
        <f>1/8*(SUMIFS(Merged_COEM!$Y$60:$Y$643,Merged_COEM!$D$60:$D$643,D62, Merged_COEM!$C$60:$C$643,C54))</f>
        <v>1.8050000000000002</v>
      </c>
      <c r="H62" s="39">
        <f>1/8*(SUMIFS(Merged_COEM!$Z$60:$Z$643,Merged_COEM!$D$60:$D$643,D62, Merged_COEM!$C$60:$C$643,C54)-SUM(SUMIFS(Merged_COEM!$Z$60:$Z$643,Merged_COEM!$D$60:$D$643,D62,Merged_COEM!$AA$60:$AA$643,{"Ongoing","N/A",""},Merged_COEM!$C$60:$C$643,C54)))</f>
        <v>1.6625000000000001</v>
      </c>
      <c r="I62" s="40">
        <f>IFERROR(F62/E62,"N/A")</f>
        <v>1</v>
      </c>
      <c r="J62" s="3">
        <f>COUNTIFS(Merged_COEM!$AK$60:$AK$643,J60,Merged_COEM!$D$60:$D$643,D62,Merged_COEM!$C$60:$C$643,C54)</f>
        <v>2</v>
      </c>
      <c r="K62" s="3">
        <f>COUNTIFS(Merged_COEM!$AK$60:$AK$643,K60,Merged_COEM!$D$60:$D$643,D62,Merged_COEM!$C$60:$C$643,C54)</f>
        <v>0</v>
      </c>
    </row>
    <row r="64" spans="1:11" x14ac:dyDescent="0.25">
      <c r="C64" t="s">
        <v>125</v>
      </c>
    </row>
    <row r="65" spans="1:11" x14ac:dyDescent="0.25">
      <c r="D65" s="120" t="s">
        <v>129</v>
      </c>
    </row>
    <row r="67" spans="1:11" x14ac:dyDescent="0.25">
      <c r="A67" s="138">
        <v>6</v>
      </c>
      <c r="B67" s="138" t="s">
        <v>56</v>
      </c>
      <c r="C67" s="138">
        <v>20200525</v>
      </c>
    </row>
    <row r="68" spans="1:11" x14ac:dyDescent="0.25">
      <c r="B68" s="138" t="s">
        <v>119</v>
      </c>
      <c r="C68">
        <f>SUM(G74:G75)</f>
        <v>13.849999999999998</v>
      </c>
      <c r="D68" t="s">
        <v>120</v>
      </c>
    </row>
    <row r="69" spans="1:11" x14ac:dyDescent="0.25">
      <c r="B69" s="138" t="s">
        <v>127</v>
      </c>
      <c r="C69">
        <f>SUM(INT((WEEKDAY(F69-{2,3,4,5,6})+H69-F69)/7))</f>
        <v>6</v>
      </c>
      <c r="D69" t="s">
        <v>120</v>
      </c>
      <c r="E69" t="s">
        <v>151</v>
      </c>
      <c r="F69" s="6">
        <v>43976</v>
      </c>
      <c r="G69" s="6" t="s">
        <v>118</v>
      </c>
      <c r="H69" s="6">
        <v>43983</v>
      </c>
    </row>
    <row r="70" spans="1:11" x14ac:dyDescent="0.25">
      <c r="B70" s="138" t="s">
        <v>128</v>
      </c>
      <c r="C70">
        <f>SUM(INT((WEEKDAY(F70-{2,3,4,5,6})+H70-F70)/7))</f>
        <v>6</v>
      </c>
      <c r="D70" t="s">
        <v>120</v>
      </c>
      <c r="E70" t="s">
        <v>151</v>
      </c>
      <c r="F70" s="6">
        <v>43976</v>
      </c>
      <c r="G70" s="6" t="s">
        <v>118</v>
      </c>
      <c r="H70" s="6">
        <v>43983</v>
      </c>
    </row>
    <row r="71" spans="1:11" x14ac:dyDescent="0.25">
      <c r="B71" s="138" t="s">
        <v>17</v>
      </c>
      <c r="C71" t="str">
        <f>IF(AND(F74=E74,F75=E75),IF(SUM(H74:H75)&gt;SUM(G74:G75),"Delayed",IF(SUM(H74:H75)&lt;SUM(G74:G75),"InAdvanced","Ontime")),"N/A")</f>
        <v>InAdvanced</v>
      </c>
      <c r="F71" s="6"/>
      <c r="G71" s="6"/>
      <c r="H71" s="6"/>
    </row>
    <row r="73" spans="1:11" ht="30" x14ac:dyDescent="0.25">
      <c r="C73" s="139" t="s">
        <v>25</v>
      </c>
      <c r="D73" s="139" t="s">
        <v>26</v>
      </c>
      <c r="E73" s="125" t="s">
        <v>121</v>
      </c>
      <c r="F73" s="125" t="s">
        <v>122</v>
      </c>
      <c r="G73" s="125" t="s">
        <v>123</v>
      </c>
      <c r="H73" s="125" t="s">
        <v>124</v>
      </c>
      <c r="I73" s="125" t="s">
        <v>29</v>
      </c>
      <c r="J73" s="125" t="str">
        <f>Table!$C$41</f>
        <v>OPL</v>
      </c>
      <c r="K73" s="125" t="str">
        <f>Table!$C$42</f>
        <v>Defect</v>
      </c>
    </row>
    <row r="74" spans="1:11" x14ac:dyDescent="0.25">
      <c r="C74" s="45">
        <v>1</v>
      </c>
      <c r="D74" s="39" t="str">
        <f>Table!$D$3</f>
        <v>PSW</v>
      </c>
      <c r="E74" s="39">
        <f>SUMIFS(Merged_COEM!$W$60:$W$643,Merged_COEM!$D$60:$D$643,D74, Merged_COEM!$C$60:$C$643,C67)</f>
        <v>6246</v>
      </c>
      <c r="F74" s="39">
        <f>SUMIFS(Merged_COEM!$X$60:$X$643,Merged_COEM!$D$60:$D$643,D74, Merged_COEM!$C$60:$C$643,C67)-SUM(SUMIFS(Merged_COEM!$X$60:$X$643,Merged_COEM!$D$60:$D$643,Table!$D$3,Merged_COEM!$AA$60:$AA$643,{"Ongoing","N/A",""},Merged_COEM!$C$60:$C$643,C67))</f>
        <v>6246</v>
      </c>
      <c r="G74" s="39">
        <f>1/8*(SUMIFS(Merged_COEM!$Y$60:$Y$643,Merged_COEM!$D$60:$D$643,D74, Merged_COEM!$C$60:$C$643,C67))</f>
        <v>13.849999999999998</v>
      </c>
      <c r="H74" s="39">
        <f>1/8*(SUMIFS(Merged_COEM!$Z$60:$Z$643,Merged_COEM!$D$60:$D$643,D74, Merged_COEM!$C$60:$C$643,C67)-SUM(SUMIFS(Merged_COEM!$Z$60:$Z$643,Merged_COEM!$D$60:$D$643,D74,Merged_COEM!$AA$60:$AA$643,{"Ongoing","N/A",""},Merged_COEM!$C$60:$C$643,C67)))</f>
        <v>7.9787500000000016</v>
      </c>
      <c r="I74" s="40">
        <f>IFERROR(F74/E74,"N/A")</f>
        <v>1</v>
      </c>
      <c r="J74" s="3">
        <f>COUNTIFS(Merged_COEM!$AK$60:$AK$643,J73,Merged_COEM!$D$60:$D$643,D74,Merged_COEM!$C$60:$C$643,C67)</f>
        <v>7</v>
      </c>
      <c r="K74" s="3">
        <f>COUNTIFS(Merged_COEM!$AK$60:$AK$643,K73,Merged_COEM!$D$60:$D$643,D74,Merged_COEM!$C$60:$C$643,C67)</f>
        <v>0</v>
      </c>
    </row>
    <row r="75" spans="1:11" x14ac:dyDescent="0.25">
      <c r="C75" s="45">
        <v>2</v>
      </c>
      <c r="D75" s="39" t="str">
        <f>Table!$C$3</f>
        <v>ASW</v>
      </c>
      <c r="E75" s="39">
        <f>SUMIFS(Merged_COEM!$W$60:$W$643,Merged_COEM!$D$60:$D$643,D75, Merged_COEM!$C$60:$C$643,C67)</f>
        <v>0</v>
      </c>
      <c r="F75" s="39">
        <f>SUMIFS(Merged_COEM!$X$60:$X$643,Merged_COEM!$D$60:$D$643,D75, Merged_COEM!$C$60:$C$643,C67)-SUM(SUMIFS(Merged_COEM!$X$60:$X$643,Merged_COEM!$D$60:$D$643,D75,Merged_COEM!$AA$60:$AA$643,{"Ongoing","N/A",""},Merged_COEM!$C$60:$C$643,C67))</f>
        <v>0</v>
      </c>
      <c r="G75" s="39">
        <f>1/8*(SUMIFS(Merged_COEM!$Y$60:$Y$643,Merged_COEM!$D$60:$D$643,D75, Merged_COEM!$C$60:$C$643,C67))</f>
        <v>0</v>
      </c>
      <c r="H75" s="39">
        <f>1/8*(SUMIFS(Merged_COEM!$Z$60:$Z$643,Merged_COEM!$D$60:$D$643,D75, Merged_COEM!$C$60:$C$643,C67)-SUM(SUMIFS(Merged_COEM!$Z$60:$Z$643,Merged_COEM!$D$60:$D$643,D75,Merged_COEM!$AA$60:$AA$643,{"Ongoing","N/A",""},Merged_COEM!$C$60:$C$643,C67)))</f>
        <v>0</v>
      </c>
      <c r="I75" s="40" t="str">
        <f>IFERROR(F75/E75,"N/A")</f>
        <v>N/A</v>
      </c>
      <c r="J75" s="3">
        <f>COUNTIFS(Merged_COEM!$AK$60:$AK$643,J73,Merged_COEM!$D$60:$D$643,D75,Merged_COEM!$C$60:$C$643,C67)</f>
        <v>0</v>
      </c>
      <c r="K75" s="3">
        <f>COUNTIFS(Merged_COEM!$AK$60:$AK$643,K73,Merged_COEM!$D$60:$D$643,D75,Merged_COEM!$C$60:$C$643,C67)</f>
        <v>0</v>
      </c>
    </row>
    <row r="77" spans="1:11" x14ac:dyDescent="0.25">
      <c r="C77" t="s">
        <v>125</v>
      </c>
    </row>
    <row r="78" spans="1:11" x14ac:dyDescent="0.25">
      <c r="D78" s="140" t="s">
        <v>129</v>
      </c>
    </row>
    <row r="80" spans="1:11" x14ac:dyDescent="0.25">
      <c r="A80" s="138">
        <v>7</v>
      </c>
      <c r="B80" s="138" t="s">
        <v>56</v>
      </c>
      <c r="C80" s="138">
        <v>20200526</v>
      </c>
    </row>
    <row r="81" spans="1:11" x14ac:dyDescent="0.25">
      <c r="B81" s="138" t="s">
        <v>119</v>
      </c>
      <c r="C81">
        <f>SUM(G87:G88)</f>
        <v>22.8825</v>
      </c>
      <c r="D81" t="s">
        <v>120</v>
      </c>
    </row>
    <row r="82" spans="1:11" x14ac:dyDescent="0.25">
      <c r="B82" s="138" t="s">
        <v>127</v>
      </c>
      <c r="C82">
        <f>SUM(INT((WEEKDAY(F82-{2,3,4,5,6})+H82-F82)/7))</f>
        <v>5</v>
      </c>
      <c r="D82" t="s">
        <v>120</v>
      </c>
      <c r="E82" t="s">
        <v>151</v>
      </c>
      <c r="F82" s="6">
        <v>43978</v>
      </c>
      <c r="G82" s="6" t="s">
        <v>118</v>
      </c>
      <c r="H82" s="6">
        <v>43984</v>
      </c>
    </row>
    <row r="83" spans="1:11" x14ac:dyDescent="0.25">
      <c r="B83" s="138" t="s">
        <v>128</v>
      </c>
      <c r="C83">
        <f>SUM(INT((WEEKDAY(F83-{2,3,4,5,6})+H83-F83)/7))</f>
        <v>5</v>
      </c>
      <c r="D83" t="s">
        <v>120</v>
      </c>
      <c r="E83" t="s">
        <v>151</v>
      </c>
      <c r="F83" s="6">
        <v>43978</v>
      </c>
      <c r="G83" s="6" t="s">
        <v>118</v>
      </c>
      <c r="H83" s="6">
        <v>43984</v>
      </c>
    </row>
    <row r="84" spans="1:11" x14ac:dyDescent="0.25">
      <c r="B84" s="138" t="s">
        <v>17</v>
      </c>
      <c r="C84" t="str">
        <f>IF(AND(F87=E87,F88=E88),IF(SUM(H87:H88)&gt;SUM(G87:G88),"Delayed",IF(SUM(H87:H88)&lt;SUM(G87:G88),"InAdvanced","Ontime")),"N/A")</f>
        <v>InAdvanced</v>
      </c>
      <c r="F84" s="6"/>
      <c r="G84" s="6"/>
      <c r="H84" s="6"/>
    </row>
    <row r="86" spans="1:11" ht="30" x14ac:dyDescent="0.25">
      <c r="C86" s="139" t="s">
        <v>25</v>
      </c>
      <c r="D86" s="139" t="s">
        <v>26</v>
      </c>
      <c r="E86" s="125" t="s">
        <v>121</v>
      </c>
      <c r="F86" s="125" t="s">
        <v>122</v>
      </c>
      <c r="G86" s="125" t="s">
        <v>123</v>
      </c>
      <c r="H86" s="125" t="s">
        <v>124</v>
      </c>
      <c r="I86" s="125" t="s">
        <v>29</v>
      </c>
      <c r="J86" s="125" t="str">
        <f>Table!$C$41</f>
        <v>OPL</v>
      </c>
      <c r="K86" s="125" t="str">
        <f>Table!$C$42</f>
        <v>Defect</v>
      </c>
    </row>
    <row r="87" spans="1:11" x14ac:dyDescent="0.25">
      <c r="C87" s="45">
        <v>1</v>
      </c>
      <c r="D87" s="39" t="str">
        <f>Table!$D$3</f>
        <v>PSW</v>
      </c>
      <c r="E87" s="39">
        <f>SUMIFS(Merged_COEM!$W$60:$W$643,Merged_COEM!$D$60:$D$643,D87, Merged_COEM!$C$60:$C$643,C80)</f>
        <v>10212</v>
      </c>
      <c r="F87" s="39">
        <f>SUMIFS(Merged_COEM!$X$60:$X$643,Merged_COEM!$D$60:$D$643,D87, Merged_COEM!$C$60:$C$643,C80)-SUM(SUMIFS(Merged_COEM!$X$60:$X$643,Merged_COEM!$D$60:$D$643,Table!$D$3,Merged_COEM!$AA$60:$AA$643,{"Ongoing","N/A",""},Merged_COEM!$C$60:$C$643,C80))</f>
        <v>10212</v>
      </c>
      <c r="G87" s="39">
        <f>1/8*(SUMIFS(Merged_COEM!$Y$60:$Y$643,Merged_COEM!$D$60:$D$643,D87, Merged_COEM!$C$60:$C$643,C80))</f>
        <v>22.6675</v>
      </c>
      <c r="H87" s="39">
        <f>1/8*(SUMIFS(Merged_COEM!$Z$60:$Z$643,Merged_COEM!$D$60:$D$643,D87, Merged_COEM!$C$60:$C$643,C80)-SUM(SUMIFS(Merged_COEM!$Z$60:$Z$643,Merged_COEM!$D$60:$D$643,D87,Merged_COEM!$AA$60:$AA$643,{"Ongoing","N/A",""},Merged_COEM!$C$60:$C$643,C80)))</f>
        <v>6.080000000000001</v>
      </c>
      <c r="I87" s="40">
        <f>IFERROR(F87/E87,"N/A")</f>
        <v>1</v>
      </c>
      <c r="J87" s="3">
        <f>COUNTIFS(Merged_COEM!$AK$60:$AK$643,J86,Merged_COEM!$D$60:$D$643,D87,Merged_COEM!$C$60:$C$643,C80)</f>
        <v>4</v>
      </c>
      <c r="K87" s="3">
        <f>COUNTIFS(Merged_COEM!$AK$60:$AK$643,K86,Merged_COEM!$D$60:$D$643,D87,Merged_COEM!$C$60:$C$643,C80)</f>
        <v>0</v>
      </c>
    </row>
    <row r="88" spans="1:11" x14ac:dyDescent="0.25">
      <c r="C88" s="45">
        <v>2</v>
      </c>
      <c r="D88" s="39" t="str">
        <f>Table!$C$3</f>
        <v>ASW</v>
      </c>
      <c r="E88" s="39">
        <f>SUMIFS(Merged_COEM!$W$60:$W$643,Merged_COEM!$D$60:$D$643,D88, Merged_COEM!$C$60:$C$643,C80)</f>
        <v>28</v>
      </c>
      <c r="F88" s="39">
        <f>SUMIFS(Merged_COEM!$X$60:$X$643,Merged_COEM!$D$60:$D$643,D88, Merged_COEM!$C$60:$C$643,C80)-SUM(SUMIFS(Merged_COEM!$X$60:$X$643,Merged_COEM!$D$60:$D$643,D88,Merged_COEM!$AA$60:$AA$643,{"Ongoing","N/A",""},Merged_COEM!$C$60:$C$643,C80))</f>
        <v>28</v>
      </c>
      <c r="G88" s="39">
        <f>1/8*(SUMIFS(Merged_COEM!$Y$60:$Y$643,Merged_COEM!$D$60:$D$643,D88, Merged_COEM!$C$60:$C$643,C80))</f>
        <v>0.215</v>
      </c>
      <c r="H88" s="39">
        <f>1/8*(SUMIFS(Merged_COEM!$Z$60:$Z$643,Merged_COEM!$D$60:$D$643,D88, Merged_COEM!$C$60:$C$643,C80)-SUM(SUMIFS(Merged_COEM!$Z$60:$Z$643,Merged_COEM!$D$60:$D$643,D88,Merged_COEM!$AA$60:$AA$643,{"Ongoing","N/A",""},Merged_COEM!$C$60:$C$643,C80)))</f>
        <v>0.125</v>
      </c>
      <c r="I88" s="40">
        <f>IFERROR(F88/E88,"N/A")</f>
        <v>1</v>
      </c>
      <c r="J88" s="3">
        <f>COUNTIFS(Merged_COEM!$AK$60:$AK$643,J86,Merged_COEM!$D$60:$D$643,D88,Merged_COEM!$C$60:$C$643,C80)</f>
        <v>0</v>
      </c>
      <c r="K88" s="3">
        <f>COUNTIFS(Merged_COEM!$AK$60:$AK$643,K86,Merged_COEM!$D$60:$D$643,D88,Merged_COEM!$C$60:$C$643,C80)</f>
        <v>0</v>
      </c>
    </row>
    <row r="90" spans="1:11" x14ac:dyDescent="0.25">
      <c r="C90" t="s">
        <v>125</v>
      </c>
    </row>
    <row r="91" spans="1:11" x14ac:dyDescent="0.25">
      <c r="D91" s="140" t="s">
        <v>129</v>
      </c>
    </row>
    <row r="93" spans="1:11" x14ac:dyDescent="0.25">
      <c r="A93" s="138">
        <v>8</v>
      </c>
      <c r="B93" s="138" t="s">
        <v>56</v>
      </c>
      <c r="C93" s="138">
        <v>20200528</v>
      </c>
    </row>
    <row r="94" spans="1:11" x14ac:dyDescent="0.25">
      <c r="B94" s="138" t="s">
        <v>119</v>
      </c>
      <c r="C94">
        <f>SUM(G100:G101)</f>
        <v>1.3687499999999999</v>
      </c>
      <c r="D94" t="s">
        <v>120</v>
      </c>
    </row>
    <row r="95" spans="1:11" x14ac:dyDescent="0.25">
      <c r="B95" s="138" t="s">
        <v>127</v>
      </c>
      <c r="C95">
        <f>SUM(INT((WEEKDAY(F95-{2,3,4,5,6})+H95-F95)/7))</f>
        <v>5</v>
      </c>
      <c r="D95" t="s">
        <v>120</v>
      </c>
      <c r="E95" t="s">
        <v>151</v>
      </c>
      <c r="F95" s="6">
        <v>43978</v>
      </c>
      <c r="G95" s="6" t="s">
        <v>118</v>
      </c>
      <c r="H95" s="6">
        <v>43984</v>
      </c>
    </row>
    <row r="96" spans="1:11" x14ac:dyDescent="0.25">
      <c r="B96" s="138" t="s">
        <v>128</v>
      </c>
      <c r="C96">
        <f>SUM(INT((WEEKDAY(F96-{2,3,4,5,6})+H96-F96)/7))</f>
        <v>5</v>
      </c>
      <c r="D96" t="s">
        <v>120</v>
      </c>
      <c r="E96" t="s">
        <v>151</v>
      </c>
      <c r="F96" s="6">
        <v>43978</v>
      </c>
      <c r="G96" s="6" t="s">
        <v>118</v>
      </c>
      <c r="H96" s="6">
        <v>43984</v>
      </c>
    </row>
    <row r="97" spans="1:11" x14ac:dyDescent="0.25">
      <c r="B97" s="138" t="s">
        <v>17</v>
      </c>
      <c r="C97" t="str">
        <f>IF(AND(F100=E100,F101=E101),IF(SUM(H100:H101)&gt;SUM(G100:G101),"Delayed",IF(SUM(H100:H101)&lt;SUM(G100:G101),"InAdvanced","Ontime")),"N/A")</f>
        <v>InAdvanced</v>
      </c>
      <c r="F97" s="6"/>
      <c r="G97" s="6"/>
      <c r="H97" s="6"/>
    </row>
    <row r="99" spans="1:11" ht="30" x14ac:dyDescent="0.25">
      <c r="C99" s="139" t="s">
        <v>25</v>
      </c>
      <c r="D99" s="139" t="s">
        <v>26</v>
      </c>
      <c r="E99" s="125" t="s">
        <v>121</v>
      </c>
      <c r="F99" s="125" t="s">
        <v>122</v>
      </c>
      <c r="G99" s="125" t="s">
        <v>123</v>
      </c>
      <c r="H99" s="125" t="s">
        <v>124</v>
      </c>
      <c r="I99" s="125" t="s">
        <v>29</v>
      </c>
      <c r="J99" s="125" t="str">
        <f>Table!$C$41</f>
        <v>OPL</v>
      </c>
      <c r="K99" s="125" t="str">
        <f>Table!$C$42</f>
        <v>Defect</v>
      </c>
    </row>
    <row r="100" spans="1:11" x14ac:dyDescent="0.25">
      <c r="C100" s="45">
        <v>1</v>
      </c>
      <c r="D100" s="39" t="str">
        <f>Table!$D$3</f>
        <v>PSW</v>
      </c>
      <c r="E100" s="39">
        <f>SUMIFS(Merged_COEM!$W$60:$W$643,Merged_COEM!$D$60:$D$643,D100, Merged_COEM!$C$60:$C$643,C93)</f>
        <v>392</v>
      </c>
      <c r="F100" s="39">
        <f>SUMIFS(Merged_COEM!$X$60:$X$643,Merged_COEM!$D$60:$D$643,D100, Merged_COEM!$C$60:$C$643,C93)-SUM(SUMIFS(Merged_COEM!$X$60:$X$643,Merged_COEM!$D$60:$D$643,Table!$D$3,Merged_COEM!$AA$60:$AA$643,{"Ongoing","N/A",""},Merged_COEM!$C$60:$C$643,C93))</f>
        <v>392</v>
      </c>
      <c r="G100" s="39">
        <f>1/8*(SUMIFS(Merged_COEM!$Y$60:$Y$643,Merged_COEM!$D$60:$D$643,D100, Merged_COEM!$C$60:$C$643,C93))</f>
        <v>0.87</v>
      </c>
      <c r="H100" s="39">
        <f>1/8*(SUMIFS(Merged_COEM!$Z$60:$Z$643,Merged_COEM!$D$60:$D$643,D100, Merged_COEM!$C$60:$C$643,C93)-SUM(SUMIFS(Merged_COEM!$Z$60:$Z$643,Merged_COEM!$D$60:$D$643,D100,Merged_COEM!$AA$60:$AA$643,{"Ongoing","N/A",""},Merged_COEM!$C$60:$C$643,C93)))</f>
        <v>0.42500000000000004</v>
      </c>
      <c r="I100" s="40">
        <f>IFERROR(F100/E100,"N/A")</f>
        <v>1</v>
      </c>
      <c r="J100" s="3">
        <f>COUNTIFS(Merged_COEM!$AK$60:$AK$643,J99,Merged_COEM!$D$60:$D$643,D100,Merged_COEM!$C$60:$C$643,C93)</f>
        <v>0</v>
      </c>
      <c r="K100" s="3">
        <f>COUNTIFS(Merged_COEM!$AK$60:$AK$643,K99,Merged_COEM!$D$60:$D$643,D100,Merged_COEM!$C$60:$C$643,C93)</f>
        <v>0</v>
      </c>
    </row>
    <row r="101" spans="1:11" x14ac:dyDescent="0.25">
      <c r="C101" s="45">
        <v>2</v>
      </c>
      <c r="D101" s="39" t="str">
        <f>Table!$C$3</f>
        <v>ASW</v>
      </c>
      <c r="E101" s="39">
        <f>SUMIFS(Merged_COEM!$W$60:$W$643,Merged_COEM!$D$60:$D$643,D101, Merged_COEM!$C$60:$C$643,C93)</f>
        <v>65</v>
      </c>
      <c r="F101" s="39">
        <f>SUMIFS(Merged_COEM!$X$60:$X$643,Merged_COEM!$D$60:$D$643,D101, Merged_COEM!$C$60:$C$643,C93)-SUM(SUMIFS(Merged_COEM!$X$60:$X$643,Merged_COEM!$D$60:$D$643,D101,Merged_COEM!$AA$60:$AA$643,{"Ongoing","N/A",""},Merged_COEM!$C$60:$C$643,C93))</f>
        <v>65</v>
      </c>
      <c r="G101" s="39">
        <f>1/8*(SUMIFS(Merged_COEM!$Y$60:$Y$643,Merged_COEM!$D$60:$D$643,D101, Merged_COEM!$C$60:$C$643,C93))</f>
        <v>0.49874999999999997</v>
      </c>
      <c r="H101" s="39">
        <f>1/8*(SUMIFS(Merged_COEM!$Z$60:$Z$643,Merged_COEM!$D$60:$D$643,D101, Merged_COEM!$C$60:$C$643,C93)-SUM(SUMIFS(Merged_COEM!$Z$60:$Z$643,Merged_COEM!$D$60:$D$643,D101,Merged_COEM!$AA$60:$AA$643,{"Ongoing","N/A",""},Merged_COEM!$C$60:$C$643,C93)))</f>
        <v>0.5</v>
      </c>
      <c r="I101" s="40">
        <f>IFERROR(F101/E101,"N/A")</f>
        <v>1</v>
      </c>
      <c r="J101" s="3">
        <f>COUNTIFS(Merged_COEM!$AK$60:$AK$643,J99,Merged_COEM!$D$60:$D$643,D101,Merged_COEM!$C$60:$C$643,C93)</f>
        <v>1</v>
      </c>
      <c r="K101" s="3">
        <f>COUNTIFS(Merged_COEM!$AK$60:$AK$643,K99,Merged_COEM!$D$60:$D$643,D101,Merged_COEM!$C$60:$C$643,C93)</f>
        <v>0</v>
      </c>
    </row>
    <row r="103" spans="1:11" x14ac:dyDescent="0.25">
      <c r="C103" t="s">
        <v>125</v>
      </c>
    </row>
    <row r="104" spans="1:11" x14ac:dyDescent="0.25">
      <c r="D104" s="140" t="s">
        <v>129</v>
      </c>
    </row>
    <row r="106" spans="1:11" x14ac:dyDescent="0.25">
      <c r="A106" s="138">
        <v>9</v>
      </c>
      <c r="B106" s="138" t="s">
        <v>56</v>
      </c>
      <c r="C106" s="138">
        <v>20200529</v>
      </c>
    </row>
    <row r="107" spans="1:11" x14ac:dyDescent="0.25">
      <c r="B107" s="138" t="s">
        <v>119</v>
      </c>
      <c r="C107">
        <f>SUM(G113:G114)</f>
        <v>2.2375000000000003</v>
      </c>
      <c r="D107" t="s">
        <v>120</v>
      </c>
    </row>
    <row r="108" spans="1:11" x14ac:dyDescent="0.25">
      <c r="B108" s="138" t="s">
        <v>127</v>
      </c>
      <c r="C108">
        <f>SUM(INT((WEEKDAY(F108-{2,3,4,5,6})+H108-F108)/7))</f>
        <v>8</v>
      </c>
      <c r="D108" t="s">
        <v>120</v>
      </c>
      <c r="E108" t="s">
        <v>151</v>
      </c>
      <c r="F108" s="6">
        <v>43980</v>
      </c>
      <c r="G108" s="6" t="s">
        <v>118</v>
      </c>
      <c r="H108" s="6">
        <v>43991</v>
      </c>
    </row>
    <row r="109" spans="1:11" x14ac:dyDescent="0.25">
      <c r="B109" s="138" t="s">
        <v>128</v>
      </c>
      <c r="C109">
        <f>SUM(INT((WEEKDAY(F109-{2,3,4,5,6})+H109-F109)/7))</f>
        <v>3</v>
      </c>
      <c r="D109" t="s">
        <v>120</v>
      </c>
      <c r="E109" t="s">
        <v>151</v>
      </c>
      <c r="F109" s="6">
        <v>43980</v>
      </c>
      <c r="G109" s="6" t="s">
        <v>118</v>
      </c>
      <c r="H109" s="6">
        <v>43984</v>
      </c>
    </row>
    <row r="110" spans="1:11" x14ac:dyDescent="0.25">
      <c r="B110" s="138" t="s">
        <v>17</v>
      </c>
      <c r="C110" t="str">
        <f>IF(AND(F113=E113,F114=E114),IF(SUM(H113:H114)&gt;SUM(G113:G114),"Delayed",IF(SUM(H113:H114)&lt;SUM(G113:G114),"InAdvanced","Ontime")),"N/A")</f>
        <v>InAdvanced</v>
      </c>
      <c r="F110" s="6"/>
      <c r="G110" s="6"/>
      <c r="H110" s="6"/>
    </row>
    <row r="112" spans="1:11" ht="30" x14ac:dyDescent="0.25">
      <c r="C112" s="139" t="s">
        <v>25</v>
      </c>
      <c r="D112" s="139" t="s">
        <v>26</v>
      </c>
      <c r="E112" s="125" t="s">
        <v>121</v>
      </c>
      <c r="F112" s="125" t="s">
        <v>122</v>
      </c>
      <c r="G112" s="125" t="s">
        <v>123</v>
      </c>
      <c r="H112" s="125" t="s">
        <v>124</v>
      </c>
      <c r="I112" s="125" t="s">
        <v>29</v>
      </c>
      <c r="J112" s="125" t="str">
        <f>Table!$C$41</f>
        <v>OPL</v>
      </c>
      <c r="K112" s="125" t="str">
        <f>Table!$C$42</f>
        <v>Defect</v>
      </c>
    </row>
    <row r="113" spans="1:11" x14ac:dyDescent="0.25">
      <c r="C113" s="45">
        <v>1</v>
      </c>
      <c r="D113" s="39" t="str">
        <f>Table!$D$3</f>
        <v>PSW</v>
      </c>
      <c r="E113" s="39">
        <f>SUMIFS(Merged_COEM!$W$60:$W$643,Merged_COEM!$D$60:$D$643,D113, Merged_COEM!$C$60:$C$643,C106)</f>
        <v>260</v>
      </c>
      <c r="F113" s="39">
        <f>SUMIFS(Merged_COEM!$X$60:$X$643,Merged_COEM!$D$60:$D$643,D113, Merged_COEM!$C$60:$C$643,C106)-SUM(SUMIFS(Merged_COEM!$X$60:$X$643,Merged_COEM!$D$60:$D$643,Table!$D$3,Merged_COEM!$AA$60:$AA$643,{"Ongoing","N/A",""},Merged_COEM!$C$60:$C$643,C106))</f>
        <v>260</v>
      </c>
      <c r="G113" s="39">
        <f>1/8*(SUMIFS(Merged_COEM!$Y$60:$Y$643,Merged_COEM!$D$60:$D$643,D113, Merged_COEM!$C$60:$C$643,C106))</f>
        <v>0.57750000000000001</v>
      </c>
      <c r="H113" s="39">
        <f>1/8*(SUMIFS(Merged_COEM!$Z$60:$Z$643,Merged_COEM!$D$60:$D$643,D113, Merged_COEM!$C$60:$C$643,C106)-SUM(SUMIFS(Merged_COEM!$Z$60:$Z$643,Merged_COEM!$D$60:$D$643,D113,Merged_COEM!$AA$60:$AA$643,{"Ongoing","N/A",""},Merged_COEM!$C$60:$C$643,C106)))</f>
        <v>0.25</v>
      </c>
      <c r="I113" s="40">
        <f>IFERROR(F113/E113,"N/A")</f>
        <v>1</v>
      </c>
      <c r="J113" s="3">
        <f>COUNTIFS(Merged_COEM!$AK$60:$AK$643,J112,Merged_COEM!$D$60:$D$643,D113,Merged_COEM!$C$60:$C$643,C106)</f>
        <v>0</v>
      </c>
      <c r="K113" s="3">
        <f>COUNTIFS(Merged_COEM!$AK$60:$AK$643,K112,Merged_COEM!$D$60:$D$643,D113,Merged_COEM!$C$60:$C$643,C106)</f>
        <v>0</v>
      </c>
    </row>
    <row r="114" spans="1:11" x14ac:dyDescent="0.25">
      <c r="C114" s="45">
        <v>2</v>
      </c>
      <c r="D114" s="39" t="str">
        <f>Table!$C$3</f>
        <v>ASW</v>
      </c>
      <c r="E114" s="39">
        <f>SUMIFS(Merged_COEM!$W$60:$W$643,Merged_COEM!$D$60:$D$643,D114, Merged_COEM!$C$60:$C$643,C106)</f>
        <v>216</v>
      </c>
      <c r="F114" s="39">
        <f>SUMIFS(Merged_COEM!$X$60:$X$643,Merged_COEM!$D$60:$D$643,D114, Merged_COEM!$C$60:$C$643,C106)-SUM(SUMIFS(Merged_COEM!$X$60:$X$643,Merged_COEM!$D$60:$D$643,D114,Merged_COEM!$AA$60:$AA$643,{"Ongoing","N/A",""},Merged_COEM!$C$60:$C$643,C106))</f>
        <v>216</v>
      </c>
      <c r="G114" s="39">
        <f>1/8*(SUMIFS(Merged_COEM!$Y$60:$Y$643,Merged_COEM!$D$60:$D$643,D114, Merged_COEM!$C$60:$C$643,C106))</f>
        <v>1.6600000000000001</v>
      </c>
      <c r="H114" s="39">
        <f>1/8*(SUMIFS(Merged_COEM!$Z$60:$Z$643,Merged_COEM!$D$60:$D$643,D114, Merged_COEM!$C$60:$C$643,C106)-SUM(SUMIFS(Merged_COEM!$Z$60:$Z$643,Merged_COEM!$D$60:$D$643,D114,Merged_COEM!$AA$60:$AA$643,{"Ongoing","N/A",""},Merged_COEM!$C$60:$C$643,C106)))</f>
        <v>1.65</v>
      </c>
      <c r="I114" s="40">
        <f>IFERROR(F114/E114,"N/A")</f>
        <v>1</v>
      </c>
      <c r="J114" s="3">
        <f>COUNTIFS(Merged_COEM!$AK$60:$AK$643,J112,Merged_COEM!$D$60:$D$643,D114,Merged_COEM!$C$60:$C$643,C106)</f>
        <v>1</v>
      </c>
      <c r="K114" s="3">
        <f>COUNTIFS(Merged_COEM!$AK$60:$AK$643,K112,Merged_COEM!$D$60:$D$643,D114,Merged_COEM!$C$60:$C$643,C106)</f>
        <v>0</v>
      </c>
    </row>
    <row r="116" spans="1:11" x14ac:dyDescent="0.25">
      <c r="C116" t="s">
        <v>125</v>
      </c>
    </row>
    <row r="117" spans="1:11" x14ac:dyDescent="0.25">
      <c r="D117" s="140" t="s">
        <v>129</v>
      </c>
    </row>
    <row r="119" spans="1:11" x14ac:dyDescent="0.25">
      <c r="A119" s="180">
        <v>10</v>
      </c>
      <c r="B119" s="180" t="s">
        <v>56</v>
      </c>
      <c r="C119" s="180">
        <v>20200601</v>
      </c>
    </row>
    <row r="120" spans="1:11" x14ac:dyDescent="0.25">
      <c r="B120" s="180" t="s">
        <v>119</v>
      </c>
      <c r="C120">
        <f>SUM(G126:G127)</f>
        <v>28.289999999999981</v>
      </c>
      <c r="D120" t="s">
        <v>120</v>
      </c>
    </row>
    <row r="121" spans="1:11" x14ac:dyDescent="0.25">
      <c r="B121" s="180" t="s">
        <v>127</v>
      </c>
      <c r="C121">
        <f>SUM(INT((WEEKDAY(F121-{2,3,4,5,6})+H121-F121)/7))</f>
        <v>15</v>
      </c>
      <c r="D121" t="s">
        <v>120</v>
      </c>
      <c r="E121" t="s">
        <v>151</v>
      </c>
      <c r="F121" s="6">
        <v>43983</v>
      </c>
      <c r="G121" s="6" t="s">
        <v>118</v>
      </c>
      <c r="H121" s="6">
        <v>44001</v>
      </c>
    </row>
    <row r="122" spans="1:11" x14ac:dyDescent="0.25">
      <c r="B122" s="180" t="s">
        <v>128</v>
      </c>
      <c r="C122">
        <f>SUM(INT((WEEKDAY(F122-{2,3,4,5,6})+H122-F122)/7))</f>
        <v>15</v>
      </c>
      <c r="D122" t="s">
        <v>120</v>
      </c>
      <c r="E122" t="s">
        <v>151</v>
      </c>
      <c r="F122" s="6">
        <v>43983</v>
      </c>
      <c r="G122" s="6" t="s">
        <v>118</v>
      </c>
      <c r="H122" s="6">
        <v>44001</v>
      </c>
    </row>
    <row r="123" spans="1:11" x14ac:dyDescent="0.25">
      <c r="B123" s="180" t="s">
        <v>17</v>
      </c>
      <c r="C123" t="str">
        <f>IF(AND(F126=E126,F127=E127),IF(SUM(H126:H127)&gt;SUM(G126:G127),"Delayed",IF(SUM(H126:H127)&lt;SUM(G126:G127),"InAdvanced","Ontime")),"N/A")</f>
        <v>InAdvanced</v>
      </c>
      <c r="F123" s="6"/>
      <c r="G123" s="6"/>
      <c r="H123" s="6"/>
    </row>
    <row r="125" spans="1:11" ht="30" x14ac:dyDescent="0.25">
      <c r="C125" s="181" t="s">
        <v>25</v>
      </c>
      <c r="D125" s="181" t="s">
        <v>26</v>
      </c>
      <c r="E125" s="182" t="s">
        <v>121</v>
      </c>
      <c r="F125" s="182" t="s">
        <v>122</v>
      </c>
      <c r="G125" s="182" t="s">
        <v>123</v>
      </c>
      <c r="H125" s="182" t="s">
        <v>124</v>
      </c>
      <c r="I125" s="182" t="s">
        <v>29</v>
      </c>
      <c r="J125" s="182" t="str">
        <f>Table!$C$41</f>
        <v>OPL</v>
      </c>
      <c r="K125" s="182" t="str">
        <f>Table!$C$42</f>
        <v>Defect</v>
      </c>
    </row>
    <row r="126" spans="1:11" x14ac:dyDescent="0.25">
      <c r="C126" s="45">
        <v>1</v>
      </c>
      <c r="D126" s="39" t="str">
        <f>Table!$D$3</f>
        <v>PSW</v>
      </c>
      <c r="E126" s="39">
        <f>SUMIFS(Merged_COEM!$W$60:$W$643,Merged_COEM!$D$60:$D$643,D126, Merged_COEM!$C$60:$C$643,C119)</f>
        <v>12581</v>
      </c>
      <c r="F126" s="39">
        <f>SUMIFS(Merged_COEM!$X$60:$X$643,Merged_COEM!$D$60:$D$643,D126, Merged_COEM!$C$60:$C$643,C119)-SUM(SUMIFS(Merged_COEM!$X$60:$X$643,Merged_COEM!$D$60:$D$643,Table!$D$3,Merged_COEM!$AA$60:$AA$643,{"Ongoing","N/A",""},Merged_COEM!$C$60:$C$643,C119))</f>
        <v>12581</v>
      </c>
      <c r="G126" s="39">
        <f>1/8*(SUMIFS(Merged_COEM!$Y$60:$Y$643,Merged_COEM!$D$60:$D$643,D126, Merged_COEM!$C$60:$C$643,C119))</f>
        <v>27.929999999999982</v>
      </c>
      <c r="H126" s="39">
        <f>1/8*(SUMIFS(Merged_COEM!$Z$60:$Z$643,Merged_COEM!$D$60:$D$643,D126, Merged_COEM!$C$60:$C$643,C119)-SUM(SUMIFS(Merged_COEM!$Z$60:$Z$643,Merged_COEM!$D$60:$D$643,D126,Merged_COEM!$AA$60:$AA$643,{"Ongoing","N/A",""},Merged_COEM!$C$60:$C$643,C119)))</f>
        <v>12.787499999999998</v>
      </c>
      <c r="I126" s="40">
        <f>IFERROR(F126/E126,"N/A")</f>
        <v>1</v>
      </c>
      <c r="J126" s="3">
        <f>COUNTIFS(Merged_COEM!$AK$60:$AK$643,J125,Merged_COEM!$D$60:$D$643,D126,Merged_COEM!$C$60:$C$643,C119)</f>
        <v>3</v>
      </c>
      <c r="K126" s="3">
        <f>COUNTIFS(Merged_COEM!$AK$60:$AK$643,K125,Merged_COEM!$D$60:$D$643,D126,Merged_COEM!$C$60:$C$643,C119)</f>
        <v>0</v>
      </c>
    </row>
    <row r="127" spans="1:11" x14ac:dyDescent="0.25">
      <c r="C127" s="45">
        <v>2</v>
      </c>
      <c r="D127" s="39" t="str">
        <f>Table!$C$3</f>
        <v>ASW</v>
      </c>
      <c r="E127" s="39">
        <f>SUMIFS(Merged_COEM!$W$60:$W$643,Merged_COEM!$D$60:$D$643,D127, Merged_COEM!$C$60:$C$643,C119)</f>
        <v>47</v>
      </c>
      <c r="F127" s="39">
        <f>SUMIFS(Merged_COEM!$X$60:$X$643,Merged_COEM!$D$60:$D$643,D127, Merged_COEM!$C$60:$C$643,C119)-SUM(SUMIFS(Merged_COEM!$X$60:$X$643,Merged_COEM!$D$60:$D$643,D127,Merged_COEM!$AA$60:$AA$643,{"Ongoing","N/A",""},Merged_COEM!$C$60:$C$643,C119))</f>
        <v>47</v>
      </c>
      <c r="G127" s="39">
        <f>1/8*(SUMIFS(Merged_COEM!$Y$60:$Y$643,Merged_COEM!$D$60:$D$643,D127, Merged_COEM!$C$60:$C$643,C119))</f>
        <v>0.36</v>
      </c>
      <c r="H127" s="39">
        <f>1/8*(SUMIFS(Merged_COEM!$Z$60:$Z$643,Merged_COEM!$D$60:$D$643,D127, Merged_COEM!$C$60:$C$643,C119)-SUM(SUMIFS(Merged_COEM!$Z$60:$Z$643,Merged_COEM!$D$60:$D$643,D127,Merged_COEM!$AA$60:$AA$643,{"Ongoing","N/A",""},Merged_COEM!$C$60:$C$643,C119)))</f>
        <v>0.23749999999999999</v>
      </c>
      <c r="I127" s="40">
        <f>IFERROR(F127/E127,"N/A")</f>
        <v>1</v>
      </c>
      <c r="J127" s="3">
        <f>COUNTIFS(Merged_COEM!$AK$60:$AK$643,J125,Merged_COEM!$D$60:$D$643,D127,Merged_COEM!$C$60:$C$643,C119)</f>
        <v>1</v>
      </c>
      <c r="K127" s="3">
        <f>COUNTIFS(Merged_COEM!$AK$60:$AK$643,K125,Merged_COEM!$D$60:$D$643,D127,Merged_COEM!$C$60:$C$643,C119)</f>
        <v>0</v>
      </c>
    </row>
    <row r="129" spans="1:11" x14ac:dyDescent="0.25">
      <c r="C129" t="s">
        <v>125</v>
      </c>
    </row>
    <row r="130" spans="1:11" x14ac:dyDescent="0.25">
      <c r="D130" s="183" t="s">
        <v>129</v>
      </c>
    </row>
    <row r="132" spans="1:11" x14ac:dyDescent="0.25">
      <c r="A132" s="202">
        <v>11</v>
      </c>
      <c r="B132" s="202" t="s">
        <v>56</v>
      </c>
      <c r="C132" s="202">
        <v>20200602</v>
      </c>
    </row>
    <row r="133" spans="1:11" x14ac:dyDescent="0.25">
      <c r="B133" s="202" t="s">
        <v>119</v>
      </c>
      <c r="C133">
        <f>SUM(G139:G140)</f>
        <v>0.71250000000000002</v>
      </c>
      <c r="D133" t="s">
        <v>120</v>
      </c>
    </row>
    <row r="134" spans="1:11" x14ac:dyDescent="0.25">
      <c r="B134" s="202" t="s">
        <v>127</v>
      </c>
      <c r="C134">
        <f>SUM(INT((WEEKDAY(F134-{2,3,4,5,6})+H134-F134)/7))</f>
        <v>3</v>
      </c>
      <c r="D134" t="s">
        <v>120</v>
      </c>
      <c r="E134" t="s">
        <v>151</v>
      </c>
      <c r="F134" s="6">
        <v>43984</v>
      </c>
      <c r="G134" s="6" t="s">
        <v>118</v>
      </c>
      <c r="H134" s="6">
        <v>43986</v>
      </c>
    </row>
    <row r="135" spans="1:11" x14ac:dyDescent="0.25">
      <c r="B135" s="202" t="s">
        <v>128</v>
      </c>
      <c r="C135">
        <f>SUM(INT((WEEKDAY(F135-{2,3,4,5,6})+H135-F135)/7))</f>
        <v>3</v>
      </c>
      <c r="D135" t="s">
        <v>120</v>
      </c>
      <c r="E135" t="s">
        <v>151</v>
      </c>
      <c r="F135" s="6">
        <v>43984</v>
      </c>
      <c r="G135" s="6" t="s">
        <v>118</v>
      </c>
      <c r="H135" s="6">
        <v>43986</v>
      </c>
    </row>
    <row r="136" spans="1:11" x14ac:dyDescent="0.25">
      <c r="B136" s="202" t="s">
        <v>17</v>
      </c>
      <c r="C136" t="str">
        <f>IF(AND(F139=E139,F140=E140),IF(SUM(H139:H140)&gt;SUM(G139:G140),"Delayed",IF(SUM(H139:H140)&lt;SUM(G139:G140),"InAdvanced","Ontime")),"N/A")</f>
        <v>InAdvanced</v>
      </c>
      <c r="F136" s="6"/>
      <c r="G136" s="6"/>
      <c r="H136" s="6"/>
    </row>
    <row r="138" spans="1:11" ht="30" x14ac:dyDescent="0.25">
      <c r="C138" s="203" t="s">
        <v>25</v>
      </c>
      <c r="D138" s="203" t="s">
        <v>26</v>
      </c>
      <c r="E138" s="204" t="s">
        <v>121</v>
      </c>
      <c r="F138" s="204" t="s">
        <v>122</v>
      </c>
      <c r="G138" s="204" t="s">
        <v>123</v>
      </c>
      <c r="H138" s="204" t="s">
        <v>124</v>
      </c>
      <c r="I138" s="204" t="s">
        <v>29</v>
      </c>
      <c r="J138" s="204" t="str">
        <f>Table!$C$41</f>
        <v>OPL</v>
      </c>
      <c r="K138" s="204" t="str">
        <f>Table!$C$42</f>
        <v>Defect</v>
      </c>
    </row>
    <row r="139" spans="1:11" x14ac:dyDescent="0.25">
      <c r="C139" s="45">
        <v>1</v>
      </c>
      <c r="D139" s="39" t="str">
        <f>Table!$D$3</f>
        <v>PSW</v>
      </c>
      <c r="E139" s="39">
        <f>SUMIFS(Merged_COEM!$W$60:$W$643,Merged_COEM!$D$60:$D$643,D139, Merged_COEM!$C$60:$C$643,C132)</f>
        <v>0</v>
      </c>
      <c r="F139" s="39">
        <f>SUMIFS(Merged_COEM!$X$60:$X$643,Merged_COEM!$D$60:$D$643,D139, Merged_COEM!$C$60:$C$643,C132)-SUM(SUMIFS(Merged_COEM!$X$60:$X$643,Merged_COEM!$D$60:$D$643,Table!$D$3,Merged_COEM!$AA$60:$AA$643,{"Ongoing","N/A",""},Merged_COEM!$C$60:$C$643,C132))</f>
        <v>0</v>
      </c>
      <c r="G139" s="39">
        <f>1/8*(SUMIFS(Merged_COEM!$Y$60:$Y$643,Merged_COEM!$D$60:$D$643,D139, Merged_COEM!$C$60:$C$643,C132))</f>
        <v>0</v>
      </c>
      <c r="H139" s="39">
        <f>1/8*(SUMIFS(Merged_COEM!$Z$60:$Z$643,Merged_COEM!$D$60:$D$643,D139, Merged_COEM!$C$60:$C$643,C132)-SUM(SUMIFS(Merged_COEM!$Z$60:$Z$643,Merged_COEM!$D$60:$D$643,D139,Merged_COEM!$AA$60:$AA$643,{"Ongoing","N/A",""},Merged_COEM!$C$60:$C$643,C132)))</f>
        <v>0</v>
      </c>
      <c r="I139" s="40" t="str">
        <f>IFERROR(F139/E139,"N/A")</f>
        <v>N/A</v>
      </c>
      <c r="J139" s="3">
        <f>COUNTIFS(Merged_COEM!$AK$60:$AK$643,J138,Merged_COEM!$D$60:$D$643,D139,Merged_COEM!$C$60:$C$643,C132)</f>
        <v>0</v>
      </c>
      <c r="K139" s="3">
        <f>COUNTIFS(Merged_COEM!$AK$60:$AK$643,K138,Merged_COEM!$D$60:$D$643,D139,Merged_COEM!$C$60:$C$643,C132)</f>
        <v>0</v>
      </c>
    </row>
    <row r="140" spans="1:11" x14ac:dyDescent="0.25">
      <c r="C140" s="45">
        <v>2</v>
      </c>
      <c r="D140" s="39" t="str">
        <f>Table!$C$3</f>
        <v>ASW</v>
      </c>
      <c r="E140" s="39">
        <f>SUMIFS(Merged_COEM!$W$60:$W$643,Merged_COEM!$D$60:$D$643,D140, Merged_COEM!$C$60:$C$643,C132)</f>
        <v>93</v>
      </c>
      <c r="F140" s="39">
        <f>SUMIFS(Merged_COEM!$X$60:$X$643,Merged_COEM!$D$60:$D$643,D140, Merged_COEM!$C$60:$C$643,C132)-SUM(SUMIFS(Merged_COEM!$X$60:$X$643,Merged_COEM!$D$60:$D$643,D140,Merged_COEM!$AA$60:$AA$643,{"Ongoing","N/A",""},Merged_COEM!$C$60:$C$643,C132))</f>
        <v>93</v>
      </c>
      <c r="G140" s="39">
        <f>1/8*(SUMIFS(Merged_COEM!$Y$60:$Y$643,Merged_COEM!$D$60:$D$643,D140, Merged_COEM!$C$60:$C$643,C132))</f>
        <v>0.71250000000000002</v>
      </c>
      <c r="H140" s="39">
        <f>1/8*(SUMIFS(Merged_COEM!$Z$60:$Z$643,Merged_COEM!$D$60:$D$643,D140, Merged_COEM!$C$60:$C$643,C132)-SUM(SUMIFS(Merged_COEM!$Z$60:$Z$643,Merged_COEM!$D$60:$D$643,D140,Merged_COEM!$AA$60:$AA$643,{"Ongoing","N/A",""},Merged_COEM!$C$60:$C$643,C132)))</f>
        <v>0.625</v>
      </c>
      <c r="I140" s="40">
        <f>IFERROR(F140/E140,"N/A")</f>
        <v>1</v>
      </c>
      <c r="J140" s="3">
        <f>COUNTIFS(Merged_COEM!$AK$60:$AK$643,J138,Merged_COEM!$D$60:$D$643,D140,Merged_COEM!$C$60:$C$643,C132)</f>
        <v>0</v>
      </c>
      <c r="K140" s="3">
        <f>COUNTIFS(Merged_COEM!$AK$60:$AK$643,K138,Merged_COEM!$D$60:$D$643,D140,Merged_COEM!$C$60:$C$643,C132)</f>
        <v>0</v>
      </c>
    </row>
    <row r="142" spans="1:11" x14ac:dyDescent="0.25">
      <c r="C142" t="s">
        <v>125</v>
      </c>
    </row>
    <row r="143" spans="1:11" x14ac:dyDescent="0.25">
      <c r="D143" s="205" t="s">
        <v>129</v>
      </c>
    </row>
    <row r="145" spans="1:11" x14ac:dyDescent="0.25">
      <c r="A145" s="202">
        <v>12</v>
      </c>
      <c r="B145" s="202" t="s">
        <v>56</v>
      </c>
      <c r="C145" s="202">
        <v>20200603</v>
      </c>
    </row>
    <row r="146" spans="1:11" x14ac:dyDescent="0.25">
      <c r="B146" s="202" t="s">
        <v>119</v>
      </c>
      <c r="C146">
        <f>SUM(G152:G153)</f>
        <v>18.393750000000001</v>
      </c>
      <c r="D146" t="s">
        <v>120</v>
      </c>
    </row>
    <row r="147" spans="1:11" x14ac:dyDescent="0.25">
      <c r="B147" s="202" t="s">
        <v>127</v>
      </c>
      <c r="C147">
        <f>SUM(INT((WEEKDAY(F147-{2,3,4,5,6})+H147-F147)/7))</f>
        <v>13</v>
      </c>
      <c r="D147" t="s">
        <v>120</v>
      </c>
      <c r="E147" t="s">
        <v>151</v>
      </c>
      <c r="F147" s="6">
        <v>43985</v>
      </c>
      <c r="G147" s="6" t="s">
        <v>118</v>
      </c>
      <c r="H147" s="6">
        <v>44002</v>
      </c>
    </row>
    <row r="148" spans="1:11" x14ac:dyDescent="0.25">
      <c r="B148" s="202" t="s">
        <v>128</v>
      </c>
      <c r="C148">
        <f>SUM(INT((WEEKDAY(F148-{2,3,4,5,6})+H148-F148)/7))</f>
        <v>13</v>
      </c>
      <c r="D148" t="s">
        <v>120</v>
      </c>
      <c r="E148" t="s">
        <v>151</v>
      </c>
      <c r="F148" s="6">
        <v>43985</v>
      </c>
      <c r="G148" s="6" t="s">
        <v>118</v>
      </c>
      <c r="H148" s="6">
        <v>44002</v>
      </c>
    </row>
    <row r="149" spans="1:11" x14ac:dyDescent="0.25">
      <c r="B149" s="202" t="s">
        <v>17</v>
      </c>
      <c r="C149" t="str">
        <f>IF(AND(F152=E152,F153=E153),IF(SUM(H152:H153)&gt;SUM(G152:G153),"Delayed",IF(SUM(H152:H153)&lt;SUM(G152:G153),"InAdvanced","Ontime")),"N/A")</f>
        <v>N/A</v>
      </c>
      <c r="F149" s="6"/>
      <c r="G149" s="6"/>
      <c r="H149" s="6"/>
    </row>
    <row r="151" spans="1:11" ht="30" x14ac:dyDescent="0.25">
      <c r="C151" s="203" t="s">
        <v>25</v>
      </c>
      <c r="D151" s="203" t="s">
        <v>26</v>
      </c>
      <c r="E151" s="204" t="s">
        <v>121</v>
      </c>
      <c r="F151" s="204" t="s">
        <v>122</v>
      </c>
      <c r="G151" s="204" t="s">
        <v>123</v>
      </c>
      <c r="H151" s="204" t="s">
        <v>124</v>
      </c>
      <c r="I151" s="204" t="s">
        <v>29</v>
      </c>
      <c r="J151" s="204" t="str">
        <f>Table!$C$41</f>
        <v>OPL</v>
      </c>
      <c r="K151" s="204" t="str">
        <f>Table!$C$42</f>
        <v>Defect</v>
      </c>
    </row>
    <row r="152" spans="1:11" x14ac:dyDescent="0.25">
      <c r="C152" s="45">
        <v>1</v>
      </c>
      <c r="D152" s="39" t="str">
        <f>Table!$D$3</f>
        <v>PSW</v>
      </c>
      <c r="E152" s="39">
        <f>SUMIFS(Merged_COEM!$W$60:$W$643,Merged_COEM!$D$60:$D$643,D152, Merged_COEM!$C$60:$C$643,C145)</f>
        <v>5828</v>
      </c>
      <c r="F152" s="39">
        <f>SUMIFS(Merged_COEM!$X$60:$X$643,Merged_COEM!$D$60:$D$643,D152, Merged_COEM!$C$60:$C$643,C145)-SUM(SUMIFS(Merged_COEM!$X$60:$X$643,Merged_COEM!$D$60:$D$643,Table!$D$3,Merged_COEM!$AA$60:$AA$643,{"Ongoing","N/A",""},Merged_COEM!$C$60:$C$643,C145))</f>
        <v>5828</v>
      </c>
      <c r="G152" s="39">
        <f>1/8*(SUMIFS(Merged_COEM!$Y$60:$Y$643,Merged_COEM!$D$60:$D$643,D152, Merged_COEM!$C$60:$C$643,C145))</f>
        <v>12.928750000000001</v>
      </c>
      <c r="H152" s="39">
        <f>1/8*(SUMIFS(Merged_COEM!$Z$60:$Z$643,Merged_COEM!$D$60:$D$643,D152, Merged_COEM!$C$60:$C$643,C145)-SUM(SUMIFS(Merged_COEM!$Z$60:$Z$643,Merged_COEM!$D$60:$D$643,D152,Merged_COEM!$AA$60:$AA$643,{"Ongoing","N/A",""},Merged_COEM!$C$60:$C$643,C145)))</f>
        <v>4.6375000000000002</v>
      </c>
      <c r="I152" s="40">
        <f>IFERROR(F152/E152,"N/A")</f>
        <v>1</v>
      </c>
      <c r="J152" s="3">
        <f>COUNTIFS(Merged_COEM!$AK$60:$AK$643,J151,Merged_COEM!$D$60:$D$643,D152,Merged_COEM!$C$60:$C$643,C145)</f>
        <v>4</v>
      </c>
      <c r="K152" s="3">
        <f>COUNTIFS(Merged_COEM!$AK$60:$AK$643,K151,Merged_COEM!$D$60:$D$643,D152,Merged_COEM!$C$60:$C$643,C145)</f>
        <v>0</v>
      </c>
    </row>
    <row r="153" spans="1:11" x14ac:dyDescent="0.25">
      <c r="C153" s="45">
        <v>2</v>
      </c>
      <c r="D153" s="39" t="str">
        <f>Table!$C$3</f>
        <v>ASW</v>
      </c>
      <c r="E153" s="39">
        <f>SUMIFS(Merged_COEM!$W$60:$W$643,Merged_COEM!$D$60:$D$643,D153, Merged_COEM!$C$60:$C$643,C145)</f>
        <v>711</v>
      </c>
      <c r="F153" s="39">
        <f>SUMIFS(Merged_COEM!$X$60:$X$643,Merged_COEM!$D$60:$D$643,D153, Merged_COEM!$C$60:$C$643,C145)-SUM(SUMIFS(Merged_COEM!$X$60:$X$643,Merged_COEM!$D$60:$D$643,D153,Merged_COEM!$AA$60:$AA$643,{"Ongoing","N/A",""},Merged_COEM!$C$60:$C$643,C145))</f>
        <v>570</v>
      </c>
      <c r="G153" s="39">
        <f>1/8*(SUMIFS(Merged_COEM!$Y$60:$Y$643,Merged_COEM!$D$60:$D$643,D153, Merged_COEM!$C$60:$C$643,C145))</f>
        <v>5.4650000000000007</v>
      </c>
      <c r="H153" s="39">
        <f>1/8*(SUMIFS(Merged_COEM!$Z$60:$Z$643,Merged_COEM!$D$60:$D$643,D153, Merged_COEM!$C$60:$C$643,C145)-SUM(SUMIFS(Merged_COEM!$Z$60:$Z$643,Merged_COEM!$D$60:$D$643,D153,Merged_COEM!$AA$60:$AA$643,{"Ongoing","N/A",""},Merged_COEM!$C$60:$C$643,C145)))</f>
        <v>3.4325000000000001</v>
      </c>
      <c r="I153" s="40">
        <f>IFERROR(F153/E153,"N/A")</f>
        <v>0.80168776371308015</v>
      </c>
      <c r="J153" s="3">
        <f>COUNTIFS(Merged_COEM!$AK$60:$AK$643,J151,Merged_COEM!$D$60:$D$643,D153,Merged_COEM!$C$60:$C$643,C145)</f>
        <v>3</v>
      </c>
      <c r="K153" s="3">
        <f>COUNTIFS(Merged_COEM!$AK$60:$AK$643,K151,Merged_COEM!$D$60:$D$643,D153,Merged_COEM!$C$60:$C$643,C145)</f>
        <v>0</v>
      </c>
    </row>
    <row r="155" spans="1:11" x14ac:dyDescent="0.25">
      <c r="C155" t="s">
        <v>125</v>
      </c>
    </row>
    <row r="156" spans="1:11" x14ac:dyDescent="0.25">
      <c r="D156" s="205" t="s">
        <v>129</v>
      </c>
    </row>
    <row r="158" spans="1:11" x14ac:dyDescent="0.25">
      <c r="A158" s="228">
        <v>13</v>
      </c>
      <c r="B158" s="228" t="s">
        <v>56</v>
      </c>
      <c r="C158" s="228">
        <v>20200604</v>
      </c>
    </row>
    <row r="159" spans="1:11" x14ac:dyDescent="0.25">
      <c r="B159" s="228" t="s">
        <v>119</v>
      </c>
      <c r="C159">
        <f>SUM(G165:G166)</f>
        <v>5.7174999999999994</v>
      </c>
      <c r="D159" t="s">
        <v>120</v>
      </c>
    </row>
    <row r="160" spans="1:11" x14ac:dyDescent="0.25">
      <c r="B160" s="228" t="s">
        <v>127</v>
      </c>
      <c r="C160" t="e">
        <f>SUM(INT((WEEKDAY(F160-{2,3,4,5,6})+H160-F160)/7))</f>
        <v>#NUM!</v>
      </c>
      <c r="D160" t="s">
        <v>120</v>
      </c>
      <c r="E160" t="s">
        <v>151</v>
      </c>
      <c r="F160" s="6"/>
      <c r="G160" s="6" t="s">
        <v>118</v>
      </c>
      <c r="H160" s="6"/>
    </row>
    <row r="161" spans="1:11" x14ac:dyDescent="0.25">
      <c r="B161" s="228" t="s">
        <v>128</v>
      </c>
      <c r="C161" t="e">
        <f>SUM(INT((WEEKDAY(F161-{2,3,4,5,6})+H161-F161)/7))</f>
        <v>#NUM!</v>
      </c>
      <c r="D161" t="s">
        <v>120</v>
      </c>
      <c r="E161" t="s">
        <v>151</v>
      </c>
      <c r="F161" s="6"/>
      <c r="G161" s="6" t="s">
        <v>118</v>
      </c>
      <c r="H161" s="6"/>
    </row>
    <row r="162" spans="1:11" x14ac:dyDescent="0.25">
      <c r="B162" s="228" t="s">
        <v>17</v>
      </c>
      <c r="C162" t="str">
        <f>IF(AND(F165=E165,F166=E166),IF(SUM(H165:H166)&gt;SUM(G165:G166),"Delayed",IF(SUM(H165:H166)&lt;SUM(G165:G166),"InAdvanced","Ontime")),"N/A")</f>
        <v>Delayed</v>
      </c>
      <c r="F162" s="6"/>
      <c r="G162" s="6"/>
      <c r="H162" s="6"/>
    </row>
    <row r="164" spans="1:11" ht="30" x14ac:dyDescent="0.25">
      <c r="C164" s="229" t="s">
        <v>25</v>
      </c>
      <c r="D164" s="229" t="s">
        <v>26</v>
      </c>
      <c r="E164" s="230" t="s">
        <v>121</v>
      </c>
      <c r="F164" s="230" t="s">
        <v>122</v>
      </c>
      <c r="G164" s="230" t="s">
        <v>123</v>
      </c>
      <c r="H164" s="230" t="s">
        <v>124</v>
      </c>
      <c r="I164" s="230" t="s">
        <v>29</v>
      </c>
      <c r="J164" s="230" t="str">
        <f>Table!$C$41</f>
        <v>OPL</v>
      </c>
      <c r="K164" s="230" t="str">
        <f>Table!$C$42</f>
        <v>Defect</v>
      </c>
    </row>
    <row r="165" spans="1:11" x14ac:dyDescent="0.25">
      <c r="C165" s="45">
        <v>1</v>
      </c>
      <c r="D165" s="39" t="str">
        <f>Table!$D$3</f>
        <v>PSW</v>
      </c>
      <c r="E165" s="39">
        <f>SUMIFS(Merged_COEM!$W$60:$W$643,Merged_COEM!$D$60:$D$643,D165, Merged_COEM!$C$60:$C$643,C158)</f>
        <v>1993</v>
      </c>
      <c r="F165" s="39">
        <f>SUMIFS(Merged_COEM!$X$60:$X$643,Merged_COEM!$D$60:$D$643,D165, Merged_COEM!$C$60:$C$643,C158)-SUM(SUMIFS(Merged_COEM!$X$60:$X$643,Merged_COEM!$D$60:$D$643,Table!$D$3,Merged_COEM!$AA$60:$AA$643,{"Ongoing","N/A",""},Merged_COEM!$C$60:$C$643,C158))</f>
        <v>1993</v>
      </c>
      <c r="G165" s="39">
        <f>1/8*(SUMIFS(Merged_COEM!$Y$60:$Y$643,Merged_COEM!$D$60:$D$643,D165, Merged_COEM!$C$60:$C$643,C158))</f>
        <v>4.4124999999999996</v>
      </c>
      <c r="H165" s="39">
        <f>1/8*(SUMIFS(Merged_COEM!$Z$60:$Z$643,Merged_COEM!$D$60:$D$643,D165, Merged_COEM!$C$60:$C$643,C158)-SUM(SUMIFS(Merged_COEM!$Z$60:$Z$643,Merged_COEM!$D$60:$D$643,D165,Merged_COEM!$AA$60:$AA$643,{"Ongoing","N/A",""},Merged_COEM!$C$60:$C$643,C158)))</f>
        <v>1.3499999999999992</v>
      </c>
      <c r="I165" s="40">
        <f>IFERROR(F165/E165,"N/A")</f>
        <v>1</v>
      </c>
      <c r="J165" s="3">
        <f>COUNTIFS(Merged_COEM!$AK$60:$AK$643,J164,Merged_COEM!$D$60:$D$643,D165,Merged_COEM!$C$60:$C$643,C158)</f>
        <v>0</v>
      </c>
      <c r="K165" s="3">
        <f>COUNTIFS(Merged_COEM!$AK$60:$AK$643,K164,Merged_COEM!$D$60:$D$643,D165,Merged_COEM!$C$60:$C$643,C158)</f>
        <v>0</v>
      </c>
    </row>
    <row r="166" spans="1:11" x14ac:dyDescent="0.25">
      <c r="C166" s="45">
        <v>2</v>
      </c>
      <c r="D166" s="39" t="str">
        <f>Table!$C$3</f>
        <v>ASW</v>
      </c>
      <c r="E166" s="39">
        <f>SUMIFS(Merged_COEM!$W$60:$W$643,Merged_COEM!$D$60:$D$643,D166, Merged_COEM!$C$60:$C$643,C158)</f>
        <v>170</v>
      </c>
      <c r="F166" s="39">
        <f>SUMIFS(Merged_COEM!$X$60:$X$643,Merged_COEM!$D$60:$D$643,D166, Merged_COEM!$C$60:$C$643,C158)-SUM(SUMIFS(Merged_COEM!$X$60:$X$643,Merged_COEM!$D$60:$D$643,D166,Merged_COEM!$AA$60:$AA$643,{"Ongoing","N/A",""},Merged_COEM!$C$60:$C$643,C158))</f>
        <v>170</v>
      </c>
      <c r="G166" s="39">
        <f>1/8*(SUMIFS(Merged_COEM!$Y$60:$Y$643,Merged_COEM!$D$60:$D$643,D166, Merged_COEM!$C$60:$C$643,C158))</f>
        <v>1.3049999999999999</v>
      </c>
      <c r="H166" s="39">
        <f>1/8*(SUMIFS(Merged_COEM!$Z$60:$Z$643,Merged_COEM!$D$60:$D$643,D166, Merged_COEM!$C$60:$C$643,C158)-SUM(SUMIFS(Merged_COEM!$Z$60:$Z$643,Merged_COEM!$D$60:$D$643,D166,Merged_COEM!$AA$60:$AA$643,{"Ongoing","N/A",""},Merged_COEM!$C$60:$C$643,C158)))</f>
        <v>11.774999999999999</v>
      </c>
      <c r="I166" s="40">
        <f>IFERROR(F166/E166,"N/A")</f>
        <v>1</v>
      </c>
      <c r="J166" s="3">
        <f>COUNTIFS(Merged_COEM!$AK$60:$AK$643,J164,Merged_COEM!$D$60:$D$643,D166,Merged_COEM!$C$60:$C$643,C158)</f>
        <v>0</v>
      </c>
      <c r="K166" s="3">
        <f>COUNTIFS(Merged_COEM!$AK$60:$AK$643,K164,Merged_COEM!$D$60:$D$643,D166,Merged_COEM!$C$60:$C$643,C158)</f>
        <v>0</v>
      </c>
    </row>
    <row r="168" spans="1:11" x14ac:dyDescent="0.25">
      <c r="C168" t="s">
        <v>125</v>
      </c>
    </row>
    <row r="169" spans="1:11" x14ac:dyDescent="0.25">
      <c r="D169" s="231" t="s">
        <v>129</v>
      </c>
    </row>
    <row r="171" spans="1:11" x14ac:dyDescent="0.25">
      <c r="A171" s="228">
        <v>14</v>
      </c>
      <c r="B171" s="228" t="s">
        <v>56</v>
      </c>
      <c r="C171" s="228">
        <v>20200605</v>
      </c>
    </row>
    <row r="172" spans="1:11" x14ac:dyDescent="0.25">
      <c r="B172" s="228" t="s">
        <v>119</v>
      </c>
      <c r="C172">
        <f>SUM(G178:G179)</f>
        <v>10.506250000000001</v>
      </c>
      <c r="D172" t="s">
        <v>120</v>
      </c>
    </row>
    <row r="173" spans="1:11" x14ac:dyDescent="0.25">
      <c r="B173" s="228" t="s">
        <v>127</v>
      </c>
      <c r="C173" t="e">
        <f>SUM(INT((WEEKDAY(F173-{2,3,4,5,6})+H173-F173)/7))</f>
        <v>#NUM!</v>
      </c>
      <c r="D173" t="s">
        <v>120</v>
      </c>
      <c r="E173" t="s">
        <v>151</v>
      </c>
      <c r="F173" s="6"/>
      <c r="G173" s="6" t="s">
        <v>118</v>
      </c>
      <c r="H173" s="6"/>
    </row>
    <row r="174" spans="1:11" x14ac:dyDescent="0.25">
      <c r="B174" s="228" t="s">
        <v>128</v>
      </c>
      <c r="C174" t="e">
        <f>SUM(INT((WEEKDAY(F174-{2,3,4,5,6})+H174-F174)/7))</f>
        <v>#NUM!</v>
      </c>
      <c r="D174" t="s">
        <v>120</v>
      </c>
      <c r="E174" t="s">
        <v>151</v>
      </c>
      <c r="F174" s="6"/>
      <c r="G174" s="6" t="s">
        <v>118</v>
      </c>
      <c r="H174" s="6"/>
    </row>
    <row r="175" spans="1:11" x14ac:dyDescent="0.25">
      <c r="B175" s="228" t="s">
        <v>17</v>
      </c>
      <c r="C175" t="str">
        <f>IF(AND(F178=E178,F179=E179),IF(SUM(H178:H179)&gt;SUM(G178:G179),"Delayed",IF(SUM(H178:H179)&lt;SUM(G178:G179),"InAdvanced","Ontime")),"N/A")</f>
        <v>N/A</v>
      </c>
      <c r="F175" s="6"/>
      <c r="G175" s="6"/>
      <c r="H175" s="6"/>
    </row>
    <row r="177" spans="1:11" ht="30" x14ac:dyDescent="0.25">
      <c r="C177" s="229" t="s">
        <v>25</v>
      </c>
      <c r="D177" s="229" t="s">
        <v>26</v>
      </c>
      <c r="E177" s="230" t="s">
        <v>121</v>
      </c>
      <c r="F177" s="230" t="s">
        <v>122</v>
      </c>
      <c r="G177" s="230" t="s">
        <v>123</v>
      </c>
      <c r="H177" s="230" t="s">
        <v>124</v>
      </c>
      <c r="I177" s="230" t="s">
        <v>29</v>
      </c>
      <c r="J177" s="230" t="str">
        <f>Table!$C$41</f>
        <v>OPL</v>
      </c>
      <c r="K177" s="230" t="str">
        <f>Table!$C$42</f>
        <v>Defect</v>
      </c>
    </row>
    <row r="178" spans="1:11" x14ac:dyDescent="0.25">
      <c r="C178" s="45">
        <v>1</v>
      </c>
      <c r="D178" s="39" t="str">
        <f>Table!$D$3</f>
        <v>PSW</v>
      </c>
      <c r="E178" s="39">
        <f>SUMIFS(Merged_COEM!$W$60:$W$643,Merged_COEM!$D$60:$D$643,D178, Merged_COEM!$C$60:$C$643,C171)</f>
        <v>4737</v>
      </c>
      <c r="F178" s="39">
        <f>SUMIFS(Merged_COEM!$X$60:$X$643,Merged_COEM!$D$60:$D$643,D178, Merged_COEM!$C$60:$C$643,C171)-SUM(SUMIFS(Merged_COEM!$X$60:$X$643,Merged_COEM!$D$60:$D$643,Table!$D$3,Merged_COEM!$AA$60:$AA$643,{"Ongoing","N/A",""},Merged_COEM!$C$60:$C$643,C171))</f>
        <v>3845</v>
      </c>
      <c r="G178" s="39">
        <f>1/8*(SUMIFS(Merged_COEM!$Y$60:$Y$643,Merged_COEM!$D$60:$D$643,D178, Merged_COEM!$C$60:$C$643,C171))</f>
        <v>10.506250000000001</v>
      </c>
      <c r="H178" s="39">
        <f>1/8*(SUMIFS(Merged_COEM!$Z$60:$Z$643,Merged_COEM!$D$60:$D$643,D178, Merged_COEM!$C$60:$C$643,C171)-SUM(SUMIFS(Merged_COEM!$Z$60:$Z$643,Merged_COEM!$D$60:$D$643,D178,Merged_COEM!$AA$60:$AA$643,{"Ongoing","N/A",""},Merged_COEM!$C$60:$C$643,C171)))</f>
        <v>5.2074999999999996</v>
      </c>
      <c r="I178" s="40">
        <f>IFERROR(F178/E178,"N/A")</f>
        <v>0.81169516571669831</v>
      </c>
      <c r="J178" s="3">
        <f>COUNTIFS(Merged_COEM!$AK$60:$AK$643,J177,Merged_COEM!$D$60:$D$643,D178,Merged_COEM!$C$60:$C$643,C171)</f>
        <v>2</v>
      </c>
      <c r="K178" s="3">
        <f>COUNTIFS(Merged_COEM!$AK$60:$AK$643,K177,Merged_COEM!$D$60:$D$643,D178,Merged_COEM!$C$60:$C$643,C171)</f>
        <v>0</v>
      </c>
    </row>
    <row r="179" spans="1:11" x14ac:dyDescent="0.25">
      <c r="C179" s="45">
        <v>2</v>
      </c>
      <c r="D179" s="39" t="str">
        <f>Table!$C$3</f>
        <v>ASW</v>
      </c>
      <c r="E179" s="39">
        <f>SUMIFS(Merged_COEM!$W$60:$W$643,Merged_COEM!$D$60:$D$643,D179, Merged_COEM!$C$60:$C$643,C171)</f>
        <v>0</v>
      </c>
      <c r="F179" s="39">
        <f>SUMIFS(Merged_COEM!$X$60:$X$643,Merged_COEM!$D$60:$D$643,D179, Merged_COEM!$C$60:$C$643,C171)-SUM(SUMIFS(Merged_COEM!$X$60:$X$643,Merged_COEM!$D$60:$D$643,D179,Merged_COEM!$AA$60:$AA$643,{"Ongoing","N/A",""},Merged_COEM!$C$60:$C$643,C171))</f>
        <v>0</v>
      </c>
      <c r="G179" s="39">
        <f>1/8*(SUMIFS(Merged_COEM!$Y$60:$Y$643,Merged_COEM!$D$60:$D$643,D179, Merged_COEM!$C$60:$C$643,C171))</f>
        <v>0</v>
      </c>
      <c r="H179" s="39">
        <f>1/8*(SUMIFS(Merged_COEM!$Z$60:$Z$643,Merged_COEM!$D$60:$D$643,D179, Merged_COEM!$C$60:$C$643,C171)-SUM(SUMIFS(Merged_COEM!$Z$60:$Z$643,Merged_COEM!$D$60:$D$643,D179,Merged_COEM!$AA$60:$AA$643,{"Ongoing","N/A",""},Merged_COEM!$C$60:$C$643,C171)))</f>
        <v>0</v>
      </c>
      <c r="I179" s="40" t="str">
        <f>IFERROR(F179/E179,"N/A")</f>
        <v>N/A</v>
      </c>
      <c r="J179" s="3">
        <f>COUNTIFS(Merged_COEM!$AK$60:$AK$643,J177,Merged_COEM!$D$60:$D$643,D179,Merged_COEM!$C$60:$C$643,C171)</f>
        <v>0</v>
      </c>
      <c r="K179" s="3">
        <f>COUNTIFS(Merged_COEM!$AK$60:$AK$643,K177,Merged_COEM!$D$60:$D$643,D179,Merged_COEM!$C$60:$C$643,C171)</f>
        <v>0</v>
      </c>
    </row>
    <row r="181" spans="1:11" x14ac:dyDescent="0.25">
      <c r="C181" t="s">
        <v>125</v>
      </c>
    </row>
    <row r="182" spans="1:11" x14ac:dyDescent="0.25">
      <c r="D182" s="231" t="s">
        <v>129</v>
      </c>
    </row>
    <row r="184" spans="1:11" x14ac:dyDescent="0.25">
      <c r="A184" s="228">
        <v>15</v>
      </c>
      <c r="B184" s="228" t="s">
        <v>56</v>
      </c>
      <c r="C184" s="228">
        <v>20200608</v>
      </c>
    </row>
    <row r="185" spans="1:11" x14ac:dyDescent="0.25">
      <c r="B185" s="228" t="s">
        <v>119</v>
      </c>
      <c r="C185">
        <f>SUM(G191:G192)</f>
        <v>19.623749999999998</v>
      </c>
      <c r="D185" t="s">
        <v>120</v>
      </c>
    </row>
    <row r="186" spans="1:11" x14ac:dyDescent="0.25">
      <c r="B186" s="228" t="s">
        <v>127</v>
      </c>
      <c r="C186" t="e">
        <f>SUM(INT((WEEKDAY(F186-{2,3,4,5,6})+H186-F186)/7))</f>
        <v>#NUM!</v>
      </c>
      <c r="D186" t="s">
        <v>120</v>
      </c>
      <c r="E186" t="s">
        <v>151</v>
      </c>
      <c r="F186" s="6"/>
      <c r="G186" s="6" t="s">
        <v>118</v>
      </c>
      <c r="H186" s="6"/>
    </row>
    <row r="187" spans="1:11" x14ac:dyDescent="0.25">
      <c r="B187" s="228" t="s">
        <v>128</v>
      </c>
      <c r="C187" t="e">
        <f>SUM(INT((WEEKDAY(F187-{2,3,4,5,6})+H187-F187)/7))</f>
        <v>#NUM!</v>
      </c>
      <c r="D187" t="s">
        <v>120</v>
      </c>
      <c r="E187" t="s">
        <v>151</v>
      </c>
      <c r="F187" s="6"/>
      <c r="G187" s="6" t="s">
        <v>118</v>
      </c>
      <c r="H187" s="6"/>
    </row>
    <row r="188" spans="1:11" x14ac:dyDescent="0.25">
      <c r="B188" s="228" t="s">
        <v>17</v>
      </c>
      <c r="C188" t="str">
        <f>IF(AND(F191=E191,F192=E192),IF(SUM(H191:H192)&gt;SUM(G191:G192),"Delayed",IF(SUM(H191:H192)&lt;SUM(G191:G192),"InAdvanced","Ontime")),"N/A")</f>
        <v>N/A</v>
      </c>
      <c r="F188" s="6"/>
      <c r="G188" s="6"/>
      <c r="H188" s="6"/>
    </row>
    <row r="190" spans="1:11" ht="30" x14ac:dyDescent="0.25">
      <c r="C190" s="229" t="s">
        <v>25</v>
      </c>
      <c r="D190" s="229" t="s">
        <v>26</v>
      </c>
      <c r="E190" s="230" t="s">
        <v>121</v>
      </c>
      <c r="F190" s="230" t="s">
        <v>122</v>
      </c>
      <c r="G190" s="230" t="s">
        <v>123</v>
      </c>
      <c r="H190" s="230" t="s">
        <v>124</v>
      </c>
      <c r="I190" s="230" t="s">
        <v>29</v>
      </c>
      <c r="J190" s="230" t="str">
        <f>Table!$C$41</f>
        <v>OPL</v>
      </c>
      <c r="K190" s="230" t="str">
        <f>Table!$C$42</f>
        <v>Defect</v>
      </c>
    </row>
    <row r="191" spans="1:11" x14ac:dyDescent="0.25">
      <c r="C191" s="45">
        <v>1</v>
      </c>
      <c r="D191" s="39" t="str">
        <f>Table!$D$3</f>
        <v>PSW</v>
      </c>
      <c r="E191" s="39">
        <f>SUMIFS(Merged_COEM!$W$60:$W$643,Merged_COEM!$D$60:$D$643,D191, Merged_COEM!$C$60:$C$643,C184)</f>
        <v>8223</v>
      </c>
      <c r="F191" s="39">
        <f>SUMIFS(Merged_COEM!$X$60:$X$643,Merged_COEM!$D$60:$D$643,D191, Merged_COEM!$C$60:$C$643,C184)-SUM(SUMIFS(Merged_COEM!$X$60:$X$643,Merged_COEM!$D$60:$D$643,Table!$D$3,Merged_COEM!$AA$60:$AA$643,{"Ongoing","N/A",""},Merged_COEM!$C$60:$C$643,C184))</f>
        <v>7560</v>
      </c>
      <c r="G191" s="39">
        <f>1/8*(SUMIFS(Merged_COEM!$Y$60:$Y$643,Merged_COEM!$D$60:$D$643,D191, Merged_COEM!$C$60:$C$643,C184))</f>
        <v>18.254999999999999</v>
      </c>
      <c r="H191" s="39">
        <f>1/8*(SUMIFS(Merged_COEM!$Z$60:$Z$643,Merged_COEM!$D$60:$D$643,D191, Merged_COEM!$C$60:$C$643,C184)-SUM(SUMIFS(Merged_COEM!$Z$60:$Z$643,Merged_COEM!$D$60:$D$643,D191,Merged_COEM!$AA$60:$AA$643,{"Ongoing","N/A",""},Merged_COEM!$C$60:$C$643,C184)))</f>
        <v>8.1062499999999993</v>
      </c>
      <c r="I191" s="40">
        <f>IFERROR(F191/E191,"N/A")</f>
        <v>0.91937249179131708</v>
      </c>
      <c r="J191" s="3">
        <f>COUNTIFS(Merged_COEM!$AK$60:$AK$643,J190,Merged_COEM!$D$60:$D$643,D191,Merged_COEM!$C$60:$C$643,C184)</f>
        <v>5</v>
      </c>
      <c r="K191" s="3">
        <f>COUNTIFS(Merged_COEM!$AK$60:$AK$643,K190,Merged_COEM!$D$60:$D$643,D191,Merged_COEM!$C$60:$C$643,C184)</f>
        <v>0</v>
      </c>
    </row>
    <row r="192" spans="1:11" x14ac:dyDescent="0.25">
      <c r="C192" s="45">
        <v>2</v>
      </c>
      <c r="D192" s="39" t="str">
        <f>Table!$C$3</f>
        <v>ASW</v>
      </c>
      <c r="E192" s="39">
        <f>SUMIFS(Merged_COEM!$W$60:$W$643,Merged_COEM!$D$60:$D$643,D192, Merged_COEM!$C$60:$C$643,C184)</f>
        <v>178</v>
      </c>
      <c r="F192" s="39">
        <f>SUMIFS(Merged_COEM!$X$60:$X$643,Merged_COEM!$D$60:$D$643,D192, Merged_COEM!$C$60:$C$643,C184)-SUM(SUMIFS(Merged_COEM!$X$60:$X$643,Merged_COEM!$D$60:$D$643,D192,Merged_COEM!$AA$60:$AA$643,{"Ongoing","N/A",""},Merged_COEM!$C$60:$C$643,C184))</f>
        <v>178</v>
      </c>
      <c r="G192" s="39">
        <f>1/8*(SUMIFS(Merged_COEM!$Y$60:$Y$643,Merged_COEM!$D$60:$D$643,D192, Merged_COEM!$C$60:$C$643,C184))</f>
        <v>1.3687500000000001</v>
      </c>
      <c r="H192" s="39">
        <f>1/8*(SUMIFS(Merged_COEM!$Z$60:$Z$643,Merged_COEM!$D$60:$D$643,D192, Merged_COEM!$C$60:$C$643,C184)-SUM(SUMIFS(Merged_COEM!$Z$60:$Z$643,Merged_COEM!$D$60:$D$643,D192,Merged_COEM!$AA$60:$AA$643,{"Ongoing","N/A",""},Merged_COEM!$C$60:$C$643,C184)))</f>
        <v>0.875</v>
      </c>
      <c r="I192" s="40">
        <f>IFERROR(F192/E192,"N/A")</f>
        <v>1</v>
      </c>
      <c r="J192" s="3">
        <f>COUNTIFS(Merged_COEM!$AK$60:$AK$643,J190,Merged_COEM!$D$60:$D$643,D192,Merged_COEM!$C$60:$C$643,C184)</f>
        <v>0</v>
      </c>
      <c r="K192" s="3">
        <f>COUNTIFS(Merged_COEM!$AK$60:$AK$643,K190,Merged_COEM!$D$60:$D$643,D192,Merged_COEM!$C$60:$C$643,C184)</f>
        <v>0</v>
      </c>
    </row>
    <row r="194" spans="1:11" x14ac:dyDescent="0.25">
      <c r="C194" t="s">
        <v>125</v>
      </c>
    </row>
    <row r="195" spans="1:11" x14ac:dyDescent="0.25">
      <c r="D195" s="231" t="s">
        <v>129</v>
      </c>
    </row>
    <row r="197" spans="1:11" x14ac:dyDescent="0.25">
      <c r="A197" s="253">
        <v>16</v>
      </c>
      <c r="B197" s="253" t="s">
        <v>56</v>
      </c>
      <c r="C197" s="253">
        <v>20200609</v>
      </c>
    </row>
    <row r="198" spans="1:11" x14ac:dyDescent="0.25">
      <c r="B198" s="253" t="s">
        <v>119</v>
      </c>
      <c r="C198">
        <f>SUM(G204:G205)</f>
        <v>26.807500000000005</v>
      </c>
      <c r="D198" t="s">
        <v>120</v>
      </c>
    </row>
    <row r="199" spans="1:11" x14ac:dyDescent="0.25">
      <c r="B199" s="253" t="s">
        <v>127</v>
      </c>
      <c r="C199" t="e">
        <f>SUM(INT((WEEKDAY(F199-{2,3,4,5,6})+H199-F199)/7))</f>
        <v>#NUM!</v>
      </c>
      <c r="D199" t="s">
        <v>120</v>
      </c>
      <c r="E199" t="s">
        <v>151</v>
      </c>
      <c r="F199" s="6"/>
      <c r="G199" s="6" t="s">
        <v>118</v>
      </c>
      <c r="H199" s="6"/>
    </row>
    <row r="200" spans="1:11" x14ac:dyDescent="0.25">
      <c r="B200" s="253" t="s">
        <v>128</v>
      </c>
      <c r="C200" t="e">
        <f>SUM(INT((WEEKDAY(F200-{2,3,4,5,6})+H200-F200)/7))</f>
        <v>#NUM!</v>
      </c>
      <c r="D200" t="s">
        <v>120</v>
      </c>
      <c r="E200" t="s">
        <v>151</v>
      </c>
      <c r="F200" s="6"/>
      <c r="G200" s="6" t="s">
        <v>118</v>
      </c>
      <c r="H200" s="6"/>
    </row>
    <row r="201" spans="1:11" x14ac:dyDescent="0.25">
      <c r="B201" s="253" t="s">
        <v>17</v>
      </c>
      <c r="C201" t="str">
        <f>IF(AND(F204=E204,F205=E205),IF(SUM(H204:H205)&gt;SUM(G204:G205),"Delayed",IF(SUM(H204:H205)&lt;SUM(G204:G205),"InAdvanced","Ontime")),"N/A")</f>
        <v>N/A</v>
      </c>
      <c r="F201" s="6"/>
      <c r="G201" s="6"/>
      <c r="H201" s="6"/>
    </row>
    <row r="203" spans="1:11" ht="30" x14ac:dyDescent="0.25">
      <c r="C203" s="254" t="s">
        <v>25</v>
      </c>
      <c r="D203" s="254" t="s">
        <v>26</v>
      </c>
      <c r="E203" s="255" t="s">
        <v>121</v>
      </c>
      <c r="F203" s="255" t="s">
        <v>122</v>
      </c>
      <c r="G203" s="255" t="s">
        <v>123</v>
      </c>
      <c r="H203" s="255" t="s">
        <v>124</v>
      </c>
      <c r="I203" s="255" t="s">
        <v>29</v>
      </c>
      <c r="J203" s="255" t="str">
        <f>Table!$C$41</f>
        <v>OPL</v>
      </c>
      <c r="K203" s="255" t="str">
        <f>Table!$C$42</f>
        <v>Defect</v>
      </c>
    </row>
    <row r="204" spans="1:11" x14ac:dyDescent="0.25">
      <c r="C204" s="45">
        <v>1</v>
      </c>
      <c r="D204" s="39" t="str">
        <f>Table!$D$3</f>
        <v>PSW</v>
      </c>
      <c r="E204" s="39">
        <f>SUMIFS(Merged_COEM!$W$60:$W$643,Merged_COEM!$D$60:$D$643,D204, Merged_COEM!$C$60:$C$643,C197)</f>
        <v>9583</v>
      </c>
      <c r="F204" s="39">
        <f>SUMIFS(Merged_COEM!$X$60:$X$643,Merged_COEM!$D$60:$D$643,D204, Merged_COEM!$C$60:$C$643,C197)-SUM(SUMIFS(Merged_COEM!$X$60:$X$643,Merged_COEM!$D$60:$D$643,Table!$D$3,Merged_COEM!$AA$60:$AA$643,{"Ongoing","N/A",""},Merged_COEM!$C$60:$C$643,C197))</f>
        <v>3078</v>
      </c>
      <c r="G204" s="39">
        <f>1/8*(SUMIFS(Merged_COEM!$Y$60:$Y$643,Merged_COEM!$D$60:$D$643,D204, Merged_COEM!$C$60:$C$643,C197))</f>
        <v>21.272500000000004</v>
      </c>
      <c r="H204" s="39">
        <f>1/8*(SUMIFS(Merged_COEM!$Z$60:$Z$643,Merged_COEM!$D$60:$D$643,D204, Merged_COEM!$C$60:$C$643,C197)-SUM(SUMIFS(Merged_COEM!$Z$60:$Z$643,Merged_COEM!$D$60:$D$643,D204,Merged_COEM!$AA$60:$AA$643,{"Ongoing","N/A",""},Merged_COEM!$C$60:$C$643,C197)))</f>
        <v>1.7375</v>
      </c>
      <c r="I204" s="40">
        <f>IFERROR(F204/E204,"N/A")</f>
        <v>0.32119378065324011</v>
      </c>
      <c r="J204" s="3">
        <f>COUNTIFS(Merged_COEM!$AK$60:$AK$643,J203,Merged_COEM!$D$60:$D$643,D204,Merged_COEM!$C$60:$C$643,C197)</f>
        <v>2</v>
      </c>
      <c r="K204" s="3">
        <f>COUNTIFS(Merged_COEM!$AK$60:$AK$643,K203,Merged_COEM!$D$60:$D$643,D204,Merged_COEM!$C$60:$C$643,C197)</f>
        <v>0</v>
      </c>
    </row>
    <row r="205" spans="1:11" x14ac:dyDescent="0.25">
      <c r="C205" s="45">
        <v>2</v>
      </c>
      <c r="D205" s="39" t="str">
        <f>Table!$C$3</f>
        <v>ASW</v>
      </c>
      <c r="E205" s="39">
        <f>SUMIFS(Merged_COEM!$W$60:$W$643,Merged_COEM!$D$60:$D$643,D205, Merged_COEM!$C$60:$C$643,C197)</f>
        <v>720</v>
      </c>
      <c r="F205" s="39">
        <f>SUMIFS(Merged_COEM!$X$60:$X$643,Merged_COEM!$D$60:$D$643,D205, Merged_COEM!$C$60:$C$643,C197)-SUM(SUMIFS(Merged_COEM!$X$60:$X$643,Merged_COEM!$D$60:$D$643,D205,Merged_COEM!$AA$60:$AA$643,{"Ongoing","N/A",""},Merged_COEM!$C$60:$C$643,C197))</f>
        <v>0</v>
      </c>
      <c r="G205" s="39">
        <f>1/8*(SUMIFS(Merged_COEM!$Y$60:$Y$643,Merged_COEM!$D$60:$D$643,D205, Merged_COEM!$C$60:$C$643,C197))</f>
        <v>5.535000000000001</v>
      </c>
      <c r="H205" s="39">
        <f>1/8*(SUMIFS(Merged_COEM!$Z$60:$Z$643,Merged_COEM!$D$60:$D$643,D205, Merged_COEM!$C$60:$C$643,C197)-SUM(SUMIFS(Merged_COEM!$Z$60:$Z$643,Merged_COEM!$D$60:$D$643,D205,Merged_COEM!$AA$60:$AA$643,{"Ongoing","N/A",""},Merged_COEM!$C$60:$C$643,C197)))</f>
        <v>0</v>
      </c>
      <c r="I205" s="40">
        <f>IFERROR(F205/E205,"N/A")</f>
        <v>0</v>
      </c>
      <c r="J205" s="3">
        <f>COUNTIFS(Merged_COEM!$AK$60:$AK$643,J203,Merged_COEM!$D$60:$D$643,D205,Merged_COEM!$C$60:$C$643,C197)</f>
        <v>0</v>
      </c>
      <c r="K205" s="3">
        <f>COUNTIFS(Merged_COEM!$AK$60:$AK$643,K203,Merged_COEM!$D$60:$D$643,D205,Merged_COEM!$C$60:$C$643,C197)</f>
        <v>0</v>
      </c>
    </row>
    <row r="207" spans="1:11" x14ac:dyDescent="0.25">
      <c r="C207" t="s">
        <v>125</v>
      </c>
    </row>
    <row r="208" spans="1:11" x14ac:dyDescent="0.25">
      <c r="D208" s="256" t="s">
        <v>129</v>
      </c>
    </row>
    <row r="210" spans="1:11" x14ac:dyDescent="0.25">
      <c r="A210" s="253">
        <v>17</v>
      </c>
      <c r="B210" s="253" t="s">
        <v>56</v>
      </c>
      <c r="C210" s="253">
        <v>20200611</v>
      </c>
    </row>
    <row r="211" spans="1:11" x14ac:dyDescent="0.25">
      <c r="B211" s="253" t="s">
        <v>119</v>
      </c>
      <c r="C211">
        <f>SUM(G217:G218)</f>
        <v>18.753750000000007</v>
      </c>
      <c r="D211" t="s">
        <v>120</v>
      </c>
    </row>
    <row r="212" spans="1:11" x14ac:dyDescent="0.25">
      <c r="B212" s="253" t="s">
        <v>127</v>
      </c>
      <c r="C212" t="e">
        <f>SUM(INT((WEEKDAY(F212-{2,3,4,5,6})+H212-F212)/7))</f>
        <v>#NUM!</v>
      </c>
      <c r="D212" t="s">
        <v>120</v>
      </c>
      <c r="E212" t="s">
        <v>151</v>
      </c>
      <c r="F212" s="6"/>
      <c r="G212" s="6" t="s">
        <v>118</v>
      </c>
      <c r="H212" s="6"/>
    </row>
    <row r="213" spans="1:11" x14ac:dyDescent="0.25">
      <c r="B213" s="253" t="s">
        <v>128</v>
      </c>
      <c r="C213" t="e">
        <f>SUM(INT((WEEKDAY(F213-{2,3,4,5,6})+H213-F213)/7))</f>
        <v>#NUM!</v>
      </c>
      <c r="D213" t="s">
        <v>120</v>
      </c>
      <c r="E213" t="s">
        <v>151</v>
      </c>
      <c r="F213" s="6"/>
      <c r="G213" s="6" t="s">
        <v>118</v>
      </c>
      <c r="H213" s="6"/>
    </row>
    <row r="214" spans="1:11" x14ac:dyDescent="0.25">
      <c r="B214" s="253" t="s">
        <v>17</v>
      </c>
      <c r="C214" t="str">
        <f>IF(AND(F217=E217,F218=E218),IF(SUM(H217:H218)&gt;SUM(G217:G218),"Delayed",IF(SUM(H217:H218)&lt;SUM(G217:G218),"InAdvanced","Ontime")),"N/A")</f>
        <v>N/A</v>
      </c>
      <c r="F214" s="6"/>
      <c r="G214" s="6"/>
      <c r="H214" s="6"/>
    </row>
    <row r="216" spans="1:11" ht="30" x14ac:dyDescent="0.25">
      <c r="C216" s="254" t="s">
        <v>25</v>
      </c>
      <c r="D216" s="254" t="s">
        <v>26</v>
      </c>
      <c r="E216" s="255" t="s">
        <v>121</v>
      </c>
      <c r="F216" s="255" t="s">
        <v>122</v>
      </c>
      <c r="G216" s="255" t="s">
        <v>123</v>
      </c>
      <c r="H216" s="255" t="s">
        <v>124</v>
      </c>
      <c r="I216" s="255" t="s">
        <v>29</v>
      </c>
      <c r="J216" s="255" t="str">
        <f>Table!$C$41</f>
        <v>OPL</v>
      </c>
      <c r="K216" s="255" t="str">
        <f>Table!$C$42</f>
        <v>Defect</v>
      </c>
    </row>
    <row r="217" spans="1:11" x14ac:dyDescent="0.25">
      <c r="C217" s="45">
        <v>1</v>
      </c>
      <c r="D217" s="39" t="str">
        <f>Table!$D$3</f>
        <v>PSW</v>
      </c>
      <c r="E217" s="39">
        <f>SUMIFS(Merged_COEM!$W$60:$W$643,Merged_COEM!$D$60:$D$643,D217, Merged_COEM!$C$60:$C$643,C210)</f>
        <v>8457</v>
      </c>
      <c r="F217" s="39">
        <f>SUMIFS(Merged_COEM!$X$60:$X$643,Merged_COEM!$D$60:$D$643,D217, Merged_COEM!$C$60:$C$643,C210)-SUM(SUMIFS(Merged_COEM!$X$60:$X$643,Merged_COEM!$D$60:$D$643,Table!$D$3,Merged_COEM!$AA$60:$AA$643,{"Ongoing","N/A",""},Merged_COEM!$C$60:$C$643,C210))</f>
        <v>604</v>
      </c>
      <c r="G217" s="39">
        <f>1/8*(SUMIFS(Merged_COEM!$Y$60:$Y$643,Merged_COEM!$D$60:$D$643,D217, Merged_COEM!$C$60:$C$643,C210))</f>
        <v>18.753750000000007</v>
      </c>
      <c r="H217" s="39">
        <f>1/8*(SUMIFS(Merged_COEM!$Z$60:$Z$643,Merged_COEM!$D$60:$D$643,D217, Merged_COEM!$C$60:$C$643,C210)-SUM(SUMIFS(Merged_COEM!$Z$60:$Z$643,Merged_COEM!$D$60:$D$643,D217,Merged_COEM!$AA$60:$AA$643,{"Ongoing","N/A",""},Merged_COEM!$C$60:$C$643,C210)))</f>
        <v>0.5625</v>
      </c>
      <c r="I217" s="40">
        <f>IFERROR(F217/E217,"N/A")</f>
        <v>7.1420125339955065E-2</v>
      </c>
      <c r="J217" s="3">
        <f>COUNTIFS(Merged_COEM!$AK$60:$AK$643,J216,Merged_COEM!$D$60:$D$643,D217,Merged_COEM!$C$60:$C$643,C210)</f>
        <v>1</v>
      </c>
      <c r="K217" s="3">
        <f>COUNTIFS(Merged_COEM!$AK$60:$AK$643,K216,Merged_COEM!$D$60:$D$643,D217,Merged_COEM!$C$60:$C$643,C210)</f>
        <v>0</v>
      </c>
    </row>
    <row r="218" spans="1:11" x14ac:dyDescent="0.25">
      <c r="C218" s="45">
        <v>2</v>
      </c>
      <c r="D218" s="39" t="str">
        <f>Table!$C$3</f>
        <v>ASW</v>
      </c>
      <c r="E218" s="39">
        <f>SUMIFS(Merged_COEM!$W$60:$W$643,Merged_COEM!$D$60:$D$643,D218, Merged_COEM!$C$60:$C$643,C210)</f>
        <v>0</v>
      </c>
      <c r="F218" s="39">
        <f>SUMIFS(Merged_COEM!$X$60:$X$643,Merged_COEM!$D$60:$D$643,D218, Merged_COEM!$C$60:$C$643,C210)-SUM(SUMIFS(Merged_COEM!$X$60:$X$643,Merged_COEM!$D$60:$D$643,D218,Merged_COEM!$AA$60:$AA$643,{"Ongoing","N/A",""},Merged_COEM!$C$60:$C$643,C210))</f>
        <v>0</v>
      </c>
      <c r="G218" s="39">
        <f>1/8*(SUMIFS(Merged_COEM!$Y$60:$Y$643,Merged_COEM!$D$60:$D$643,D218, Merged_COEM!$C$60:$C$643,C210))</f>
        <v>0</v>
      </c>
      <c r="H218" s="39">
        <f>1/8*(SUMIFS(Merged_COEM!$Z$60:$Z$643,Merged_COEM!$D$60:$D$643,D218, Merged_COEM!$C$60:$C$643,C210)-SUM(SUMIFS(Merged_COEM!$Z$60:$Z$643,Merged_COEM!$D$60:$D$643,D218,Merged_COEM!$AA$60:$AA$643,{"Ongoing","N/A",""},Merged_COEM!$C$60:$C$643,C210)))</f>
        <v>0</v>
      </c>
      <c r="I218" s="40" t="str">
        <f>IFERROR(F218/E218,"N/A")</f>
        <v>N/A</v>
      </c>
      <c r="J218" s="3">
        <f>COUNTIFS(Merged_COEM!$AK$60:$AK$643,J216,Merged_COEM!$D$60:$D$643,D218,Merged_COEM!$C$60:$C$643,C210)</f>
        <v>0</v>
      </c>
      <c r="K218" s="3">
        <f>COUNTIFS(Merged_COEM!$AK$60:$AK$643,K216,Merged_COEM!$D$60:$D$643,D218,Merged_COEM!$C$60:$C$643,C210)</f>
        <v>0</v>
      </c>
    </row>
    <row r="220" spans="1:11" x14ac:dyDescent="0.25">
      <c r="C220" t="s">
        <v>125</v>
      </c>
    </row>
    <row r="221" spans="1:11" x14ac:dyDescent="0.25">
      <c r="D221" s="256" t="s">
        <v>129</v>
      </c>
    </row>
  </sheetData>
  <customSheetViews>
    <customSheetView guid="{7E0EA425-A420-4443-B9E0-CDF0AA9E5D09}" scale="85">
      <selection activeCell="K212" sqref="K212"/>
      <pageMargins left="0.7" right="0.7" top="0.75" bottom="0.75" header="0.3" footer="0.3"/>
      <pageSetup orientation="portrait" r:id="rId1"/>
    </customSheetView>
    <customSheetView guid="{C94451EF-7A3E-4D72-B5A4-3D1B193192CC}" scale="85">
      <selection activeCell="G160" sqref="G160"/>
      <pageMargins left="0.7" right="0.7" top="0.75" bottom="0.75" header="0.3" footer="0.3"/>
      <pageSetup orientation="portrait" r:id="rId2"/>
    </customSheetView>
    <customSheetView guid="{A2C66332-A809-458E-971B-FDB6D62C74C3}" scale="85">
      <selection activeCell="G160" sqref="G160"/>
      <pageMargins left="0.7" right="0.7" top="0.75" bottom="0.75" header="0.3" footer="0.3"/>
      <pageSetup orientation="portrait" r:id="rId3"/>
    </customSheetView>
    <customSheetView guid="{336B6883-2145-4B58-921E-CEC7185A847E}" topLeftCell="A10">
      <selection activeCell="L50" sqref="L50"/>
      <pageMargins left="0.7" right="0.7" top="0.75" bottom="0.75" header="0.3" footer="0.3"/>
    </customSheetView>
    <customSheetView guid="{D33AC7AF-C8AB-4CE9-94C7-9237011A5FC3}" scale="85" topLeftCell="A151">
      <selection activeCell="A177" sqref="A177:I187"/>
      <pageMargins left="0.7" right="0.7" top="0.75" bottom="0.75" header="0.3" footer="0.3"/>
      <pageSetup orientation="portrait" r:id="rId4"/>
    </customSheetView>
    <customSheetView guid="{89C03E1E-B6A8-49A1-B29C-5DC4FAB2FBC6}" scale="85">
      <selection activeCell="D117" sqref="D117"/>
      <pageMargins left="0.7" right="0.7" top="0.75" bottom="0.75" header="0.3" footer="0.3"/>
      <pageSetup orientation="portrait" r:id="rId5"/>
    </customSheetView>
    <customSheetView guid="{F96FC7D9-4F89-4FE0-8D00-C0083DEB0472}" scale="85" topLeftCell="A43">
      <selection activeCell="G112" sqref="G112"/>
      <pageMargins left="0.7" right="0.7" top="0.75" bottom="0.75" header="0.3" footer="0.3"/>
      <pageSetup orientation="portrait" r:id="rId6"/>
    </customSheetView>
    <customSheetView guid="{970EE037-F5E5-47AF-896A-0F6222879EBC}" scale="85" topLeftCell="A202">
      <selection activeCell="C211" sqref="C211"/>
      <pageMargins left="0.7" right="0.7" top="0.75" bottom="0.75" header="0.3" footer="0.3"/>
      <pageSetup orientation="portrait" r:id="rId7"/>
    </customSheetView>
    <customSheetView guid="{3B3E6719-EACB-4D2C-89C1-05FFAB6020FD}" scale="85" topLeftCell="A151">
      <selection activeCell="A178" sqref="A178:XFD178"/>
      <pageMargins left="0.7" right="0.7" top="0.75" bottom="0.75" header="0.3" footer="0.3"/>
      <pageSetup orientation="portrait" r:id="rId8"/>
    </customSheetView>
    <customSheetView guid="{99BC1C51-34DC-4BF2-906C-1E31B6171D71}" scale="85">
      <selection activeCell="R10" sqref="R10"/>
      <pageMargins left="0.7" right="0.7" top="0.75" bottom="0.75" header="0.3" footer="0.3"/>
      <pageSetup orientation="portrait" r:id="rId9"/>
    </customSheetView>
    <customSheetView guid="{60D2C030-4E31-4E07-8E1C-44D2EE84B177}" scale="85">
      <selection activeCell="R10" sqref="R10"/>
      <pageMargins left="0.7" right="0.7" top="0.75" bottom="0.75" header="0.3" footer="0.3"/>
      <pageSetup orientation="portrait" r:id="rId10"/>
    </customSheetView>
    <customSheetView guid="{4E06BDBF-2CED-473B-850B-2A6C7311FF41}" scale="85" topLeftCell="A4">
      <selection activeCell="B51" sqref="B51"/>
      <pageMargins left="0.7" right="0.7" top="0.75" bottom="0.75" header="0.3" footer="0.3"/>
      <pageSetup orientation="portrait" r:id="rId11"/>
    </customSheetView>
    <customSheetView guid="{7ECC2B8E-6A82-42F5-8AB0-4A51C54EA5EC}" scale="85" topLeftCell="A160">
      <selection activeCell="M30" sqref="M30"/>
      <pageMargins left="0.7" right="0.7" top="0.75" bottom="0.75" header="0.3" footer="0.3"/>
      <pageSetup orientation="portrait" r:id="rId12"/>
    </customSheetView>
    <customSheetView guid="{FECB4C41-27E8-4A22-AFB3-4F54CDD4960E}" scale="85">
      <selection activeCell="K212" sqref="K212"/>
      <pageMargins left="0.7" right="0.7" top="0.75" bottom="0.75" header="0.3" footer="0.3"/>
      <pageSetup orientation="portrait" r:id="rId13"/>
    </customSheetView>
  </customSheetViews>
  <pageMargins left="0.7" right="0.7" top="0.75" bottom="0.75" header="0.3" footer="0.3"/>
  <pageSetup orientation="portrait" r:id="rId1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43"/>
  <sheetViews>
    <sheetView topLeftCell="A19" workbookViewId="0">
      <selection activeCell="A43" sqref="A43:XFD43"/>
    </sheetView>
  </sheetViews>
  <sheetFormatPr defaultRowHeight="15" x14ac:dyDescent="0.25"/>
  <cols>
    <col min="3" max="3" width="5" customWidth="1"/>
    <col min="5" max="5" width="10" customWidth="1"/>
    <col min="6" max="6" width="13.140625" customWidth="1"/>
    <col min="8" max="8" width="15.140625" customWidth="1"/>
    <col min="9" max="9" width="23.5703125" customWidth="1"/>
  </cols>
  <sheetData>
    <row r="2" spans="1:11" x14ac:dyDescent="0.25">
      <c r="A2" s="1">
        <v>1</v>
      </c>
      <c r="B2" s="1" t="s">
        <v>56</v>
      </c>
      <c r="C2" s="1" t="s">
        <v>211</v>
      </c>
    </row>
    <row r="3" spans="1:11" x14ac:dyDescent="0.25">
      <c r="B3" s="1" t="s">
        <v>119</v>
      </c>
      <c r="C3">
        <f>SUM(G9:G10)</f>
        <v>2.8</v>
      </c>
      <c r="D3" t="s">
        <v>120</v>
      </c>
    </row>
    <row r="4" spans="1:11" x14ac:dyDescent="0.25">
      <c r="B4" s="1" t="s">
        <v>127</v>
      </c>
      <c r="C4">
        <f>SUM(INT((WEEKDAY(F4-{2,3,4,5,6})+H4-F4)/7))</f>
        <v>12</v>
      </c>
      <c r="D4" t="s">
        <v>120</v>
      </c>
      <c r="E4" t="s">
        <v>151</v>
      </c>
      <c r="F4" s="6">
        <v>43962</v>
      </c>
      <c r="G4" s="6" t="s">
        <v>118</v>
      </c>
      <c r="H4" s="6">
        <v>43977</v>
      </c>
    </row>
    <row r="5" spans="1:11" x14ac:dyDescent="0.25">
      <c r="B5" s="1" t="s">
        <v>128</v>
      </c>
      <c r="C5">
        <f>SUM(INT((WEEKDAY(F5-{2,3,4,5,6})+H5-F5)/7))</f>
        <v>12</v>
      </c>
      <c r="D5" t="s">
        <v>120</v>
      </c>
      <c r="E5" t="s">
        <v>214</v>
      </c>
      <c r="F5" s="6">
        <v>43962</v>
      </c>
      <c r="G5" s="6" t="s">
        <v>118</v>
      </c>
      <c r="H5" s="6">
        <v>43977</v>
      </c>
    </row>
    <row r="6" spans="1:11" x14ac:dyDescent="0.25">
      <c r="B6" s="1" t="s">
        <v>17</v>
      </c>
      <c r="C6" t="str">
        <f>IF(AND(F9=E9,F10=E10),IF(SUM(H9:H10)&gt;SUM(G9:G10),"Delayed",IF(SUM(H9:H10)&lt;SUM(G9:G10),"InAdvanced","Ontime")),"N/A")</f>
        <v>InAdvanced</v>
      </c>
      <c r="F6" s="6"/>
      <c r="G6" s="6"/>
      <c r="H6" s="6"/>
    </row>
    <row r="8" spans="1:11" ht="30" x14ac:dyDescent="0.25">
      <c r="C8" s="54" t="s">
        <v>25</v>
      </c>
      <c r="D8" s="54" t="s">
        <v>26</v>
      </c>
      <c r="E8" s="8" t="s">
        <v>121</v>
      </c>
      <c r="F8" s="8" t="s">
        <v>122</v>
      </c>
      <c r="G8" s="8" t="s">
        <v>123</v>
      </c>
      <c r="H8" s="8" t="s">
        <v>124</v>
      </c>
      <c r="I8" s="8" t="s">
        <v>29</v>
      </c>
      <c r="J8" s="125" t="str">
        <f>Table!$C$41</f>
        <v>OPL</v>
      </c>
      <c r="K8" s="125" t="str">
        <f>Table!$C$42</f>
        <v>Defect</v>
      </c>
    </row>
    <row r="9" spans="1:11" x14ac:dyDescent="0.25">
      <c r="C9" s="45">
        <v>1</v>
      </c>
      <c r="D9" s="39" t="str">
        <f>Table!$D$3</f>
        <v>PSW</v>
      </c>
      <c r="E9" s="39">
        <f>SUMIFS(Merged_JOEM!$W$60:$W$294,Merged_JOEM!$D$60:$D$294,D9, Merged_JOEM!$E$60:$E$294,C2)</f>
        <v>0</v>
      </c>
      <c r="F9" s="39">
        <f>SUMIFS(Merged_JOEM!$X$60:$X$294,Merged_JOEM!$D$60:$D$294,D9, Merged_JOEM!$E$60:$E$294,C2)-SUM(SUMIFS(Merged_JOEM!$X$60:$X$294,Merged_JOEM!$D$60:$D$294,D9,Merged_JOEM!$AA$60:$AA$294,{"Ongoing","N/A",""},Merged_JOEM!$E$60:$E$294,C2))</f>
        <v>0</v>
      </c>
      <c r="G9" s="39">
        <f>1/8*(SUMIFS(Merged_JOEM!$Y$60:$Y$294,Merged_JOEM!$D$60:$D$294,D9, Merged_JOEM!$E$60:$E$294,C2))</f>
        <v>0</v>
      </c>
      <c r="H9" s="39">
        <f>1/8*(SUMIFS(Merged_JOEM!$Z$60:$Z$294,Merged_JOEM!$D$60:$D$294,D9, Merged_JOEM!$E$60:$E$294,C2)-SUM(SUMIFS(Merged_JOEM!$Z$60:$Z$294,Merged_JOEM!$D$60:$D$294,D9,Merged_JOEM!$AA$60:$AA$294,{"Ongoing","N/A",""},Merged_JOEM!$E$60:$E$294,C2)))</f>
        <v>0</v>
      </c>
      <c r="I9" s="40" t="str">
        <f>IFERROR(F9/E9,"N/A")</f>
        <v>N/A</v>
      </c>
      <c r="J9" s="3">
        <f>COUNTIFS(Merged_JOEM!$AK$60:$AK$294,J8,Merged_JOEM!$D$60:$D$294,D9,Merged_JOEM!$E$60:$E$294,C2)</f>
        <v>0</v>
      </c>
      <c r="K9" s="3">
        <f>COUNTIFS(Merged_JOEM!$AK$60:$AK$294,K8,Merged_JOEM!$D$60:$D$294,D9,Merged_JOEM!$E$60:$E$294,C2)</f>
        <v>0</v>
      </c>
    </row>
    <row r="10" spans="1:11" x14ac:dyDescent="0.25">
      <c r="C10" s="45">
        <v>2</v>
      </c>
      <c r="D10" s="39" t="str">
        <f>Table!$C$3</f>
        <v>ASW</v>
      </c>
      <c r="E10" s="39">
        <f>SUMIFS(Merged_JOEM!$W$60:$W$294,Merged_JOEM!$D$60:$D$294,D10, Merged_JOEM!$E$60:$E$294,C2)</f>
        <v>364</v>
      </c>
      <c r="F10" s="39">
        <f>SUMIFS(Merged_JOEM!$X$60:$X$294,Merged_JOEM!$D$60:$D$294,D10, Merged_JOEM!$E$60:$E$294,C2)-SUM(SUMIFS(Merged_JOEM!$X$60:$X$294,Merged_JOEM!$D$60:$D$294,D10,Merged_JOEM!$AA$60:$AA$294,{"Ongoing","N/A",""},Merged_JOEM!$E$60:$E$294,C2))</f>
        <v>364</v>
      </c>
      <c r="G10" s="39">
        <f>1/8*(SUMIFS(Merged_JOEM!$Y$60:$Y$294,Merged_JOEM!$D$60:$D$294,D10, Merged_JOEM!$E$60:$E$294,C2))</f>
        <v>2.8</v>
      </c>
      <c r="H10" s="39">
        <f>1/8*(SUMIFS(Merged_JOEM!$Z$60:$Z$294,Merged_JOEM!$D$60:$D$294,D10, Merged_JOEM!$E$60:$E$294,C2)-SUM(SUMIFS(Merged_JOEM!$Z$60:$Z$294,Merged_JOEM!$D$60:$D$294,D10,Merged_JOEM!$AA$60:$AA$294,{"Ongoing","N/A",""},Merged_JOEM!$E$60:$E$294,C2)))</f>
        <v>2.5</v>
      </c>
      <c r="I10" s="40">
        <f>IFERROR(F10/E10,"N/A")</f>
        <v>1</v>
      </c>
      <c r="J10" s="3">
        <f>COUNTIFS(Merged_JOEM!$AK$60:$AK$294,J8,Merged_JOEM!$D$60:$D$294,D10,Merged_JOEM!$E$60:$E$294,C2)</f>
        <v>0</v>
      </c>
      <c r="K10" s="3">
        <f>COUNTIFS(Merged_JOEM!$AK$60:$AK$294,K8,Merged_JOEM!$D$60:$D$294,D10,Merged_JOEM!$E$60:$E$294,C2)</f>
        <v>0</v>
      </c>
    </row>
    <row r="12" spans="1:11" x14ac:dyDescent="0.25">
      <c r="C12" t="s">
        <v>125</v>
      </c>
    </row>
    <row r="13" spans="1:11" x14ac:dyDescent="0.25">
      <c r="D13" s="35" t="s">
        <v>334</v>
      </c>
    </row>
    <row r="14" spans="1:11" x14ac:dyDescent="0.25">
      <c r="D14" s="35" t="s">
        <v>335</v>
      </c>
    </row>
    <row r="16" spans="1:11" x14ac:dyDescent="0.25">
      <c r="A16" s="1">
        <v>2</v>
      </c>
      <c r="B16" s="1" t="s">
        <v>56</v>
      </c>
      <c r="C16" s="1" t="s">
        <v>668</v>
      </c>
    </row>
    <row r="17" spans="1:11" x14ac:dyDescent="0.25">
      <c r="B17" s="1" t="s">
        <v>119</v>
      </c>
      <c r="C17">
        <f>SUM(G23:G24)</f>
        <v>31.539999999999949</v>
      </c>
      <c r="D17" t="s">
        <v>120</v>
      </c>
    </row>
    <row r="18" spans="1:11" x14ac:dyDescent="0.25">
      <c r="B18" s="1" t="s">
        <v>127</v>
      </c>
      <c r="C18">
        <f>SUM(INT((WEEKDAY(F18-{2,3,4,5,6})+H18-F18)/7))</f>
        <v>15</v>
      </c>
      <c r="D18" t="s">
        <v>120</v>
      </c>
      <c r="E18" t="s">
        <v>151</v>
      </c>
      <c r="F18" s="6">
        <v>43976</v>
      </c>
      <c r="G18" s="6" t="s">
        <v>118</v>
      </c>
      <c r="H18" s="6">
        <v>43994</v>
      </c>
    </row>
    <row r="19" spans="1:11" x14ac:dyDescent="0.25">
      <c r="B19" s="1" t="s">
        <v>128</v>
      </c>
      <c r="C19">
        <f>SUM(INT((WEEKDAY(F19-{2,3,4,5,6})+H19-F19)/7))</f>
        <v>15</v>
      </c>
      <c r="D19" t="s">
        <v>120</v>
      </c>
      <c r="E19" t="s">
        <v>214</v>
      </c>
      <c r="F19" s="6">
        <v>43976</v>
      </c>
      <c r="G19" s="6" t="s">
        <v>118</v>
      </c>
      <c r="H19" s="6">
        <v>43994</v>
      </c>
    </row>
    <row r="20" spans="1:11" x14ac:dyDescent="0.25">
      <c r="B20" s="1" t="s">
        <v>17</v>
      </c>
      <c r="C20" t="str">
        <f>IF(AND(F23=E23,F24=E24),IF(SUM(H23:H24)&gt;SUM(G23:G24),"Delayed",IF(SUM(H23:H24)&lt;SUM(G23:G24),"InAdvanced","Ontime")),"N/A")</f>
        <v>InAdvanced</v>
      </c>
      <c r="F20" s="6"/>
      <c r="G20" s="6"/>
      <c r="H20" s="6"/>
    </row>
    <row r="22" spans="1:11" ht="30" x14ac:dyDescent="0.25">
      <c r="C22" s="54" t="s">
        <v>25</v>
      </c>
      <c r="D22" s="54" t="s">
        <v>26</v>
      </c>
      <c r="E22" s="8" t="s">
        <v>121</v>
      </c>
      <c r="F22" s="8" t="s">
        <v>122</v>
      </c>
      <c r="G22" s="8" t="s">
        <v>123</v>
      </c>
      <c r="H22" s="8" t="s">
        <v>124</v>
      </c>
      <c r="I22" s="8" t="s">
        <v>29</v>
      </c>
      <c r="J22" s="125" t="str">
        <f>Table!$C$41</f>
        <v>OPL</v>
      </c>
      <c r="K22" s="125" t="str">
        <f>Table!$C$42</f>
        <v>Defect</v>
      </c>
    </row>
    <row r="23" spans="1:11" x14ac:dyDescent="0.25">
      <c r="C23" s="45">
        <v>1</v>
      </c>
      <c r="D23" s="39" t="str">
        <f>Table!$D$3</f>
        <v>PSW</v>
      </c>
      <c r="E23" s="39">
        <f>SUMIFS(Merged_JOEM!$W$60:$W$294,Merged_JOEM!$D$60:$D$294,D23, Merged_JOEM!$E$60:$E$294,C16)</f>
        <v>11542.5</v>
      </c>
      <c r="F23" s="39">
        <f>SUMIFS(Merged_JOEM!$X$60:$X$294,Merged_JOEM!$D$60:$D$294,D23, Merged_JOEM!$E$60:$E$294,C16)-SUM(SUMIFS(Merged_JOEM!$X$60:$X$294,Merged_JOEM!$D$60:$D$294,D23,Merged_JOEM!$AA$60:$AA$294,{"Ongoing","N/A",""},Merged_JOEM!$E$60:$E$294,C16))</f>
        <v>11542.5</v>
      </c>
      <c r="G23" s="39">
        <f>1/8*(SUMIFS(Merged_JOEM!$Y$60:$Y$294,Merged_JOEM!$D$60:$D$294,D23, Merged_JOEM!$E$60:$E$294,C16))</f>
        <v>25.649999999999949</v>
      </c>
      <c r="H23" s="39">
        <f>1/8*(SUMIFS(Merged_JOEM!$Z$60:$Z$294,Merged_JOEM!$D$60:$D$294,D23, Merged_JOEM!$E$60:$E$294,C16)-SUM(SUMIFS(Merged_JOEM!$Z$60:$Z$294,Merged_JOEM!$D$60:$D$294,D23,Merged_JOEM!$AA$60:$AA$294,{"Ongoing","N/A",""},Merged_JOEM!$E$60:$E$294,C16)))</f>
        <v>19.98</v>
      </c>
      <c r="I23" s="40">
        <f>IFERROR(F23/E23,"N/A")</f>
        <v>1</v>
      </c>
      <c r="J23" s="3">
        <f>COUNTIFS(Merged_JOEM!$AK$60:$AK$294,J22,Merged_JOEM!$D$60:$D$294,D23,Merged_JOEM!$E$60:$E$294,C16)</f>
        <v>0</v>
      </c>
      <c r="K23" s="3">
        <f>COUNTIFS(Merged_JOEM!$AK$60:$AK$294,K22,Merged_JOEM!$D$60:$D$294,D23,Merged_JOEM!$E$60:$E$294,C16)</f>
        <v>0</v>
      </c>
    </row>
    <row r="24" spans="1:11" x14ac:dyDescent="0.25">
      <c r="C24" s="45">
        <v>2</v>
      </c>
      <c r="D24" s="39" t="str">
        <f>Table!$C$3</f>
        <v>ASW</v>
      </c>
      <c r="E24" s="39">
        <f>SUMIFS(Merged_JOEM!$W$60:$W$294,Merged_JOEM!$D$60:$D$294,D24, Merged_JOEM!$E$60:$E$294,C16)</f>
        <v>765.7</v>
      </c>
      <c r="F24" s="39">
        <f>SUMIFS(Merged_JOEM!$X$60:$X$294,Merged_JOEM!$D$60:$D$294,D24, Merged_JOEM!$E$60:$E$294,C16)-SUM(SUMIFS(Merged_JOEM!$X$60:$X$294,Merged_JOEM!$D$60:$D$294,D24,Merged_JOEM!$AA$60:$AA$294,{"Ongoing","N/A",""},Merged_JOEM!$E$60:$E$294,C16))</f>
        <v>765.7</v>
      </c>
      <c r="G24" s="39">
        <f>1/8*(SUMIFS(Merged_JOEM!$Y$60:$Y$294,Merged_JOEM!$D$60:$D$294,D24, Merged_JOEM!$E$60:$E$294,C16))</f>
        <v>5.8899999999999988</v>
      </c>
      <c r="H24" s="39">
        <f>1/8*(SUMIFS(Merged_JOEM!$Z$60:$Z$294,Merged_JOEM!$D$60:$D$294,D24, Merged_JOEM!$E$60:$E$294,C16)-SUM(SUMIFS(Merged_JOEM!$Z$60:$Z$294,Merged_JOEM!$D$60:$D$294,D24,Merged_JOEM!$AA$60:$AA$294,{"Ongoing","N/A",""},Merged_JOEM!$E$60:$E$294,C16)))</f>
        <v>3.125</v>
      </c>
      <c r="I24" s="40">
        <f>IFERROR(F24/E24,"N/A")</f>
        <v>1</v>
      </c>
      <c r="J24" s="3">
        <f>COUNTIFS(Merged_JOEM!$AK$60:$AK$294,J22,Merged_JOEM!$D$60:$D$294,D24,Merged_JOEM!$E$60:$E$294,C16)</f>
        <v>0</v>
      </c>
      <c r="K24" s="3">
        <f>COUNTIFS(Merged_JOEM!$AK$60:$AK$294,K22,Merged_JOEM!$D$60:$D$294,D24,Merged_JOEM!$E$60:$E$294,C16)</f>
        <v>0</v>
      </c>
    </row>
    <row r="26" spans="1:11" x14ac:dyDescent="0.25">
      <c r="C26" t="s">
        <v>125</v>
      </c>
    </row>
    <row r="27" spans="1:11" x14ac:dyDescent="0.25">
      <c r="D27" s="35" t="s">
        <v>839</v>
      </c>
    </row>
    <row r="28" spans="1:11" x14ac:dyDescent="0.25">
      <c r="D28" s="35" t="s">
        <v>1328</v>
      </c>
    </row>
    <row r="29" spans="1:11" x14ac:dyDescent="0.25">
      <c r="D29" s="219" t="s">
        <v>1887</v>
      </c>
    </row>
    <row r="31" spans="1:11" x14ac:dyDescent="0.25">
      <c r="A31" s="187">
        <v>3</v>
      </c>
      <c r="B31" s="187" t="s">
        <v>56</v>
      </c>
      <c r="C31" s="187" t="s">
        <v>873</v>
      </c>
    </row>
    <row r="32" spans="1:11" x14ac:dyDescent="0.25">
      <c r="B32" s="187" t="s">
        <v>119</v>
      </c>
      <c r="C32">
        <f>SUM(G38:G39)</f>
        <v>28.29350000000003</v>
      </c>
      <c r="D32" t="s">
        <v>120</v>
      </c>
    </row>
    <row r="33" spans="2:11" x14ac:dyDescent="0.25">
      <c r="B33" s="187" t="s">
        <v>127</v>
      </c>
      <c r="C33">
        <f>SUM(INT((WEEKDAY(F33-{2,3,4,5,6})+H33-F33)/7))</f>
        <v>11</v>
      </c>
      <c r="D33" t="s">
        <v>120</v>
      </c>
      <c r="E33" t="s">
        <v>151</v>
      </c>
      <c r="F33" s="6">
        <v>43980</v>
      </c>
      <c r="G33" s="6" t="s">
        <v>118</v>
      </c>
      <c r="H33" s="6">
        <v>43994</v>
      </c>
    </row>
    <row r="34" spans="2:11" x14ac:dyDescent="0.25">
      <c r="B34" s="187" t="s">
        <v>128</v>
      </c>
      <c r="C34">
        <f>SUM(INT((WEEKDAY(F34-{2,3,4,5,6})+H34-F34)/7))</f>
        <v>11</v>
      </c>
      <c r="D34" t="s">
        <v>120</v>
      </c>
      <c r="E34" t="s">
        <v>214</v>
      </c>
      <c r="F34" s="6">
        <v>43980</v>
      </c>
      <c r="G34" s="6" t="s">
        <v>118</v>
      </c>
      <c r="H34" s="6">
        <v>43994</v>
      </c>
    </row>
    <row r="35" spans="2:11" x14ac:dyDescent="0.25">
      <c r="B35" s="187" t="s">
        <v>17</v>
      </c>
      <c r="C35" t="str">
        <f>IF(AND(F38=E38,F39=E39),IF(SUM(H38:H39)&gt;SUM(G38:G39),"Delayed",IF(SUM(H38:H39)&lt;SUM(G38:G39),"InAdvanced","Ontime")),"N/A")</f>
        <v>N/A</v>
      </c>
      <c r="F35" s="6"/>
      <c r="G35" s="6"/>
      <c r="H35" s="6"/>
    </row>
    <row r="37" spans="2:11" ht="30" x14ac:dyDescent="0.25">
      <c r="C37" s="188" t="s">
        <v>25</v>
      </c>
      <c r="D37" s="188" t="s">
        <v>26</v>
      </c>
      <c r="E37" s="189" t="s">
        <v>121</v>
      </c>
      <c r="F37" s="189" t="s">
        <v>122</v>
      </c>
      <c r="G37" s="189" t="s">
        <v>123</v>
      </c>
      <c r="H37" s="189" t="s">
        <v>124</v>
      </c>
      <c r="I37" s="189" t="s">
        <v>29</v>
      </c>
      <c r="J37" s="189" t="str">
        <f>Table!$C$41</f>
        <v>OPL</v>
      </c>
      <c r="K37" s="189" t="str">
        <f>Table!$C$42</f>
        <v>Defect</v>
      </c>
    </row>
    <row r="38" spans="2:11" x14ac:dyDescent="0.25">
      <c r="C38" s="45">
        <v>1</v>
      </c>
      <c r="D38" s="39" t="str">
        <f>Table!$D$3</f>
        <v>PSW</v>
      </c>
      <c r="E38" s="39">
        <f>SUMIFS(Merged_JOEM!$W$60:$W$294,Merged_JOEM!$D$60:$D$294,D38, Merged_JOEM!$E$60:$E$294,C31)</f>
        <v>12732.075000000001</v>
      </c>
      <c r="F38" s="39">
        <f>SUMIFS(Merged_JOEM!$X$60:$X$294,Merged_JOEM!$D$60:$D$294,D38, Merged_JOEM!$E$60:$E$294,C31)-SUM(SUMIFS(Merged_JOEM!$X$60:$X$294,Merged_JOEM!$D$60:$D$294,D38,Merged_JOEM!$AA$60:$AA$294,{"Ongoing","N/A",""},Merged_JOEM!$E$60:$E$294,C31))</f>
        <v>6940.4669999999987</v>
      </c>
      <c r="G38" s="39">
        <f>1/8*(SUMIFS(Merged_JOEM!$Y$60:$Y$294,Merged_JOEM!$D$60:$D$294,D38, Merged_JOEM!$E$60:$E$294,C31))</f>
        <v>28.29350000000003</v>
      </c>
      <c r="H38" s="39">
        <f>1/8*(SUMIFS(Merged_JOEM!$Z$60:$Z$294,Merged_JOEM!$D$60:$D$294,D38, Merged_JOEM!$E$60:$E$294,C31)-SUM(SUMIFS(Merged_JOEM!$Z$60:$Z$294,Merged_JOEM!$D$60:$D$294,D38,Merged_JOEM!$AA$60:$AA$294,{"Ongoing","N/A",""},Merged_JOEM!$E$60:$E$294,C31)))</f>
        <v>9.125</v>
      </c>
      <c r="I38" s="40">
        <f>IFERROR(F38/E38,"N/A")</f>
        <v>0.54511672292222579</v>
      </c>
      <c r="J38" s="3">
        <f>COUNTIFS(Merged_JOEM!$AK$60:$AK$294,J37,Merged_JOEM!$D$60:$D$294,D38,Merged_JOEM!$E$60:$E$294,C31)</f>
        <v>0</v>
      </c>
      <c r="K38" s="3">
        <f>COUNTIFS(Merged_JOEM!$AK$60:$AK$294,K37,Merged_JOEM!$D$60:$D$294,D38,Merged_JOEM!$E$60:$E$294,C31)</f>
        <v>0</v>
      </c>
    </row>
    <row r="39" spans="2:11" x14ac:dyDescent="0.25">
      <c r="C39" s="45">
        <v>2</v>
      </c>
      <c r="D39" s="39" t="str">
        <f>Table!$C$3</f>
        <v>ASW</v>
      </c>
      <c r="E39" s="39">
        <f>SUMIFS(Merged_JOEM!$W$60:$W$294,Merged_JOEM!$D$60:$D$294,D39, Merged_JOEM!$E$60:$E$294,C31)</f>
        <v>0</v>
      </c>
      <c r="F39" s="39">
        <f>SUMIFS(Merged_JOEM!$X$60:$X$294,Merged_JOEM!$D$60:$D$294,D39, Merged_JOEM!$E$60:$E$294,C31)-SUM(SUMIFS(Merged_JOEM!$X$60:$X$294,Merged_JOEM!$D$60:$D$294,D39,Merged_JOEM!$AA$60:$AA$294,{"Ongoing","N/A",""},Merged_JOEM!$E$60:$E$294,C31))</f>
        <v>0</v>
      </c>
      <c r="G39" s="39">
        <f>1/8*(SUMIFS(Merged_JOEM!$Y$60:$Y$294,Merged_JOEM!$D$60:$D$294,D39, Merged_JOEM!$E$60:$E$294,C31))</f>
        <v>0</v>
      </c>
      <c r="H39" s="39">
        <f>1/8*(SUMIFS(Merged_JOEM!$Z$60:$Z$294,Merged_JOEM!$D$60:$D$294,D39, Merged_JOEM!$E$60:$E$294,C31)-SUM(SUMIFS(Merged_JOEM!$Z$60:$Z$294,Merged_JOEM!$D$60:$D$294,D39,Merged_JOEM!$AA$60:$AA$294,{"Ongoing","N/A",""},Merged_JOEM!$E$60:$E$294,C31)))</f>
        <v>0</v>
      </c>
      <c r="I39" s="40" t="str">
        <f>IFERROR(F39/E39,"N/A")</f>
        <v>N/A</v>
      </c>
      <c r="J39" s="3">
        <f>COUNTIFS(Merged_JOEM!$AK$60:$AK$294,J37,Merged_JOEM!$D$60:$D$294,D39,Merged_JOEM!$E$60:$E$294,C31)</f>
        <v>0</v>
      </c>
      <c r="K39" s="3">
        <f>COUNTIFS(Merged_JOEM!$AK$60:$AK$294,K37,Merged_JOEM!$D$60:$D$294,D39,Merged_JOEM!$E$60:$E$294,C31)</f>
        <v>0</v>
      </c>
    </row>
    <row r="41" spans="2:11" x14ac:dyDescent="0.25">
      <c r="C41" t="s">
        <v>125</v>
      </c>
    </row>
    <row r="42" spans="2:11" x14ac:dyDescent="0.25">
      <c r="D42" s="257" t="s">
        <v>1889</v>
      </c>
    </row>
    <row r="43" spans="2:11" x14ac:dyDescent="0.25">
      <c r="D43" s="35" t="s">
        <v>1888</v>
      </c>
    </row>
  </sheetData>
  <customSheetViews>
    <customSheetView guid="{7E0EA425-A420-4443-B9E0-CDF0AA9E5D09}" topLeftCell="A19">
      <selection activeCell="A43" sqref="A43:XFD43"/>
      <pageMargins left="0.7" right="0.7" top="0.75" bottom="0.75" header="0.3" footer="0.3"/>
    </customSheetView>
    <customSheetView guid="{C94451EF-7A3E-4D72-B5A4-3D1B193192CC}">
      <selection activeCell="A29" sqref="A29:XFD29"/>
      <pageMargins left="0.7" right="0.7" top="0.75" bottom="0.75" header="0.3" footer="0.3"/>
    </customSheetView>
    <customSheetView guid="{A2C66332-A809-458E-971B-FDB6D62C74C3}">
      <selection activeCell="A29" sqref="A29:XFD29"/>
      <pageMargins left="0.7" right="0.7" top="0.75" bottom="0.75" header="0.3" footer="0.3"/>
    </customSheetView>
    <customSheetView guid="{336B6883-2145-4B58-921E-CEC7185A847E}">
      <selection activeCell="K38" sqref="K38"/>
      <pageMargins left="0.7" right="0.7" top="0.75" bottom="0.75" header="0.3" footer="0.3"/>
    </customSheetView>
    <customSheetView guid="{D33AC7AF-C8AB-4CE9-94C7-9237011A5FC3}">
      <selection activeCell="K38" sqref="K38"/>
      <pageMargins left="0.7" right="0.7" top="0.75" bottom="0.75" header="0.3" footer="0.3"/>
    </customSheetView>
    <customSheetView guid="{89C03E1E-B6A8-49A1-B29C-5DC4FAB2FBC6}">
      <selection activeCell="A29" sqref="A29:XFD29"/>
      <pageMargins left="0.7" right="0.7" top="0.75" bottom="0.75" header="0.3" footer="0.3"/>
    </customSheetView>
    <customSheetView guid="{F96FC7D9-4F89-4FE0-8D00-C0083DEB0472}">
      <selection activeCell="C2" sqref="C2"/>
      <pageMargins left="0.7" right="0.7" top="0.75" bottom="0.75" header="0.3" footer="0.3"/>
    </customSheetView>
    <customSheetView guid="{970EE037-F5E5-47AF-896A-0F6222879EBC}">
      <selection activeCell="D43" sqref="D43"/>
      <pageMargins left="0.7" right="0.7" top="0.75" bottom="0.75" header="0.3" footer="0.3"/>
    </customSheetView>
    <customSheetView guid="{3B3E6719-EACB-4D2C-89C1-05FFAB6020FD}">
      <selection activeCell="A29" sqref="A29:XFD29"/>
      <pageMargins left="0.7" right="0.7" top="0.75" bottom="0.75" header="0.3" footer="0.3"/>
    </customSheetView>
    <customSheetView guid="{99BC1C51-34DC-4BF2-906C-1E31B6171D71}">
      <selection activeCell="A29" sqref="A29:XFD29"/>
      <pageMargins left="0.7" right="0.7" top="0.75" bottom="0.75" header="0.3" footer="0.3"/>
    </customSheetView>
    <customSheetView guid="{60D2C030-4E31-4E07-8E1C-44D2EE84B177}">
      <selection activeCell="A29" sqref="A29:XFD29"/>
      <pageMargins left="0.7" right="0.7" top="0.75" bottom="0.75" header="0.3" footer="0.3"/>
    </customSheetView>
    <customSheetView guid="{4E06BDBF-2CED-473B-850B-2A6C7311FF41}">
      <selection activeCell="F17" sqref="F17"/>
      <pageMargins left="0.7" right="0.7" top="0.75" bottom="0.75" header="0.3" footer="0.3"/>
      <pageSetup paperSize="9" orientation="portrait" r:id="rId1"/>
    </customSheetView>
    <customSheetView guid="{7ECC2B8E-6A82-42F5-8AB0-4A51C54EA5EC}" topLeftCell="A13">
      <selection activeCell="A43" sqref="A43:XFD43"/>
      <pageMargins left="0.7" right="0.7" top="0.75" bottom="0.75" header="0.3" footer="0.3"/>
    </customSheetView>
    <customSheetView guid="{FECB4C41-27E8-4A22-AFB3-4F54CDD4960E}" topLeftCell="A19">
      <selection activeCell="A43" sqref="A43:XFD43"/>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S128"/>
  <sheetViews>
    <sheetView topLeftCell="A19" zoomScale="85" zoomScaleNormal="85" workbookViewId="0">
      <selection activeCell="D39" sqref="D39:G39"/>
    </sheetView>
  </sheetViews>
  <sheetFormatPr defaultRowHeight="15" x14ac:dyDescent="0.25"/>
  <cols>
    <col min="1" max="1" width="10" customWidth="1"/>
    <col min="2" max="2" width="12.42578125" customWidth="1"/>
    <col min="4" max="4" width="22" customWidth="1"/>
    <col min="5" max="5" width="14.85546875" bestFit="1" customWidth="1"/>
    <col min="6" max="6" width="28.5703125" bestFit="1" customWidth="1"/>
    <col min="7" max="7" width="13.140625" customWidth="1"/>
    <col min="8" max="8" width="23" customWidth="1"/>
    <col min="11" max="11" width="10" bestFit="1" customWidth="1"/>
    <col min="12" max="12" width="13.28515625" customWidth="1"/>
    <col min="13" max="13" width="8.7109375" customWidth="1"/>
    <col min="14" max="14" width="27.85546875" bestFit="1" customWidth="1"/>
    <col min="15" max="15" width="14.85546875" bestFit="1" customWidth="1"/>
    <col min="16" max="16" width="16.28515625" customWidth="1"/>
    <col min="17" max="17" width="12.85546875" customWidth="1"/>
    <col min="18" max="18" width="20.5703125" customWidth="1"/>
  </cols>
  <sheetData>
    <row r="2" spans="2:13" x14ac:dyDescent="0.25">
      <c r="B2" s="68" t="s">
        <v>107</v>
      </c>
    </row>
    <row r="3" spans="2:13" x14ac:dyDescent="0.25">
      <c r="B3" s="61" t="s">
        <v>0</v>
      </c>
      <c r="C3" s="61" t="s">
        <v>8</v>
      </c>
      <c r="D3" s="61" t="s">
        <v>1598</v>
      </c>
      <c r="E3" s="61" t="s">
        <v>53</v>
      </c>
      <c r="F3" s="61" t="s">
        <v>99</v>
      </c>
      <c r="G3" s="61" t="s">
        <v>22</v>
      </c>
      <c r="H3" s="62" t="s">
        <v>24</v>
      </c>
      <c r="I3" s="62" t="s">
        <v>139</v>
      </c>
      <c r="J3" s="62" t="s">
        <v>149</v>
      </c>
      <c r="K3" s="240" t="s">
        <v>1668</v>
      </c>
      <c r="L3" s="241" t="s">
        <v>1669</v>
      </c>
    </row>
    <row r="4" spans="2:13" x14ac:dyDescent="0.25">
      <c r="B4" s="63">
        <v>1</v>
      </c>
      <c r="C4" s="76" t="s">
        <v>6</v>
      </c>
      <c r="D4" s="65">
        <f>SUM(Merged_COEM!D42,Merged_JOEM!D42)</f>
        <v>15311.038461538461</v>
      </c>
      <c r="E4" s="65">
        <f>SUM(Merged_COEM!E42,Merged_JOEM!E42)</f>
        <v>14841.038461538461</v>
      </c>
      <c r="F4" s="65">
        <f ca="1">$B$26-SUM(VALUE(SUBSTITUTE(E76,"-",0)),VALUE(SUBSTITUTE(O76,"-",0)))</f>
        <v>17</v>
      </c>
      <c r="G4" s="65">
        <f t="shared" ref="G4" ca="1" si="0">IF(ISERROR(E4/(F4)),"N/A",E4/F4)</f>
        <v>873.00226244343889</v>
      </c>
      <c r="H4" s="66">
        <f t="shared" ref="H4:H18" si="1">IF(ISERROR(E4/D4),"N/A",E4/D4)</f>
        <v>0.96930319251821839</v>
      </c>
      <c r="I4" s="3">
        <f>SUM(Merged_COEM!I42,Merged_JOEM!I42)</f>
        <v>8</v>
      </c>
      <c r="J4" s="3">
        <f>SUM(Merged_COEM!J42,Merged_JOEM!J42)</f>
        <v>0</v>
      </c>
      <c r="K4">
        <f t="shared" ref="K4:K17" si="2">RANK(E4,$E$4:$E$17)</f>
        <v>1</v>
      </c>
      <c r="L4">
        <f t="shared" ref="L4:L17" ca="1" si="3">RANK(G4,$G$4:$G$17,0)</f>
        <v>2</v>
      </c>
    </row>
    <row r="5" spans="2:13" x14ac:dyDescent="0.25">
      <c r="B5" s="63">
        <v>2</v>
      </c>
      <c r="C5" s="76" t="s">
        <v>64</v>
      </c>
      <c r="D5" s="65">
        <f>SUM(Merged_COEM!D43,Merged_JOEM!D43)</f>
        <v>8972.4330769230764</v>
      </c>
      <c r="E5" s="65">
        <f>SUM(Merged_COEM!E43,Merged_JOEM!E43)</f>
        <v>7554.9330769230764</v>
      </c>
      <c r="F5" s="65">
        <f t="shared" ref="F5:F13" ca="1" si="4">$B$26-SUM(VALUE(SUBSTITUTE(E77,"-",0)),VALUE(SUBSTITUTE(O77,"-",0)))</f>
        <v>16</v>
      </c>
      <c r="G5" s="65">
        <f t="shared" ref="G5:G17" ca="1" si="5">IF(ISERROR(E5/(F5)),"N/A",E5/F5)</f>
        <v>472.18331730769228</v>
      </c>
      <c r="H5" s="66">
        <f t="shared" ref="H5:H17" si="6">IF(ISERROR(E5/D5),"N/A",E5/D5)</f>
        <v>0.84201609665434196</v>
      </c>
      <c r="I5" s="3">
        <f>SUM(Merged_COEM!I43,Merged_JOEM!I43)</f>
        <v>2</v>
      </c>
      <c r="J5" s="3">
        <f>SUM(Merged_COEM!J43,Merged_JOEM!J43)</f>
        <v>0</v>
      </c>
      <c r="K5">
        <f t="shared" si="2"/>
        <v>9</v>
      </c>
      <c r="L5">
        <f t="shared" ca="1" si="3"/>
        <v>8</v>
      </c>
    </row>
    <row r="6" spans="2:13" x14ac:dyDescent="0.25">
      <c r="B6" s="63">
        <v>3</v>
      </c>
      <c r="C6" s="76" t="s">
        <v>65</v>
      </c>
      <c r="D6" s="65">
        <f>SUM(Merged_COEM!D44,Merged_JOEM!D44)</f>
        <v>9501.380000000001</v>
      </c>
      <c r="E6" s="65">
        <f>SUM(Merged_COEM!E44,Merged_JOEM!E44)</f>
        <v>7983.8</v>
      </c>
      <c r="F6" s="65">
        <f t="shared" ca="1" si="4"/>
        <v>17</v>
      </c>
      <c r="G6" s="65">
        <f t="shared" ca="1" si="5"/>
        <v>469.63529411764705</v>
      </c>
      <c r="H6" s="66">
        <f t="shared" si="6"/>
        <v>0.84027793857313349</v>
      </c>
      <c r="I6" s="3">
        <f>SUM(Merged_COEM!I44,Merged_JOEM!I44)</f>
        <v>2</v>
      </c>
      <c r="J6" s="3">
        <f>SUM(Merged_COEM!J44,Merged_JOEM!J44)</f>
        <v>0</v>
      </c>
      <c r="K6">
        <f t="shared" si="2"/>
        <v>8</v>
      </c>
      <c r="L6">
        <f t="shared" ca="1" si="3"/>
        <v>9</v>
      </c>
    </row>
    <row r="7" spans="2:13" x14ac:dyDescent="0.25">
      <c r="B7" s="63">
        <v>4</v>
      </c>
      <c r="C7" s="76" t="s">
        <v>66</v>
      </c>
      <c r="D7" s="65">
        <f>SUM(Merged_COEM!D45,Merged_JOEM!D45)</f>
        <v>5999.6970000000001</v>
      </c>
      <c r="E7" s="65">
        <f>SUM(Merged_COEM!E45,Merged_JOEM!E45)</f>
        <v>4586.1570000000002</v>
      </c>
      <c r="F7" s="65">
        <f t="shared" ca="1" si="4"/>
        <v>17</v>
      </c>
      <c r="G7" s="65">
        <f t="shared" ca="1" si="5"/>
        <v>269.7739411764706</v>
      </c>
      <c r="H7" s="66">
        <f t="shared" si="6"/>
        <v>0.76439810210415626</v>
      </c>
      <c r="I7" s="3">
        <f>SUM(Merged_COEM!I45,Merged_JOEM!I45)</f>
        <v>0</v>
      </c>
      <c r="J7" s="3">
        <f>SUM(Merged_COEM!J45,Merged_JOEM!J45)</f>
        <v>0</v>
      </c>
      <c r="K7">
        <f t="shared" si="2"/>
        <v>10</v>
      </c>
      <c r="L7">
        <f t="shared" ca="1" si="3"/>
        <v>10</v>
      </c>
    </row>
    <row r="8" spans="2:13" x14ac:dyDescent="0.25">
      <c r="B8" s="63">
        <v>5</v>
      </c>
      <c r="C8" s="76" t="s">
        <v>67</v>
      </c>
      <c r="D8" s="65">
        <f>SUM(Merged_COEM!D46,Merged_JOEM!D46)</f>
        <v>17601</v>
      </c>
      <c r="E8" s="65">
        <f>SUM(Merged_COEM!E46,Merged_JOEM!E46)</f>
        <v>13242.076923076922</v>
      </c>
      <c r="F8" s="65">
        <f t="shared" ca="1" si="4"/>
        <v>17</v>
      </c>
      <c r="G8" s="65">
        <f t="shared" ca="1" si="5"/>
        <v>778.94570135746596</v>
      </c>
      <c r="H8" s="66">
        <f t="shared" si="6"/>
        <v>0.75234798722100571</v>
      </c>
      <c r="I8" s="3">
        <f>SUM(Merged_COEM!I46,Merged_JOEM!I46)</f>
        <v>10</v>
      </c>
      <c r="J8" s="3">
        <f>SUM(Merged_COEM!J46,Merged_JOEM!J46)</f>
        <v>0</v>
      </c>
      <c r="K8">
        <f t="shared" si="2"/>
        <v>3</v>
      </c>
      <c r="L8">
        <f t="shared" ca="1" si="3"/>
        <v>3</v>
      </c>
    </row>
    <row r="9" spans="2:13" x14ac:dyDescent="0.25">
      <c r="B9" s="63">
        <v>6</v>
      </c>
      <c r="C9" s="76" t="s">
        <v>68</v>
      </c>
      <c r="D9" s="65">
        <f>SUM(Merged_COEM!D47,Merged_JOEM!D47)</f>
        <v>14398</v>
      </c>
      <c r="E9" s="65">
        <f>SUM(Merged_COEM!E47,Merged_JOEM!E47)</f>
        <v>9937</v>
      </c>
      <c r="F9" s="65">
        <f t="shared" ca="1" si="4"/>
        <v>13</v>
      </c>
      <c r="G9" s="65">
        <f t="shared" ca="1" si="5"/>
        <v>764.38461538461536</v>
      </c>
      <c r="H9" s="66">
        <f t="shared" si="6"/>
        <v>0.69016530073621341</v>
      </c>
      <c r="I9" s="3">
        <f>SUM(Merged_COEM!I47,Merged_JOEM!I47)</f>
        <v>4</v>
      </c>
      <c r="J9" s="3">
        <f>SUM(Merged_COEM!J47,Merged_JOEM!J47)</f>
        <v>0</v>
      </c>
      <c r="K9">
        <f t="shared" si="2"/>
        <v>6</v>
      </c>
      <c r="L9">
        <f t="shared" ca="1" si="3"/>
        <v>4</v>
      </c>
    </row>
    <row r="10" spans="2:13" x14ac:dyDescent="0.25">
      <c r="B10" s="63">
        <v>7</v>
      </c>
      <c r="C10" s="76" t="s">
        <v>69</v>
      </c>
      <c r="D10" s="65">
        <f>SUM(Merged_COEM!D48,Merged_JOEM!D48)</f>
        <v>14574.923076923076</v>
      </c>
      <c r="E10" s="65">
        <f>SUM(Merged_COEM!E48,Merged_JOEM!E48)</f>
        <v>12142.23076923077</v>
      </c>
      <c r="F10" s="65">
        <f t="shared" ca="1" si="4"/>
        <v>16</v>
      </c>
      <c r="G10" s="65">
        <f t="shared" ca="1" si="5"/>
        <v>758.88942307692309</v>
      </c>
      <c r="H10" s="66">
        <f t="shared" si="6"/>
        <v>0.83309055596018455</v>
      </c>
      <c r="I10" s="3">
        <f>SUM(Merged_COEM!I48,Merged_JOEM!I48)</f>
        <v>9</v>
      </c>
      <c r="J10" s="3">
        <f>SUM(Merged_COEM!J48,Merged_JOEM!J48)</f>
        <v>0</v>
      </c>
      <c r="K10">
        <f t="shared" si="2"/>
        <v>4</v>
      </c>
      <c r="L10">
        <f t="shared" ca="1" si="3"/>
        <v>5</v>
      </c>
    </row>
    <row r="11" spans="2:13" x14ac:dyDescent="0.25">
      <c r="B11" s="63">
        <v>8</v>
      </c>
      <c r="C11" s="76" t="s">
        <v>70</v>
      </c>
      <c r="D11" s="65">
        <f>SUM(Merged_COEM!D49,Merged_JOEM!D49)</f>
        <v>14490.076923076924</v>
      </c>
      <c r="E11" s="65">
        <f>SUM(Merged_COEM!E49,Merged_JOEM!E49)</f>
        <v>14416.923076923076</v>
      </c>
      <c r="F11" s="65">
        <f t="shared" ca="1" si="4"/>
        <v>15</v>
      </c>
      <c r="G11" s="65">
        <f t="shared" ca="1" si="5"/>
        <v>961.12820512820508</v>
      </c>
      <c r="H11" s="66">
        <f t="shared" si="6"/>
        <v>0.99495145218743852</v>
      </c>
      <c r="I11" s="3">
        <f>SUM(Merged_COEM!I49,Merged_JOEM!I49)</f>
        <v>7</v>
      </c>
      <c r="J11" s="3">
        <f>SUM(Merged_COEM!J49,Merged_JOEM!J49)</f>
        <v>0</v>
      </c>
      <c r="K11">
        <f t="shared" si="2"/>
        <v>2</v>
      </c>
      <c r="L11">
        <f t="shared" ca="1" si="3"/>
        <v>1</v>
      </c>
    </row>
    <row r="12" spans="2:13" x14ac:dyDescent="0.25">
      <c r="B12" s="63">
        <v>9</v>
      </c>
      <c r="C12" s="76" t="s">
        <v>141</v>
      </c>
      <c r="D12" s="65">
        <f>SUM(Merged_COEM!D50,Merged_JOEM!D50)</f>
        <v>9443.9880000000012</v>
      </c>
      <c r="E12" s="65">
        <f>SUM(Merged_COEM!E50,Merged_JOEM!E50)</f>
        <v>8001</v>
      </c>
      <c r="F12" s="65">
        <f t="shared" ca="1" si="4"/>
        <v>15</v>
      </c>
      <c r="G12" s="65">
        <f t="shared" ca="1" si="5"/>
        <v>533.4</v>
      </c>
      <c r="H12" s="66">
        <f t="shared" si="6"/>
        <v>0.84720565083310129</v>
      </c>
      <c r="I12" s="3">
        <f>SUM(Merged_COEM!I50,Merged_JOEM!I50)</f>
        <v>0</v>
      </c>
      <c r="J12" s="3">
        <f>SUM(Merged_COEM!J50,Merged_JOEM!J50)</f>
        <v>0</v>
      </c>
      <c r="K12">
        <f t="shared" si="2"/>
        <v>7</v>
      </c>
      <c r="L12">
        <f t="shared" ca="1" si="3"/>
        <v>7</v>
      </c>
    </row>
    <row r="13" spans="2:13" x14ac:dyDescent="0.25">
      <c r="B13" s="63">
        <v>10</v>
      </c>
      <c r="C13" s="76" t="s">
        <v>142</v>
      </c>
      <c r="D13" s="65">
        <f>SUM(Merged_COEM!D51,Merged_JOEM!D51)</f>
        <v>13498.692307692309</v>
      </c>
      <c r="E13" s="65">
        <f>SUM(Merged_COEM!E51,Merged_JOEM!E51)</f>
        <v>11657.076923076924</v>
      </c>
      <c r="F13" s="65">
        <f t="shared" ca="1" si="4"/>
        <v>17</v>
      </c>
      <c r="G13" s="65">
        <f t="shared" ca="1" si="5"/>
        <v>685.71040723981901</v>
      </c>
      <c r="H13" s="66">
        <f t="shared" si="6"/>
        <v>0.86357083022287062</v>
      </c>
      <c r="I13" s="3">
        <f>SUM(Merged_COEM!I51,Merged_JOEM!I51)</f>
        <v>6</v>
      </c>
      <c r="J13" s="3">
        <f>SUM(Merged_COEM!J51,Merged_JOEM!J51)</f>
        <v>0</v>
      </c>
      <c r="K13">
        <f t="shared" si="2"/>
        <v>5</v>
      </c>
      <c r="L13">
        <f t="shared" ca="1" si="3"/>
        <v>6</v>
      </c>
    </row>
    <row r="14" spans="2:13" x14ac:dyDescent="0.25">
      <c r="B14" s="63">
        <v>11</v>
      </c>
      <c r="C14" s="76" t="s">
        <v>1450</v>
      </c>
      <c r="D14" s="65">
        <f>SUM(Merged_COEM!D52,Merged_JOEM!D52)</f>
        <v>0</v>
      </c>
      <c r="E14" s="65">
        <f>SUM(Merged_COEM!E52,Merged_JOEM!E52)</f>
        <v>0</v>
      </c>
      <c r="F14" s="65">
        <f ca="1">$B$26-SUM(VALUE(SUBSTITUTE(E86,"-",0)),VALUE(SUBSTITUTE(O86,"-",0)))</f>
        <v>17</v>
      </c>
      <c r="G14" s="65">
        <f t="shared" ca="1" si="5"/>
        <v>0</v>
      </c>
      <c r="H14" s="66" t="str">
        <f t="shared" si="6"/>
        <v>N/A</v>
      </c>
      <c r="I14" s="3">
        <f>SUM(Merged_COEM!I52,Merged_JOEM!I52)</f>
        <v>0</v>
      </c>
      <c r="J14" s="3">
        <f>SUM(Merged_COEM!J52,Merged_JOEM!J52)</f>
        <v>0</v>
      </c>
      <c r="K14">
        <f t="shared" si="2"/>
        <v>14</v>
      </c>
      <c r="L14">
        <f t="shared" ca="1" si="3"/>
        <v>14</v>
      </c>
      <c r="M14" s="161" t="s">
        <v>745</v>
      </c>
    </row>
    <row r="15" spans="2:13" x14ac:dyDescent="0.25">
      <c r="B15" s="63">
        <v>12</v>
      </c>
      <c r="C15" s="76" t="s">
        <v>742</v>
      </c>
      <c r="D15" s="65">
        <f>SUM(Merged_COEM!D53,Merged_JOEM!D53)</f>
        <v>2055.9230769230771</v>
      </c>
      <c r="E15" s="65">
        <f>SUM(Merged_COEM!E53,Merged_JOEM!E53)</f>
        <v>180.92307692307691</v>
      </c>
      <c r="F15" s="65">
        <f ca="1">$B$26-SUM(VALUE(SUBSTITUTE(E87,"-",0)),VALUE(SUBSTITUTE(O87,"-",0)))-13+1</f>
        <v>5</v>
      </c>
      <c r="G15" s="65">
        <f t="shared" ca="1" si="5"/>
        <v>36.184615384615384</v>
      </c>
      <c r="H15" s="66">
        <f t="shared" si="6"/>
        <v>8.8000897968346592E-2</v>
      </c>
      <c r="I15" s="3">
        <f>SUM(Merged_COEM!I53,Merged_JOEM!I53)</f>
        <v>0</v>
      </c>
      <c r="J15" s="3">
        <f>SUM(Merged_COEM!J53,Merged_JOEM!J53)</f>
        <v>0</v>
      </c>
      <c r="K15">
        <f t="shared" si="2"/>
        <v>13</v>
      </c>
      <c r="L15">
        <f t="shared" ca="1" si="3"/>
        <v>13</v>
      </c>
      <c r="M15" s="161" t="s">
        <v>1596</v>
      </c>
    </row>
    <row r="16" spans="2:13" x14ac:dyDescent="0.25">
      <c r="B16" s="63">
        <v>13</v>
      </c>
      <c r="C16" s="76" t="s">
        <v>743</v>
      </c>
      <c r="D16" s="65">
        <f>SUM(Merged_COEM!D54,Merged_JOEM!D54)</f>
        <v>1970</v>
      </c>
      <c r="E16" s="65">
        <f>SUM(Merged_COEM!E54,Merged_JOEM!E54)</f>
        <v>286</v>
      </c>
      <c r="F16" s="65">
        <f ca="1">$B$26-SUM(VALUE(SUBSTITUTE(E88,"-",0)),VALUE(SUBSTITUTE(O88,"-",0)))-13+1</f>
        <v>5</v>
      </c>
      <c r="G16" s="65">
        <f t="shared" ca="1" si="5"/>
        <v>57.2</v>
      </c>
      <c r="H16" s="66">
        <f t="shared" si="6"/>
        <v>0.14517766497461929</v>
      </c>
      <c r="I16" s="3">
        <f>SUM(Merged_COEM!I54,Merged_JOEM!I54)</f>
        <v>0</v>
      </c>
      <c r="J16" s="3">
        <f>SUM(Merged_COEM!J54,Merged_JOEM!J54)</f>
        <v>0</v>
      </c>
      <c r="K16">
        <f t="shared" si="2"/>
        <v>11</v>
      </c>
      <c r="L16">
        <f t="shared" ca="1" si="3"/>
        <v>11</v>
      </c>
      <c r="M16" s="161" t="s">
        <v>1596</v>
      </c>
    </row>
    <row r="17" spans="1:18" x14ac:dyDescent="0.25">
      <c r="B17" s="63">
        <v>14</v>
      </c>
      <c r="C17" s="76" t="s">
        <v>744</v>
      </c>
      <c r="D17" s="65">
        <f>SUM(Merged_COEM!D55,Merged_JOEM!D55)</f>
        <v>1938</v>
      </c>
      <c r="E17" s="65">
        <f>SUM(Merged_COEM!E55,Merged_JOEM!E55)</f>
        <v>241</v>
      </c>
      <c r="F17" s="65">
        <f ca="1">$B$26-SUM(VALUE(SUBSTITUTE(E89,"-",0)),VALUE(SUBSTITUTE(O89,"-",0)))-13+1</f>
        <v>5</v>
      </c>
      <c r="G17" s="65">
        <f t="shared" ca="1" si="5"/>
        <v>48.2</v>
      </c>
      <c r="H17" s="66">
        <f t="shared" si="6"/>
        <v>0.12435500515995872</v>
      </c>
      <c r="I17" s="3">
        <f>SUM(Merged_COEM!I55,Merged_JOEM!I55)</f>
        <v>0</v>
      </c>
      <c r="J17" s="3">
        <f>SUM(Merged_COEM!J55,Merged_JOEM!J55)</f>
        <v>0</v>
      </c>
      <c r="K17">
        <f t="shared" si="2"/>
        <v>12</v>
      </c>
      <c r="L17">
        <f t="shared" ca="1" si="3"/>
        <v>12</v>
      </c>
      <c r="M17" s="161" t="s">
        <v>1596</v>
      </c>
    </row>
    <row r="18" spans="1:18" x14ac:dyDescent="0.25">
      <c r="A18" s="162" t="s">
        <v>746</v>
      </c>
      <c r="B18" s="61" t="s">
        <v>106</v>
      </c>
      <c r="C18" s="67"/>
      <c r="D18" s="65">
        <f>SUM(D4:D17)</f>
        <v>129755.15192307692</v>
      </c>
      <c r="E18" s="65">
        <f>SUM(E4:E17)</f>
        <v>105070.1593076923</v>
      </c>
      <c r="F18" s="65">
        <f ca="1">$B$26*(COUNTA($C$4:$C$17))-13*4</f>
        <v>186</v>
      </c>
      <c r="G18" s="65">
        <f ca="1">IF(ISERROR(E18/(F18)),"N/A",E18/F18)</f>
        <v>564.89332961124899</v>
      </c>
      <c r="H18" s="66">
        <f t="shared" si="1"/>
        <v>0.80975712910406294</v>
      </c>
      <c r="I18" s="3">
        <f>SUM(I4:I17)</f>
        <v>48</v>
      </c>
      <c r="J18" s="3">
        <f>SUM(J4:J17)</f>
        <v>0</v>
      </c>
      <c r="K18">
        <f ca="1">F18*450</f>
        <v>83700</v>
      </c>
      <c r="L18" s="87">
        <f ca="1">E18-K18</f>
        <v>21370.159307692302</v>
      </c>
      <c r="M18">
        <f>(COUNTA($C$4:$C$17))*450</f>
        <v>6300</v>
      </c>
      <c r="N18">
        <f ca="1">L18/450</f>
        <v>47.489242905982891</v>
      </c>
    </row>
    <row r="21" spans="1:18" x14ac:dyDescent="0.25">
      <c r="A21" s="74" t="s">
        <v>178</v>
      </c>
      <c r="B21" s="74" t="s">
        <v>163</v>
      </c>
      <c r="J21" s="75"/>
      <c r="K21" s="74" t="s">
        <v>178</v>
      </c>
      <c r="L21" s="74" t="s">
        <v>162</v>
      </c>
    </row>
    <row r="22" spans="1:18" x14ac:dyDescent="0.25">
      <c r="J22" s="75"/>
    </row>
    <row r="23" spans="1:18" x14ac:dyDescent="0.25">
      <c r="A23" s="1" t="s">
        <v>38</v>
      </c>
      <c r="B23" s="34">
        <v>43972</v>
      </c>
      <c r="D23" s="34">
        <f ca="1">TODAY()</f>
        <v>43995</v>
      </c>
      <c r="F23" s="6"/>
      <c r="J23" s="75"/>
      <c r="K23" s="1" t="s">
        <v>38</v>
      </c>
      <c r="L23" s="34">
        <f>B23</f>
        <v>43972</v>
      </c>
      <c r="N23" s="34">
        <f ca="1">D23</f>
        <v>43995</v>
      </c>
      <c r="P23" s="6"/>
    </row>
    <row r="24" spans="1:18" x14ac:dyDescent="0.25">
      <c r="A24" s="1" t="s">
        <v>30</v>
      </c>
      <c r="B24" s="7">
        <f ca="1">SUM(INT((WEEKDAY(B23-{2,3,4,5,6}) +D23-B23)/7))</f>
        <v>17</v>
      </c>
      <c r="J24" s="75"/>
      <c r="K24" s="1" t="s">
        <v>30</v>
      </c>
      <c r="L24" s="7">
        <f ca="1">B24</f>
        <v>17</v>
      </c>
    </row>
    <row r="25" spans="1:18" x14ac:dyDescent="0.25">
      <c r="A25" s="1" t="s">
        <v>136</v>
      </c>
      <c r="B25" s="7">
        <v>0</v>
      </c>
      <c r="J25" s="75"/>
      <c r="K25" s="1" t="s">
        <v>136</v>
      </c>
      <c r="L25" s="7">
        <f>B25</f>
        <v>0</v>
      </c>
    </row>
    <row r="26" spans="1:18" x14ac:dyDescent="0.25">
      <c r="A26" s="1" t="s">
        <v>108</v>
      </c>
      <c r="B26">
        <f ca="1">IF(TODAY()&lt;D23,SUM(INT((WEEKDAY(B23-{2,3,4,5,6})+TODAY()-B23)/7)),SUM(INT((WEEKDAY(B23-{2,3,4,5,6})+D23-B23)/7)))-B25</f>
        <v>17</v>
      </c>
      <c r="J26" s="75"/>
      <c r="K26" s="1" t="s">
        <v>108</v>
      </c>
      <c r="L26">
        <f ca="1">B26</f>
        <v>17</v>
      </c>
    </row>
    <row r="27" spans="1:18" x14ac:dyDescent="0.25">
      <c r="A27" s="1"/>
      <c r="J27" s="75"/>
      <c r="K27" s="1"/>
    </row>
    <row r="28" spans="1:18" x14ac:dyDescent="0.25">
      <c r="B28" s="1" t="s">
        <v>189</v>
      </c>
      <c r="J28" s="75"/>
      <c r="L28" s="1" t="s">
        <v>189</v>
      </c>
    </row>
    <row r="29" spans="1:18" ht="45" x14ac:dyDescent="0.25">
      <c r="C29" s="46" t="s">
        <v>25</v>
      </c>
      <c r="D29" s="46" t="s">
        <v>26</v>
      </c>
      <c r="E29" s="46" t="s">
        <v>27</v>
      </c>
      <c r="F29" s="46" t="s">
        <v>28</v>
      </c>
      <c r="G29" s="8" t="s">
        <v>99</v>
      </c>
      <c r="H29" s="8" t="s">
        <v>29</v>
      </c>
      <c r="J29" s="75"/>
      <c r="M29" s="54" t="s">
        <v>25</v>
      </c>
      <c r="N29" s="54" t="s">
        <v>26</v>
      </c>
      <c r="O29" s="54" t="s">
        <v>27</v>
      </c>
      <c r="P29" s="54" t="s">
        <v>28</v>
      </c>
      <c r="Q29" s="8" t="s">
        <v>99</v>
      </c>
      <c r="R29" s="8" t="s">
        <v>29</v>
      </c>
    </row>
    <row r="30" spans="1:18" x14ac:dyDescent="0.25">
      <c r="C30" s="48">
        <v>1</v>
      </c>
      <c r="D30" s="48" t="s">
        <v>3</v>
      </c>
      <c r="E30" s="48">
        <f>SUM(Merged_COEM!D18)</f>
        <v>92847</v>
      </c>
      <c r="F30" s="48">
        <f>SUM(Merged_COEM!E18)</f>
        <v>76934</v>
      </c>
      <c r="G30" s="48">
        <f>E30/Table!$D$4</f>
        <v>206.32666666666665</v>
      </c>
      <c r="H30" s="40">
        <f>IFERROR(F30/E30,"N/A")</f>
        <v>0.82861050976337414</v>
      </c>
      <c r="J30" s="75"/>
      <c r="M30" s="59">
        <v>1</v>
      </c>
      <c r="N30" s="59" t="s">
        <v>3</v>
      </c>
      <c r="O30" s="59">
        <f>SUM(Merged_JOEM!D18)</f>
        <v>24274.575000000001</v>
      </c>
      <c r="P30" s="59">
        <f>SUM(Merged_JOEM!E18)</f>
        <v>18482.967000000001</v>
      </c>
      <c r="Q30" s="59">
        <f>O30/Table!$D$4</f>
        <v>53.9435</v>
      </c>
      <c r="R30" s="40">
        <f>IFERROR(P30/O30,"N/A")</f>
        <v>0.76141258909785237</v>
      </c>
    </row>
    <row r="31" spans="1:18" x14ac:dyDescent="0.25">
      <c r="C31" s="48">
        <v>2</v>
      </c>
      <c r="D31" s="48" t="s">
        <v>2</v>
      </c>
      <c r="E31" s="55">
        <f>SUM(Merged_COEM!D37)</f>
        <v>2520</v>
      </c>
      <c r="F31" s="59">
        <f>SUM(Merged_COEM!E37)</f>
        <v>1659</v>
      </c>
      <c r="G31" s="48">
        <f>E31/Table!$C$4</f>
        <v>19.384615384615383</v>
      </c>
      <c r="H31" s="40">
        <f>IFERROR(F31/E31,"N/A")</f>
        <v>0.65833333333333333</v>
      </c>
      <c r="J31" s="75"/>
      <c r="M31" s="59">
        <v>2</v>
      </c>
      <c r="N31" s="59" t="s">
        <v>2</v>
      </c>
      <c r="O31" s="59">
        <f>SUM(Merged_JOEM!D37)</f>
        <v>1129.7</v>
      </c>
      <c r="P31" s="59">
        <f>SUM(Merged_JOEM!E37)</f>
        <v>1129.7</v>
      </c>
      <c r="Q31" s="59">
        <f>O31/Table!$C$4</f>
        <v>8.69</v>
      </c>
      <c r="R31" s="40">
        <f>IFERROR(P31/O31,"N/A")</f>
        <v>1</v>
      </c>
    </row>
    <row r="32" spans="1:18" x14ac:dyDescent="0.25">
      <c r="C32" s="32"/>
      <c r="D32" s="30"/>
      <c r="E32" s="30"/>
      <c r="F32" s="30"/>
      <c r="G32" s="33"/>
      <c r="J32" s="75"/>
      <c r="M32" s="32"/>
      <c r="N32" s="30"/>
      <c r="O32" s="30"/>
      <c r="P32" s="30"/>
      <c r="Q32" s="33"/>
    </row>
    <row r="33" spans="2:19" x14ac:dyDescent="0.25">
      <c r="B33" s="1" t="s">
        <v>190</v>
      </c>
      <c r="J33" s="75"/>
      <c r="L33" s="1" t="s">
        <v>190</v>
      </c>
    </row>
    <row r="34" spans="2:19" ht="30" x14ac:dyDescent="0.25">
      <c r="C34" s="46" t="s">
        <v>25</v>
      </c>
      <c r="D34" s="46" t="s">
        <v>31</v>
      </c>
      <c r="E34" s="8" t="s">
        <v>32</v>
      </c>
      <c r="F34" s="8" t="s">
        <v>33</v>
      </c>
      <c r="G34" s="8" t="s">
        <v>133</v>
      </c>
      <c r="H34" s="8" t="s">
        <v>134</v>
      </c>
      <c r="J34" s="75"/>
      <c r="M34" s="54" t="s">
        <v>25</v>
      </c>
      <c r="N34" s="54" t="s">
        <v>31</v>
      </c>
      <c r="O34" s="8" t="s">
        <v>32</v>
      </c>
      <c r="P34" s="8" t="s">
        <v>33</v>
      </c>
      <c r="Q34" s="8" t="s">
        <v>133</v>
      </c>
      <c r="R34" s="8" t="s">
        <v>134</v>
      </c>
    </row>
    <row r="35" spans="2:19" x14ac:dyDescent="0.25">
      <c r="C35" s="48">
        <v>1</v>
      </c>
      <c r="D35" s="28" t="s">
        <v>114</v>
      </c>
      <c r="E35" s="48">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11636</v>
      </c>
      <c r="F35" s="5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181</v>
      </c>
      <c r="G35" s="48">
        <f>E35/Table!$D$4</f>
        <v>25.857777777777777</v>
      </c>
      <c r="H35" s="48">
        <f>F35/Table!$C$4</f>
        <v>1.3923076923076922</v>
      </c>
      <c r="J35" s="75"/>
      <c r="M35" s="59">
        <v>1</v>
      </c>
      <c r="N35" s="28" t="s">
        <v>114</v>
      </c>
      <c r="O35" s="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2578.5</v>
      </c>
      <c r="P35" s="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35" s="59">
        <f>O35/Table!$D$4</f>
        <v>5.73</v>
      </c>
      <c r="R35" s="59">
        <f>P35/Table!$C$4</f>
        <v>0</v>
      </c>
    </row>
    <row r="36" spans="2:19" x14ac:dyDescent="0.25">
      <c r="C36" s="48">
        <v>2</v>
      </c>
      <c r="D36" s="28" t="s">
        <v>115</v>
      </c>
      <c r="E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3058</v>
      </c>
      <c r="F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145</v>
      </c>
      <c r="G36" s="59">
        <f>E36/Table!$D$4</f>
        <v>6.7955555555555556</v>
      </c>
      <c r="H36" s="59">
        <f>F36/Table!$C$4</f>
        <v>1.1153846153846154</v>
      </c>
      <c r="J36" s="75"/>
      <c r="M36" s="59">
        <v>2</v>
      </c>
      <c r="N36" s="28" t="s">
        <v>115</v>
      </c>
      <c r="O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2780.0099999999998</v>
      </c>
      <c r="P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351</v>
      </c>
      <c r="Q36" s="59">
        <f>O36/Table!$D$4</f>
        <v>6.1777999999999995</v>
      </c>
      <c r="R36" s="59">
        <f>P36/Table!$C$4</f>
        <v>2.7</v>
      </c>
    </row>
    <row r="37" spans="2:19" x14ac:dyDescent="0.25">
      <c r="C37" s="48">
        <v>3</v>
      </c>
      <c r="D37" s="28" t="s">
        <v>116</v>
      </c>
      <c r="E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4751</v>
      </c>
      <c r="F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37" s="59">
        <f>E37/Table!$D$4</f>
        <v>10.557777777777778</v>
      </c>
      <c r="H37" s="59">
        <f>F37/Table!$C$4</f>
        <v>0</v>
      </c>
      <c r="J37" s="75"/>
      <c r="M37" s="59">
        <v>3</v>
      </c>
      <c r="N37" s="28" t="s">
        <v>116</v>
      </c>
      <c r="O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2886.3</v>
      </c>
      <c r="P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100.1</v>
      </c>
      <c r="Q37" s="59">
        <f>O37/Table!$D$4</f>
        <v>6.4140000000000006</v>
      </c>
      <c r="R37" s="59">
        <f>P37/Table!$C$4</f>
        <v>0.76999999999999991</v>
      </c>
    </row>
    <row r="38" spans="2:19" x14ac:dyDescent="0.25">
      <c r="C38" s="59">
        <v>4</v>
      </c>
      <c r="D38" s="28" t="s">
        <v>117</v>
      </c>
      <c r="E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0</v>
      </c>
      <c r="F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38" s="59">
        <f>E38/Table!$D$4</f>
        <v>0</v>
      </c>
      <c r="H38" s="59">
        <f>F38/Table!$C$4</f>
        <v>0</v>
      </c>
      <c r="J38" s="75"/>
      <c r="M38" s="59">
        <v>4</v>
      </c>
      <c r="N38" s="28" t="s">
        <v>117</v>
      </c>
      <c r="O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3974.1570000000002</v>
      </c>
      <c r="P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176.8</v>
      </c>
      <c r="Q38" s="59">
        <f>O38/Table!$D$4</f>
        <v>8.8314599999999999</v>
      </c>
      <c r="R38" s="59">
        <f>P38/Table!$C$4</f>
        <v>1.36</v>
      </c>
    </row>
    <row r="39" spans="2:19" x14ac:dyDescent="0.25">
      <c r="C39" s="59">
        <v>5</v>
      </c>
      <c r="D39" s="28" t="s">
        <v>167</v>
      </c>
      <c r="E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11179</v>
      </c>
      <c r="F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596</v>
      </c>
      <c r="G39" s="59">
        <f>E39/Table!$D$4</f>
        <v>24.842222222222222</v>
      </c>
      <c r="H39" s="59">
        <f>F39/Table!$C$4</f>
        <v>4.5846153846153843</v>
      </c>
      <c r="J39" s="75"/>
      <c r="M39" s="59">
        <v>5</v>
      </c>
      <c r="N39" s="28" t="s">
        <v>167</v>
      </c>
      <c r="O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39" s="59">
        <f>O39/Table!$D$4</f>
        <v>0</v>
      </c>
      <c r="R39" s="59">
        <f>P39/Table!$C$4</f>
        <v>0</v>
      </c>
    </row>
    <row r="40" spans="2:19" x14ac:dyDescent="0.25">
      <c r="C40" s="59">
        <v>6</v>
      </c>
      <c r="D40" s="28" t="s">
        <v>168</v>
      </c>
      <c r="E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9307</v>
      </c>
      <c r="F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182</v>
      </c>
      <c r="G40" s="59">
        <f>E40/Table!$D$4</f>
        <v>20.682222222222222</v>
      </c>
      <c r="H40" s="59">
        <f>F40/Table!$C$4</f>
        <v>1.4</v>
      </c>
      <c r="J40" s="75"/>
      <c r="M40" s="59">
        <v>6</v>
      </c>
      <c r="N40" s="28" t="s">
        <v>168</v>
      </c>
      <c r="O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0" s="59">
        <f>O40/Table!$D$4</f>
        <v>0</v>
      </c>
      <c r="R40" s="59">
        <f>P40/Table!$C$4</f>
        <v>0</v>
      </c>
    </row>
    <row r="41" spans="2:19" x14ac:dyDescent="0.25">
      <c r="C41" s="59">
        <v>7</v>
      </c>
      <c r="D41" s="28" t="s">
        <v>169</v>
      </c>
      <c r="E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11533</v>
      </c>
      <c r="F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176</v>
      </c>
      <c r="G41" s="59">
        <f>E41/Table!$D$4</f>
        <v>25.628888888888888</v>
      </c>
      <c r="H41" s="59">
        <f>F41/Table!$C$4</f>
        <v>1.3538461538461539</v>
      </c>
      <c r="J41" s="75"/>
      <c r="M41" s="59">
        <v>7</v>
      </c>
      <c r="N41" s="28" t="s">
        <v>169</v>
      </c>
      <c r="O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1" s="59">
        <f>O41/Table!$D$4</f>
        <v>0</v>
      </c>
      <c r="R41" s="59">
        <f>P41/Table!$C$4</f>
        <v>0</v>
      </c>
    </row>
    <row r="42" spans="2:19" x14ac:dyDescent="0.25">
      <c r="C42" s="59">
        <v>8</v>
      </c>
      <c r="D42" s="28" t="s">
        <v>170</v>
      </c>
      <c r="E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13375</v>
      </c>
      <c r="F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301</v>
      </c>
      <c r="G42" s="59">
        <f>E42/Table!$D$4</f>
        <v>29.722222222222221</v>
      </c>
      <c r="H42" s="59">
        <f>F42/Table!$C$4</f>
        <v>2.3153846153846156</v>
      </c>
      <c r="J42" s="75"/>
      <c r="M42" s="59">
        <v>8</v>
      </c>
      <c r="N42" s="28" t="s">
        <v>170</v>
      </c>
      <c r="O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2" s="59">
        <f>O42/Table!$D$4</f>
        <v>0</v>
      </c>
      <c r="R42" s="59">
        <f>P42/Table!$C$4</f>
        <v>0</v>
      </c>
    </row>
    <row r="43" spans="2:19" x14ac:dyDescent="0.25">
      <c r="C43" s="59">
        <v>9</v>
      </c>
      <c r="D43" s="28" t="s">
        <v>158</v>
      </c>
      <c r="E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0</v>
      </c>
      <c r="F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3" s="59">
        <f>E43/Table!$D$4</f>
        <v>0</v>
      </c>
      <c r="H43" s="59">
        <f>F43/Table!$C$4</f>
        <v>0</v>
      </c>
      <c r="J43" s="75"/>
      <c r="M43" s="59">
        <v>9</v>
      </c>
      <c r="N43" s="28" t="s">
        <v>158</v>
      </c>
      <c r="O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6264</v>
      </c>
      <c r="P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501.8</v>
      </c>
      <c r="Q43" s="59">
        <f>O43/Table!$D$4</f>
        <v>13.92</v>
      </c>
      <c r="R43" s="59">
        <f>P43/Table!$C$4</f>
        <v>3.86</v>
      </c>
    </row>
    <row r="44" spans="2:19" x14ac:dyDescent="0.25">
      <c r="C44" s="59">
        <v>10</v>
      </c>
      <c r="D44" s="28" t="s">
        <v>157</v>
      </c>
      <c r="E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11484</v>
      </c>
      <c r="F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50</v>
      </c>
      <c r="G44" s="59">
        <f>E44/Table!$D$4</f>
        <v>25.52</v>
      </c>
      <c r="H44" s="59">
        <f>F44/Table!$C$4</f>
        <v>0.38461538461538464</v>
      </c>
      <c r="J44" s="75"/>
      <c r="M44" s="59">
        <v>10</v>
      </c>
      <c r="N44" s="28" t="s">
        <v>157</v>
      </c>
      <c r="O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4" s="59">
        <f>O44/Table!$D$4</f>
        <v>0</v>
      </c>
      <c r="R44" s="59">
        <f>P44/Table!$C$4</f>
        <v>0</v>
      </c>
    </row>
    <row r="45" spans="2:19" x14ac:dyDescent="0.25">
      <c r="C45" s="59">
        <v>11</v>
      </c>
      <c r="D45" s="28" t="s">
        <v>1441</v>
      </c>
      <c r="E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0</v>
      </c>
      <c r="F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5" s="59">
        <f>E45/Table!$D$4</f>
        <v>0</v>
      </c>
      <c r="H45" s="59">
        <f>F45/Table!$C$4</f>
        <v>0</v>
      </c>
      <c r="I45" t="s">
        <v>745</v>
      </c>
      <c r="J45" s="75"/>
      <c r="M45" s="59">
        <v>11</v>
      </c>
      <c r="N45" s="28" t="s">
        <v>1441</v>
      </c>
      <c r="O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5" s="59">
        <f>O45/Table!$D$4</f>
        <v>0</v>
      </c>
      <c r="R45" s="59">
        <f>P45/Table!$C$4</f>
        <v>0</v>
      </c>
      <c r="S45" t="s">
        <v>745</v>
      </c>
    </row>
    <row r="46" spans="2:19" x14ac:dyDescent="0.25">
      <c r="C46" s="59">
        <v>12</v>
      </c>
      <c r="D46" s="28" t="s">
        <v>741</v>
      </c>
      <c r="E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84</v>
      </c>
      <c r="F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28</v>
      </c>
      <c r="G46" s="59">
        <f>E46/Table!$D$4</f>
        <v>0.18666666666666668</v>
      </c>
      <c r="H46" s="59">
        <f>F46/Table!$C$4</f>
        <v>0.2153846153846154</v>
      </c>
      <c r="I46" t="s">
        <v>1596</v>
      </c>
      <c r="J46" s="75"/>
      <c r="M46" s="59">
        <v>12</v>
      </c>
      <c r="N46" s="28" t="s">
        <v>741</v>
      </c>
      <c r="O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6" s="59">
        <f>O46/Table!$D$4</f>
        <v>0</v>
      </c>
      <c r="R46" s="59">
        <f>P46/Table!$C$4</f>
        <v>0</v>
      </c>
      <c r="S46" t="s">
        <v>745</v>
      </c>
    </row>
    <row r="47" spans="2:19" x14ac:dyDescent="0.25">
      <c r="C47" s="59">
        <v>13</v>
      </c>
      <c r="D47" s="28" t="s">
        <v>739</v>
      </c>
      <c r="E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286</v>
      </c>
      <c r="F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7" s="59">
        <f>E47/Table!$D$4</f>
        <v>0.63555555555555554</v>
      </c>
      <c r="H47" s="59">
        <f>F47/Table!$C$4</f>
        <v>0</v>
      </c>
      <c r="I47" t="s">
        <v>1596</v>
      </c>
      <c r="J47" s="75"/>
      <c r="M47" s="59">
        <v>13</v>
      </c>
      <c r="N47" s="28" t="s">
        <v>739</v>
      </c>
      <c r="O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7" s="59">
        <f>O47/Table!$D$4</f>
        <v>0</v>
      </c>
      <c r="R47" s="59">
        <f>P47/Table!$C$4</f>
        <v>0</v>
      </c>
      <c r="S47" t="s">
        <v>745</v>
      </c>
    </row>
    <row r="48" spans="2:19" x14ac:dyDescent="0.25">
      <c r="C48" s="59">
        <v>14</v>
      </c>
      <c r="D48" s="28" t="s">
        <v>740</v>
      </c>
      <c r="E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241</v>
      </c>
      <c r="F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8" s="59">
        <f>E48/Table!$D$4</f>
        <v>0.53555555555555556</v>
      </c>
      <c r="H48" s="59">
        <f>F48/Table!$C$4</f>
        <v>0</v>
      </c>
      <c r="I48" t="s">
        <v>1596</v>
      </c>
      <c r="J48" s="75"/>
      <c r="M48" s="59">
        <v>14</v>
      </c>
      <c r="N48" s="28" t="s">
        <v>740</v>
      </c>
      <c r="O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8" s="59">
        <f>O48/Table!$D$4</f>
        <v>0</v>
      </c>
      <c r="R48" s="59">
        <f>P48/Table!$C$4</f>
        <v>0</v>
      </c>
      <c r="S48" t="s">
        <v>745</v>
      </c>
    </row>
    <row r="49" spans="2:18" x14ac:dyDescent="0.25">
      <c r="C49" s="30"/>
      <c r="D49" s="29"/>
      <c r="E49" s="30"/>
      <c r="F49" s="30"/>
      <c r="G49" s="30"/>
      <c r="H49" s="30"/>
      <c r="J49" s="75"/>
      <c r="M49" s="30"/>
      <c r="N49" s="29"/>
      <c r="O49" s="30"/>
      <c r="P49" s="30"/>
      <c r="Q49" s="30"/>
      <c r="R49" s="30"/>
    </row>
    <row r="50" spans="2:18" x14ac:dyDescent="0.25">
      <c r="B50" s="1" t="s">
        <v>34</v>
      </c>
      <c r="J50" s="75"/>
      <c r="L50" s="1" t="s">
        <v>34</v>
      </c>
    </row>
    <row r="51" spans="2:18" x14ac:dyDescent="0.25">
      <c r="C51" s="54" t="s">
        <v>25</v>
      </c>
      <c r="D51" s="49" t="s">
        <v>35</v>
      </c>
      <c r="E51" s="50"/>
      <c r="F51" s="51"/>
      <c r="J51" s="75"/>
      <c r="M51" s="54" t="s">
        <v>25</v>
      </c>
      <c r="N51" s="49" t="s">
        <v>35</v>
      </c>
      <c r="O51" s="50"/>
      <c r="P51" s="51"/>
    </row>
    <row r="52" spans="2:18" x14ac:dyDescent="0.25">
      <c r="C52" s="59">
        <v>1</v>
      </c>
      <c r="D52" s="36" t="s">
        <v>61</v>
      </c>
      <c r="E52" s="37"/>
      <c r="F52" s="38"/>
      <c r="J52" s="75"/>
      <c r="M52" s="59">
        <v>1</v>
      </c>
      <c r="N52" s="36" t="s">
        <v>61</v>
      </c>
      <c r="O52" s="37"/>
      <c r="P52" s="38"/>
    </row>
    <row r="53" spans="2:18" x14ac:dyDescent="0.25">
      <c r="C53" s="59">
        <v>2</v>
      </c>
      <c r="D53" s="36" t="s">
        <v>61</v>
      </c>
      <c r="E53" s="37"/>
      <c r="F53" s="38"/>
      <c r="J53" s="75"/>
      <c r="M53" s="59">
        <v>2</v>
      </c>
      <c r="N53" s="36" t="s">
        <v>61</v>
      </c>
      <c r="O53" s="37"/>
      <c r="P53" s="38"/>
    </row>
    <row r="54" spans="2:18" x14ac:dyDescent="0.25">
      <c r="C54" s="59">
        <v>3</v>
      </c>
      <c r="D54" s="36" t="s">
        <v>61</v>
      </c>
      <c r="E54" s="37"/>
      <c r="F54" s="38"/>
      <c r="J54" s="75"/>
      <c r="M54" s="59">
        <v>3</v>
      </c>
      <c r="N54" s="36" t="s">
        <v>61</v>
      </c>
      <c r="O54" s="37"/>
      <c r="P54" s="38"/>
    </row>
    <row r="55" spans="2:18" x14ac:dyDescent="0.25">
      <c r="C55" s="59">
        <v>4</v>
      </c>
      <c r="D55" s="36" t="s">
        <v>61</v>
      </c>
      <c r="E55" s="37"/>
      <c r="F55" s="38"/>
      <c r="J55" s="75"/>
      <c r="M55" s="59">
        <v>4</v>
      </c>
      <c r="N55" s="36" t="s">
        <v>61</v>
      </c>
      <c r="O55" s="37"/>
      <c r="P55" s="38"/>
    </row>
    <row r="56" spans="2:18" x14ac:dyDescent="0.25">
      <c r="J56" s="75"/>
    </row>
    <row r="57" spans="2:18" x14ac:dyDescent="0.25">
      <c r="B57" s="1" t="s">
        <v>191</v>
      </c>
      <c r="J57" s="75"/>
      <c r="L57" s="1" t="s">
        <v>191</v>
      </c>
    </row>
    <row r="58" spans="2:18" x14ac:dyDescent="0.25">
      <c r="C58" s="46" t="s">
        <v>25</v>
      </c>
      <c r="D58" s="46" t="s">
        <v>31</v>
      </c>
      <c r="E58" s="8" t="s">
        <v>131</v>
      </c>
      <c r="F58" s="8" t="s">
        <v>132</v>
      </c>
      <c r="J58" s="75"/>
      <c r="M58" s="54" t="s">
        <v>25</v>
      </c>
      <c r="N58" s="54" t="s">
        <v>31</v>
      </c>
      <c r="O58" s="8" t="s">
        <v>131</v>
      </c>
      <c r="P58" s="8" t="s">
        <v>132</v>
      </c>
    </row>
    <row r="59" spans="2:18" x14ac:dyDescent="0.25">
      <c r="C59" s="59">
        <v>1</v>
      </c>
      <c r="D59" s="28" t="s">
        <v>114</v>
      </c>
      <c r="E59" s="47">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8</v>
      </c>
      <c r="F59" s="5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59" s="75"/>
      <c r="M59" s="59">
        <v>1</v>
      </c>
      <c r="N59" s="28" t="s">
        <v>114</v>
      </c>
      <c r="O59" s="58">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59" s="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0" spans="2:18" x14ac:dyDescent="0.25">
      <c r="C60" s="59">
        <v>2</v>
      </c>
      <c r="D60" s="28" t="s">
        <v>115</v>
      </c>
      <c r="E60" s="58">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2</v>
      </c>
      <c r="F60"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0" s="75"/>
      <c r="M60" s="59">
        <v>2</v>
      </c>
      <c r="N60" s="28" t="s">
        <v>115</v>
      </c>
      <c r="O60" s="58">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0"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1" spans="2:18" x14ac:dyDescent="0.25">
      <c r="C61" s="59">
        <v>3</v>
      </c>
      <c r="D61" s="28" t="s">
        <v>116</v>
      </c>
      <c r="E61" s="58">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2</v>
      </c>
      <c r="F61"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1" s="75"/>
      <c r="M61" s="59">
        <v>3</v>
      </c>
      <c r="N61" s="28" t="s">
        <v>116</v>
      </c>
      <c r="O61" s="58">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1"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2" spans="2:18" x14ac:dyDescent="0.25">
      <c r="C62" s="59">
        <v>4</v>
      </c>
      <c r="D62" s="28" t="s">
        <v>117</v>
      </c>
      <c r="E62" s="5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62"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2" s="75"/>
      <c r="M62" s="59">
        <v>4</v>
      </c>
      <c r="N62" s="28" t="s">
        <v>117</v>
      </c>
      <c r="O62" s="5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2"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3" spans="2:18" x14ac:dyDescent="0.25">
      <c r="C63" s="59">
        <v>5</v>
      </c>
      <c r="D63" s="28" t="s">
        <v>167</v>
      </c>
      <c r="E63" s="58">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10</v>
      </c>
      <c r="F63"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3" s="75"/>
      <c r="M63" s="59">
        <v>5</v>
      </c>
      <c r="N63" s="28" t="s">
        <v>167</v>
      </c>
      <c r="O63" s="58">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3"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4" spans="2:18" x14ac:dyDescent="0.25">
      <c r="C64" s="59">
        <v>6</v>
      </c>
      <c r="D64" s="28" t="s">
        <v>168</v>
      </c>
      <c r="E64" s="58">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4</v>
      </c>
      <c r="F64"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4" s="75"/>
      <c r="M64" s="59">
        <v>6</v>
      </c>
      <c r="N64" s="28" t="s">
        <v>168</v>
      </c>
      <c r="O64" s="58">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4"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5" spans="2:16" x14ac:dyDescent="0.25">
      <c r="C65" s="59">
        <v>7</v>
      </c>
      <c r="D65" s="28" t="s">
        <v>169</v>
      </c>
      <c r="E65" s="58">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9</v>
      </c>
      <c r="F65"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5" s="75"/>
      <c r="M65" s="59">
        <v>7</v>
      </c>
      <c r="N65" s="28" t="s">
        <v>169</v>
      </c>
      <c r="O65" s="58">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5"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6" spans="2:16" x14ac:dyDescent="0.25">
      <c r="C66" s="59">
        <v>8</v>
      </c>
      <c r="D66" s="28" t="s">
        <v>170</v>
      </c>
      <c r="E66" s="58">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7</v>
      </c>
      <c r="F66"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6" s="75"/>
      <c r="M66" s="59">
        <v>8</v>
      </c>
      <c r="N66" s="28" t="s">
        <v>170</v>
      </c>
      <c r="O66" s="58">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6"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7" spans="2:16" x14ac:dyDescent="0.25">
      <c r="C67" s="59">
        <v>9</v>
      </c>
      <c r="D67" s="28" t="s">
        <v>158</v>
      </c>
      <c r="E67" s="58">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67"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7" s="75"/>
      <c r="M67" s="59">
        <v>9</v>
      </c>
      <c r="N67" s="28" t="s">
        <v>158</v>
      </c>
      <c r="O67" s="58">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7"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8" spans="2:16" x14ac:dyDescent="0.25">
      <c r="C68" s="59">
        <v>10</v>
      </c>
      <c r="D68" s="28" t="s">
        <v>157</v>
      </c>
      <c r="E68" s="5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6</v>
      </c>
      <c r="F68"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8" s="75"/>
      <c r="M68" s="59">
        <v>10</v>
      </c>
      <c r="N68" s="28" t="s">
        <v>157</v>
      </c>
      <c r="O68" s="5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8"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9" spans="2:16" x14ac:dyDescent="0.25">
      <c r="C69" s="59">
        <v>11</v>
      </c>
      <c r="D69" s="28" t="s">
        <v>1441</v>
      </c>
      <c r="E69" s="58">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69"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9" s="75"/>
      <c r="M69" s="59">
        <v>11</v>
      </c>
      <c r="N69" s="28" t="s">
        <v>1441</v>
      </c>
      <c r="O69" s="58">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9"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0" spans="2:16" x14ac:dyDescent="0.25">
      <c r="C70" s="59">
        <v>12</v>
      </c>
      <c r="D70" s="28" t="s">
        <v>741</v>
      </c>
      <c r="E70" s="58">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70"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70" s="75"/>
      <c r="M70" s="59">
        <v>12</v>
      </c>
      <c r="N70" s="28" t="s">
        <v>741</v>
      </c>
      <c r="O70" s="58">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70"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1" spans="2:16" x14ac:dyDescent="0.25">
      <c r="C71" s="59">
        <v>13</v>
      </c>
      <c r="D71" s="28" t="s">
        <v>739</v>
      </c>
      <c r="E71" s="58">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71"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71" s="75"/>
      <c r="M71" s="59">
        <v>13</v>
      </c>
      <c r="N71" s="28" t="s">
        <v>739</v>
      </c>
      <c r="O71" s="58">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71"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2" spans="2:16" x14ac:dyDescent="0.25">
      <c r="C72" s="59">
        <v>14</v>
      </c>
      <c r="D72" s="28" t="s">
        <v>740</v>
      </c>
      <c r="E72" s="5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72"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72" s="75"/>
      <c r="M72" s="59">
        <v>14</v>
      </c>
      <c r="N72" s="28" t="s">
        <v>740</v>
      </c>
      <c r="O72" s="5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72"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3" spans="2:16" x14ac:dyDescent="0.25">
      <c r="C73" s="30"/>
      <c r="D73" s="29"/>
      <c r="E73" s="60"/>
      <c r="F73" s="30"/>
      <c r="J73" s="75"/>
      <c r="M73" s="30"/>
      <c r="N73" s="29"/>
      <c r="O73" s="60"/>
      <c r="P73" s="30"/>
    </row>
    <row r="74" spans="2:16" x14ac:dyDescent="0.25">
      <c r="B74" s="1" t="s">
        <v>192</v>
      </c>
      <c r="J74" s="75"/>
      <c r="L74" s="1" t="s">
        <v>192</v>
      </c>
    </row>
    <row r="75" spans="2:16" x14ac:dyDescent="0.25">
      <c r="C75" s="46" t="s">
        <v>25</v>
      </c>
      <c r="D75" s="46" t="s">
        <v>31</v>
      </c>
      <c r="E75" s="8" t="s">
        <v>36</v>
      </c>
      <c r="F75" s="8" t="s">
        <v>37</v>
      </c>
      <c r="J75" s="75"/>
      <c r="M75" s="54" t="s">
        <v>25</v>
      </c>
      <c r="N75" s="54" t="s">
        <v>31</v>
      </c>
      <c r="O75" s="8" t="s">
        <v>36</v>
      </c>
      <c r="P75" s="8" t="s">
        <v>37</v>
      </c>
    </row>
    <row r="76" spans="2:16" x14ac:dyDescent="0.25">
      <c r="C76" s="59">
        <v>1</v>
      </c>
      <c r="D76" s="28" t="s">
        <v>114</v>
      </c>
      <c r="E76" s="47" t="s">
        <v>61</v>
      </c>
      <c r="F76" s="166" t="s">
        <v>61</v>
      </c>
      <c r="J76" s="75"/>
      <c r="M76" s="59">
        <v>1</v>
      </c>
      <c r="N76" s="28" t="s">
        <v>114</v>
      </c>
      <c r="O76" s="58" t="s">
        <v>61</v>
      </c>
      <c r="P76" s="58" t="s">
        <v>61</v>
      </c>
    </row>
    <row r="77" spans="2:16" x14ac:dyDescent="0.25">
      <c r="C77" s="59">
        <v>2</v>
      </c>
      <c r="D77" s="28" t="s">
        <v>115</v>
      </c>
      <c r="E77" s="47" t="s">
        <v>61</v>
      </c>
      <c r="F77" s="166" t="s">
        <v>61</v>
      </c>
      <c r="J77" s="75"/>
      <c r="M77" s="59">
        <v>2</v>
      </c>
      <c r="N77" s="28" t="s">
        <v>115</v>
      </c>
      <c r="O77" s="58">
        <v>1</v>
      </c>
      <c r="P77" s="131" t="s">
        <v>1448</v>
      </c>
    </row>
    <row r="78" spans="2:16" x14ac:dyDescent="0.25">
      <c r="C78" s="59">
        <v>3</v>
      </c>
      <c r="D78" s="28" t="s">
        <v>116</v>
      </c>
      <c r="E78" s="47" t="s">
        <v>61</v>
      </c>
      <c r="F78" s="166" t="s">
        <v>61</v>
      </c>
      <c r="J78" s="75"/>
      <c r="M78" s="59">
        <v>3</v>
      </c>
      <c r="N78" s="28" t="s">
        <v>116</v>
      </c>
      <c r="O78" s="58" t="s">
        <v>61</v>
      </c>
      <c r="P78" s="58" t="s">
        <v>61</v>
      </c>
    </row>
    <row r="79" spans="2:16" x14ac:dyDescent="0.25">
      <c r="C79" s="59">
        <v>4</v>
      </c>
      <c r="D79" s="28" t="s">
        <v>117</v>
      </c>
      <c r="E79" s="47" t="s">
        <v>61</v>
      </c>
      <c r="F79" s="166" t="s">
        <v>61</v>
      </c>
      <c r="J79" s="75"/>
      <c r="M79" s="59">
        <v>4</v>
      </c>
      <c r="N79" s="28" t="s">
        <v>117</v>
      </c>
      <c r="O79" s="58" t="s">
        <v>61</v>
      </c>
      <c r="P79" s="58" t="s">
        <v>61</v>
      </c>
    </row>
    <row r="80" spans="2:16" x14ac:dyDescent="0.25">
      <c r="C80" s="59">
        <v>5</v>
      </c>
      <c r="D80" s="28" t="s">
        <v>167</v>
      </c>
      <c r="E80" s="58" t="s">
        <v>61</v>
      </c>
      <c r="F80" s="166" t="s">
        <v>61</v>
      </c>
      <c r="J80" s="75"/>
      <c r="M80" s="59">
        <v>5</v>
      </c>
      <c r="N80" s="28" t="s">
        <v>167</v>
      </c>
      <c r="O80" s="58" t="s">
        <v>61</v>
      </c>
      <c r="P80" s="58" t="s">
        <v>61</v>
      </c>
    </row>
    <row r="81" spans="2:16" x14ac:dyDescent="0.25">
      <c r="C81" s="59">
        <v>6</v>
      </c>
      <c r="D81" s="28" t="s">
        <v>168</v>
      </c>
      <c r="E81" s="58">
        <v>4</v>
      </c>
      <c r="F81" s="234" t="s">
        <v>1679</v>
      </c>
      <c r="J81" s="75"/>
      <c r="M81" s="59">
        <v>6</v>
      </c>
      <c r="N81" s="28" t="s">
        <v>168</v>
      </c>
      <c r="O81" s="58" t="s">
        <v>61</v>
      </c>
      <c r="P81" s="58" t="s">
        <v>61</v>
      </c>
    </row>
    <row r="82" spans="2:16" x14ac:dyDescent="0.25">
      <c r="C82" s="59">
        <v>7</v>
      </c>
      <c r="D82" s="28" t="s">
        <v>169</v>
      </c>
      <c r="E82" s="58">
        <v>1</v>
      </c>
      <c r="F82" s="165" t="s">
        <v>847</v>
      </c>
      <c r="J82" s="75"/>
      <c r="M82" s="59">
        <v>7</v>
      </c>
      <c r="N82" s="28" t="s">
        <v>169</v>
      </c>
      <c r="O82" s="58" t="s">
        <v>61</v>
      </c>
      <c r="P82" s="58" t="s">
        <v>61</v>
      </c>
    </row>
    <row r="83" spans="2:16" x14ac:dyDescent="0.25">
      <c r="C83" s="59">
        <v>8</v>
      </c>
      <c r="D83" s="28" t="s">
        <v>170</v>
      </c>
      <c r="E83" s="58">
        <v>2</v>
      </c>
      <c r="F83" s="166" t="s">
        <v>848</v>
      </c>
      <c r="J83" s="75"/>
      <c r="M83" s="59">
        <v>8</v>
      </c>
      <c r="N83" s="28" t="s">
        <v>170</v>
      </c>
      <c r="O83" s="58" t="s">
        <v>61</v>
      </c>
      <c r="P83" s="58" t="s">
        <v>61</v>
      </c>
    </row>
    <row r="84" spans="2:16" x14ac:dyDescent="0.25">
      <c r="C84" s="59">
        <v>9</v>
      </c>
      <c r="D84" s="28" t="s">
        <v>158</v>
      </c>
      <c r="E84" s="58" t="s">
        <v>61</v>
      </c>
      <c r="F84" s="166" t="s">
        <v>61</v>
      </c>
      <c r="J84" s="75"/>
      <c r="M84" s="59">
        <v>9</v>
      </c>
      <c r="N84" s="28" t="s">
        <v>158</v>
      </c>
      <c r="O84" s="58">
        <v>2</v>
      </c>
      <c r="P84" s="131" t="s">
        <v>1447</v>
      </c>
    </row>
    <row r="85" spans="2:16" x14ac:dyDescent="0.25">
      <c r="C85" s="59">
        <v>10</v>
      </c>
      <c r="D85" s="28" t="s">
        <v>157</v>
      </c>
      <c r="E85" s="58" t="s">
        <v>61</v>
      </c>
      <c r="F85" s="166" t="s">
        <v>61</v>
      </c>
      <c r="J85" s="75"/>
      <c r="M85" s="59">
        <v>10</v>
      </c>
      <c r="N85" s="28" t="s">
        <v>157</v>
      </c>
      <c r="O85" s="58" t="s">
        <v>61</v>
      </c>
      <c r="P85" s="58" t="s">
        <v>61</v>
      </c>
    </row>
    <row r="86" spans="2:16" x14ac:dyDescent="0.25">
      <c r="C86" s="59">
        <v>11</v>
      </c>
      <c r="D86" s="28" t="s">
        <v>1441</v>
      </c>
      <c r="E86" s="58" t="s">
        <v>61</v>
      </c>
      <c r="F86" s="166" t="s">
        <v>61</v>
      </c>
      <c r="J86" s="75"/>
      <c r="M86" s="59">
        <v>11</v>
      </c>
      <c r="N86" s="28" t="s">
        <v>1441</v>
      </c>
      <c r="O86" s="58" t="s">
        <v>61</v>
      </c>
      <c r="P86" s="58" t="s">
        <v>61</v>
      </c>
    </row>
    <row r="87" spans="2:16" x14ac:dyDescent="0.25">
      <c r="C87" s="59">
        <v>12</v>
      </c>
      <c r="D87" s="28" t="s">
        <v>741</v>
      </c>
      <c r="E87" s="58" t="s">
        <v>61</v>
      </c>
      <c r="F87" s="166" t="s">
        <v>61</v>
      </c>
      <c r="J87" s="75"/>
      <c r="M87" s="59">
        <v>12</v>
      </c>
      <c r="N87" s="28" t="s">
        <v>741</v>
      </c>
      <c r="O87" s="58" t="s">
        <v>61</v>
      </c>
      <c r="P87" s="58" t="s">
        <v>61</v>
      </c>
    </row>
    <row r="88" spans="2:16" x14ac:dyDescent="0.25">
      <c r="C88" s="59">
        <v>13</v>
      </c>
      <c r="D88" s="28" t="s">
        <v>739</v>
      </c>
      <c r="E88" s="58" t="s">
        <v>61</v>
      </c>
      <c r="F88" s="166" t="s">
        <v>61</v>
      </c>
      <c r="J88" s="75"/>
      <c r="M88" s="59">
        <v>13</v>
      </c>
      <c r="N88" s="28" t="s">
        <v>739</v>
      </c>
      <c r="O88" s="58" t="s">
        <v>61</v>
      </c>
      <c r="P88" s="58" t="s">
        <v>61</v>
      </c>
    </row>
    <row r="89" spans="2:16" x14ac:dyDescent="0.25">
      <c r="C89" s="59">
        <v>14</v>
      </c>
      <c r="D89" s="28" t="s">
        <v>740</v>
      </c>
      <c r="E89" s="58" t="s">
        <v>61</v>
      </c>
      <c r="F89" s="166" t="s">
        <v>61</v>
      </c>
      <c r="J89" s="75"/>
      <c r="M89" s="59">
        <v>14</v>
      </c>
      <c r="N89" s="28" t="s">
        <v>740</v>
      </c>
      <c r="O89" s="58" t="s">
        <v>61</v>
      </c>
      <c r="P89" s="58" t="s">
        <v>61</v>
      </c>
    </row>
    <row r="90" spans="2:16" x14ac:dyDescent="0.25">
      <c r="C90" s="30"/>
      <c r="D90" s="29"/>
      <c r="E90" s="60"/>
      <c r="F90" s="60"/>
      <c r="J90" s="75"/>
      <c r="M90" s="30"/>
      <c r="N90" s="29"/>
      <c r="O90" s="60"/>
      <c r="P90" s="60"/>
    </row>
    <row r="91" spans="2:16" x14ac:dyDescent="0.25">
      <c r="C91" s="30"/>
      <c r="D91" s="29"/>
      <c r="E91" s="60"/>
      <c r="F91" s="60"/>
      <c r="J91" s="75"/>
      <c r="M91" s="30"/>
      <c r="N91" s="29"/>
      <c r="O91" s="60"/>
      <c r="P91" s="60"/>
    </row>
    <row r="92" spans="2:16" x14ac:dyDescent="0.25">
      <c r="B92" s="1" t="s">
        <v>39</v>
      </c>
      <c r="J92" s="75"/>
      <c r="L92" s="1" t="s">
        <v>39</v>
      </c>
    </row>
    <row r="93" spans="2:16" x14ac:dyDescent="0.25">
      <c r="C93" s="1" t="s">
        <v>41</v>
      </c>
      <c r="J93" s="75"/>
      <c r="M93" s="1" t="s">
        <v>41</v>
      </c>
    </row>
    <row r="94" spans="2:16" x14ac:dyDescent="0.25">
      <c r="D94" t="s">
        <v>40</v>
      </c>
      <c r="J94" s="75"/>
      <c r="N94" t="s">
        <v>40</v>
      </c>
    </row>
    <row r="95" spans="2:16" x14ac:dyDescent="0.25">
      <c r="D95" t="s">
        <v>97</v>
      </c>
      <c r="J95" s="75"/>
      <c r="N95" t="s">
        <v>97</v>
      </c>
    </row>
    <row r="96" spans="2:16" x14ac:dyDescent="0.25">
      <c r="C96" s="1" t="s">
        <v>42</v>
      </c>
      <c r="J96" s="75"/>
      <c r="M96" s="1" t="s">
        <v>42</v>
      </c>
    </row>
    <row r="97" spans="2:14" x14ac:dyDescent="0.25">
      <c r="D97" t="s">
        <v>43</v>
      </c>
      <c r="J97" s="75"/>
      <c r="N97" t="s">
        <v>43</v>
      </c>
    </row>
    <row r="98" spans="2:14" x14ac:dyDescent="0.25">
      <c r="D98" t="s">
        <v>44</v>
      </c>
      <c r="J98" s="75"/>
      <c r="N98" t="s">
        <v>44</v>
      </c>
    </row>
    <row r="99" spans="2:14" x14ac:dyDescent="0.25">
      <c r="C99" s="1" t="s">
        <v>164</v>
      </c>
      <c r="J99" s="75"/>
      <c r="M99" s="1" t="s">
        <v>164</v>
      </c>
    </row>
    <row r="100" spans="2:14" x14ac:dyDescent="0.25">
      <c r="D100" t="s">
        <v>165</v>
      </c>
      <c r="J100" s="75"/>
      <c r="N100" t="s">
        <v>165</v>
      </c>
    </row>
    <row r="101" spans="2:14" x14ac:dyDescent="0.25">
      <c r="D101" t="s">
        <v>166</v>
      </c>
      <c r="J101" s="75"/>
      <c r="N101" t="s">
        <v>166</v>
      </c>
    </row>
    <row r="102" spans="2:14" x14ac:dyDescent="0.25">
      <c r="J102" s="75"/>
    </row>
    <row r="103" spans="2:14" x14ac:dyDescent="0.25">
      <c r="J103" s="75"/>
    </row>
    <row r="104" spans="2:14" x14ac:dyDescent="0.25">
      <c r="B104" t="s">
        <v>175</v>
      </c>
      <c r="C104" t="s">
        <v>163</v>
      </c>
      <c r="J104" s="75"/>
      <c r="K104" t="s">
        <v>162</v>
      </c>
    </row>
    <row r="105" spans="2:14" x14ac:dyDescent="0.25">
      <c r="D105" s="28" t="s">
        <v>114</v>
      </c>
      <c r="J105" s="75"/>
      <c r="L105" s="226" t="s">
        <v>114</v>
      </c>
    </row>
    <row r="106" spans="2:14" x14ac:dyDescent="0.25">
      <c r="D106" s="28" t="s">
        <v>115</v>
      </c>
      <c r="J106" s="75"/>
      <c r="L106" s="227" t="s">
        <v>115</v>
      </c>
    </row>
    <row r="107" spans="2:14" x14ac:dyDescent="0.25">
      <c r="D107" s="28" t="s">
        <v>116</v>
      </c>
      <c r="J107" s="75"/>
      <c r="L107" s="28" t="s">
        <v>116</v>
      </c>
      <c r="M107" s="34"/>
    </row>
    <row r="108" spans="2:14" x14ac:dyDescent="0.25">
      <c r="D108" s="28" t="s">
        <v>167</v>
      </c>
      <c r="J108" s="75"/>
      <c r="L108" s="167" t="s">
        <v>117</v>
      </c>
    </row>
    <row r="109" spans="2:14" x14ac:dyDescent="0.25">
      <c r="D109" s="28" t="s">
        <v>168</v>
      </c>
      <c r="J109" s="75"/>
      <c r="L109" s="167" t="s">
        <v>158</v>
      </c>
    </row>
    <row r="110" spans="2:14" x14ac:dyDescent="0.25">
      <c r="D110" s="28" t="s">
        <v>169</v>
      </c>
      <c r="J110" s="75"/>
    </row>
    <row r="111" spans="2:14" x14ac:dyDescent="0.25">
      <c r="D111" s="28" t="s">
        <v>170</v>
      </c>
      <c r="J111" s="75"/>
    </row>
    <row r="112" spans="2:14" x14ac:dyDescent="0.25">
      <c r="D112" s="28" t="s">
        <v>157</v>
      </c>
      <c r="J112" s="75"/>
    </row>
    <row r="114" spans="4:7" x14ac:dyDescent="0.25">
      <c r="E114" t="s">
        <v>163</v>
      </c>
      <c r="G114" t="s">
        <v>162</v>
      </c>
    </row>
    <row r="115" spans="4:7" x14ac:dyDescent="0.25">
      <c r="D115" t="s">
        <v>114</v>
      </c>
      <c r="E115" t="s">
        <v>1036</v>
      </c>
      <c r="F115" t="s">
        <v>1442</v>
      </c>
      <c r="G115" t="s">
        <v>1445</v>
      </c>
    </row>
    <row r="116" spans="4:7" x14ac:dyDescent="0.25">
      <c r="D116" t="s">
        <v>115</v>
      </c>
      <c r="E116" s="35" t="s">
        <v>1444</v>
      </c>
      <c r="G116" s="35" t="s">
        <v>1597</v>
      </c>
    </row>
    <row r="117" spans="4:7" x14ac:dyDescent="0.25">
      <c r="D117" t="s">
        <v>116</v>
      </c>
      <c r="E117" t="s">
        <v>1444</v>
      </c>
      <c r="G117" s="35" t="s">
        <v>1597</v>
      </c>
    </row>
    <row r="118" spans="4:7" x14ac:dyDescent="0.25">
      <c r="D118" t="s">
        <v>117</v>
      </c>
      <c r="E118" t="s">
        <v>150</v>
      </c>
      <c r="G118" t="s">
        <v>1036</v>
      </c>
    </row>
    <row r="119" spans="4:7" x14ac:dyDescent="0.25">
      <c r="D119" t="s">
        <v>167</v>
      </c>
      <c r="E119" t="s">
        <v>1036</v>
      </c>
      <c r="F119" t="s">
        <v>1442</v>
      </c>
      <c r="G119" t="s">
        <v>1443</v>
      </c>
    </row>
    <row r="120" spans="4:7" x14ac:dyDescent="0.25">
      <c r="D120" t="s">
        <v>168</v>
      </c>
      <c r="E120" t="s">
        <v>1036</v>
      </c>
      <c r="F120" t="s">
        <v>1442</v>
      </c>
      <c r="G120" t="s">
        <v>1443</v>
      </c>
    </row>
    <row r="121" spans="4:7" x14ac:dyDescent="0.25">
      <c r="D121" t="s">
        <v>169</v>
      </c>
      <c r="E121" t="s">
        <v>1036</v>
      </c>
      <c r="F121" t="s">
        <v>1442</v>
      </c>
      <c r="G121" t="s">
        <v>1443</v>
      </c>
    </row>
    <row r="122" spans="4:7" x14ac:dyDescent="0.25">
      <c r="D122" t="s">
        <v>170</v>
      </c>
      <c r="E122" t="s">
        <v>1036</v>
      </c>
      <c r="F122" t="s">
        <v>1442</v>
      </c>
      <c r="G122" t="s">
        <v>1443</v>
      </c>
    </row>
    <row r="123" spans="4:7" x14ac:dyDescent="0.25">
      <c r="D123" t="s">
        <v>158</v>
      </c>
      <c r="E123" t="s">
        <v>1036</v>
      </c>
      <c r="F123" t="s">
        <v>1442</v>
      </c>
      <c r="G123" t="s">
        <v>1443</v>
      </c>
    </row>
    <row r="124" spans="4:7" x14ac:dyDescent="0.25">
      <c r="D124" t="s">
        <v>157</v>
      </c>
      <c r="E124" t="s">
        <v>1036</v>
      </c>
      <c r="F124" t="s">
        <v>1442</v>
      </c>
      <c r="G124" t="s">
        <v>1443</v>
      </c>
    </row>
    <row r="125" spans="4:7" x14ac:dyDescent="0.25">
      <c r="D125" t="s">
        <v>1441</v>
      </c>
      <c r="E125" t="s">
        <v>1443</v>
      </c>
      <c r="G125" s="35" t="s">
        <v>1527</v>
      </c>
    </row>
    <row r="126" spans="4:7" x14ac:dyDescent="0.25">
      <c r="D126" t="s">
        <v>741</v>
      </c>
      <c r="E126" s="225" t="s">
        <v>1446</v>
      </c>
      <c r="F126" t="s">
        <v>1442</v>
      </c>
      <c r="G126" t="s">
        <v>150</v>
      </c>
    </row>
    <row r="127" spans="4:7" x14ac:dyDescent="0.25">
      <c r="D127" t="s">
        <v>739</v>
      </c>
      <c r="E127" t="s">
        <v>1446</v>
      </c>
      <c r="F127" t="s">
        <v>1442</v>
      </c>
      <c r="G127" t="s">
        <v>150</v>
      </c>
    </row>
    <row r="128" spans="4:7" x14ac:dyDescent="0.25">
      <c r="D128" t="s">
        <v>740</v>
      </c>
      <c r="E128" t="s">
        <v>1446</v>
      </c>
      <c r="F128" t="s">
        <v>1442</v>
      </c>
      <c r="G128" t="s">
        <v>150</v>
      </c>
    </row>
  </sheetData>
  <customSheetViews>
    <customSheetView guid="{7E0EA425-A420-4443-B9E0-CDF0AA9E5D09}" scale="85" topLeftCell="A19">
      <selection activeCell="D39" sqref="D39:G39"/>
      <pageMargins left="0.7" right="0.7" top="0.75" bottom="0.75" header="0.3" footer="0.3"/>
      <pageSetup orientation="portrait" horizontalDpi="300" verticalDpi="0" r:id="rId1"/>
    </customSheetView>
    <customSheetView guid="{C94451EF-7A3E-4D72-B5A4-3D1B193192CC}" scale="85">
      <selection activeCell="A87" sqref="A87:XFD87"/>
      <pageMargins left="0.7" right="0.7" top="0.75" bottom="0.75" header="0.3" footer="0.3"/>
      <pageSetup orientation="portrait" horizontalDpi="300" verticalDpi="0" r:id="rId2"/>
    </customSheetView>
    <customSheetView guid="{A2C66332-A809-458E-971B-FDB6D62C74C3}" scale="85">
      <selection activeCell="G23" sqref="G23"/>
      <pageMargins left="0.7" right="0.7" top="0.75" bottom="0.75" header="0.3" footer="0.3"/>
      <pageSetup orientation="portrait" horizontalDpi="300" verticalDpi="0" r:id="rId3"/>
    </customSheetView>
    <customSheetView guid="{336B6883-2145-4B58-921E-CEC7185A847E}" scale="85">
      <selection activeCell="K21" sqref="K21"/>
      <pageMargins left="0.7" right="0.7" top="0.75" bottom="0.75" header="0.3" footer="0.3"/>
      <pageSetup orientation="portrait" horizontalDpi="300" verticalDpi="0" r:id="rId4"/>
    </customSheetView>
    <customSheetView guid="{D33AC7AF-C8AB-4CE9-94C7-9237011A5FC3}" scale="85">
      <selection activeCell="K21" sqref="K21"/>
      <pageMargins left="0.7" right="0.7" top="0.75" bottom="0.75" header="0.3" footer="0.3"/>
      <pageSetup orientation="portrait" horizontalDpi="300" verticalDpi="0" r:id="rId5"/>
    </customSheetView>
    <customSheetView guid="{89C03E1E-B6A8-49A1-B29C-5DC4FAB2FBC6}" scale="85">
      <selection activeCell="F81" sqref="F81"/>
      <pageMargins left="0.7" right="0.7" top="0.75" bottom="0.75" header="0.3" footer="0.3"/>
      <pageSetup orientation="portrait" horizontalDpi="300" verticalDpi="0" r:id="rId6"/>
    </customSheetView>
    <customSheetView guid="{F96FC7D9-4F89-4FE0-8D00-C0083DEB0472}" scale="85">
      <selection activeCell="G8" sqref="G8"/>
      <pageMargins left="0.7" right="0.7" top="0.75" bottom="0.75" header="0.3" footer="0.3"/>
      <pageSetup orientation="portrait" horizontalDpi="300" verticalDpi="0" r:id="rId7"/>
    </customSheetView>
    <customSheetView guid="{970EE037-F5E5-47AF-896A-0F6222879EBC}" scale="85">
      <selection activeCell="L4" sqref="L4:L15"/>
      <pageMargins left="0.7" right="0.7" top="0.75" bottom="0.75" header="0.3" footer="0.3"/>
      <pageSetup orientation="portrait" horizontalDpi="300" r:id="rId8"/>
    </customSheetView>
    <customSheetView guid="{3B3E6719-EACB-4D2C-89C1-05FFAB6020FD}" scale="85" topLeftCell="A73">
      <selection activeCell="A87" sqref="A87:XFD87"/>
      <pageMargins left="0.7" right="0.7" top="0.75" bottom="0.75" header="0.3" footer="0.3"/>
      <pageSetup orientation="portrait" horizontalDpi="300" verticalDpi="0" r:id="rId9"/>
    </customSheetView>
    <customSheetView guid="{99BC1C51-34DC-4BF2-906C-1E31B6171D71}" scale="85">
      <selection activeCell="G38" sqref="G38"/>
      <pageMargins left="0.7" right="0.7" top="0.75" bottom="0.75" header="0.3" footer="0.3"/>
      <pageSetup orientation="portrait" horizontalDpi="300" verticalDpi="0" r:id="rId10"/>
    </customSheetView>
    <customSheetView guid="{60D2C030-4E31-4E07-8E1C-44D2EE84B177}" scale="85">
      <selection activeCell="G38" sqref="G38"/>
      <pageMargins left="0.7" right="0.7" top="0.75" bottom="0.75" header="0.3" footer="0.3"/>
      <pageSetup orientation="portrait" horizontalDpi="300" verticalDpi="0" r:id="rId11"/>
    </customSheetView>
    <customSheetView guid="{4E06BDBF-2CED-473B-850B-2A6C7311FF41}" scale="85">
      <selection activeCell="A10" sqref="A10:XFD10"/>
      <pageMargins left="0.7" right="0.7" top="0.75" bottom="0.75" header="0.3" footer="0.3"/>
      <pageSetup orientation="portrait" horizontalDpi="300" r:id="rId12"/>
    </customSheetView>
    <customSheetView guid="{7ECC2B8E-6A82-42F5-8AB0-4A51C54EA5EC}" scale="85" topLeftCell="A66">
      <selection activeCell="N111" sqref="N111"/>
      <pageMargins left="0.7" right="0.7" top="0.75" bottom="0.75" header="0.3" footer="0.3"/>
      <pageSetup orientation="portrait" horizontalDpi="300" verticalDpi="0" r:id="rId13"/>
    </customSheetView>
    <customSheetView guid="{FECB4C41-27E8-4A22-AFB3-4F54CDD4960E}" scale="85" topLeftCell="A34">
      <selection activeCell="K9" sqref="K9"/>
      <pageMargins left="0.7" right="0.7" top="0.75" bottom="0.75" header="0.3" footer="0.3"/>
      <pageSetup orientation="portrait" horizontalDpi="300" verticalDpi="0" r:id="rId14"/>
    </customSheetView>
  </customSheetViews>
  <conditionalFormatting sqref="H30:H31 H5:H17">
    <cfRule type="cellIs" dxfId="11" priority="23" operator="equal">
      <formula>1</formula>
    </cfRule>
    <cfRule type="cellIs" dxfId="10" priority="24" operator="lessThan">
      <formula>1</formula>
    </cfRule>
  </conditionalFormatting>
  <conditionalFormatting sqref="R30:R31">
    <cfRule type="cellIs" dxfId="9" priority="13" operator="equal">
      <formula>1</formula>
    </cfRule>
    <cfRule type="cellIs" dxfId="8" priority="14" operator="lessThan">
      <formula>1</formula>
    </cfRule>
  </conditionalFormatting>
  <conditionalFormatting sqref="H18">
    <cfRule type="cellIs" dxfId="7" priority="1" operator="equal">
      <formula>1</formula>
    </cfRule>
    <cfRule type="cellIs" dxfId="6" priority="2" operator="lessThan">
      <formula>1</formula>
    </cfRule>
  </conditionalFormatting>
  <conditionalFormatting sqref="H4">
    <cfRule type="cellIs" dxfId="5" priority="5" operator="equal">
      <formula>1</formula>
    </cfRule>
    <cfRule type="cellIs" dxfId="4" priority="6" operator="lessThan">
      <formula>1</formula>
    </cfRule>
  </conditionalFormatting>
  <pageMargins left="0.7" right="0.7" top="0.75" bottom="0.75" header="0.3" footer="0.3"/>
  <pageSetup orientation="portrait" horizontalDpi="300" verticalDpi="0" r:id="rId15"/>
  <extLst>
    <ext xmlns:x14="http://schemas.microsoft.com/office/spreadsheetml/2009/9/main" uri="{78C0D931-6437-407d-A8EE-F0AAD7539E65}">
      <x14:conditionalFormattings>
        <x14:conditionalFormatting xmlns:xm="http://schemas.microsoft.com/office/excel/2006/main">
          <x14:cfRule type="cellIs" priority="11" operator="greaterThanOrEqual" id="{AB332625-2C78-42D1-BCBA-02B5FD48AA05}">
            <xm:f>Table!$D$4</xm:f>
            <x14:dxf>
              <font>
                <color rgb="FF006100"/>
              </font>
              <fill>
                <patternFill>
                  <bgColor rgb="FFC6EFCE"/>
                </patternFill>
              </fill>
            </x14:dxf>
          </x14:cfRule>
          <x14:cfRule type="cellIs" priority="12" operator="lessThan" id="{1E93C942-BB2F-462A-A99C-2305A078DAA8}">
            <xm:f>Table!$D$4</xm:f>
            <x14:dxf>
              <font>
                <color rgb="FF9C0006"/>
              </font>
              <fill>
                <patternFill>
                  <bgColor rgb="FFFFC7CE"/>
                </patternFill>
              </fill>
            </x14:dxf>
          </x14:cfRule>
          <xm:sqref>G5:G18</xm:sqref>
        </x14:conditionalFormatting>
        <x14:conditionalFormatting xmlns:xm="http://schemas.microsoft.com/office/excel/2006/main">
          <x14:cfRule type="cellIs" priority="9" operator="greaterThanOrEqual" id="{4B346809-FC6E-4052-825C-9EECC10D071B}">
            <xm:f>Table!$D$4</xm:f>
            <x14:dxf>
              <font>
                <color rgb="FF006100"/>
              </font>
              <fill>
                <patternFill>
                  <bgColor rgb="FFC6EFCE"/>
                </patternFill>
              </fill>
            </x14:dxf>
          </x14:cfRule>
          <x14:cfRule type="cellIs" priority="10" operator="lessThan" id="{5CFD224B-CAA0-4685-8DB1-64A0D653A763}">
            <xm:f>Table!$D$4</xm:f>
            <x14:dxf>
              <font>
                <color rgb="FF9C0006"/>
              </font>
              <fill>
                <patternFill>
                  <bgColor rgb="FFFFC7CE"/>
                </patternFill>
              </fill>
            </x14:dxf>
          </x14:cfRule>
          <xm:sqref>G4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53"/>
  <sheetViews>
    <sheetView workbookViewId="0">
      <selection activeCell="D4" sqref="D4"/>
    </sheetView>
  </sheetViews>
  <sheetFormatPr defaultRowHeight="15" x14ac:dyDescent="0.25"/>
  <cols>
    <col min="2" max="2" width="11.7109375" bestFit="1" customWidth="1"/>
    <col min="3" max="3" width="18.7109375" bestFit="1" customWidth="1"/>
    <col min="4" max="4" width="20.140625" customWidth="1"/>
    <col min="5" max="5" width="33.85546875" customWidth="1"/>
  </cols>
  <sheetData>
    <row r="2" spans="2:5" x14ac:dyDescent="0.25">
      <c r="B2" s="9" t="s">
        <v>11</v>
      </c>
    </row>
    <row r="3" spans="2:5" x14ac:dyDescent="0.25">
      <c r="B3" s="2" t="s">
        <v>4</v>
      </c>
      <c r="C3" s="10" t="s">
        <v>2</v>
      </c>
      <c r="D3" s="10" t="s">
        <v>3</v>
      </c>
    </row>
    <row r="4" spans="2:5" x14ac:dyDescent="0.25">
      <c r="B4" s="10">
        <v>1</v>
      </c>
      <c r="C4" s="11">
        <v>130</v>
      </c>
      <c r="D4" s="11">
        <v>450</v>
      </c>
    </row>
    <row r="6" spans="2:5" x14ac:dyDescent="0.25">
      <c r="B6" s="1" t="s">
        <v>45</v>
      </c>
    </row>
    <row r="7" spans="2:5" x14ac:dyDescent="0.25">
      <c r="B7" s="2" t="s">
        <v>0</v>
      </c>
      <c r="C7" s="2" t="s">
        <v>1</v>
      </c>
      <c r="D7" s="2" t="s">
        <v>50</v>
      </c>
      <c r="E7" s="4" t="s">
        <v>47</v>
      </c>
    </row>
    <row r="8" spans="2:5" ht="60" x14ac:dyDescent="0.25">
      <c r="B8" s="12">
        <v>1</v>
      </c>
      <c r="C8" s="12" t="s">
        <v>2</v>
      </c>
      <c r="D8" s="12" t="s">
        <v>48</v>
      </c>
      <c r="E8" s="13" t="s">
        <v>9</v>
      </c>
    </row>
    <row r="9" spans="2:5" ht="75" x14ac:dyDescent="0.25">
      <c r="B9" s="12">
        <v>2</v>
      </c>
      <c r="C9" s="12" t="s">
        <v>3</v>
      </c>
      <c r="D9" s="12" t="s">
        <v>49</v>
      </c>
      <c r="E9" s="13" t="s">
        <v>10</v>
      </c>
    </row>
    <row r="11" spans="2:5" x14ac:dyDescent="0.25">
      <c r="B11" s="1" t="s">
        <v>46</v>
      </c>
    </row>
    <row r="12" spans="2:5" x14ac:dyDescent="0.25">
      <c r="B12" s="2" t="s">
        <v>0</v>
      </c>
      <c r="C12" s="2" t="s">
        <v>5</v>
      </c>
    </row>
    <row r="13" spans="2:5" x14ac:dyDescent="0.25">
      <c r="B13" s="3">
        <v>1</v>
      </c>
      <c r="C13" s="3" t="s">
        <v>6</v>
      </c>
    </row>
    <row r="14" spans="2:5" x14ac:dyDescent="0.25">
      <c r="B14" s="3">
        <v>2</v>
      </c>
      <c r="C14" s="3" t="s">
        <v>64</v>
      </c>
    </row>
    <row r="15" spans="2:5" x14ac:dyDescent="0.25">
      <c r="B15" s="3">
        <v>3</v>
      </c>
      <c r="C15" s="3" t="s">
        <v>65</v>
      </c>
    </row>
    <row r="16" spans="2:5" x14ac:dyDescent="0.25">
      <c r="B16" s="3">
        <v>4</v>
      </c>
      <c r="C16" s="3" t="s">
        <v>66</v>
      </c>
    </row>
    <row r="17" spans="2:5" x14ac:dyDescent="0.25">
      <c r="B17" s="3">
        <v>5</v>
      </c>
      <c r="C17" s="3" t="s">
        <v>67</v>
      </c>
    </row>
    <row r="18" spans="2:5" x14ac:dyDescent="0.25">
      <c r="B18" s="3">
        <v>6</v>
      </c>
      <c r="C18" s="3" t="s">
        <v>68</v>
      </c>
    </row>
    <row r="19" spans="2:5" x14ac:dyDescent="0.25">
      <c r="B19" s="3">
        <v>7</v>
      </c>
      <c r="C19" s="3" t="s">
        <v>69</v>
      </c>
    </row>
    <row r="20" spans="2:5" x14ac:dyDescent="0.25">
      <c r="B20" s="3">
        <v>8</v>
      </c>
      <c r="C20" s="3" t="s">
        <v>70</v>
      </c>
    </row>
    <row r="21" spans="2:5" x14ac:dyDescent="0.25">
      <c r="B21" s="3">
        <v>9</v>
      </c>
      <c r="C21" s="3" t="s">
        <v>141</v>
      </c>
    </row>
    <row r="22" spans="2:5" x14ac:dyDescent="0.25">
      <c r="B22" s="3">
        <v>10</v>
      </c>
      <c r="C22" s="3" t="s">
        <v>142</v>
      </c>
    </row>
    <row r="23" spans="2:5" x14ac:dyDescent="0.25">
      <c r="B23" s="3">
        <v>11</v>
      </c>
      <c r="C23" s="3" t="s">
        <v>1450</v>
      </c>
    </row>
    <row r="24" spans="2:5" x14ac:dyDescent="0.25">
      <c r="B24" s="3">
        <v>12</v>
      </c>
      <c r="C24" s="3" t="s">
        <v>742</v>
      </c>
    </row>
    <row r="25" spans="2:5" x14ac:dyDescent="0.25">
      <c r="B25" s="3">
        <v>13</v>
      </c>
      <c r="C25" s="3" t="s">
        <v>743</v>
      </c>
    </row>
    <row r="26" spans="2:5" x14ac:dyDescent="0.25">
      <c r="B26" s="3">
        <v>14</v>
      </c>
      <c r="C26" s="3" t="s">
        <v>744</v>
      </c>
    </row>
    <row r="27" spans="2:5" x14ac:dyDescent="0.25">
      <c r="B27" s="3">
        <v>15</v>
      </c>
      <c r="C27" s="3"/>
    </row>
    <row r="29" spans="2:5" x14ac:dyDescent="0.25">
      <c r="B29" s="9" t="s">
        <v>19</v>
      </c>
    </row>
    <row r="30" spans="2:5" x14ac:dyDescent="0.25">
      <c r="B30" s="2" t="s">
        <v>0</v>
      </c>
      <c r="C30" s="2" t="s">
        <v>17</v>
      </c>
    </row>
    <row r="31" spans="2:5" x14ac:dyDescent="0.25">
      <c r="B31" s="2">
        <v>1</v>
      </c>
      <c r="C31" s="3" t="s">
        <v>20</v>
      </c>
      <c r="E31" s="23"/>
    </row>
    <row r="32" spans="2:5" x14ac:dyDescent="0.25">
      <c r="B32" s="2">
        <v>2</v>
      </c>
      <c r="C32" s="3" t="s">
        <v>23</v>
      </c>
    </row>
    <row r="33" spans="2:3" x14ac:dyDescent="0.25">
      <c r="B33" s="2">
        <v>3</v>
      </c>
      <c r="C33" s="3" t="s">
        <v>18</v>
      </c>
    </row>
    <row r="34" spans="2:3" x14ac:dyDescent="0.25">
      <c r="B34" s="2">
        <v>4</v>
      </c>
      <c r="C34" s="3" t="s">
        <v>73</v>
      </c>
    </row>
    <row r="35" spans="2:3" x14ac:dyDescent="0.25">
      <c r="B35" s="2">
        <v>5</v>
      </c>
      <c r="C35" s="3" t="s">
        <v>21</v>
      </c>
    </row>
    <row r="36" spans="2:3" x14ac:dyDescent="0.25">
      <c r="B36" s="2">
        <v>6</v>
      </c>
      <c r="C36" s="3" t="s">
        <v>93</v>
      </c>
    </row>
    <row r="37" spans="2:3" x14ac:dyDescent="0.25">
      <c r="B37" s="2">
        <v>7</v>
      </c>
      <c r="C37" s="3" t="s">
        <v>74</v>
      </c>
    </row>
    <row r="39" spans="2:3" x14ac:dyDescent="0.25">
      <c r="B39" s="9" t="s">
        <v>148</v>
      </c>
    </row>
    <row r="40" spans="2:3" x14ac:dyDescent="0.25">
      <c r="B40" s="2" t="s">
        <v>0</v>
      </c>
      <c r="C40" s="2" t="s">
        <v>17</v>
      </c>
    </row>
    <row r="41" spans="2:3" x14ac:dyDescent="0.25">
      <c r="B41" s="2">
        <v>1</v>
      </c>
      <c r="C41" s="3" t="s">
        <v>139</v>
      </c>
    </row>
    <row r="42" spans="2:3" x14ac:dyDescent="0.25">
      <c r="B42" s="2">
        <v>2</v>
      </c>
      <c r="C42" s="3" t="s">
        <v>149</v>
      </c>
    </row>
    <row r="43" spans="2:3" x14ac:dyDescent="0.25">
      <c r="B43" s="2">
        <v>3</v>
      </c>
      <c r="C43" s="3" t="s">
        <v>150</v>
      </c>
    </row>
    <row r="45" spans="2:3" x14ac:dyDescent="0.25">
      <c r="B45" s="1" t="s">
        <v>77</v>
      </c>
    </row>
    <row r="46" spans="2:3" x14ac:dyDescent="0.25">
      <c r="B46" s="2" t="s">
        <v>0</v>
      </c>
      <c r="C46" s="2" t="s">
        <v>17</v>
      </c>
    </row>
    <row r="47" spans="2:3" x14ac:dyDescent="0.25">
      <c r="B47" s="2">
        <v>1</v>
      </c>
      <c r="C47" s="3" t="s">
        <v>176</v>
      </c>
    </row>
    <row r="48" spans="2:3" x14ac:dyDescent="0.25">
      <c r="B48" s="2">
        <v>2</v>
      </c>
      <c r="C48" s="3" t="s">
        <v>177</v>
      </c>
    </row>
    <row r="50" spans="2:3" x14ac:dyDescent="0.25">
      <c r="B50" s="1" t="s">
        <v>144</v>
      </c>
    </row>
    <row r="51" spans="2:3" x14ac:dyDescent="0.25">
      <c r="B51" s="2" t="s">
        <v>0</v>
      </c>
      <c r="C51" s="2" t="s">
        <v>17</v>
      </c>
    </row>
    <row r="52" spans="2:3" x14ac:dyDescent="0.25">
      <c r="B52" s="2">
        <v>1</v>
      </c>
      <c r="C52" s="3" t="s">
        <v>146</v>
      </c>
    </row>
    <row r="53" spans="2:3" x14ac:dyDescent="0.25">
      <c r="B53" s="2">
        <v>2</v>
      </c>
      <c r="C53" s="3" t="s">
        <v>184</v>
      </c>
    </row>
  </sheetData>
  <customSheetViews>
    <customSheetView guid="{7E0EA425-A420-4443-B9E0-CDF0AA9E5D09}">
      <selection activeCell="D4" sqref="D4"/>
      <pageMargins left="0.7" right="0.7" top="0.75" bottom="0.75" header="0.3" footer="0.3"/>
      <pageSetup orientation="portrait" horizontalDpi="300" verticalDpi="0" r:id="rId1"/>
    </customSheetView>
    <customSheetView guid="{C94451EF-7A3E-4D72-B5A4-3D1B193192CC}" topLeftCell="A28">
      <selection activeCell="A27" sqref="A27:XFD27"/>
      <pageMargins left="0.7" right="0.7" top="0.75" bottom="0.75" header="0.3" footer="0.3"/>
    </customSheetView>
    <customSheetView guid="{A2C66332-A809-458E-971B-FDB6D62C74C3}" topLeftCell="A16">
      <selection activeCell="C37" sqref="C37"/>
      <pageMargins left="0.7" right="0.7" top="0.75" bottom="0.75" header="0.3" footer="0.3"/>
    </customSheetView>
    <customSheetView guid="{336B6883-2145-4B58-921E-CEC7185A847E}" topLeftCell="A13">
      <selection activeCell="B24" sqref="B24:C29"/>
      <pageMargins left="0.7" right="0.7" top="0.75" bottom="0.75" header="0.3" footer="0.3"/>
    </customSheetView>
    <customSheetView guid="{D33AC7AF-C8AB-4CE9-94C7-9237011A5FC3}">
      <selection activeCell="C12" sqref="C12"/>
      <pageMargins left="0.7" right="0.7" top="0.75" bottom="0.75" header="0.3" footer="0.3"/>
    </customSheetView>
    <customSheetView guid="{89C03E1E-B6A8-49A1-B29C-5DC4FAB2FBC6}">
      <selection activeCell="D4" sqref="D4"/>
      <pageMargins left="0.7" right="0.7" top="0.75" bottom="0.75" header="0.3" footer="0.3"/>
      <pageSetup orientation="portrait" horizontalDpi="300" verticalDpi="0" r:id="rId2"/>
    </customSheetView>
    <customSheetView guid="{F96FC7D9-4F89-4FE0-8D00-C0083DEB0472}">
      <selection activeCell="D4" sqref="D4"/>
      <pageMargins left="0.7" right="0.7" top="0.75" bottom="0.75" header="0.3" footer="0.3"/>
      <pageSetup orientation="portrait" horizontalDpi="300" verticalDpi="0" r:id="rId3"/>
    </customSheetView>
    <customSheetView guid="{970EE037-F5E5-47AF-896A-0F6222879EBC}" topLeftCell="A43">
      <selection activeCell="E23" sqref="E23"/>
      <pageMargins left="0.7" right="0.7" top="0.75" bottom="0.75" header="0.3" footer="0.3"/>
      <pageSetup orientation="portrait" horizontalDpi="300" verticalDpi="0" r:id="rId4"/>
    </customSheetView>
    <customSheetView guid="{3B3E6719-EACB-4D2C-89C1-05FFAB6020FD}" topLeftCell="A64">
      <selection activeCell="N31" sqref="N31"/>
      <pageMargins left="0.7" right="0.7" top="0.75" bottom="0.75" header="0.3" footer="0.3"/>
    </customSheetView>
    <customSheetView guid="{99BC1C51-34DC-4BF2-906C-1E31B6171D71}">
      <selection activeCell="E40" sqref="E40"/>
      <pageMargins left="0.7" right="0.7" top="0.75" bottom="0.75" header="0.3" footer="0.3"/>
    </customSheetView>
    <customSheetView guid="{60D2C030-4E31-4E07-8E1C-44D2EE84B177}">
      <selection activeCell="E40" sqref="E40"/>
      <pageMargins left="0.7" right="0.7" top="0.75" bottom="0.75" header="0.3" footer="0.3"/>
    </customSheetView>
    <customSheetView guid="{4E06BDBF-2CED-473B-850B-2A6C7311FF41}">
      <selection activeCell="C13" sqref="C13:C22"/>
      <pageMargins left="0.7" right="0.7" top="0.75" bottom="0.75" header="0.3" footer="0.3"/>
      <pageSetup orientation="portrait" horizontalDpi="300" verticalDpi="0" r:id="rId5"/>
    </customSheetView>
    <customSheetView guid="{7ECC2B8E-6A82-42F5-8AB0-4A51C54EA5EC}" topLeftCell="A7">
      <selection activeCell="C39" sqref="C39"/>
      <pageMargins left="0.7" right="0.7" top="0.75" bottom="0.75" header="0.3" footer="0.3"/>
    </customSheetView>
    <customSheetView guid="{FECB4C41-27E8-4A22-AFB3-4F54CDD4960E}">
      <selection activeCell="D4" sqref="D4"/>
      <pageMargins left="0.7" right="0.7" top="0.75" bottom="0.75" header="0.3" footer="0.3"/>
      <pageSetup orientation="portrait" horizontalDpi="300" verticalDpi="0" r:id="rId6"/>
    </customSheetView>
  </customSheetViews>
  <pageMargins left="0.7" right="0.7" top="0.75" bottom="0.75" header="0.3" footer="0.3"/>
  <pageSetup orientation="portrait" horizontalDpi="300" verticalDpi="0" r:id="rId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9"/>
  <sheetViews>
    <sheetView workbookViewId="0">
      <selection activeCell="C12" sqref="C12"/>
    </sheetView>
  </sheetViews>
  <sheetFormatPr defaultRowHeight="15" x14ac:dyDescent="0.25"/>
  <cols>
    <col min="2" max="2" width="33.42578125" customWidth="1"/>
    <col min="3" max="3" width="82.140625" bestFit="1" customWidth="1"/>
    <col min="4" max="4" width="11.28515625" bestFit="1" customWidth="1"/>
    <col min="5" max="5" width="11.5703125" bestFit="1" customWidth="1"/>
  </cols>
  <sheetData>
    <row r="1" spans="1:9" x14ac:dyDescent="0.25">
      <c r="A1" s="1" t="s">
        <v>84</v>
      </c>
    </row>
    <row r="2" spans="1:9" x14ac:dyDescent="0.25">
      <c r="B2" s="22" t="s">
        <v>86</v>
      </c>
      <c r="C2" t="s">
        <v>87</v>
      </c>
    </row>
    <row r="3" spans="1:9" x14ac:dyDescent="0.25">
      <c r="B3" s="22" t="s">
        <v>89</v>
      </c>
      <c r="C3" t="s">
        <v>88</v>
      </c>
    </row>
    <row r="4" spans="1:9" x14ac:dyDescent="0.25">
      <c r="B4" s="22"/>
    </row>
    <row r="5" spans="1:9" x14ac:dyDescent="0.25">
      <c r="B5" s="21" t="s">
        <v>82</v>
      </c>
    </row>
    <row r="6" spans="1:9" x14ac:dyDescent="0.25">
      <c r="B6" s="22" t="s">
        <v>90</v>
      </c>
      <c r="C6" t="s">
        <v>91</v>
      </c>
    </row>
    <row r="7" spans="1:9" x14ac:dyDescent="0.25">
      <c r="B7" s="22"/>
    </row>
    <row r="8" spans="1:9" x14ac:dyDescent="0.25">
      <c r="B8" s="21" t="s">
        <v>83</v>
      </c>
      <c r="C8" t="s">
        <v>85</v>
      </c>
    </row>
    <row r="11" spans="1:9" x14ac:dyDescent="0.25">
      <c r="B11" s="24" t="s">
        <v>56</v>
      </c>
      <c r="C11" s="24" t="s">
        <v>8</v>
      </c>
      <c r="D11" s="24" t="s">
        <v>98</v>
      </c>
      <c r="E11" s="24" t="s">
        <v>99</v>
      </c>
      <c r="F11" s="24" t="s">
        <v>100</v>
      </c>
    </row>
    <row r="12" spans="1:9" x14ac:dyDescent="0.25">
      <c r="B12" s="25" t="s">
        <v>205</v>
      </c>
      <c r="C12" s="3" t="s">
        <v>105</v>
      </c>
      <c r="D12" s="3" t="s">
        <v>95</v>
      </c>
      <c r="E12" s="3">
        <v>0.65</v>
      </c>
      <c r="F12" s="3" t="s">
        <v>102</v>
      </c>
      <c r="I12" t="s">
        <v>101</v>
      </c>
    </row>
    <row r="13" spans="1:9" x14ac:dyDescent="0.25">
      <c r="B13" s="26"/>
      <c r="C13" s="3" t="s">
        <v>206</v>
      </c>
      <c r="D13" s="14" t="s">
        <v>96</v>
      </c>
      <c r="E13" s="3">
        <v>1.6</v>
      </c>
      <c r="F13" s="3" t="s">
        <v>102</v>
      </c>
      <c r="I13" t="s">
        <v>103</v>
      </c>
    </row>
    <row r="14" spans="1:9" x14ac:dyDescent="0.25">
      <c r="B14" s="26"/>
      <c r="C14" s="3" t="s">
        <v>104</v>
      </c>
      <c r="D14" s="14" t="s">
        <v>94</v>
      </c>
      <c r="E14" s="3">
        <v>0.75</v>
      </c>
      <c r="F14" s="3" t="s">
        <v>102</v>
      </c>
      <c r="I14" t="s">
        <v>104</v>
      </c>
    </row>
    <row r="15" spans="1:9" x14ac:dyDescent="0.25">
      <c r="B15" s="27"/>
      <c r="C15" s="3" t="s">
        <v>105</v>
      </c>
      <c r="D15" s="14" t="s">
        <v>135</v>
      </c>
      <c r="E15" s="3">
        <v>1.2</v>
      </c>
      <c r="F15" s="3" t="s">
        <v>102</v>
      </c>
      <c r="I15" t="s">
        <v>105</v>
      </c>
    </row>
    <row r="16" spans="1:9" x14ac:dyDescent="0.25">
      <c r="I16" t="s">
        <v>206</v>
      </c>
    </row>
    <row r="18" spans="1:1" x14ac:dyDescent="0.25">
      <c r="A18" s="1" t="s">
        <v>111</v>
      </c>
    </row>
    <row r="38" spans="2:2" x14ac:dyDescent="0.25">
      <c r="B38" t="s">
        <v>112</v>
      </c>
    </row>
    <row r="39" spans="2:2" x14ac:dyDescent="0.25">
      <c r="B39" t="s">
        <v>113</v>
      </c>
    </row>
  </sheetData>
  <customSheetViews>
    <customSheetView guid="{7E0EA425-A420-4443-B9E0-CDF0AA9E5D09}">
      <selection activeCell="C12" sqref="C12"/>
      <pageMargins left="0.7" right="0.7" top="0.75" bottom="0.75" header="0.3" footer="0.3"/>
    </customSheetView>
    <customSheetView guid="{C94451EF-7A3E-4D72-B5A4-3D1B193192CC}">
      <selection activeCell="D14" sqref="D14"/>
      <pageMargins left="0.7" right="0.7" top="0.75" bottom="0.75" header="0.3" footer="0.3"/>
    </customSheetView>
    <customSheetView guid="{A2C66332-A809-458E-971B-FDB6D62C74C3}">
      <selection activeCell="D14" sqref="D14"/>
      <pageMargins left="0.7" right="0.7" top="0.75" bottom="0.75" header="0.3" footer="0.3"/>
    </customSheetView>
    <customSheetView guid="{336B6883-2145-4B58-921E-CEC7185A847E}">
      <selection activeCell="B6" sqref="B6:C6"/>
      <pageMargins left="0.7" right="0.7" top="0.75" bottom="0.75" header="0.3" footer="0.3"/>
    </customSheetView>
    <customSheetView guid="{D33AC7AF-C8AB-4CE9-94C7-9237011A5FC3}">
      <selection activeCell="D14" sqref="D14"/>
      <pageMargins left="0.7" right="0.7" top="0.75" bottom="0.75" header="0.3" footer="0.3"/>
    </customSheetView>
    <customSheetView guid="{89C03E1E-B6A8-49A1-B29C-5DC4FAB2FBC6}">
      <selection activeCell="C12" sqref="C12"/>
      <pageMargins left="0.7" right="0.7" top="0.75" bottom="0.75" header="0.3" footer="0.3"/>
    </customSheetView>
    <customSheetView guid="{F96FC7D9-4F89-4FE0-8D00-C0083DEB0472}">
      <selection activeCell="C12" sqref="C12"/>
      <pageMargins left="0.7" right="0.7" top="0.75" bottom="0.75" header="0.3" footer="0.3"/>
    </customSheetView>
    <customSheetView guid="{970EE037-F5E5-47AF-896A-0F6222879EBC}" topLeftCell="A22">
      <selection activeCell="B11" sqref="B11:F15"/>
      <pageMargins left="0.7" right="0.7" top="0.75" bottom="0.75" header="0.3" footer="0.3"/>
    </customSheetView>
    <customSheetView guid="{3B3E6719-EACB-4D2C-89C1-05FFAB6020FD}">
      <selection activeCell="D14" sqref="D14"/>
      <pageMargins left="0.7" right="0.7" top="0.75" bottom="0.75" header="0.3" footer="0.3"/>
    </customSheetView>
    <customSheetView guid="{99BC1C51-34DC-4BF2-906C-1E31B6171D71}">
      <selection activeCell="I27" sqref="I27"/>
      <pageMargins left="0.7" right="0.7" top="0.75" bottom="0.75" header="0.3" footer="0.3"/>
    </customSheetView>
    <customSheetView guid="{60D2C030-4E31-4E07-8E1C-44D2EE84B177}">
      <selection activeCell="I27" sqref="I27"/>
      <pageMargins left="0.7" right="0.7" top="0.75" bottom="0.75" header="0.3" footer="0.3"/>
    </customSheetView>
    <customSheetView guid="{4E06BDBF-2CED-473B-850B-2A6C7311FF41}">
      <selection activeCell="B11" sqref="B11:F15"/>
      <pageMargins left="0.7" right="0.7" top="0.75" bottom="0.75" header="0.3" footer="0.3"/>
    </customSheetView>
    <customSheetView guid="{7ECC2B8E-6A82-42F5-8AB0-4A51C54EA5EC}">
      <selection activeCell="B11" sqref="B11:F15"/>
      <pageMargins left="0.7" right="0.7" top="0.75" bottom="0.75" header="0.3" footer="0.3"/>
    </customSheetView>
    <customSheetView guid="{FECB4C41-27E8-4A22-AFB3-4F54CDD4960E}">
      <selection activeCell="C12" sqref="C12"/>
      <pageMargins left="0.7" right="0.7" top="0.75" bottom="0.75" header="0.3" footer="0.3"/>
    </customSheetView>
  </customSheetView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P30" sqref="P30"/>
    </sheetView>
  </sheetViews>
  <sheetFormatPr defaultRowHeight="15" x14ac:dyDescent="0.25"/>
  <sheetData/>
  <customSheetViews>
    <customSheetView guid="{7E0EA425-A420-4443-B9E0-CDF0AA9E5D09}">
      <selection activeCell="P30" sqref="P30"/>
      <pageMargins left="0.7" right="0.7" top="0.75" bottom="0.75" header="0.3" footer="0.3"/>
    </customSheetView>
    <customSheetView guid="{C94451EF-7A3E-4D72-B5A4-3D1B193192CC}">
      <selection activeCell="P30" sqref="P30"/>
      <pageMargins left="0.7" right="0.7" top="0.75" bottom="0.75" header="0.3" footer="0.3"/>
    </customSheetView>
    <customSheetView guid="{A2C66332-A809-458E-971B-FDB6D62C74C3}">
      <selection activeCell="P30" sqref="P30"/>
      <pageMargins left="0.7" right="0.7" top="0.75" bottom="0.75" header="0.3" footer="0.3"/>
    </customSheetView>
    <customSheetView guid="{336B6883-2145-4B58-921E-CEC7185A847E}">
      <selection activeCell="P30" sqref="P30"/>
      <pageMargins left="0.7" right="0.7" top="0.75" bottom="0.75" header="0.3" footer="0.3"/>
    </customSheetView>
    <customSheetView guid="{D33AC7AF-C8AB-4CE9-94C7-9237011A5FC3}">
      <selection activeCell="P30" sqref="P30"/>
      <pageMargins left="0.7" right="0.7" top="0.75" bottom="0.75" header="0.3" footer="0.3"/>
    </customSheetView>
    <customSheetView guid="{89C03E1E-B6A8-49A1-B29C-5DC4FAB2FBC6}">
      <selection activeCell="P30" sqref="P30"/>
      <pageMargins left="0.7" right="0.7" top="0.75" bottom="0.75" header="0.3" footer="0.3"/>
    </customSheetView>
    <customSheetView guid="{F96FC7D9-4F89-4FE0-8D00-C0083DEB0472}">
      <selection activeCell="P30" sqref="P30"/>
      <pageMargins left="0.7" right="0.7" top="0.75" bottom="0.75" header="0.3" footer="0.3"/>
    </customSheetView>
    <customSheetView guid="{970EE037-F5E5-47AF-896A-0F6222879EBC}">
      <selection activeCell="P30" sqref="P30"/>
      <pageMargins left="0.7" right="0.7" top="0.75" bottom="0.75" header="0.3" footer="0.3"/>
    </customSheetView>
    <customSheetView guid="{3B3E6719-EACB-4D2C-89C1-05FFAB6020FD}">
      <selection activeCell="P30" sqref="P30"/>
      <pageMargins left="0.7" right="0.7" top="0.75" bottom="0.75" header="0.3" footer="0.3"/>
    </customSheetView>
    <customSheetView guid="{99BC1C51-34DC-4BF2-906C-1E31B6171D71}">
      <selection activeCell="P30" sqref="P30"/>
      <pageMargins left="0.7" right="0.7" top="0.75" bottom="0.75" header="0.3" footer="0.3"/>
    </customSheetView>
    <customSheetView guid="{60D2C030-4E31-4E07-8E1C-44D2EE84B177}">
      <selection activeCell="P30" sqref="P30"/>
      <pageMargins left="0.7" right="0.7" top="0.75" bottom="0.75" header="0.3" footer="0.3"/>
    </customSheetView>
    <customSheetView guid="{4E06BDBF-2CED-473B-850B-2A6C7311FF41}">
      <selection activeCell="P30" sqref="P30"/>
      <pageMargins left="0.7" right="0.7" top="0.75" bottom="0.75" header="0.3" footer="0.3"/>
    </customSheetView>
    <customSheetView guid="{7ECC2B8E-6A82-42F5-8AB0-4A51C54EA5EC}">
      <selection activeCell="P30" sqref="P30"/>
      <pageMargins left="0.7" right="0.7" top="0.75" bottom="0.75" header="0.3" footer="0.3"/>
    </customSheetView>
    <customSheetView guid="{FECB4C41-27E8-4A22-AFB3-4F54CDD4960E}">
      <selection activeCell="P30" sqref="P30"/>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80"/>
  <sheetViews>
    <sheetView topLeftCell="A106" workbookViewId="0">
      <selection activeCell="A6" sqref="A6:XFD6"/>
    </sheetView>
  </sheetViews>
  <sheetFormatPr defaultRowHeight="15" x14ac:dyDescent="0.25"/>
  <cols>
    <col min="1" max="1" width="10" bestFit="1" customWidth="1"/>
    <col min="2" max="2" width="13.28515625" customWidth="1"/>
    <col min="4" max="4" width="25" customWidth="1"/>
    <col min="5" max="5" width="14.85546875" bestFit="1" customWidth="1"/>
    <col min="6" max="6" width="27.85546875" bestFit="1" customWidth="1"/>
    <col min="8" max="8" width="19" customWidth="1"/>
  </cols>
  <sheetData>
    <row r="1" spans="1:18" x14ac:dyDescent="0.25">
      <c r="A1" s="74" t="s">
        <v>178</v>
      </c>
      <c r="B1" s="74" t="s">
        <v>163</v>
      </c>
      <c r="J1" s="75"/>
      <c r="K1" s="74" t="s">
        <v>178</v>
      </c>
      <c r="L1" s="74" t="s">
        <v>162</v>
      </c>
    </row>
    <row r="2" spans="1:18" x14ac:dyDescent="0.25">
      <c r="J2" s="75"/>
    </row>
    <row r="3" spans="1:18" x14ac:dyDescent="0.25">
      <c r="A3" s="1" t="s">
        <v>38</v>
      </c>
      <c r="B3" s="34">
        <v>43972</v>
      </c>
      <c r="D3" s="34">
        <v>44002</v>
      </c>
      <c r="F3" s="6"/>
      <c r="J3" s="75"/>
      <c r="K3" s="1" t="s">
        <v>38</v>
      </c>
      <c r="L3" s="34">
        <v>43952</v>
      </c>
      <c r="N3" s="34">
        <v>43955</v>
      </c>
      <c r="P3" s="6"/>
    </row>
    <row r="4" spans="1:18" x14ac:dyDescent="0.25">
      <c r="A4" s="1" t="s">
        <v>30</v>
      </c>
      <c r="B4" s="7">
        <v>2</v>
      </c>
      <c r="J4" s="75"/>
      <c r="K4" s="1" t="s">
        <v>30</v>
      </c>
      <c r="L4" s="7">
        <v>2</v>
      </c>
    </row>
    <row r="5" spans="1:18" x14ac:dyDescent="0.25">
      <c r="A5" s="1" t="s">
        <v>136</v>
      </c>
      <c r="B5" s="7">
        <v>1</v>
      </c>
      <c r="C5" t="s">
        <v>172</v>
      </c>
      <c r="J5" s="75"/>
      <c r="K5" s="1" t="s">
        <v>136</v>
      </c>
      <c r="L5" s="7">
        <v>1</v>
      </c>
      <c r="M5" t="s">
        <v>172</v>
      </c>
    </row>
    <row r="6" spans="1:18" x14ac:dyDescent="0.25">
      <c r="A6" s="1" t="s">
        <v>108</v>
      </c>
      <c r="B6">
        <v>1</v>
      </c>
      <c r="J6" s="75"/>
      <c r="K6" s="1" t="s">
        <v>108</v>
      </c>
      <c r="L6">
        <v>1</v>
      </c>
    </row>
    <row r="7" spans="1:18" x14ac:dyDescent="0.25">
      <c r="A7" s="1"/>
      <c r="J7" s="75"/>
      <c r="K7" s="1"/>
    </row>
    <row r="8" spans="1:18" x14ac:dyDescent="0.25">
      <c r="B8" s="1" t="s">
        <v>189</v>
      </c>
      <c r="J8" s="75"/>
      <c r="L8" s="1" t="s">
        <v>189</v>
      </c>
    </row>
    <row r="9" spans="1:18" ht="75" x14ac:dyDescent="0.25">
      <c r="C9" s="54" t="s">
        <v>25</v>
      </c>
      <c r="D9" s="54" t="s">
        <v>26</v>
      </c>
      <c r="E9" s="54" t="s">
        <v>27</v>
      </c>
      <c r="F9" s="54" t="s">
        <v>28</v>
      </c>
      <c r="G9" s="8" t="s">
        <v>99</v>
      </c>
      <c r="H9" s="8" t="s">
        <v>29</v>
      </c>
      <c r="J9" s="75"/>
      <c r="M9" s="54" t="s">
        <v>25</v>
      </c>
      <c r="N9" s="54" t="s">
        <v>26</v>
      </c>
      <c r="O9" s="54" t="s">
        <v>27</v>
      </c>
      <c r="P9" s="54" t="s">
        <v>28</v>
      </c>
      <c r="Q9" s="8" t="s">
        <v>99</v>
      </c>
      <c r="R9" s="8" t="s">
        <v>29</v>
      </c>
    </row>
    <row r="10" spans="1:18" x14ac:dyDescent="0.25">
      <c r="C10" s="59">
        <v>1</v>
      </c>
      <c r="D10" s="59" t="s">
        <v>3</v>
      </c>
      <c r="E10" s="59">
        <v>11319</v>
      </c>
      <c r="F10" s="59">
        <v>0</v>
      </c>
      <c r="G10" s="59">
        <v>25.153333333333332</v>
      </c>
      <c r="H10" s="40">
        <v>0</v>
      </c>
      <c r="J10" s="75"/>
      <c r="M10" s="59">
        <v>1</v>
      </c>
      <c r="N10" s="59" t="s">
        <v>3</v>
      </c>
      <c r="O10" s="59">
        <v>3852.2249999999999</v>
      </c>
      <c r="P10" s="59">
        <v>0</v>
      </c>
      <c r="Q10" s="59">
        <v>8.5604999999999993</v>
      </c>
      <c r="R10" s="40">
        <v>0</v>
      </c>
    </row>
    <row r="11" spans="1:18" x14ac:dyDescent="0.25">
      <c r="C11" s="59">
        <v>2</v>
      </c>
      <c r="D11" s="59" t="s">
        <v>2</v>
      </c>
      <c r="E11" s="59">
        <v>136</v>
      </c>
      <c r="F11" s="59">
        <v>18</v>
      </c>
      <c r="G11" s="59">
        <v>1.0461538461538462</v>
      </c>
      <c r="H11" s="40">
        <v>0.13235294117647059</v>
      </c>
      <c r="J11" s="75"/>
      <c r="M11" s="59">
        <v>2</v>
      </c>
      <c r="N11" s="59" t="s">
        <v>2</v>
      </c>
      <c r="O11" s="59">
        <v>299</v>
      </c>
      <c r="P11" s="59">
        <v>0</v>
      </c>
      <c r="Q11" s="59">
        <v>2.2999999999999998</v>
      </c>
      <c r="R11" s="40">
        <v>0</v>
      </c>
    </row>
    <row r="12" spans="1:18" x14ac:dyDescent="0.25">
      <c r="C12" s="32"/>
      <c r="D12" s="30"/>
      <c r="E12" s="30"/>
      <c r="F12" s="30"/>
      <c r="G12" s="33"/>
      <c r="J12" s="75"/>
      <c r="M12" s="32"/>
      <c r="N12" s="30"/>
      <c r="O12" s="30"/>
      <c r="P12" s="30"/>
      <c r="Q12" s="33"/>
    </row>
    <row r="13" spans="1:18" x14ac:dyDescent="0.25">
      <c r="B13" s="1" t="s">
        <v>190</v>
      </c>
      <c r="J13" s="75"/>
      <c r="L13" s="1" t="s">
        <v>190</v>
      </c>
    </row>
    <row r="14" spans="1:18" ht="45" x14ac:dyDescent="0.25">
      <c r="C14" s="54" t="s">
        <v>25</v>
      </c>
      <c r="D14" s="54" t="s">
        <v>31</v>
      </c>
      <c r="E14" s="8" t="s">
        <v>32</v>
      </c>
      <c r="F14" s="8" t="s">
        <v>33</v>
      </c>
      <c r="G14" s="8" t="s">
        <v>133</v>
      </c>
      <c r="H14" s="8" t="s">
        <v>134</v>
      </c>
      <c r="J14" s="75"/>
      <c r="M14" s="54" t="s">
        <v>25</v>
      </c>
      <c r="N14" s="54" t="s">
        <v>31</v>
      </c>
      <c r="O14" s="8" t="s">
        <v>32</v>
      </c>
      <c r="P14" s="8" t="s">
        <v>33</v>
      </c>
      <c r="Q14" s="8" t="s">
        <v>133</v>
      </c>
      <c r="R14" s="8" t="s">
        <v>134</v>
      </c>
    </row>
    <row r="15" spans="1:18" x14ac:dyDescent="0.25">
      <c r="C15" s="59">
        <v>1</v>
      </c>
      <c r="D15" s="28" t="s">
        <v>114</v>
      </c>
      <c r="E15" s="59">
        <v>0</v>
      </c>
      <c r="F15" s="59">
        <v>0</v>
      </c>
      <c r="G15" s="59">
        <v>0</v>
      </c>
      <c r="H15" s="59">
        <v>0</v>
      </c>
      <c r="J15" s="75"/>
      <c r="M15" s="59">
        <v>1</v>
      </c>
      <c r="N15" s="28" t="s">
        <v>114</v>
      </c>
      <c r="O15" s="59">
        <v>0</v>
      </c>
      <c r="P15" s="59">
        <v>0</v>
      </c>
      <c r="Q15" s="59">
        <v>0</v>
      </c>
      <c r="R15" s="59">
        <v>0</v>
      </c>
    </row>
    <row r="16" spans="1:18" x14ac:dyDescent="0.25">
      <c r="C16" s="59">
        <v>2</v>
      </c>
      <c r="D16" s="28" t="s">
        <v>115</v>
      </c>
      <c r="E16" s="59">
        <v>0</v>
      </c>
      <c r="F16" s="59">
        <v>0</v>
      </c>
      <c r="G16" s="59">
        <v>0</v>
      </c>
      <c r="H16" s="59">
        <v>0</v>
      </c>
      <c r="J16" s="75"/>
      <c r="M16" s="59">
        <v>2</v>
      </c>
      <c r="N16" s="28" t="s">
        <v>115</v>
      </c>
      <c r="O16" s="59">
        <v>0</v>
      </c>
      <c r="P16" s="59">
        <v>0</v>
      </c>
      <c r="Q16" s="59">
        <v>0</v>
      </c>
      <c r="R16" s="59">
        <v>0</v>
      </c>
    </row>
    <row r="17" spans="2:18" x14ac:dyDescent="0.25">
      <c r="C17" s="59">
        <v>3</v>
      </c>
      <c r="D17" s="28" t="s">
        <v>116</v>
      </c>
      <c r="E17" s="59">
        <v>0</v>
      </c>
      <c r="F17" s="59">
        <v>0</v>
      </c>
      <c r="G17" s="59">
        <v>0</v>
      </c>
      <c r="H17" s="59">
        <v>0</v>
      </c>
      <c r="J17" s="75"/>
      <c r="M17" s="59">
        <v>3</v>
      </c>
      <c r="N17" s="28" t="s">
        <v>116</v>
      </c>
      <c r="O17" s="59">
        <v>0</v>
      </c>
      <c r="P17" s="59">
        <v>0</v>
      </c>
      <c r="Q17" s="59">
        <v>0</v>
      </c>
      <c r="R17" s="59">
        <v>0</v>
      </c>
    </row>
    <row r="18" spans="2:18" x14ac:dyDescent="0.25">
      <c r="C18" s="59">
        <v>4</v>
      </c>
      <c r="D18" s="28" t="s">
        <v>117</v>
      </c>
      <c r="E18" s="59">
        <v>0</v>
      </c>
      <c r="F18" s="59">
        <v>0</v>
      </c>
      <c r="G18" s="59">
        <v>0</v>
      </c>
      <c r="H18" s="59">
        <v>0</v>
      </c>
      <c r="J18" s="75"/>
      <c r="M18" s="59">
        <v>4</v>
      </c>
      <c r="N18" s="28" t="s">
        <v>117</v>
      </c>
      <c r="O18" s="59">
        <v>0</v>
      </c>
      <c r="P18" s="59">
        <v>0</v>
      </c>
      <c r="Q18" s="59">
        <v>0</v>
      </c>
      <c r="R18" s="59">
        <v>0</v>
      </c>
    </row>
    <row r="19" spans="2:18" x14ac:dyDescent="0.25">
      <c r="C19" s="59">
        <v>5</v>
      </c>
      <c r="D19" s="28" t="s">
        <v>167</v>
      </c>
      <c r="E19" s="59">
        <v>0</v>
      </c>
      <c r="F19" s="59">
        <v>0</v>
      </c>
      <c r="G19" s="59">
        <v>0</v>
      </c>
      <c r="H19" s="59">
        <v>0</v>
      </c>
      <c r="J19" s="75"/>
      <c r="M19" s="59">
        <v>5</v>
      </c>
      <c r="N19" s="28" t="s">
        <v>167</v>
      </c>
      <c r="O19" s="59">
        <v>0</v>
      </c>
      <c r="P19" s="59">
        <v>0</v>
      </c>
      <c r="Q19" s="59">
        <v>0</v>
      </c>
      <c r="R19" s="59">
        <v>0</v>
      </c>
    </row>
    <row r="20" spans="2:18" x14ac:dyDescent="0.25">
      <c r="C20" s="59">
        <v>6</v>
      </c>
      <c r="D20" s="28" t="s">
        <v>168</v>
      </c>
      <c r="E20" s="59">
        <v>0</v>
      </c>
      <c r="F20" s="59">
        <v>0</v>
      </c>
      <c r="G20" s="59">
        <v>0</v>
      </c>
      <c r="H20" s="59">
        <v>0</v>
      </c>
      <c r="J20" s="75"/>
      <c r="M20" s="59">
        <v>6</v>
      </c>
      <c r="N20" s="28" t="s">
        <v>168</v>
      </c>
      <c r="O20" s="59">
        <v>0</v>
      </c>
      <c r="P20" s="59">
        <v>0</v>
      </c>
      <c r="Q20" s="59">
        <v>0</v>
      </c>
      <c r="R20" s="59">
        <v>0</v>
      </c>
    </row>
    <row r="21" spans="2:18" x14ac:dyDescent="0.25">
      <c r="C21" s="59">
        <v>7</v>
      </c>
      <c r="D21" s="28" t="s">
        <v>169</v>
      </c>
      <c r="E21" s="59">
        <v>0</v>
      </c>
      <c r="F21" s="59">
        <v>18</v>
      </c>
      <c r="G21" s="59">
        <v>0</v>
      </c>
      <c r="H21" s="59">
        <v>0.13846153846153847</v>
      </c>
      <c r="J21" s="75"/>
      <c r="M21" s="59">
        <v>7</v>
      </c>
      <c r="N21" s="28" t="s">
        <v>169</v>
      </c>
      <c r="O21" s="59">
        <v>0</v>
      </c>
      <c r="P21" s="59">
        <v>0</v>
      </c>
      <c r="Q21" s="59">
        <v>0</v>
      </c>
      <c r="R21" s="59">
        <v>0</v>
      </c>
    </row>
    <row r="22" spans="2:18" x14ac:dyDescent="0.25">
      <c r="C22" s="59">
        <v>8</v>
      </c>
      <c r="D22" s="28" t="s">
        <v>170</v>
      </c>
      <c r="E22" s="59">
        <v>0</v>
      </c>
      <c r="F22" s="59">
        <v>0</v>
      </c>
      <c r="G22" s="59">
        <v>0</v>
      </c>
      <c r="H22" s="59">
        <v>0</v>
      </c>
      <c r="J22" s="75"/>
      <c r="M22" s="59">
        <v>8</v>
      </c>
      <c r="N22" s="28" t="s">
        <v>170</v>
      </c>
      <c r="O22" s="59">
        <v>0</v>
      </c>
      <c r="P22" s="59">
        <v>0</v>
      </c>
      <c r="Q22" s="59">
        <v>0</v>
      </c>
      <c r="R22" s="59">
        <v>0</v>
      </c>
    </row>
    <row r="23" spans="2:18" x14ac:dyDescent="0.25">
      <c r="C23" s="59">
        <v>9</v>
      </c>
      <c r="D23" s="28" t="s">
        <v>158</v>
      </c>
      <c r="E23" s="59">
        <v>0</v>
      </c>
      <c r="F23" s="59">
        <v>0</v>
      </c>
      <c r="G23" s="59">
        <v>0</v>
      </c>
      <c r="H23" s="59">
        <v>0</v>
      </c>
      <c r="J23" s="75"/>
      <c r="M23" s="59">
        <v>9</v>
      </c>
      <c r="N23" s="28" t="s">
        <v>158</v>
      </c>
      <c r="O23" s="59">
        <v>0</v>
      </c>
      <c r="P23" s="59">
        <v>0</v>
      </c>
      <c r="Q23" s="59">
        <v>0</v>
      </c>
      <c r="R23" s="59">
        <v>0</v>
      </c>
    </row>
    <row r="24" spans="2:18" x14ac:dyDescent="0.25">
      <c r="C24" s="59">
        <v>10</v>
      </c>
      <c r="D24" s="28" t="s">
        <v>157</v>
      </c>
      <c r="E24" s="59">
        <v>0</v>
      </c>
      <c r="F24" s="59">
        <v>0</v>
      </c>
      <c r="G24" s="59">
        <v>0</v>
      </c>
      <c r="H24" s="59">
        <v>0</v>
      </c>
      <c r="J24" s="75"/>
      <c r="M24" s="59">
        <v>10</v>
      </c>
      <c r="N24" s="28" t="s">
        <v>157</v>
      </c>
      <c r="O24" s="59">
        <v>0</v>
      </c>
      <c r="P24" s="59">
        <v>0</v>
      </c>
      <c r="Q24" s="59">
        <v>0</v>
      </c>
      <c r="R24" s="59">
        <v>0</v>
      </c>
    </row>
    <row r="25" spans="2:18" x14ac:dyDescent="0.25">
      <c r="C25" s="29"/>
      <c r="D25" s="29"/>
      <c r="E25" s="30"/>
      <c r="F25" s="30"/>
      <c r="J25" s="75"/>
      <c r="M25" s="29"/>
      <c r="N25" s="29"/>
      <c r="O25" s="30"/>
      <c r="P25" s="30"/>
    </row>
    <row r="26" spans="2:18" x14ac:dyDescent="0.25">
      <c r="B26" s="1" t="s">
        <v>34</v>
      </c>
      <c r="J26" s="75"/>
      <c r="L26" s="1" t="s">
        <v>34</v>
      </c>
    </row>
    <row r="27" spans="2:18" x14ac:dyDescent="0.25">
      <c r="C27" s="54" t="s">
        <v>25</v>
      </c>
      <c r="D27" s="49" t="s">
        <v>35</v>
      </c>
      <c r="E27" s="50"/>
      <c r="F27" s="51"/>
      <c r="J27" s="75"/>
      <c r="M27" s="54" t="s">
        <v>25</v>
      </c>
      <c r="N27" s="49" t="s">
        <v>35</v>
      </c>
      <c r="O27" s="50"/>
      <c r="P27" s="51"/>
    </row>
    <row r="28" spans="2:18" x14ac:dyDescent="0.25">
      <c r="C28" s="59">
        <v>1</v>
      </c>
      <c r="D28" s="36" t="s">
        <v>61</v>
      </c>
      <c r="E28" s="37"/>
      <c r="F28" s="38"/>
      <c r="J28" s="75"/>
      <c r="M28" s="59">
        <v>1</v>
      </c>
      <c r="N28" s="36" t="s">
        <v>61</v>
      </c>
      <c r="O28" s="37"/>
      <c r="P28" s="38"/>
    </row>
    <row r="29" spans="2:18" x14ac:dyDescent="0.25">
      <c r="C29" s="59">
        <v>2</v>
      </c>
      <c r="D29" s="36" t="s">
        <v>61</v>
      </c>
      <c r="E29" s="37"/>
      <c r="F29" s="38"/>
      <c r="J29" s="75"/>
      <c r="M29" s="59">
        <v>2</v>
      </c>
      <c r="N29" s="36" t="s">
        <v>61</v>
      </c>
      <c r="O29" s="37"/>
      <c r="P29" s="38"/>
    </row>
    <row r="30" spans="2:18" x14ac:dyDescent="0.25">
      <c r="C30" s="59">
        <v>3</v>
      </c>
      <c r="D30" s="36" t="s">
        <v>61</v>
      </c>
      <c r="E30" s="37"/>
      <c r="F30" s="38"/>
      <c r="J30" s="75"/>
      <c r="M30" s="59">
        <v>3</v>
      </c>
      <c r="N30" s="36" t="s">
        <v>61</v>
      </c>
      <c r="O30" s="37"/>
      <c r="P30" s="38"/>
    </row>
    <row r="31" spans="2:18" x14ac:dyDescent="0.25">
      <c r="C31" s="59">
        <v>4</v>
      </c>
      <c r="D31" s="36" t="s">
        <v>61</v>
      </c>
      <c r="E31" s="37"/>
      <c r="F31" s="38"/>
      <c r="J31" s="75"/>
      <c r="M31" s="59">
        <v>4</v>
      </c>
      <c r="N31" s="36" t="s">
        <v>61</v>
      </c>
      <c r="O31" s="37"/>
      <c r="P31" s="38"/>
    </row>
    <row r="32" spans="2:18" x14ac:dyDescent="0.25">
      <c r="J32" s="75"/>
    </row>
    <row r="33" spans="2:16" x14ac:dyDescent="0.25">
      <c r="B33" s="1" t="s">
        <v>191</v>
      </c>
      <c r="J33" s="75"/>
      <c r="L33" s="1" t="s">
        <v>191</v>
      </c>
    </row>
    <row r="34" spans="2:16" ht="30" x14ac:dyDescent="0.25">
      <c r="C34" s="54" t="s">
        <v>25</v>
      </c>
      <c r="D34" s="54" t="s">
        <v>31</v>
      </c>
      <c r="E34" s="8" t="s">
        <v>131</v>
      </c>
      <c r="F34" s="8" t="s">
        <v>132</v>
      </c>
      <c r="J34" s="75"/>
      <c r="M34" s="54" t="s">
        <v>25</v>
      </c>
      <c r="N34" s="54" t="s">
        <v>31</v>
      </c>
      <c r="O34" s="8" t="s">
        <v>131</v>
      </c>
      <c r="P34" s="8" t="s">
        <v>132</v>
      </c>
    </row>
    <row r="35" spans="2:16" x14ac:dyDescent="0.25">
      <c r="C35" s="59">
        <v>1</v>
      </c>
      <c r="D35" s="28" t="s">
        <v>114</v>
      </c>
      <c r="E35" s="58">
        <v>0</v>
      </c>
      <c r="F35" s="59">
        <v>0</v>
      </c>
      <c r="J35" s="75"/>
      <c r="M35" s="59">
        <v>1</v>
      </c>
      <c r="N35" s="28" t="s">
        <v>114</v>
      </c>
      <c r="O35" s="58">
        <v>0</v>
      </c>
      <c r="P35" s="59">
        <v>0</v>
      </c>
    </row>
    <row r="36" spans="2:16" x14ac:dyDescent="0.25">
      <c r="C36" s="59">
        <v>2</v>
      </c>
      <c r="D36" s="28" t="s">
        <v>115</v>
      </c>
      <c r="E36" s="58">
        <v>0</v>
      </c>
      <c r="F36" s="59">
        <v>0</v>
      </c>
      <c r="J36" s="75"/>
      <c r="M36" s="59">
        <v>2</v>
      </c>
      <c r="N36" s="28" t="s">
        <v>115</v>
      </c>
      <c r="O36" s="58">
        <v>0</v>
      </c>
      <c r="P36" s="59">
        <v>0</v>
      </c>
    </row>
    <row r="37" spans="2:16" x14ac:dyDescent="0.25">
      <c r="C37" s="59">
        <v>3</v>
      </c>
      <c r="D37" s="28" t="s">
        <v>116</v>
      </c>
      <c r="E37" s="58">
        <v>0</v>
      </c>
      <c r="F37" s="59">
        <v>0</v>
      </c>
      <c r="J37" s="75"/>
      <c r="M37" s="59">
        <v>3</v>
      </c>
      <c r="N37" s="28" t="s">
        <v>116</v>
      </c>
      <c r="O37" s="58">
        <v>0</v>
      </c>
      <c r="P37" s="59">
        <v>0</v>
      </c>
    </row>
    <row r="38" spans="2:16" x14ac:dyDescent="0.25">
      <c r="C38" s="59">
        <v>4</v>
      </c>
      <c r="D38" s="28" t="s">
        <v>117</v>
      </c>
      <c r="E38" s="58">
        <v>0</v>
      </c>
      <c r="F38" s="59">
        <v>0</v>
      </c>
      <c r="J38" s="75"/>
      <c r="M38" s="59">
        <v>4</v>
      </c>
      <c r="N38" s="28" t="s">
        <v>117</v>
      </c>
      <c r="O38" s="58">
        <v>0</v>
      </c>
      <c r="P38" s="59">
        <v>0</v>
      </c>
    </row>
    <row r="39" spans="2:16" x14ac:dyDescent="0.25">
      <c r="C39" s="59">
        <v>5</v>
      </c>
      <c r="D39" s="28" t="s">
        <v>167</v>
      </c>
      <c r="E39" s="58">
        <v>0</v>
      </c>
      <c r="F39" s="59">
        <v>0</v>
      </c>
      <c r="J39" s="75"/>
      <c r="M39" s="59">
        <v>5</v>
      </c>
      <c r="N39" s="28" t="s">
        <v>167</v>
      </c>
      <c r="O39" s="58">
        <v>0</v>
      </c>
      <c r="P39" s="59">
        <v>0</v>
      </c>
    </row>
    <row r="40" spans="2:16" x14ac:dyDescent="0.25">
      <c r="C40" s="59">
        <v>6</v>
      </c>
      <c r="D40" s="28" t="s">
        <v>168</v>
      </c>
      <c r="E40" s="58">
        <v>0</v>
      </c>
      <c r="F40" s="59">
        <v>0</v>
      </c>
      <c r="J40" s="75"/>
      <c r="M40" s="59">
        <v>6</v>
      </c>
      <c r="N40" s="28" t="s">
        <v>168</v>
      </c>
      <c r="O40" s="58">
        <v>0</v>
      </c>
      <c r="P40" s="59">
        <v>0</v>
      </c>
    </row>
    <row r="41" spans="2:16" x14ac:dyDescent="0.25">
      <c r="C41" s="59">
        <v>7</v>
      </c>
      <c r="D41" s="28" t="s">
        <v>169</v>
      </c>
      <c r="E41" s="58">
        <v>0</v>
      </c>
      <c r="F41" s="59">
        <v>0</v>
      </c>
      <c r="J41" s="75"/>
      <c r="M41" s="59">
        <v>7</v>
      </c>
      <c r="N41" s="28" t="s">
        <v>169</v>
      </c>
      <c r="O41" s="58">
        <v>0</v>
      </c>
      <c r="P41" s="59">
        <v>0</v>
      </c>
    </row>
    <row r="42" spans="2:16" x14ac:dyDescent="0.25">
      <c r="C42" s="59">
        <v>8</v>
      </c>
      <c r="D42" s="28" t="s">
        <v>170</v>
      </c>
      <c r="E42" s="58">
        <v>0</v>
      </c>
      <c r="F42" s="59">
        <v>0</v>
      </c>
      <c r="J42" s="75"/>
      <c r="M42" s="59">
        <v>8</v>
      </c>
      <c r="N42" s="28" t="s">
        <v>170</v>
      </c>
      <c r="O42" s="58">
        <v>0</v>
      </c>
      <c r="P42" s="59">
        <v>0</v>
      </c>
    </row>
    <row r="43" spans="2:16" x14ac:dyDescent="0.25">
      <c r="C43" s="59">
        <v>9</v>
      </c>
      <c r="D43" s="28" t="s">
        <v>158</v>
      </c>
      <c r="E43" s="58">
        <v>0</v>
      </c>
      <c r="F43" s="59">
        <v>0</v>
      </c>
      <c r="J43" s="75"/>
      <c r="M43" s="59">
        <v>9</v>
      </c>
      <c r="N43" s="28" t="s">
        <v>158</v>
      </c>
      <c r="O43" s="58">
        <v>0</v>
      </c>
      <c r="P43" s="59">
        <v>0</v>
      </c>
    </row>
    <row r="44" spans="2:16" x14ac:dyDescent="0.25">
      <c r="C44" s="59">
        <v>10</v>
      </c>
      <c r="D44" s="28" t="s">
        <v>157</v>
      </c>
      <c r="E44" s="58">
        <v>0</v>
      </c>
      <c r="F44" s="59">
        <v>0</v>
      </c>
      <c r="J44" s="75"/>
      <c r="M44" s="59">
        <v>10</v>
      </c>
      <c r="N44" s="28" t="s">
        <v>157</v>
      </c>
      <c r="O44" s="58">
        <v>0</v>
      </c>
      <c r="P44" s="59">
        <v>0</v>
      </c>
    </row>
    <row r="45" spans="2:16" x14ac:dyDescent="0.25">
      <c r="C45" s="30"/>
      <c r="D45" s="29"/>
      <c r="E45" s="60"/>
      <c r="F45" s="30"/>
      <c r="J45" s="75"/>
      <c r="M45" s="30"/>
      <c r="N45" s="29"/>
      <c r="O45" s="60"/>
      <c r="P45" s="30"/>
    </row>
    <row r="46" spans="2:16" x14ac:dyDescent="0.25">
      <c r="B46" s="1" t="s">
        <v>192</v>
      </c>
      <c r="J46" s="75"/>
      <c r="L46" s="1" t="s">
        <v>192</v>
      </c>
    </row>
    <row r="47" spans="2:16" ht="30" x14ac:dyDescent="0.25">
      <c r="C47" s="54" t="s">
        <v>25</v>
      </c>
      <c r="D47" s="54" t="s">
        <v>31</v>
      </c>
      <c r="E47" s="8" t="s">
        <v>36</v>
      </c>
      <c r="F47" s="8" t="s">
        <v>37</v>
      </c>
      <c r="J47" s="75"/>
      <c r="M47" s="54" t="s">
        <v>25</v>
      </c>
      <c r="N47" s="54" t="s">
        <v>31</v>
      </c>
      <c r="O47" s="8" t="s">
        <v>36</v>
      </c>
      <c r="P47" s="8" t="s">
        <v>37</v>
      </c>
    </row>
    <row r="48" spans="2:16" x14ac:dyDescent="0.25">
      <c r="C48" s="59">
        <v>1</v>
      </c>
      <c r="D48" s="28" t="s">
        <v>114</v>
      </c>
      <c r="E48" s="58" t="s">
        <v>61</v>
      </c>
      <c r="F48" s="58" t="s">
        <v>61</v>
      </c>
      <c r="J48" s="75"/>
      <c r="M48" s="59">
        <v>1</v>
      </c>
      <c r="N48" s="28" t="s">
        <v>114</v>
      </c>
      <c r="O48" s="58" t="s">
        <v>61</v>
      </c>
      <c r="P48" s="58" t="s">
        <v>61</v>
      </c>
    </row>
    <row r="49" spans="2:16" x14ac:dyDescent="0.25">
      <c r="C49" s="59">
        <v>2</v>
      </c>
      <c r="D49" s="28" t="s">
        <v>115</v>
      </c>
      <c r="E49" s="58" t="s">
        <v>61</v>
      </c>
      <c r="F49" s="58" t="s">
        <v>61</v>
      </c>
      <c r="J49" s="75"/>
      <c r="M49" s="59">
        <v>2</v>
      </c>
      <c r="N49" s="28" t="s">
        <v>115</v>
      </c>
      <c r="O49" s="58" t="s">
        <v>61</v>
      </c>
      <c r="P49" s="58" t="s">
        <v>61</v>
      </c>
    </row>
    <row r="50" spans="2:16" x14ac:dyDescent="0.25">
      <c r="C50" s="59">
        <v>3</v>
      </c>
      <c r="D50" s="28" t="s">
        <v>116</v>
      </c>
      <c r="E50" s="58" t="s">
        <v>61</v>
      </c>
      <c r="F50" s="58" t="s">
        <v>61</v>
      </c>
      <c r="J50" s="75"/>
      <c r="M50" s="59">
        <v>3</v>
      </c>
      <c r="N50" s="28" t="s">
        <v>116</v>
      </c>
      <c r="O50" s="58" t="s">
        <v>61</v>
      </c>
      <c r="P50" s="58" t="s">
        <v>61</v>
      </c>
    </row>
    <row r="51" spans="2:16" x14ac:dyDescent="0.25">
      <c r="C51" s="59">
        <v>4</v>
      </c>
      <c r="D51" s="28" t="s">
        <v>117</v>
      </c>
      <c r="E51" s="58" t="s">
        <v>61</v>
      </c>
      <c r="F51" s="58" t="s">
        <v>61</v>
      </c>
      <c r="J51" s="75"/>
      <c r="M51" s="59">
        <v>4</v>
      </c>
      <c r="N51" s="28" t="s">
        <v>117</v>
      </c>
      <c r="O51" s="58" t="s">
        <v>61</v>
      </c>
      <c r="P51" s="58" t="s">
        <v>61</v>
      </c>
    </row>
    <row r="52" spans="2:16" x14ac:dyDescent="0.25">
      <c r="C52" s="59">
        <v>5</v>
      </c>
      <c r="D52" s="28" t="s">
        <v>167</v>
      </c>
      <c r="E52" s="58" t="s">
        <v>61</v>
      </c>
      <c r="F52" s="58" t="s">
        <v>61</v>
      </c>
      <c r="J52" s="75"/>
      <c r="M52" s="59">
        <v>5</v>
      </c>
      <c r="N52" s="28" t="s">
        <v>167</v>
      </c>
      <c r="O52" s="58" t="s">
        <v>61</v>
      </c>
      <c r="P52" s="58" t="s">
        <v>61</v>
      </c>
    </row>
    <row r="53" spans="2:16" x14ac:dyDescent="0.25">
      <c r="C53" s="59">
        <v>6</v>
      </c>
      <c r="D53" s="28" t="s">
        <v>168</v>
      </c>
      <c r="E53" s="58" t="s">
        <v>61</v>
      </c>
      <c r="F53" s="58" t="s">
        <v>61</v>
      </c>
      <c r="J53" s="75"/>
      <c r="M53" s="59">
        <v>6</v>
      </c>
      <c r="N53" s="28" t="s">
        <v>168</v>
      </c>
      <c r="O53" s="58" t="s">
        <v>61</v>
      </c>
      <c r="P53" s="58" t="s">
        <v>61</v>
      </c>
    </row>
    <row r="54" spans="2:16" x14ac:dyDescent="0.25">
      <c r="C54" s="59">
        <v>7</v>
      </c>
      <c r="D54" s="28" t="s">
        <v>169</v>
      </c>
      <c r="E54" s="58" t="s">
        <v>61</v>
      </c>
      <c r="F54" s="58" t="s">
        <v>61</v>
      </c>
      <c r="J54" s="75"/>
      <c r="M54" s="59">
        <v>7</v>
      </c>
      <c r="N54" s="28" t="s">
        <v>169</v>
      </c>
      <c r="O54" s="58" t="s">
        <v>61</v>
      </c>
      <c r="P54" s="58" t="s">
        <v>61</v>
      </c>
    </row>
    <row r="55" spans="2:16" x14ac:dyDescent="0.25">
      <c r="C55" s="59">
        <v>8</v>
      </c>
      <c r="D55" s="28" t="s">
        <v>170</v>
      </c>
      <c r="E55" s="58" t="s">
        <v>61</v>
      </c>
      <c r="F55" s="58" t="s">
        <v>61</v>
      </c>
      <c r="J55" s="75"/>
      <c r="M55" s="59">
        <v>8</v>
      </c>
      <c r="N55" s="28" t="s">
        <v>170</v>
      </c>
      <c r="O55" s="58" t="s">
        <v>61</v>
      </c>
      <c r="P55" s="58" t="s">
        <v>61</v>
      </c>
    </row>
    <row r="56" spans="2:16" x14ac:dyDescent="0.25">
      <c r="C56" s="59">
        <v>9</v>
      </c>
      <c r="D56" s="28" t="s">
        <v>158</v>
      </c>
      <c r="E56" s="58" t="s">
        <v>61</v>
      </c>
      <c r="F56" s="58" t="s">
        <v>61</v>
      </c>
      <c r="J56" s="75"/>
      <c r="M56" s="59">
        <v>9</v>
      </c>
      <c r="N56" s="28" t="s">
        <v>158</v>
      </c>
      <c r="O56" s="58" t="s">
        <v>61</v>
      </c>
      <c r="P56" s="58" t="s">
        <v>61</v>
      </c>
    </row>
    <row r="57" spans="2:16" x14ac:dyDescent="0.25">
      <c r="C57" s="59">
        <v>10</v>
      </c>
      <c r="D57" s="28" t="s">
        <v>157</v>
      </c>
      <c r="E57" s="58" t="s">
        <v>61</v>
      </c>
      <c r="F57" s="58" t="s">
        <v>61</v>
      </c>
      <c r="J57" s="75"/>
      <c r="M57" s="59">
        <v>10</v>
      </c>
      <c r="N57" s="28" t="s">
        <v>157</v>
      </c>
      <c r="O57" s="58" t="s">
        <v>61</v>
      </c>
      <c r="P57" s="58" t="s">
        <v>61</v>
      </c>
    </row>
    <row r="58" spans="2:16" x14ac:dyDescent="0.25">
      <c r="C58" s="30"/>
      <c r="D58" s="29"/>
      <c r="E58" s="60"/>
      <c r="F58" s="60"/>
      <c r="J58" s="75"/>
      <c r="M58" s="30"/>
      <c r="N58" s="29"/>
      <c r="O58" s="60"/>
      <c r="P58" s="60"/>
    </row>
    <row r="59" spans="2:16" x14ac:dyDescent="0.25">
      <c r="C59" s="30"/>
      <c r="D59" s="29"/>
      <c r="E59" s="60"/>
      <c r="F59" s="60"/>
      <c r="J59" s="75"/>
      <c r="M59" s="30"/>
      <c r="N59" s="29"/>
      <c r="O59" s="60"/>
      <c r="P59" s="60"/>
    </row>
    <row r="60" spans="2:16" x14ac:dyDescent="0.25">
      <c r="B60" s="1" t="s">
        <v>39</v>
      </c>
      <c r="J60" s="75"/>
      <c r="L60" s="1" t="s">
        <v>39</v>
      </c>
    </row>
    <row r="61" spans="2:16" x14ac:dyDescent="0.25">
      <c r="C61" s="1" t="s">
        <v>41</v>
      </c>
      <c r="J61" s="75"/>
      <c r="M61" s="1" t="s">
        <v>41</v>
      </c>
    </row>
    <row r="62" spans="2:16" x14ac:dyDescent="0.25">
      <c r="D62" t="s">
        <v>40</v>
      </c>
      <c r="J62" s="75"/>
      <c r="N62" t="s">
        <v>40</v>
      </c>
    </row>
    <row r="63" spans="2:16" x14ac:dyDescent="0.25">
      <c r="D63" t="s">
        <v>97</v>
      </c>
      <c r="J63" s="75"/>
      <c r="N63" t="s">
        <v>97</v>
      </c>
    </row>
    <row r="64" spans="2:16" x14ac:dyDescent="0.25">
      <c r="C64" s="1" t="s">
        <v>42</v>
      </c>
      <c r="J64" s="75"/>
      <c r="M64" s="1" t="s">
        <v>42</v>
      </c>
    </row>
    <row r="65" spans="2:14" x14ac:dyDescent="0.25">
      <c r="D65" t="s">
        <v>43</v>
      </c>
      <c r="J65" s="75"/>
      <c r="N65" t="s">
        <v>43</v>
      </c>
    </row>
    <row r="66" spans="2:14" x14ac:dyDescent="0.25">
      <c r="D66" t="s">
        <v>44</v>
      </c>
      <c r="J66" s="75"/>
      <c r="N66" t="s">
        <v>44</v>
      </c>
    </row>
    <row r="67" spans="2:14" x14ac:dyDescent="0.25">
      <c r="C67" s="1" t="s">
        <v>164</v>
      </c>
      <c r="J67" s="75"/>
      <c r="M67" s="1" t="s">
        <v>164</v>
      </c>
    </row>
    <row r="68" spans="2:14" x14ac:dyDescent="0.25">
      <c r="D68" t="s">
        <v>165</v>
      </c>
      <c r="J68" s="75"/>
      <c r="N68" t="s">
        <v>165</v>
      </c>
    </row>
    <row r="69" spans="2:14" x14ac:dyDescent="0.25">
      <c r="D69" t="s">
        <v>166</v>
      </c>
      <c r="J69" s="75"/>
      <c r="N69" t="s">
        <v>166</v>
      </c>
    </row>
    <row r="70" spans="2:14" x14ac:dyDescent="0.25">
      <c r="J70" s="75"/>
    </row>
    <row r="71" spans="2:14" x14ac:dyDescent="0.25">
      <c r="J71" s="75"/>
    </row>
    <row r="72" spans="2:14" x14ac:dyDescent="0.25">
      <c r="B72" t="s">
        <v>175</v>
      </c>
      <c r="C72" t="s">
        <v>163</v>
      </c>
      <c r="J72" s="75"/>
      <c r="K72" t="s">
        <v>162</v>
      </c>
    </row>
    <row r="73" spans="2:14" x14ac:dyDescent="0.25">
      <c r="D73" s="28" t="s">
        <v>114</v>
      </c>
      <c r="J73" s="75"/>
      <c r="L73" s="28" t="s">
        <v>117</v>
      </c>
    </row>
    <row r="74" spans="2:14" x14ac:dyDescent="0.25">
      <c r="D74" s="28" t="s">
        <v>115</v>
      </c>
      <c r="J74" s="75"/>
      <c r="L74" s="28" t="s">
        <v>158</v>
      </c>
    </row>
    <row r="75" spans="2:14" x14ac:dyDescent="0.25">
      <c r="D75" s="28" t="s">
        <v>116</v>
      </c>
      <c r="J75" s="75"/>
    </row>
    <row r="76" spans="2:14" x14ac:dyDescent="0.25">
      <c r="D76" s="28" t="s">
        <v>167</v>
      </c>
      <c r="J76" s="75"/>
    </row>
    <row r="77" spans="2:14" x14ac:dyDescent="0.25">
      <c r="D77" s="28" t="s">
        <v>168</v>
      </c>
      <c r="J77" s="75"/>
    </row>
    <row r="78" spans="2:14" x14ac:dyDescent="0.25">
      <c r="D78" s="28" t="s">
        <v>169</v>
      </c>
      <c r="J78" s="75"/>
    </row>
    <row r="79" spans="2:14" x14ac:dyDescent="0.25">
      <c r="D79" s="28" t="s">
        <v>170</v>
      </c>
      <c r="J79" s="75"/>
    </row>
    <row r="80" spans="2:14" x14ac:dyDescent="0.25">
      <c r="D80" s="28" t="s">
        <v>157</v>
      </c>
      <c r="J80" s="75"/>
    </row>
  </sheetData>
  <customSheetViews>
    <customSheetView guid="{7E0EA425-A420-4443-B9E0-CDF0AA9E5D09}" topLeftCell="A106">
      <selection activeCell="A6" sqref="A6:XFD6"/>
      <pageMargins left="0.7" right="0.7" top="0.75" bottom="0.75" header="0.3" footer="0.3"/>
      <pageSetup orientation="portrait" horizontalDpi="300" verticalDpi="0" r:id="rId1"/>
    </customSheetView>
    <customSheetView guid="{C94451EF-7A3E-4D72-B5A4-3D1B193192CC}">
      <selection activeCell="A31" sqref="A31"/>
      <pageMargins left="0.7" right="0.7" top="0.75" bottom="0.75" header="0.3" footer="0.3"/>
      <pageSetup orientation="portrait" horizontalDpi="300" verticalDpi="0" r:id="rId2"/>
    </customSheetView>
    <customSheetView guid="{A2C66332-A809-458E-971B-FDB6D62C74C3}">
      <selection activeCell="A31" sqref="A31"/>
      <pageMargins left="0.7" right="0.7" top="0.75" bottom="0.75" header="0.3" footer="0.3"/>
      <pageSetup orientation="portrait" horizontalDpi="300" verticalDpi="0" r:id="rId3"/>
    </customSheetView>
    <customSheetView guid="{336B6883-2145-4B58-921E-CEC7185A847E}">
      <selection activeCell="A31" sqref="A31"/>
      <pageMargins left="0.7" right="0.7" top="0.75" bottom="0.75" header="0.3" footer="0.3"/>
      <pageSetup orientation="portrait" horizontalDpi="300" verticalDpi="0" r:id="rId4"/>
    </customSheetView>
    <customSheetView guid="{D33AC7AF-C8AB-4CE9-94C7-9237011A5FC3}">
      <selection activeCell="A31" sqref="A31"/>
      <pageMargins left="0.7" right="0.7" top="0.75" bottom="0.75" header="0.3" footer="0.3"/>
      <pageSetup orientation="portrait" horizontalDpi="300" verticalDpi="0" r:id="rId5"/>
    </customSheetView>
    <customSheetView guid="{89C03E1E-B6A8-49A1-B29C-5DC4FAB2FBC6}" topLeftCell="A106">
      <selection activeCell="A6" sqref="A6:XFD6"/>
      <pageMargins left="0.7" right="0.7" top="0.75" bottom="0.75" header="0.3" footer="0.3"/>
      <pageSetup orientation="portrait" horizontalDpi="300" verticalDpi="0" r:id="rId6"/>
    </customSheetView>
    <customSheetView guid="{F96FC7D9-4F89-4FE0-8D00-C0083DEB0472}" topLeftCell="A106">
      <selection activeCell="A6" sqref="A6:XFD6"/>
      <pageMargins left="0.7" right="0.7" top="0.75" bottom="0.75" header="0.3" footer="0.3"/>
      <pageSetup orientation="portrait" horizontalDpi="300" verticalDpi="0" r:id="rId7"/>
    </customSheetView>
    <customSheetView guid="{970EE037-F5E5-47AF-896A-0F6222879EBC}">
      <selection activeCell="A6" sqref="A6:XFD6"/>
      <pageMargins left="0.7" right="0.7" top="0.75" bottom="0.75" header="0.3" footer="0.3"/>
      <pageSetup orientation="portrait" horizontalDpi="300" verticalDpi="0" r:id="rId8"/>
    </customSheetView>
    <customSheetView guid="{3B3E6719-EACB-4D2C-89C1-05FFAB6020FD}">
      <selection activeCell="A44" sqref="A44:XFD44"/>
      <pageMargins left="0.7" right="0.7" top="0.75" bottom="0.75" header="0.3" footer="0.3"/>
      <pageSetup orientation="portrait" horizontalDpi="300" verticalDpi="0" r:id="rId9"/>
    </customSheetView>
    <customSheetView guid="{99BC1C51-34DC-4BF2-906C-1E31B6171D71}" topLeftCell="A106">
      <selection activeCell="D4" sqref="D4"/>
      <pageMargins left="0.7" right="0.7" top="0.75" bottom="0.75" header="0.3" footer="0.3"/>
      <pageSetup orientation="portrait" horizontalDpi="300" verticalDpi="0" r:id="rId10"/>
    </customSheetView>
    <customSheetView guid="{60D2C030-4E31-4E07-8E1C-44D2EE84B177}" topLeftCell="A106">
      <selection activeCell="D4" sqref="D4"/>
      <pageMargins left="0.7" right="0.7" top="0.75" bottom="0.75" header="0.3" footer="0.3"/>
      <pageSetup orientation="portrait" horizontalDpi="300" verticalDpi="0" r:id="rId11"/>
    </customSheetView>
    <customSheetView guid="{4E06BDBF-2CED-473B-850B-2A6C7311FF41}">
      <selection activeCell="B5" sqref="B5"/>
      <pageMargins left="0.7" right="0.7" top="0.75" bottom="0.75" header="0.3" footer="0.3"/>
      <pageSetup orientation="portrait" horizontalDpi="300" verticalDpi="0" r:id="rId12"/>
    </customSheetView>
    <customSheetView guid="{7ECC2B8E-6A82-42F5-8AB0-4A51C54EA5EC}" topLeftCell="A4">
      <selection activeCell="O10" sqref="O10"/>
      <pageMargins left="0.7" right="0.7" top="0.75" bottom="0.75" header="0.3" footer="0.3"/>
      <pageSetup orientation="portrait" horizontalDpi="300" verticalDpi="0" r:id="rId13"/>
    </customSheetView>
    <customSheetView guid="{FECB4C41-27E8-4A22-AFB3-4F54CDD4960E}" topLeftCell="A106">
      <selection activeCell="A6" sqref="A6:XFD6"/>
      <pageMargins left="0.7" right="0.7" top="0.75" bottom="0.75" header="0.3" footer="0.3"/>
      <pageSetup orientation="portrait" horizontalDpi="300" verticalDpi="0" r:id="rId14"/>
    </customSheetView>
  </customSheetViews>
  <pageMargins left="0.7" right="0.7" top="0.75" bottom="0.75" header="0.3" footer="0.3"/>
  <pageSetup orientation="portrait" horizontalDpi="300" verticalDpi="0" r:id="rId15"/>
</worksheet>
</file>

<file path=xl/worksheets/wsSortMap1.xml><?xml version="1.0" encoding="utf-8"?>
<worksheetSortMap xmlns="http://schemas.microsoft.com/office/excel/2006/main">
  <rowSortMap ref="A85:XFD114" count="30">
    <row newVal="84" oldVal="101"/>
    <row newVal="85" oldVal="102"/>
    <row newVal="86" oldVal="103"/>
    <row newVal="87" oldVal="104"/>
    <row newVal="88" oldVal="105"/>
    <row newVal="89" oldVal="106"/>
    <row newVal="90" oldVal="107"/>
    <row newVal="91" oldVal="108"/>
    <row newVal="92" oldVal="109"/>
    <row newVal="93" oldVal="110"/>
    <row newVal="94" oldVal="111"/>
    <row newVal="95" oldVal="112"/>
    <row newVal="96" oldVal="113"/>
    <row newVal="97" oldVal="84"/>
    <row newVal="98" oldVal="85"/>
    <row newVal="99" oldVal="86"/>
    <row newVal="100" oldVal="87"/>
    <row newVal="101" oldVal="88"/>
    <row newVal="102" oldVal="89"/>
    <row newVal="103" oldVal="90"/>
    <row newVal="104" oldVal="91"/>
    <row newVal="105" oldVal="92"/>
    <row newVal="106" oldVal="93"/>
    <row newVal="107" oldVal="94"/>
    <row newVal="108" oldVal="95"/>
    <row newVal="109" oldVal="96"/>
    <row newVal="110" oldVal="97"/>
    <row newVal="111" oldVal="98"/>
    <row newVal="112" oldVal="99"/>
    <row newVal="113" oldVal="100"/>
  </rowSortMap>
</worksheetSortMap>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Merged_COEM</vt:lpstr>
      <vt:lpstr>Merged_JOEM</vt:lpstr>
      <vt:lpstr>|-&gt;</vt:lpstr>
      <vt:lpstr>Report_For_Each_Project_COEM</vt:lpstr>
      <vt:lpstr>Report_For_Each_Project_JOEM</vt:lpstr>
      <vt:lpstr>Template_Total_Report</vt:lpstr>
      <vt:lpstr>Table</vt:lpstr>
      <vt:lpstr>Check_List</vt:lpstr>
      <vt:lpstr>|--&gt;</vt:lpstr>
      <vt:lpstr>Monthly_20200520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EXTERNAL Nguyen Trung Hieu (Ban Vien, RBVH/EPS45)</dc:creator>
  <cp:lastModifiedBy>EXTERNAL Nguyen Tuan Duong (Ban Vien, RBVH/EPS45)</cp:lastModifiedBy>
  <dcterms:created xsi:type="dcterms:W3CDTF">2006-09-16T00:00:00Z</dcterms:created>
  <dcterms:modified xsi:type="dcterms:W3CDTF">2020-06-13T04:40:21Z</dcterms:modified>
</cp:coreProperties>
</file>