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kt\"/>
    </mc:Choice>
  </mc:AlternateContent>
  <xr:revisionPtr revIDLastSave="0" documentId="13_ncr:1_{619C5D32-216D-4A7B-8775-06E6FB56CB54}" xr6:coauthVersionLast="44" xr6:coauthVersionMax="44" xr10:uidLastSave="{00000000-0000-0000-0000-000000000000}"/>
  <bookViews>
    <workbookView xWindow="-120" yWindow="-120" windowWidth="20730" windowHeight="11160" xr2:uid="{062B2F5F-4DD2-4D11-A643-387B2782F93D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3" l="1"/>
  <c r="L4" i="2"/>
  <c r="N7" i="1"/>
  <c r="N8" i="1"/>
  <c r="N9" i="1"/>
  <c r="N10" i="1"/>
  <c r="N11" i="1"/>
  <c r="N6" i="1"/>
  <c r="L5" i="2"/>
  <c r="L6" i="2"/>
  <c r="L7" i="2"/>
  <c r="L8" i="2"/>
  <c r="L9" i="2"/>
  <c r="E3" i="4"/>
  <c r="D3" i="4"/>
  <c r="C3" i="4"/>
  <c r="F6" i="3"/>
  <c r="F7" i="3"/>
  <c r="F8" i="3"/>
  <c r="F9" i="3"/>
  <c r="F10" i="3"/>
  <c r="F5" i="3"/>
  <c r="F5" i="2"/>
  <c r="F6" i="2"/>
  <c r="F7" i="2"/>
  <c r="F8" i="2"/>
  <c r="G8" i="2" s="1"/>
  <c r="F9" i="2"/>
  <c r="F4" i="2"/>
  <c r="H10" i="3"/>
  <c r="G10" i="3"/>
  <c r="I10" i="3" s="1"/>
  <c r="H8" i="3"/>
  <c r="G8" i="3"/>
  <c r="H7" i="3"/>
  <c r="G7" i="3"/>
  <c r="I7" i="3" s="1"/>
  <c r="H6" i="3"/>
  <c r="G6" i="3"/>
  <c r="H5" i="3"/>
  <c r="H9" i="2"/>
  <c r="G9" i="2"/>
  <c r="I9" i="2" s="1"/>
  <c r="H8" i="2"/>
  <c r="H7" i="2"/>
  <c r="G7" i="2"/>
  <c r="I7" i="2" s="1"/>
  <c r="I6" i="2"/>
  <c r="H6" i="2"/>
  <c r="G6" i="2"/>
  <c r="H5" i="2"/>
  <c r="G5" i="2"/>
  <c r="I5" i="2" s="1"/>
  <c r="H4" i="2"/>
  <c r="K7" i="1"/>
  <c r="I13" i="1"/>
  <c r="J13" i="1"/>
  <c r="K13" i="1"/>
  <c r="H13" i="1"/>
  <c r="I12" i="1"/>
  <c r="J12" i="1"/>
  <c r="K12" i="1"/>
  <c r="H12" i="1"/>
  <c r="M8" i="1"/>
  <c r="M9" i="1"/>
  <c r="M10" i="1"/>
  <c r="M11" i="1"/>
  <c r="M6" i="1"/>
  <c r="L7" i="1"/>
  <c r="M7" i="1" s="1"/>
  <c r="L8" i="1"/>
  <c r="L9" i="1"/>
  <c r="L10" i="1"/>
  <c r="L11" i="1"/>
  <c r="L6" i="1"/>
  <c r="K8" i="1"/>
  <c r="K9" i="1"/>
  <c r="K10" i="1"/>
  <c r="K11" i="1"/>
  <c r="K6" i="1"/>
  <c r="J7" i="1"/>
  <c r="J8" i="1"/>
  <c r="J9" i="1"/>
  <c r="J10" i="1"/>
  <c r="J11" i="1"/>
  <c r="J6" i="1"/>
  <c r="I7" i="1"/>
  <c r="I8" i="1"/>
  <c r="I9" i="1"/>
  <c r="I10" i="1"/>
  <c r="I11" i="1"/>
  <c r="I6" i="1"/>
  <c r="G9" i="3" l="1"/>
  <c r="G12" i="3" s="1"/>
  <c r="I6" i="3"/>
  <c r="H9" i="3"/>
  <c r="H11" i="3" s="1"/>
  <c r="F11" i="3"/>
  <c r="I8" i="3"/>
  <c r="J8" i="3" s="1"/>
  <c r="K8" i="3" s="1"/>
  <c r="G5" i="3"/>
  <c r="F12" i="3"/>
  <c r="I8" i="2"/>
  <c r="F10" i="2"/>
  <c r="H11" i="2"/>
  <c r="H10" i="2"/>
  <c r="G4" i="2"/>
  <c r="G10" i="2" s="1"/>
  <c r="F11" i="2"/>
  <c r="J6" i="3"/>
  <c r="K6" i="3"/>
  <c r="J10" i="3"/>
  <c r="K10" i="3"/>
  <c r="J7" i="3"/>
  <c r="K7" i="3" s="1"/>
  <c r="J5" i="2"/>
  <c r="K5" i="2" s="1"/>
  <c r="J7" i="2"/>
  <c r="K7" i="2"/>
  <c r="J9" i="2"/>
  <c r="K9" i="2" s="1"/>
  <c r="J6" i="2"/>
  <c r="K6" i="2" s="1"/>
  <c r="J8" i="2"/>
  <c r="K8" i="2" s="1"/>
  <c r="M13" i="1"/>
  <c r="M12" i="1"/>
  <c r="L12" i="1"/>
  <c r="L13" i="1"/>
  <c r="H12" i="3" l="1"/>
  <c r="I9" i="3"/>
  <c r="J9" i="3" s="1"/>
  <c r="K9" i="3" s="1"/>
  <c r="G11" i="3"/>
  <c r="I5" i="3"/>
  <c r="G11" i="2"/>
  <c r="I4" i="2"/>
  <c r="I12" i="3" l="1"/>
  <c r="I11" i="3"/>
  <c r="J5" i="3"/>
  <c r="I10" i="2"/>
  <c r="I11" i="2"/>
  <c r="J4" i="2"/>
  <c r="N13" i="1"/>
  <c r="N12" i="1"/>
  <c r="J11" i="3" l="1"/>
  <c r="J12" i="3"/>
  <c r="K5" i="3"/>
  <c r="J10" i="2"/>
  <c r="J11" i="2"/>
  <c r="K4" i="2"/>
  <c r="K12" i="3" l="1"/>
  <c r="K11" i="3"/>
  <c r="K11" i="2"/>
  <c r="K10" i="2"/>
  <c r="L9" i="3" l="1"/>
  <c r="L8" i="3"/>
  <c r="L6" i="3"/>
  <c r="L10" i="3"/>
  <c r="L7" i="3"/>
  <c r="L12" i="3" l="1"/>
  <c r="L11" i="3"/>
  <c r="L11" i="2"/>
  <c r="L10" i="2"/>
</calcChain>
</file>

<file path=xl/sharedStrings.xml><?xml version="1.0" encoding="utf-8"?>
<sst xmlns="http://schemas.openxmlformats.org/spreadsheetml/2006/main" count="84" uniqueCount="34">
  <si>
    <t>Зарплата работников за январь</t>
  </si>
  <si>
    <t>Номер</t>
  </si>
  <si>
    <t xml:space="preserve">Фамилия 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</si>
  <si>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</si>
  <si>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</si>
  <si>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</si>
  <si>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</si>
  <si>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</si>
  <si>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</si>
  <si>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</si>
  <si>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</si>
  <si>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</si>
  <si>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</si>
  <si>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</si>
  <si>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Савченко</t>
  </si>
  <si>
    <t>Иванов</t>
  </si>
  <si>
    <t>Петров</t>
  </si>
  <si>
    <t>Сидоров</t>
  </si>
  <si>
    <t>Квит</t>
  </si>
  <si>
    <t>Диспетчер</t>
  </si>
  <si>
    <t>Бухгалтер</t>
  </si>
  <si>
    <t>Конструкто</t>
  </si>
  <si>
    <t>Сковород</t>
  </si>
  <si>
    <t>Сварщик</t>
  </si>
  <si>
    <t>Механик</t>
  </si>
  <si>
    <t>Энергетик</t>
  </si>
  <si>
    <t>Зарплата работников за февраль</t>
  </si>
  <si>
    <t>Месяц</t>
  </si>
  <si>
    <t>Всего получить</t>
  </si>
  <si>
    <t xml:space="preserve">Январь </t>
  </si>
  <si>
    <t>Февраль</t>
  </si>
  <si>
    <t>Март</t>
  </si>
  <si>
    <t>Зарплата работников за март</t>
  </si>
  <si>
    <t>зарплата за 3 месяца бухгалтера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</si>
</sst>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1" defaultTableStyle="TableStyleMedium2" defaultPivotStyle="PivotStyleLight16">
    <tableStyle name="Стиль таблицы 1" pivot="0" count="0" xr9:uid="{22186591-C40F-4EA8-9D3D-9413192BC1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 работников за январь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Лист1!$M$6:$M$11</c:f>
              <c:numCache>
                <c:formatCode>General</c:formatCode>
                <c:ptCount val="6"/>
                <c:pt idx="0">
                  <c:v>360</c:v>
                </c:pt>
                <c:pt idx="1">
                  <c:v>544</c:v>
                </c:pt>
                <c:pt idx="2">
                  <c:v>748</c:v>
                </c:pt>
                <c:pt idx="3">
                  <c:v>240</c:v>
                </c:pt>
                <c:pt idx="4">
                  <c:v>680</c:v>
                </c:pt>
                <c:pt idx="5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36D-AF31-C27F47E2FC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B-436D-AF31-C27F47E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67232"/>
        <c:axId val="287305696"/>
      </c:barChart>
      <c:catAx>
        <c:axId val="2867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305696"/>
        <c:crosses val="autoZero"/>
        <c:auto val="1"/>
        <c:lblAlgn val="ctr"/>
        <c:lblOffset val="100"/>
        <c:noMultiLvlLbl val="0"/>
      </c:catAx>
      <c:valAx>
        <c:axId val="287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7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Всего получить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Лист4!$C$1:$E$2</c:f>
              <c:strCache>
                <c:ptCount val="3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Лист4!$C$3:$E$3</c:f>
              <c:numCache>
                <c:formatCode>General</c:formatCode>
                <c:ptCount val="3"/>
                <c:pt idx="0">
                  <c:v>360</c:v>
                </c:pt>
                <c:pt idx="1">
                  <c:v>396</c:v>
                </c:pt>
                <c:pt idx="2">
                  <c:v>415.8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1-4A05-9E17-6FFE2B5C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18368"/>
        <c:axId val="357078096"/>
      </c:lineChart>
      <c:catAx>
        <c:axId val="243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78096"/>
        <c:crosses val="autoZero"/>
        <c:auto val="1"/>
        <c:lblAlgn val="ctr"/>
        <c:lblOffset val="100"/>
        <c:noMultiLvlLbl val="0"/>
      </c:catAx>
      <c:valAx>
        <c:axId val="3570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8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13</xdr:row>
      <xdr:rowOff>152399</xdr:rowOff>
    </xdr:from>
    <xdr:to>
      <xdr:col>13</xdr:col>
      <xdr:colOff>828674</xdr:colOff>
      <xdr:row>28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5819E8-74B3-46BC-B263-2C31D889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33337</xdr:rowOff>
    </xdr:from>
    <xdr:to>
      <xdr:col>7</xdr:col>
      <xdr:colOff>514350</xdr:colOff>
      <xdr:row>17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902ED3-7F8E-4E3E-BCBD-6C20174B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4FD-64D9-405D-83E4-5F621BD71FF6}">
  <dimension ref="D4:N13"/>
  <sheetViews>
    <sheetView tabSelected="1" workbookViewId="0">
      <selection activeCell="M11" sqref="M11"/>
    </sheetView>
  </sheetViews>
  <sheetFormatPr defaultRowHeight="15" x14ac:dyDescent="0.25"/>
  <cols>
    <col min="4" max="4" width="7.28515625" customWidth="1"/>
    <col min="5" max="5" width="10.140625" customWidth="1"/>
    <col min="6" max="6" width="14.28515625" customWidth="1"/>
    <col min="7" max="7" width="13.7109375" customWidth="1"/>
    <col min="8" max="8" width="12.85546875" customWidth="1"/>
    <col min="9" max="9" width="12.5703125" customWidth="1"/>
    <col min="10" max="10" width="15.28515625" customWidth="1"/>
    <col min="11" max="11" width="12.5703125" customWidth="1"/>
    <col min="12" max="13" width="12.42578125" customWidth="1"/>
    <col min="14" max="14" width="12.5703125" customWidth="1"/>
  </cols>
  <sheetData>
    <row r="4" spans="4:14" ht="15.75" x14ac:dyDescent="0.25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4:14" ht="30" x14ac:dyDescent="0.25"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</row>
    <row r="6" spans="4:14" x14ac:dyDescent="0.25">
      <c r="D6" s="2">
        <v>1</v>
      </c>
      <c r="E6" s="2" t="s">
        <v>14</v>
      </c>
      <c r="F6" s="2" t="s">
        <v>20</v>
      </c>
      <c r="G6" s="2">
        <v>10</v>
      </c>
      <c r="H6" s="2">
        <v>300</v>
      </c>
      <c r="I6" s="2">
        <f>H6/2</f>
        <v>150</v>
      </c>
      <c r="J6" s="2">
        <f>IF(G6&gt;10,H6*0.2,0)</f>
        <v>0</v>
      </c>
      <c r="K6" s="2">
        <f>SUM(H6:J6)</f>
        <v>450</v>
      </c>
      <c r="L6" s="2">
        <f>K6*0.2</f>
        <v>90</v>
      </c>
      <c r="M6" s="2">
        <f>K6-L6</f>
        <v>360</v>
      </c>
      <c r="N6" s="2">
        <f>M6/SUM(M6:M11)</f>
        <v>0.1021566401816118</v>
      </c>
    </row>
    <row r="7" spans="4:14" x14ac:dyDescent="0.25">
      <c r="D7" s="2">
        <v>2</v>
      </c>
      <c r="E7" s="2" t="s">
        <v>15</v>
      </c>
      <c r="F7" s="2" t="s">
        <v>19</v>
      </c>
      <c r="G7" s="2">
        <v>15</v>
      </c>
      <c r="H7" s="2">
        <v>400</v>
      </c>
      <c r="I7" s="2">
        <f t="shared" ref="I7:I11" si="0">H7/2</f>
        <v>200</v>
      </c>
      <c r="J7" s="2">
        <f t="shared" ref="J7:J11" si="1">IF(G7&gt;10,H7*0.2,0)</f>
        <v>80</v>
      </c>
      <c r="K7" s="2">
        <f t="shared" ref="K7:K11" si="2">SUM(H7:J7)</f>
        <v>680</v>
      </c>
      <c r="L7" s="2">
        <f t="shared" ref="L7:L11" si="3">K7*0.2</f>
        <v>136</v>
      </c>
      <c r="M7" s="2">
        <f t="shared" ref="M7:M11" si="4">K7-L7</f>
        <v>544</v>
      </c>
      <c r="N7" s="2">
        <f t="shared" ref="N7:N11" si="5">M7/SUM(M7:M12)</f>
        <v>8.1339712918660281E-2</v>
      </c>
    </row>
    <row r="8" spans="4:14" x14ac:dyDescent="0.25">
      <c r="D8" s="2">
        <v>3</v>
      </c>
      <c r="E8" s="2" t="s">
        <v>16</v>
      </c>
      <c r="F8" s="6" t="s">
        <v>21</v>
      </c>
      <c r="G8" s="2">
        <v>12</v>
      </c>
      <c r="H8" s="2">
        <v>550</v>
      </c>
      <c r="I8" s="2">
        <f t="shared" si="0"/>
        <v>275</v>
      </c>
      <c r="J8" s="2">
        <f t="shared" si="1"/>
        <v>110</v>
      </c>
      <c r="K8" s="2">
        <f t="shared" si="2"/>
        <v>935</v>
      </c>
      <c r="L8" s="2">
        <f t="shared" si="3"/>
        <v>187</v>
      </c>
      <c r="M8" s="2">
        <f t="shared" si="4"/>
        <v>748</v>
      </c>
      <c r="N8" s="2">
        <f t="shared" si="5"/>
        <v>0.1111221154798455</v>
      </c>
    </row>
    <row r="9" spans="4:14" x14ac:dyDescent="0.25">
      <c r="D9" s="2">
        <v>4</v>
      </c>
      <c r="E9" s="2" t="s">
        <v>17</v>
      </c>
      <c r="F9" s="2" t="s">
        <v>23</v>
      </c>
      <c r="G9" s="2">
        <v>7</v>
      </c>
      <c r="H9" s="2">
        <v>200</v>
      </c>
      <c r="I9" s="2">
        <f t="shared" si="0"/>
        <v>100</v>
      </c>
      <c r="J9" s="2">
        <f t="shared" si="1"/>
        <v>0</v>
      </c>
      <c r="K9" s="2">
        <f t="shared" si="2"/>
        <v>300</v>
      </c>
      <c r="L9" s="2">
        <f t="shared" si="3"/>
        <v>60</v>
      </c>
      <c r="M9" s="2">
        <f t="shared" si="4"/>
        <v>240</v>
      </c>
      <c r="N9" s="2">
        <f t="shared" si="5"/>
        <v>4.0111420612813371E-2</v>
      </c>
    </row>
    <row r="10" spans="4:14" x14ac:dyDescent="0.25">
      <c r="D10" s="2">
        <v>5</v>
      </c>
      <c r="E10" s="2" t="s">
        <v>22</v>
      </c>
      <c r="F10" s="2" t="s">
        <v>24</v>
      </c>
      <c r="G10" s="2">
        <v>25</v>
      </c>
      <c r="H10" s="2">
        <v>500</v>
      </c>
      <c r="I10" s="2">
        <f t="shared" si="0"/>
        <v>250</v>
      </c>
      <c r="J10" s="2">
        <f t="shared" si="1"/>
        <v>100</v>
      </c>
      <c r="K10" s="2">
        <f t="shared" si="2"/>
        <v>850</v>
      </c>
      <c r="L10" s="2">
        <f t="shared" si="3"/>
        <v>170</v>
      </c>
      <c r="M10" s="2">
        <f t="shared" si="4"/>
        <v>680</v>
      </c>
      <c r="N10" s="2">
        <f t="shared" si="5"/>
        <v>0.118398142774231</v>
      </c>
    </row>
    <row r="11" spans="4:14" x14ac:dyDescent="0.25">
      <c r="D11" s="2">
        <v>6</v>
      </c>
      <c r="E11" s="2" t="s">
        <v>18</v>
      </c>
      <c r="F11" s="2" t="s">
        <v>25</v>
      </c>
      <c r="G11" s="2">
        <v>28</v>
      </c>
      <c r="H11" s="2">
        <v>700</v>
      </c>
      <c r="I11" s="2">
        <f t="shared" si="0"/>
        <v>350</v>
      </c>
      <c r="J11" s="2">
        <f t="shared" si="1"/>
        <v>140</v>
      </c>
      <c r="K11" s="2">
        <f t="shared" si="2"/>
        <v>1190</v>
      </c>
      <c r="L11" s="2">
        <f t="shared" si="3"/>
        <v>238</v>
      </c>
      <c r="M11" s="2">
        <f t="shared" si="4"/>
        <v>952</v>
      </c>
      <c r="N11" s="2">
        <f t="shared" si="5"/>
        <v>0.18801843317972353</v>
      </c>
    </row>
    <row r="12" spans="4:14" x14ac:dyDescent="0.25">
      <c r="D12" s="3" t="s">
        <v>12</v>
      </c>
      <c r="E12" s="4"/>
      <c r="F12" s="4"/>
      <c r="G12" s="5"/>
      <c r="H12" s="2">
        <f>SUM(H6:H11)</f>
        <v>2650</v>
      </c>
      <c r="I12" s="2">
        <f t="shared" ref="I12:N12" si="6">SUM(I6:I11)</f>
        <v>1325</v>
      </c>
      <c r="J12" s="2">
        <f t="shared" si="6"/>
        <v>430</v>
      </c>
      <c r="K12" s="2">
        <f t="shared" si="6"/>
        <v>4405</v>
      </c>
      <c r="L12" s="2">
        <f t="shared" si="6"/>
        <v>881</v>
      </c>
      <c r="M12" s="2">
        <f t="shared" si="6"/>
        <v>3524</v>
      </c>
      <c r="N12" s="2">
        <f t="shared" si="6"/>
        <v>0.64114646514688545</v>
      </c>
    </row>
    <row r="13" spans="4:14" x14ac:dyDescent="0.25">
      <c r="D13" s="3" t="s">
        <v>13</v>
      </c>
      <c r="E13" s="4"/>
      <c r="F13" s="4"/>
      <c r="G13" s="5"/>
      <c r="H13" s="2">
        <f>AVERAGE(H6:H11)</f>
        <v>441.66666666666669</v>
      </c>
      <c r="I13" s="2">
        <f t="shared" ref="I13:N13" si="7">AVERAGE(I6:I11)</f>
        <v>220.83333333333334</v>
      </c>
      <c r="J13" s="2">
        <f t="shared" si="7"/>
        <v>71.666666666666671</v>
      </c>
      <c r="K13" s="2">
        <f t="shared" si="7"/>
        <v>734.16666666666663</v>
      </c>
      <c r="L13" s="2">
        <f t="shared" si="7"/>
        <v>146.83333333333334</v>
      </c>
      <c r="M13" s="2">
        <f t="shared" si="7"/>
        <v>587.33333333333337</v>
      </c>
      <c r="N13" s="2">
        <f t="shared" si="7"/>
        <v>0.10685774419114757</v>
      </c>
    </row>
  </sheetData>
  <mergeCells count="3">
    <mergeCell ref="D4:N4"/>
    <mergeCell ref="D12:G12"/>
    <mergeCell ref="D13:G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0182-189E-4D1A-B59F-D9D7F8874295}">
  <dimension ref="B2:L11"/>
  <sheetViews>
    <sheetView workbookViewId="0">
      <selection activeCell="L4" sqref="L4"/>
    </sheetView>
  </sheetViews>
  <sheetFormatPr defaultRowHeight="15" x14ac:dyDescent="0.25"/>
  <cols>
    <col min="3" max="3" width="10.42578125" customWidth="1"/>
    <col min="4" max="4" width="11.7109375" customWidth="1"/>
    <col min="8" max="8" width="11.5703125" bestFit="1" customWidth="1"/>
    <col min="11" max="11" width="10" customWidth="1"/>
    <col min="12" max="12" width="11.5703125" bestFit="1" customWidth="1"/>
  </cols>
  <sheetData>
    <row r="2" spans="2:12" ht="15.75" x14ac:dyDescent="0.25">
      <c r="B2" s="1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0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2:12" x14ac:dyDescent="0.25">
      <c r="B4" s="2">
        <v>1</v>
      </c>
      <c r="C4" s="2" t="s">
        <v>14</v>
      </c>
      <c r="D4" s="2" t="s">
        <v>20</v>
      </c>
      <c r="E4" s="2">
        <v>10</v>
      </c>
      <c r="F4" s="2">
        <f>Лист1!H6+Лист1!H6/10</f>
        <v>330</v>
      </c>
      <c r="G4" s="2">
        <f>F4/2</f>
        <v>165</v>
      </c>
      <c r="H4" s="2">
        <f>IF(E4&gt;10,F4*0.2,0)</f>
        <v>0</v>
      </c>
      <c r="I4" s="2">
        <f>SUM(F4:H4)</f>
        <v>495</v>
      </c>
      <c r="J4" s="2">
        <f>I4*0.2</f>
        <v>99</v>
      </c>
      <c r="K4" s="2">
        <f>I4-J4</f>
        <v>396</v>
      </c>
      <c r="L4" s="2">
        <f>K4/SUM(K4:K9)</f>
        <v>0.10215664018161182</v>
      </c>
    </row>
    <row r="5" spans="2:12" x14ac:dyDescent="0.25">
      <c r="B5" s="2">
        <v>2</v>
      </c>
      <c r="C5" s="2" t="s">
        <v>15</v>
      </c>
      <c r="D5" s="2" t="s">
        <v>19</v>
      </c>
      <c r="E5" s="2">
        <v>15</v>
      </c>
      <c r="F5" s="2">
        <f>Лист1!H7+Лист1!H7/10</f>
        <v>440</v>
      </c>
      <c r="G5" s="2">
        <f t="shared" ref="G5:G9" si="0">F5/2</f>
        <v>220</v>
      </c>
      <c r="H5" s="2">
        <f t="shared" ref="H5:H9" si="1">IF(E5&gt;10,F5*0.2,0)</f>
        <v>88</v>
      </c>
      <c r="I5" s="2">
        <f t="shared" ref="I5:I9" si="2">SUM(F5:H5)</f>
        <v>748</v>
      </c>
      <c r="J5" s="2">
        <f t="shared" ref="J5:J9" si="3">I5*0.2</f>
        <v>149.6</v>
      </c>
      <c r="K5" s="2">
        <f t="shared" ref="K5:K9" si="4">I5-J5</f>
        <v>598.4</v>
      </c>
      <c r="L5" s="2">
        <f t="shared" ref="L5:L9" si="5">K5/SUM(K5:K20)</f>
        <v>7.4773206267754064E-2</v>
      </c>
    </row>
    <row r="6" spans="2:12" x14ac:dyDescent="0.25">
      <c r="B6" s="2">
        <v>3</v>
      </c>
      <c r="C6" s="2" t="s">
        <v>16</v>
      </c>
      <c r="D6" s="6" t="s">
        <v>21</v>
      </c>
      <c r="E6" s="2">
        <v>12</v>
      </c>
      <c r="F6" s="2">
        <f>Лист1!H8+Лист1!H8/10</f>
        <v>605</v>
      </c>
      <c r="G6" s="2">
        <f t="shared" si="0"/>
        <v>302.5</v>
      </c>
      <c r="H6" s="2">
        <f t="shared" si="1"/>
        <v>121</v>
      </c>
      <c r="I6" s="2">
        <f t="shared" si="2"/>
        <v>1028.5</v>
      </c>
      <c r="J6" s="2">
        <f t="shared" si="3"/>
        <v>205.70000000000002</v>
      </c>
      <c r="K6" s="2">
        <f t="shared" si="4"/>
        <v>822.8</v>
      </c>
      <c r="L6" s="2">
        <f t="shared" si="5"/>
        <v>0.1111221154798455</v>
      </c>
    </row>
    <row r="7" spans="2:12" x14ac:dyDescent="0.25">
      <c r="B7" s="2">
        <v>4</v>
      </c>
      <c r="C7" s="2" t="s">
        <v>17</v>
      </c>
      <c r="D7" s="2" t="s">
        <v>23</v>
      </c>
      <c r="E7" s="2">
        <v>7</v>
      </c>
      <c r="F7" s="2">
        <f>Лист1!H9+Лист1!H9/10</f>
        <v>220</v>
      </c>
      <c r="G7" s="2">
        <f t="shared" si="0"/>
        <v>110</v>
      </c>
      <c r="H7" s="2">
        <f t="shared" si="1"/>
        <v>0</v>
      </c>
      <c r="I7" s="2">
        <f t="shared" si="2"/>
        <v>330</v>
      </c>
      <c r="J7" s="2">
        <f t="shared" si="3"/>
        <v>66</v>
      </c>
      <c r="K7" s="2">
        <f t="shared" si="4"/>
        <v>264</v>
      </c>
      <c r="L7" s="2">
        <f t="shared" si="5"/>
        <v>4.0111420612813371E-2</v>
      </c>
    </row>
    <row r="8" spans="2:12" x14ac:dyDescent="0.25">
      <c r="B8" s="2">
        <v>5</v>
      </c>
      <c r="C8" s="2" t="s">
        <v>22</v>
      </c>
      <c r="D8" s="2" t="s">
        <v>24</v>
      </c>
      <c r="E8" s="2">
        <v>25</v>
      </c>
      <c r="F8" s="2">
        <f>Лист1!H10+Лист1!H10/10</f>
        <v>550</v>
      </c>
      <c r="G8" s="2">
        <f t="shared" si="0"/>
        <v>275</v>
      </c>
      <c r="H8" s="2">
        <f t="shared" si="1"/>
        <v>110</v>
      </c>
      <c r="I8" s="2">
        <f t="shared" si="2"/>
        <v>935</v>
      </c>
      <c r="J8" s="2">
        <f t="shared" si="3"/>
        <v>187</v>
      </c>
      <c r="K8" s="2">
        <f t="shared" si="4"/>
        <v>748</v>
      </c>
      <c r="L8" s="2">
        <f t="shared" si="5"/>
        <v>0.11839814277423101</v>
      </c>
    </row>
    <row r="9" spans="2:12" x14ac:dyDescent="0.25">
      <c r="B9" s="2">
        <v>6</v>
      </c>
      <c r="C9" s="2" t="s">
        <v>18</v>
      </c>
      <c r="D9" s="2" t="s">
        <v>25</v>
      </c>
      <c r="E9" s="2">
        <v>28</v>
      </c>
      <c r="F9" s="2">
        <f>Лист1!H11+Лист1!H11/10</f>
        <v>770</v>
      </c>
      <c r="G9" s="2">
        <f t="shared" si="0"/>
        <v>385</v>
      </c>
      <c r="H9" s="2">
        <f t="shared" si="1"/>
        <v>154</v>
      </c>
      <c r="I9" s="2">
        <f t="shared" si="2"/>
        <v>1309</v>
      </c>
      <c r="J9" s="2">
        <f t="shared" si="3"/>
        <v>261.8</v>
      </c>
      <c r="K9" s="2">
        <f t="shared" si="4"/>
        <v>1047.2</v>
      </c>
      <c r="L9" s="2">
        <f t="shared" si="5"/>
        <v>0.18801843317972353</v>
      </c>
    </row>
    <row r="10" spans="2:12" x14ac:dyDescent="0.25">
      <c r="B10" s="3" t="s">
        <v>12</v>
      </c>
      <c r="C10" s="4"/>
      <c r="D10" s="4"/>
      <c r="E10" s="5"/>
      <c r="F10" s="2">
        <f>SUM(F4:F9)</f>
        <v>2915</v>
      </c>
      <c r="G10" s="2">
        <f t="shared" ref="G10:L10" si="6">SUM(G4:G9)</f>
        <v>1457.5</v>
      </c>
      <c r="H10" s="2">
        <f t="shared" si="6"/>
        <v>473</v>
      </c>
      <c r="I10" s="2">
        <f t="shared" si="6"/>
        <v>4845.5</v>
      </c>
      <c r="J10" s="2">
        <f t="shared" si="6"/>
        <v>969.09999999999991</v>
      </c>
      <c r="K10" s="2">
        <f t="shared" si="6"/>
        <v>3876.3999999999996</v>
      </c>
      <c r="L10" s="2">
        <f t="shared" si="6"/>
        <v>0.63457995849597926</v>
      </c>
    </row>
    <row r="11" spans="2:12" x14ac:dyDescent="0.25">
      <c r="B11" s="3" t="s">
        <v>13</v>
      </c>
      <c r="C11" s="4"/>
      <c r="D11" s="4"/>
      <c r="E11" s="5"/>
      <c r="F11" s="2">
        <f>AVERAGE(F4:F9)</f>
        <v>485.83333333333331</v>
      </c>
      <c r="G11" s="2">
        <f t="shared" ref="G11:L11" si="7">AVERAGE(G4:G9)</f>
        <v>242.91666666666666</v>
      </c>
      <c r="H11" s="2">
        <f t="shared" si="7"/>
        <v>78.833333333333329</v>
      </c>
      <c r="I11" s="2">
        <f t="shared" si="7"/>
        <v>807.58333333333337</v>
      </c>
      <c r="J11" s="2">
        <f t="shared" si="7"/>
        <v>161.51666666666665</v>
      </c>
      <c r="K11" s="2">
        <f t="shared" si="7"/>
        <v>646.06666666666661</v>
      </c>
      <c r="L11" s="2">
        <f t="shared" si="7"/>
        <v>0.10576332641599655</v>
      </c>
    </row>
  </sheetData>
  <mergeCells count="3">
    <mergeCell ref="B2:L2"/>
    <mergeCell ref="B10:E10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73F-016F-41F1-838E-7962B4DC76F5}">
  <dimension ref="B3:L12"/>
  <sheetViews>
    <sheetView workbookViewId="0">
      <selection activeCell="L5" sqref="L5"/>
    </sheetView>
  </sheetViews>
  <sheetFormatPr defaultRowHeight="15" x14ac:dyDescent="0.25"/>
  <cols>
    <col min="3" max="3" width="10.42578125" customWidth="1"/>
    <col min="4" max="4" width="11.42578125" customWidth="1"/>
    <col min="12" max="12" width="11.5703125" bestFit="1" customWidth="1"/>
  </cols>
  <sheetData>
    <row r="3" spans="2:12" ht="15.75" x14ac:dyDescent="0.25">
      <c r="B3" s="1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30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2:12" x14ac:dyDescent="0.25">
      <c r="B5" s="2">
        <v>1</v>
      </c>
      <c r="C5" s="2" t="s">
        <v>14</v>
      </c>
      <c r="D5" s="2" t="s">
        <v>20</v>
      </c>
      <c r="E5" s="2">
        <v>10</v>
      </c>
      <c r="F5" s="2">
        <f>Лист2!F4+Лист2!F4/20</f>
        <v>346.5</v>
      </c>
      <c r="G5" s="2">
        <f>F5/2</f>
        <v>173.25</v>
      </c>
      <c r="H5" s="2">
        <f>IF(E5&gt;10,F5*0.2,0)</f>
        <v>0</v>
      </c>
      <c r="I5" s="2">
        <f>SUM(F5:H5)</f>
        <v>519.75</v>
      </c>
      <c r="J5" s="2">
        <f>I5*0.2</f>
        <v>103.95</v>
      </c>
      <c r="K5" s="2">
        <f>I5-J5</f>
        <v>415.8</v>
      </c>
      <c r="L5" s="2">
        <f>K5/SUM(K5:K110)</f>
        <v>4.7149218545359299E-2</v>
      </c>
    </row>
    <row r="6" spans="2:12" x14ac:dyDescent="0.25">
      <c r="B6" s="2">
        <v>2</v>
      </c>
      <c r="C6" s="2" t="s">
        <v>15</v>
      </c>
      <c r="D6" s="2" t="s">
        <v>19</v>
      </c>
      <c r="E6" s="2">
        <v>15</v>
      </c>
      <c r="F6" s="2">
        <f>Лист2!F5+Лист2!F5/20</f>
        <v>462</v>
      </c>
      <c r="G6" s="2">
        <f t="shared" ref="G6:G10" si="0">F6/2</f>
        <v>231</v>
      </c>
      <c r="H6" s="2">
        <f t="shared" ref="H6:H10" si="1">IF(E6&gt;10,F6*0.2,0)</f>
        <v>92.4</v>
      </c>
      <c r="I6" s="2">
        <f t="shared" ref="I6:I10" si="2">SUM(F6:H6)</f>
        <v>785.4</v>
      </c>
      <c r="J6" s="2">
        <f t="shared" ref="J6:J10" si="3">I6*0.2</f>
        <v>157.08000000000001</v>
      </c>
      <c r="K6" s="2">
        <f t="shared" ref="K6:K10" si="4">I6-J6</f>
        <v>628.31999999999994</v>
      </c>
      <c r="L6" s="2">
        <f t="shared" ref="L6:L10" si="5">K6/SUM(K6:K12)</f>
        <v>7.477320626775405E-2</v>
      </c>
    </row>
    <row r="7" spans="2:12" x14ac:dyDescent="0.25">
      <c r="B7" s="2">
        <v>3</v>
      </c>
      <c r="C7" s="2" t="s">
        <v>16</v>
      </c>
      <c r="D7" s="6" t="s">
        <v>21</v>
      </c>
      <c r="E7" s="2">
        <v>12</v>
      </c>
      <c r="F7" s="2">
        <f>Лист2!F6+Лист2!F6/20</f>
        <v>635.25</v>
      </c>
      <c r="G7" s="2">
        <f t="shared" si="0"/>
        <v>317.625</v>
      </c>
      <c r="H7" s="2">
        <f t="shared" si="1"/>
        <v>127.05000000000001</v>
      </c>
      <c r="I7" s="2">
        <f t="shared" si="2"/>
        <v>1079.925</v>
      </c>
      <c r="J7" s="2">
        <f t="shared" si="3"/>
        <v>215.98500000000001</v>
      </c>
      <c r="K7" s="2">
        <f t="shared" si="4"/>
        <v>863.93999999999994</v>
      </c>
      <c r="L7" s="2">
        <f t="shared" si="5"/>
        <v>0.11112211547984549</v>
      </c>
    </row>
    <row r="8" spans="2:12" x14ac:dyDescent="0.25">
      <c r="B8" s="2">
        <v>4</v>
      </c>
      <c r="C8" s="2" t="s">
        <v>17</v>
      </c>
      <c r="D8" s="2" t="s">
        <v>23</v>
      </c>
      <c r="E8" s="2">
        <v>7</v>
      </c>
      <c r="F8" s="2">
        <f>Лист2!F7+Лист2!F7/20</f>
        <v>231</v>
      </c>
      <c r="G8" s="2">
        <f t="shared" si="0"/>
        <v>115.5</v>
      </c>
      <c r="H8" s="2">
        <f t="shared" si="1"/>
        <v>0</v>
      </c>
      <c r="I8" s="2">
        <f t="shared" si="2"/>
        <v>346.5</v>
      </c>
      <c r="J8" s="2">
        <f t="shared" si="3"/>
        <v>69.3</v>
      </c>
      <c r="K8" s="2">
        <f t="shared" si="4"/>
        <v>277.2</v>
      </c>
      <c r="L8" s="2">
        <f t="shared" si="5"/>
        <v>4.0111420612813371E-2</v>
      </c>
    </row>
    <row r="9" spans="2:12" x14ac:dyDescent="0.25">
      <c r="B9" s="2">
        <v>5</v>
      </c>
      <c r="C9" s="2" t="s">
        <v>22</v>
      </c>
      <c r="D9" s="2" t="s">
        <v>24</v>
      </c>
      <c r="E9" s="2">
        <v>25</v>
      </c>
      <c r="F9" s="2">
        <f>Лист2!F8+Лист2!F8/20</f>
        <v>577.5</v>
      </c>
      <c r="G9" s="2">
        <f t="shared" si="0"/>
        <v>288.75</v>
      </c>
      <c r="H9" s="2">
        <f t="shared" si="1"/>
        <v>115.5</v>
      </c>
      <c r="I9" s="2">
        <f t="shared" si="2"/>
        <v>981.75</v>
      </c>
      <c r="J9" s="2">
        <f t="shared" si="3"/>
        <v>196.35000000000002</v>
      </c>
      <c r="K9" s="2">
        <f t="shared" si="4"/>
        <v>785.4</v>
      </c>
      <c r="L9" s="2">
        <f t="shared" si="5"/>
        <v>0.11839814277423098</v>
      </c>
    </row>
    <row r="10" spans="2:12" x14ac:dyDescent="0.25">
      <c r="B10" s="2">
        <v>6</v>
      </c>
      <c r="C10" s="2" t="s">
        <v>18</v>
      </c>
      <c r="D10" s="2" t="s">
        <v>25</v>
      </c>
      <c r="E10" s="2">
        <v>28</v>
      </c>
      <c r="F10" s="2">
        <f>Лист2!F9+Лист2!F9/20</f>
        <v>808.5</v>
      </c>
      <c r="G10" s="2">
        <f t="shared" si="0"/>
        <v>404.25</v>
      </c>
      <c r="H10" s="2">
        <f t="shared" si="1"/>
        <v>161.70000000000002</v>
      </c>
      <c r="I10" s="2">
        <f t="shared" si="2"/>
        <v>1374.45</v>
      </c>
      <c r="J10" s="2">
        <f t="shared" si="3"/>
        <v>274.89000000000004</v>
      </c>
      <c r="K10" s="2">
        <f t="shared" si="4"/>
        <v>1099.56</v>
      </c>
      <c r="L10" s="2">
        <f t="shared" si="5"/>
        <v>0.1880184331797235</v>
      </c>
    </row>
    <row r="11" spans="2:12" x14ac:dyDescent="0.25">
      <c r="B11" s="3" t="s">
        <v>12</v>
      </c>
      <c r="C11" s="4"/>
      <c r="D11" s="4"/>
      <c r="E11" s="5"/>
      <c r="F11" s="2">
        <f>SUM(F5:F10)</f>
        <v>3060.75</v>
      </c>
      <c r="G11" s="2">
        <f t="shared" ref="G11:L11" si="6">SUM(G5:G10)</f>
        <v>1530.375</v>
      </c>
      <c r="H11" s="2">
        <f t="shared" si="6"/>
        <v>496.65000000000009</v>
      </c>
      <c r="I11" s="2">
        <f t="shared" si="6"/>
        <v>5087.7749999999996</v>
      </c>
      <c r="J11" s="2">
        <f t="shared" si="6"/>
        <v>1017.5550000000001</v>
      </c>
      <c r="K11" s="2">
        <f t="shared" si="6"/>
        <v>4070.22</v>
      </c>
      <c r="L11" s="2">
        <f t="shared" si="6"/>
        <v>0.57957253685972665</v>
      </c>
    </row>
    <row r="12" spans="2:12" x14ac:dyDescent="0.25">
      <c r="B12" s="3" t="s">
        <v>13</v>
      </c>
      <c r="C12" s="4"/>
      <c r="D12" s="4"/>
      <c r="E12" s="5"/>
      <c r="F12" s="2">
        <f>AVERAGE(F5:F10)</f>
        <v>510.125</v>
      </c>
      <c r="G12" s="2">
        <f t="shared" ref="G12:L12" si="7">AVERAGE(G5:G10)</f>
        <v>255.0625</v>
      </c>
      <c r="H12" s="2">
        <f t="shared" si="7"/>
        <v>82.77500000000002</v>
      </c>
      <c r="I12" s="2">
        <f t="shared" si="7"/>
        <v>847.96249999999998</v>
      </c>
      <c r="J12" s="2">
        <f t="shared" si="7"/>
        <v>169.5925</v>
      </c>
      <c r="K12" s="2">
        <f t="shared" si="7"/>
        <v>678.37</v>
      </c>
      <c r="L12" s="2">
        <f t="shared" si="7"/>
        <v>9.6595422809954437E-2</v>
      </c>
    </row>
  </sheetData>
  <mergeCells count="3">
    <mergeCell ref="B3:L3"/>
    <mergeCell ref="B11:E11"/>
    <mergeCell ref="B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2488-CB49-4489-BC6D-E673CFB7ED19}">
  <dimension ref="B1:E3"/>
  <sheetViews>
    <sheetView workbookViewId="0">
      <selection activeCell="M11" sqref="M11"/>
    </sheetView>
  </sheetViews>
  <sheetFormatPr defaultRowHeight="15" x14ac:dyDescent="0.25"/>
  <sheetData>
    <row r="1" spans="2:5" x14ac:dyDescent="0.25">
      <c r="B1" s="9" t="s">
        <v>33</v>
      </c>
      <c r="C1" s="9"/>
      <c r="D1" s="9"/>
      <c r="E1" s="9"/>
    </row>
    <row r="2" spans="2:5" x14ac:dyDescent="0.25">
      <c r="B2" s="7" t="s">
        <v>27</v>
      </c>
      <c r="C2" s="7" t="s">
        <v>29</v>
      </c>
      <c r="D2" s="7" t="s">
        <v>30</v>
      </c>
      <c r="E2" s="7" t="s">
        <v>31</v>
      </c>
    </row>
    <row r="3" spans="2:5" ht="45" x14ac:dyDescent="0.25">
      <c r="B3" s="8" t="s">
        <v>28</v>
      </c>
      <c r="C3" s="7">
        <f>Лист1!M6</f>
        <v>360</v>
      </c>
      <c r="D3" s="7">
        <f>Лист2!K4</f>
        <v>396</v>
      </c>
      <c r="E3" s="7">
        <f>Лист3!K5</f>
        <v>415.8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2019-09-10T11:07:49Z</dcterms:created>
  <dcterms:modified xsi:type="dcterms:W3CDTF">2019-09-10T12:20:28Z</dcterms:modified>
</cp:coreProperties>
</file>