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649CA120-EE0E-4425-8D49-08E3F2356829}" xr6:coauthVersionLast="47" xr6:coauthVersionMax="47" xr10:uidLastSave="{00000000-0000-0000-0000-000000000000}"/>
  <bookViews>
    <workbookView xWindow="-108" yWindow="-108" windowWidth="23256" windowHeight="13176" tabRatio="723" firstSheet="12" activeTab="19" xr2:uid="{00000000-000D-0000-FFFF-FFFF00000000}"/>
  </bookViews>
  <sheets>
    <sheet name="Zombie Stats" sheetId="1" r:id="rId1"/>
    <sheet name="Baby Zombie Stats" sheetId="31" r:id="rId2"/>
    <sheet name="Husk Stats" sheetId="30" r:id="rId3"/>
    <sheet name="Baby Husk Stats" sheetId="32" r:id="rId4"/>
    <sheet name="Wither Skeleton Stats" sheetId="36" r:id="rId5"/>
    <sheet name="Piglin Soldier Stats" sheetId="39" r:id="rId6"/>
    <sheet name="Brute Stats" sheetId="43" r:id="rId7"/>
    <sheet name="Vindicator Stats" sheetId="44" r:id="rId8"/>
    <sheet name="Spider Stats" sheetId="28" r:id="rId9"/>
    <sheet name="Cave Spider Stats" sheetId="34" r:id="rId10"/>
    <sheet name="Silverfish Stats" sheetId="42" r:id="rId11"/>
    <sheet name="Skeleton Stats" sheetId="29" r:id="rId12"/>
    <sheet name="Stray Stats" sheetId="35" r:id="rId13"/>
    <sheet name="Piglin Sniper Stats" sheetId="38" r:id="rId14"/>
    <sheet name="Pillager Stats" sheetId="40" r:id="rId15"/>
    <sheet name="Phantom Stats" sheetId="37" r:id="rId16"/>
    <sheet name="Blaze Stats" sheetId="41" r:id="rId17"/>
    <sheet name="Ghast Stats" sheetId="47" r:id="rId18"/>
    <sheet name="Creeper Stats" sheetId="33" r:id="rId19"/>
    <sheet name="Witch Stats" sheetId="45" r:id="rId20"/>
    <sheet name="Charged Creeper Stats" sheetId="46" r:id="rId21"/>
    <sheet name="Sword Stats" sheetId="2" r:id="rId22"/>
    <sheet name="Axe Stats" sheetId="3" r:id="rId23"/>
    <sheet name="Scythe Stats" sheetId="4" r:id="rId24"/>
    <sheet name="Bow Stats" sheetId="25" state="hidden" r:id="rId25"/>
    <sheet name="Crossbow Stats" sheetId="26" state="hidden" r:id="rId26"/>
    <sheet name="Ammo Stats" sheetId="27" state="hidden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6" l="1"/>
  <c r="F5" i="46"/>
  <c r="F6" i="46"/>
  <c r="F3" i="46"/>
  <c r="F4" i="47"/>
  <c r="F5" i="47"/>
  <c r="F6" i="47"/>
  <c r="F7" i="47"/>
  <c r="F3" i="47"/>
  <c r="CD7" i="47"/>
  <c r="CC7" i="47"/>
  <c r="CB7" i="47"/>
  <c r="CA7" i="47"/>
  <c r="BZ7" i="47"/>
  <c r="BY7" i="47"/>
  <c r="BX7" i="47"/>
  <c r="BW7" i="47"/>
  <c r="BV7" i="47"/>
  <c r="BU7" i="47"/>
  <c r="BT7" i="47"/>
  <c r="BS7" i="47"/>
  <c r="BQ7" i="47"/>
  <c r="BP7" i="47"/>
  <c r="BO7" i="47"/>
  <c r="BN7" i="47"/>
  <c r="BM7" i="47"/>
  <c r="BL7" i="47"/>
  <c r="BK7" i="47"/>
  <c r="BJ7" i="47"/>
  <c r="BI7" i="47"/>
  <c r="BH7" i="47"/>
  <c r="BG7" i="47"/>
  <c r="BF7" i="47"/>
  <c r="BD7" i="47"/>
  <c r="BC7" i="47"/>
  <c r="BB7" i="47"/>
  <c r="BA7" i="47"/>
  <c r="AZ7" i="47"/>
  <c r="AY7" i="47"/>
  <c r="AX7" i="47"/>
  <c r="AW7" i="47"/>
  <c r="AV7" i="47"/>
  <c r="AU7" i="47"/>
  <c r="AT7" i="47"/>
  <c r="AS7" i="47"/>
  <c r="AR7" i="47"/>
  <c r="AQ7" i="47"/>
  <c r="AP7" i="47"/>
  <c r="AO7" i="47"/>
  <c r="AN7" i="47"/>
  <c r="AM7" i="47"/>
  <c r="AK7" i="47"/>
  <c r="AJ7" i="47"/>
  <c r="AI7" i="47"/>
  <c r="AH7" i="47"/>
  <c r="AG7" i="47"/>
  <c r="AF7" i="47"/>
  <c r="AE7" i="47"/>
  <c r="AD7" i="47"/>
  <c r="AC7" i="47"/>
  <c r="AB7" i="47"/>
  <c r="AA7" i="47"/>
  <c r="Z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CD6" i="47"/>
  <c r="CC6" i="47"/>
  <c r="CB6" i="47"/>
  <c r="CA6" i="47"/>
  <c r="BZ6" i="47"/>
  <c r="BY6" i="47"/>
  <c r="BX6" i="47"/>
  <c r="BW6" i="47"/>
  <c r="BV6" i="47"/>
  <c r="BU6" i="47"/>
  <c r="BT6" i="47"/>
  <c r="BS6" i="47"/>
  <c r="BQ6" i="47"/>
  <c r="BP6" i="47"/>
  <c r="BO6" i="47"/>
  <c r="BN6" i="47"/>
  <c r="BM6" i="47"/>
  <c r="BL6" i="47"/>
  <c r="BK6" i="47"/>
  <c r="BJ6" i="47"/>
  <c r="BI6" i="47"/>
  <c r="BH6" i="47"/>
  <c r="BG6" i="47"/>
  <c r="BF6" i="47"/>
  <c r="BD6" i="47"/>
  <c r="BC6" i="47"/>
  <c r="BB6" i="47"/>
  <c r="BA6" i="47"/>
  <c r="AZ6" i="47"/>
  <c r="AY6" i="47"/>
  <c r="AX6" i="47"/>
  <c r="AW6" i="47"/>
  <c r="AV6" i="47"/>
  <c r="AU6" i="47"/>
  <c r="AT6" i="47"/>
  <c r="AS6" i="47"/>
  <c r="AR6" i="47"/>
  <c r="AQ6" i="47"/>
  <c r="AP6" i="47"/>
  <c r="AO6" i="47"/>
  <c r="AN6" i="47"/>
  <c r="AM6" i="47"/>
  <c r="AK6" i="47"/>
  <c r="AJ6" i="47"/>
  <c r="AI6" i="47"/>
  <c r="AH6" i="47"/>
  <c r="AG6" i="47"/>
  <c r="AF6" i="47"/>
  <c r="AE6" i="47"/>
  <c r="AD6" i="47"/>
  <c r="AC6" i="47"/>
  <c r="AB6" i="47"/>
  <c r="AA6" i="47"/>
  <c r="Z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CD5" i="47"/>
  <c r="CC5" i="47"/>
  <c r="CB5" i="47"/>
  <c r="CA5" i="47"/>
  <c r="BZ5" i="47"/>
  <c r="BY5" i="47"/>
  <c r="BX5" i="47"/>
  <c r="BW5" i="47"/>
  <c r="BV5" i="47"/>
  <c r="BU5" i="47"/>
  <c r="BT5" i="47"/>
  <c r="BS5" i="47"/>
  <c r="BQ5" i="47"/>
  <c r="BP5" i="47"/>
  <c r="BO5" i="47"/>
  <c r="BN5" i="47"/>
  <c r="BM5" i="47"/>
  <c r="BL5" i="47"/>
  <c r="BK5" i="47"/>
  <c r="BJ5" i="47"/>
  <c r="BI5" i="47"/>
  <c r="BH5" i="47"/>
  <c r="BG5" i="47"/>
  <c r="BF5" i="47"/>
  <c r="BD5" i="47"/>
  <c r="BC5" i="47"/>
  <c r="BB5" i="47"/>
  <c r="BA5" i="47"/>
  <c r="AZ5" i="47"/>
  <c r="AY5" i="47"/>
  <c r="AX5" i="47"/>
  <c r="AW5" i="47"/>
  <c r="AV5" i="47"/>
  <c r="AU5" i="47"/>
  <c r="AT5" i="47"/>
  <c r="AS5" i="47"/>
  <c r="AR5" i="47"/>
  <c r="AQ5" i="47"/>
  <c r="AP5" i="47"/>
  <c r="AO5" i="47"/>
  <c r="AN5" i="47"/>
  <c r="AM5" i="47"/>
  <c r="AK5" i="47"/>
  <c r="AJ5" i="47"/>
  <c r="AI5" i="47"/>
  <c r="AH5" i="47"/>
  <c r="AG5" i="47"/>
  <c r="AF5" i="47"/>
  <c r="AE5" i="47"/>
  <c r="AD5" i="47"/>
  <c r="AC5" i="47"/>
  <c r="AB5" i="47"/>
  <c r="AA5" i="47"/>
  <c r="Z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CD4" i="47"/>
  <c r="CC4" i="47"/>
  <c r="CB4" i="47"/>
  <c r="CA4" i="47"/>
  <c r="BZ4" i="47"/>
  <c r="BY4" i="47"/>
  <c r="BX4" i="47"/>
  <c r="BW4" i="47"/>
  <c r="BV4" i="47"/>
  <c r="BU4" i="47"/>
  <c r="BT4" i="47"/>
  <c r="BS4" i="47"/>
  <c r="BQ4" i="47"/>
  <c r="BP4" i="47"/>
  <c r="BO4" i="47"/>
  <c r="BN4" i="47"/>
  <c r="BM4" i="47"/>
  <c r="BL4" i="47"/>
  <c r="BK4" i="47"/>
  <c r="BJ4" i="47"/>
  <c r="BI4" i="47"/>
  <c r="BH4" i="47"/>
  <c r="BG4" i="47"/>
  <c r="BF4" i="47"/>
  <c r="BD4" i="47"/>
  <c r="BC4" i="47"/>
  <c r="BB4" i="47"/>
  <c r="BA4" i="47"/>
  <c r="AZ4" i="47"/>
  <c r="AY4" i="47"/>
  <c r="AX4" i="47"/>
  <c r="AW4" i="47"/>
  <c r="AV4" i="47"/>
  <c r="AU4" i="47"/>
  <c r="AT4" i="47"/>
  <c r="AS4" i="47"/>
  <c r="AR4" i="47"/>
  <c r="AQ4" i="47"/>
  <c r="AP4" i="47"/>
  <c r="AO4" i="47"/>
  <c r="AN4" i="47"/>
  <c r="AM4" i="47"/>
  <c r="AK4" i="47"/>
  <c r="AJ4" i="47"/>
  <c r="AI4" i="47"/>
  <c r="AH4" i="47"/>
  <c r="AG4" i="47"/>
  <c r="AF4" i="47"/>
  <c r="AE4" i="47"/>
  <c r="AD4" i="47"/>
  <c r="AC4" i="47"/>
  <c r="AB4" i="47"/>
  <c r="AA4" i="47"/>
  <c r="Z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CD3" i="47"/>
  <c r="CC3" i="47"/>
  <c r="CB3" i="47"/>
  <c r="CA3" i="47"/>
  <c r="BZ3" i="47"/>
  <c r="BY3" i="47"/>
  <c r="BX3" i="47"/>
  <c r="BW3" i="47"/>
  <c r="BV3" i="47"/>
  <c r="BU3" i="47"/>
  <c r="BT3" i="47"/>
  <c r="BS3" i="47"/>
  <c r="BQ3" i="47"/>
  <c r="BP3" i="47"/>
  <c r="BO3" i="47"/>
  <c r="BN3" i="47"/>
  <c r="BM3" i="47"/>
  <c r="BL3" i="47"/>
  <c r="BK3" i="47"/>
  <c r="BJ3" i="47"/>
  <c r="BI3" i="47"/>
  <c r="BH3" i="47"/>
  <c r="BG3" i="47"/>
  <c r="BF3" i="47"/>
  <c r="BD3" i="47"/>
  <c r="BC3" i="47"/>
  <c r="BB3" i="47"/>
  <c r="BA3" i="47"/>
  <c r="AZ3" i="47"/>
  <c r="AY3" i="47"/>
  <c r="AX3" i="47"/>
  <c r="AW3" i="47"/>
  <c r="AV3" i="47"/>
  <c r="AU3" i="47"/>
  <c r="AT3" i="47"/>
  <c r="AS3" i="47"/>
  <c r="AR3" i="47"/>
  <c r="AQ3" i="47"/>
  <c r="AP3" i="47"/>
  <c r="AO3" i="47"/>
  <c r="AN3" i="47"/>
  <c r="AM3" i="47"/>
  <c r="AK3" i="47"/>
  <c r="AJ3" i="47"/>
  <c r="AI3" i="47"/>
  <c r="AH3" i="47"/>
  <c r="AG3" i="47"/>
  <c r="AF3" i="47"/>
  <c r="AE3" i="47"/>
  <c r="AD3" i="47"/>
  <c r="AC3" i="47"/>
  <c r="AB3" i="47"/>
  <c r="AA3" i="47"/>
  <c r="Z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CD6" i="46"/>
  <c r="CC6" i="46"/>
  <c r="CB6" i="46"/>
  <c r="CA6" i="46"/>
  <c r="BZ6" i="46"/>
  <c r="BY6" i="46"/>
  <c r="BX6" i="46"/>
  <c r="BW6" i="46"/>
  <c r="BV6" i="46"/>
  <c r="BU6" i="46"/>
  <c r="BT6" i="46"/>
  <c r="BS6" i="46"/>
  <c r="BQ6" i="46"/>
  <c r="BP6" i="46"/>
  <c r="BO6" i="46"/>
  <c r="BN6" i="46"/>
  <c r="BM6" i="46"/>
  <c r="BL6" i="46"/>
  <c r="BK6" i="46"/>
  <c r="BJ6" i="46"/>
  <c r="BI6" i="46"/>
  <c r="BH6" i="46"/>
  <c r="BG6" i="46"/>
  <c r="BF6" i="46"/>
  <c r="BD6" i="46"/>
  <c r="BC6" i="46"/>
  <c r="BB6" i="46"/>
  <c r="BA6" i="46"/>
  <c r="AZ6" i="46"/>
  <c r="AY6" i="46"/>
  <c r="AX6" i="46"/>
  <c r="AW6" i="46"/>
  <c r="AV6" i="46"/>
  <c r="AU6" i="46"/>
  <c r="AT6" i="46"/>
  <c r="AS6" i="46"/>
  <c r="AR6" i="46"/>
  <c r="AQ6" i="46"/>
  <c r="AP6" i="46"/>
  <c r="AO6" i="46"/>
  <c r="AN6" i="46"/>
  <c r="AM6" i="46"/>
  <c r="AK6" i="46"/>
  <c r="AJ6" i="46"/>
  <c r="AI6" i="46"/>
  <c r="AH6" i="46"/>
  <c r="AG6" i="46"/>
  <c r="AF6" i="46"/>
  <c r="AE6" i="46"/>
  <c r="AD6" i="46"/>
  <c r="AC6" i="46"/>
  <c r="AB6" i="46"/>
  <c r="AA6" i="46"/>
  <c r="Z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CD5" i="46"/>
  <c r="CC5" i="46"/>
  <c r="CB5" i="46"/>
  <c r="CA5" i="46"/>
  <c r="BZ5" i="46"/>
  <c r="BY5" i="46"/>
  <c r="BX5" i="46"/>
  <c r="BW5" i="46"/>
  <c r="BV5" i="46"/>
  <c r="BU5" i="46"/>
  <c r="BT5" i="46"/>
  <c r="BS5" i="46"/>
  <c r="BQ5" i="46"/>
  <c r="BP5" i="46"/>
  <c r="BO5" i="46"/>
  <c r="BN5" i="46"/>
  <c r="BM5" i="46"/>
  <c r="BL5" i="46"/>
  <c r="BK5" i="46"/>
  <c r="BJ5" i="46"/>
  <c r="BI5" i="46"/>
  <c r="BH5" i="46"/>
  <c r="BG5" i="46"/>
  <c r="BF5" i="46"/>
  <c r="BD5" i="46"/>
  <c r="BC5" i="46"/>
  <c r="BB5" i="46"/>
  <c r="BA5" i="46"/>
  <c r="AZ5" i="46"/>
  <c r="AY5" i="46"/>
  <c r="AX5" i="46"/>
  <c r="AW5" i="46"/>
  <c r="AV5" i="46"/>
  <c r="AU5" i="46"/>
  <c r="AT5" i="46"/>
  <c r="AS5" i="46"/>
  <c r="AR5" i="46"/>
  <c r="AQ5" i="46"/>
  <c r="AP5" i="46"/>
  <c r="AO5" i="46"/>
  <c r="AN5" i="46"/>
  <c r="AM5" i="46"/>
  <c r="AK5" i="46"/>
  <c r="AJ5" i="46"/>
  <c r="AI5" i="46"/>
  <c r="AH5" i="46"/>
  <c r="AG5" i="46"/>
  <c r="AF5" i="46"/>
  <c r="AE5" i="46"/>
  <c r="AD5" i="46"/>
  <c r="AC5" i="46"/>
  <c r="AB5" i="46"/>
  <c r="AA5" i="46"/>
  <c r="Z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CD4" i="46"/>
  <c r="CC4" i="46"/>
  <c r="CB4" i="46"/>
  <c r="CA4" i="46"/>
  <c r="BZ4" i="46"/>
  <c r="BY4" i="46"/>
  <c r="BX4" i="46"/>
  <c r="BW4" i="46"/>
  <c r="BV4" i="46"/>
  <c r="BU4" i="46"/>
  <c r="BT4" i="46"/>
  <c r="BS4" i="46"/>
  <c r="BQ4" i="46"/>
  <c r="BP4" i="46"/>
  <c r="BO4" i="46"/>
  <c r="BN4" i="46"/>
  <c r="BM4" i="46"/>
  <c r="BL4" i="46"/>
  <c r="BK4" i="46"/>
  <c r="BJ4" i="46"/>
  <c r="BI4" i="46"/>
  <c r="BH4" i="46"/>
  <c r="BG4" i="46"/>
  <c r="BF4" i="46"/>
  <c r="BD4" i="46"/>
  <c r="BC4" i="46"/>
  <c r="BB4" i="46"/>
  <c r="BA4" i="46"/>
  <c r="AZ4" i="46"/>
  <c r="AY4" i="46"/>
  <c r="AX4" i="46"/>
  <c r="AW4" i="46"/>
  <c r="AV4" i="46"/>
  <c r="AU4" i="46"/>
  <c r="AT4" i="46"/>
  <c r="AS4" i="46"/>
  <c r="AR4" i="46"/>
  <c r="AQ4" i="46"/>
  <c r="AP4" i="46"/>
  <c r="AO4" i="46"/>
  <c r="AN4" i="46"/>
  <c r="AM4" i="46"/>
  <c r="AK4" i="46"/>
  <c r="AJ4" i="46"/>
  <c r="AI4" i="46"/>
  <c r="AH4" i="46"/>
  <c r="AG4" i="46"/>
  <c r="AF4" i="46"/>
  <c r="AE4" i="46"/>
  <c r="AD4" i="46"/>
  <c r="AC4" i="46"/>
  <c r="AB4" i="46"/>
  <c r="AA4" i="46"/>
  <c r="Z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CD3" i="46"/>
  <c r="CC3" i="46"/>
  <c r="CB3" i="46"/>
  <c r="CA3" i="46"/>
  <c r="BZ3" i="46"/>
  <c r="BY3" i="46"/>
  <c r="BX3" i="46"/>
  <c r="BW3" i="46"/>
  <c r="BV3" i="46"/>
  <c r="BU3" i="46"/>
  <c r="BT3" i="46"/>
  <c r="BS3" i="46"/>
  <c r="BQ3" i="46"/>
  <c r="BP3" i="46"/>
  <c r="BO3" i="46"/>
  <c r="BN3" i="46"/>
  <c r="BM3" i="46"/>
  <c r="BL3" i="46"/>
  <c r="BK3" i="46"/>
  <c r="BJ3" i="46"/>
  <c r="BI3" i="46"/>
  <c r="BH3" i="46"/>
  <c r="BG3" i="46"/>
  <c r="BF3" i="46"/>
  <c r="BD3" i="46"/>
  <c r="BC3" i="46"/>
  <c r="BB3" i="46"/>
  <c r="BA3" i="46"/>
  <c r="AZ3" i="46"/>
  <c r="AY3" i="46"/>
  <c r="AX3" i="46"/>
  <c r="AW3" i="46"/>
  <c r="AV3" i="46"/>
  <c r="AU3" i="46"/>
  <c r="AT3" i="46"/>
  <c r="AS3" i="46"/>
  <c r="AR3" i="46"/>
  <c r="AQ3" i="46"/>
  <c r="AP3" i="46"/>
  <c r="AO3" i="46"/>
  <c r="AN3" i="46"/>
  <c r="AM3" i="46"/>
  <c r="AK3" i="46"/>
  <c r="AJ3" i="46"/>
  <c r="AI3" i="46"/>
  <c r="AH3" i="46"/>
  <c r="AG3" i="46"/>
  <c r="AF3" i="46"/>
  <c r="AE3" i="46"/>
  <c r="AD3" i="46"/>
  <c r="AC3" i="46"/>
  <c r="AB3" i="46"/>
  <c r="AA3" i="46"/>
  <c r="Z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F4" i="44"/>
  <c r="F5" i="44"/>
  <c r="F6" i="44"/>
  <c r="F7" i="44"/>
  <c r="F3" i="44"/>
  <c r="F4" i="41"/>
  <c r="F5" i="41"/>
  <c r="F6" i="41"/>
  <c r="F7" i="41"/>
  <c r="F3" i="41"/>
  <c r="F4" i="45"/>
  <c r="F5" i="45"/>
  <c r="F6" i="45"/>
  <c r="F7" i="45"/>
  <c r="F3" i="45"/>
  <c r="CD7" i="45"/>
  <c r="CC7" i="45"/>
  <c r="CB7" i="45"/>
  <c r="CA7" i="45"/>
  <c r="BZ7" i="45"/>
  <c r="BY7" i="45"/>
  <c r="BX7" i="45"/>
  <c r="BW7" i="45"/>
  <c r="BV7" i="45"/>
  <c r="BU7" i="45"/>
  <c r="BT7" i="45"/>
  <c r="BS7" i="45"/>
  <c r="BQ7" i="45"/>
  <c r="BP7" i="45"/>
  <c r="BO7" i="45"/>
  <c r="BN7" i="45"/>
  <c r="BM7" i="45"/>
  <c r="BL7" i="45"/>
  <c r="BK7" i="45"/>
  <c r="BJ7" i="45"/>
  <c r="BI7" i="45"/>
  <c r="BH7" i="45"/>
  <c r="BG7" i="45"/>
  <c r="BF7" i="45"/>
  <c r="BD7" i="45"/>
  <c r="BC7" i="45"/>
  <c r="BB7" i="45"/>
  <c r="BA7" i="45"/>
  <c r="AZ7" i="45"/>
  <c r="AY7" i="45"/>
  <c r="AX7" i="45"/>
  <c r="AW7" i="45"/>
  <c r="AV7" i="45"/>
  <c r="AU7" i="45"/>
  <c r="AT7" i="45"/>
  <c r="AS7" i="45"/>
  <c r="AR7" i="45"/>
  <c r="AQ7" i="45"/>
  <c r="AP7" i="45"/>
  <c r="AO7" i="45"/>
  <c r="AN7" i="45"/>
  <c r="AM7" i="45"/>
  <c r="AK7" i="45"/>
  <c r="AJ7" i="45"/>
  <c r="AI7" i="45"/>
  <c r="AH7" i="45"/>
  <c r="AG7" i="45"/>
  <c r="AF7" i="45"/>
  <c r="AE7" i="45"/>
  <c r="AD7" i="45"/>
  <c r="AC7" i="45"/>
  <c r="AB7" i="45"/>
  <c r="AA7" i="45"/>
  <c r="Z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CD6" i="45"/>
  <c r="CC6" i="45"/>
  <c r="CB6" i="45"/>
  <c r="CA6" i="45"/>
  <c r="BZ6" i="45"/>
  <c r="BY6" i="45"/>
  <c r="BX6" i="45"/>
  <c r="BW6" i="45"/>
  <c r="BV6" i="45"/>
  <c r="BU6" i="45"/>
  <c r="BT6" i="45"/>
  <c r="BS6" i="45"/>
  <c r="BQ6" i="45"/>
  <c r="BP6" i="45"/>
  <c r="BO6" i="45"/>
  <c r="BN6" i="45"/>
  <c r="BM6" i="45"/>
  <c r="BL6" i="45"/>
  <c r="BK6" i="45"/>
  <c r="BJ6" i="45"/>
  <c r="BI6" i="45"/>
  <c r="BH6" i="45"/>
  <c r="BG6" i="45"/>
  <c r="BF6" i="45"/>
  <c r="BD6" i="45"/>
  <c r="BC6" i="45"/>
  <c r="BB6" i="45"/>
  <c r="BA6" i="45"/>
  <c r="AZ6" i="45"/>
  <c r="AY6" i="45"/>
  <c r="AX6" i="45"/>
  <c r="AW6" i="45"/>
  <c r="AV6" i="45"/>
  <c r="AU6" i="45"/>
  <c r="AT6" i="45"/>
  <c r="AS6" i="45"/>
  <c r="AR6" i="45"/>
  <c r="AQ6" i="45"/>
  <c r="AP6" i="45"/>
  <c r="AO6" i="45"/>
  <c r="AN6" i="45"/>
  <c r="AM6" i="45"/>
  <c r="AK6" i="45"/>
  <c r="AJ6" i="45"/>
  <c r="AI6" i="45"/>
  <c r="AH6" i="45"/>
  <c r="AG6" i="45"/>
  <c r="AF6" i="45"/>
  <c r="AE6" i="45"/>
  <c r="AD6" i="45"/>
  <c r="AC6" i="45"/>
  <c r="AB6" i="45"/>
  <c r="AA6" i="45"/>
  <c r="Z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CD5" i="45"/>
  <c r="CC5" i="45"/>
  <c r="CB5" i="45"/>
  <c r="CA5" i="45"/>
  <c r="BZ5" i="45"/>
  <c r="BY5" i="45"/>
  <c r="BX5" i="45"/>
  <c r="BW5" i="45"/>
  <c r="BV5" i="45"/>
  <c r="BU5" i="45"/>
  <c r="BT5" i="45"/>
  <c r="BS5" i="45"/>
  <c r="BQ5" i="45"/>
  <c r="BP5" i="45"/>
  <c r="BO5" i="45"/>
  <c r="BN5" i="45"/>
  <c r="BM5" i="45"/>
  <c r="BL5" i="45"/>
  <c r="BK5" i="45"/>
  <c r="BJ5" i="45"/>
  <c r="BI5" i="45"/>
  <c r="BH5" i="45"/>
  <c r="BG5" i="45"/>
  <c r="BF5" i="45"/>
  <c r="BD5" i="45"/>
  <c r="BC5" i="45"/>
  <c r="BB5" i="45"/>
  <c r="BA5" i="45"/>
  <c r="AZ5" i="45"/>
  <c r="AY5" i="45"/>
  <c r="AX5" i="45"/>
  <c r="AW5" i="45"/>
  <c r="AV5" i="45"/>
  <c r="AU5" i="45"/>
  <c r="AT5" i="45"/>
  <c r="AS5" i="45"/>
  <c r="AR5" i="45"/>
  <c r="AQ5" i="45"/>
  <c r="AP5" i="45"/>
  <c r="AO5" i="45"/>
  <c r="AN5" i="45"/>
  <c r="AM5" i="45"/>
  <c r="AK5" i="45"/>
  <c r="AJ5" i="45"/>
  <c r="AI5" i="45"/>
  <c r="AH5" i="45"/>
  <c r="AG5" i="45"/>
  <c r="AF5" i="45"/>
  <c r="AE5" i="45"/>
  <c r="AD5" i="45"/>
  <c r="AC5" i="45"/>
  <c r="AB5" i="45"/>
  <c r="AA5" i="45"/>
  <c r="Z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CD4" i="45"/>
  <c r="CC4" i="45"/>
  <c r="CB4" i="45"/>
  <c r="CA4" i="45"/>
  <c r="BZ4" i="45"/>
  <c r="BY4" i="45"/>
  <c r="BX4" i="45"/>
  <c r="BW4" i="45"/>
  <c r="BV4" i="45"/>
  <c r="BU4" i="45"/>
  <c r="BT4" i="45"/>
  <c r="BS4" i="45"/>
  <c r="BQ4" i="45"/>
  <c r="BP4" i="45"/>
  <c r="BO4" i="45"/>
  <c r="BN4" i="45"/>
  <c r="BM4" i="45"/>
  <c r="BL4" i="45"/>
  <c r="BK4" i="45"/>
  <c r="BJ4" i="45"/>
  <c r="BI4" i="45"/>
  <c r="BH4" i="45"/>
  <c r="BG4" i="45"/>
  <c r="BF4" i="45"/>
  <c r="BD4" i="45"/>
  <c r="BC4" i="45"/>
  <c r="BB4" i="45"/>
  <c r="BA4" i="45"/>
  <c r="AZ4" i="45"/>
  <c r="AY4" i="45"/>
  <c r="AX4" i="45"/>
  <c r="AW4" i="45"/>
  <c r="AV4" i="45"/>
  <c r="AU4" i="45"/>
  <c r="AT4" i="45"/>
  <c r="AS4" i="45"/>
  <c r="AR4" i="45"/>
  <c r="AQ4" i="45"/>
  <c r="AP4" i="45"/>
  <c r="AO4" i="45"/>
  <c r="AN4" i="45"/>
  <c r="AM4" i="45"/>
  <c r="AK4" i="45"/>
  <c r="AJ4" i="45"/>
  <c r="AI4" i="45"/>
  <c r="AH4" i="45"/>
  <c r="AG4" i="45"/>
  <c r="AF4" i="45"/>
  <c r="AE4" i="45"/>
  <c r="AD4" i="45"/>
  <c r="AC4" i="45"/>
  <c r="AB4" i="45"/>
  <c r="AA4" i="45"/>
  <c r="Z4" i="45"/>
  <c r="X4" i="45"/>
  <c r="W4" i="45"/>
  <c r="H4" i="45" s="1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CD3" i="45"/>
  <c r="CC3" i="45"/>
  <c r="CB3" i="45"/>
  <c r="CA3" i="45"/>
  <c r="BZ3" i="45"/>
  <c r="BY3" i="45"/>
  <c r="BX3" i="45"/>
  <c r="BW3" i="45"/>
  <c r="BV3" i="45"/>
  <c r="BU3" i="45"/>
  <c r="BT3" i="45"/>
  <c r="BS3" i="45"/>
  <c r="BQ3" i="45"/>
  <c r="BP3" i="45"/>
  <c r="BO3" i="45"/>
  <c r="BN3" i="45"/>
  <c r="BM3" i="45"/>
  <c r="BL3" i="45"/>
  <c r="BK3" i="45"/>
  <c r="BJ3" i="45"/>
  <c r="BI3" i="45"/>
  <c r="BH3" i="45"/>
  <c r="BG3" i="45"/>
  <c r="BF3" i="45"/>
  <c r="BD3" i="45"/>
  <c r="BC3" i="45"/>
  <c r="BB3" i="45"/>
  <c r="BA3" i="45"/>
  <c r="AZ3" i="45"/>
  <c r="AY3" i="45"/>
  <c r="AX3" i="45"/>
  <c r="AW3" i="45"/>
  <c r="AV3" i="45"/>
  <c r="AU3" i="45"/>
  <c r="AT3" i="45"/>
  <c r="AS3" i="45"/>
  <c r="AR3" i="45"/>
  <c r="AQ3" i="45"/>
  <c r="AP3" i="45"/>
  <c r="AO3" i="45"/>
  <c r="AN3" i="45"/>
  <c r="AM3" i="45"/>
  <c r="AK3" i="45"/>
  <c r="AJ3" i="45"/>
  <c r="AI3" i="45"/>
  <c r="AH3" i="45"/>
  <c r="AG3" i="45"/>
  <c r="AF3" i="45"/>
  <c r="AE3" i="45"/>
  <c r="AD3" i="45"/>
  <c r="AC3" i="45"/>
  <c r="AB3" i="45"/>
  <c r="AA3" i="45"/>
  <c r="Z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CD7" i="44"/>
  <c r="CC7" i="44"/>
  <c r="CB7" i="44"/>
  <c r="CA7" i="44"/>
  <c r="BZ7" i="44"/>
  <c r="BY7" i="44"/>
  <c r="BX7" i="44"/>
  <c r="BW7" i="44"/>
  <c r="BV7" i="44"/>
  <c r="BU7" i="44"/>
  <c r="BT7" i="44"/>
  <c r="BS7" i="44"/>
  <c r="BQ7" i="44"/>
  <c r="BP7" i="44"/>
  <c r="BO7" i="44"/>
  <c r="BN7" i="44"/>
  <c r="BM7" i="44"/>
  <c r="BL7" i="44"/>
  <c r="BK7" i="44"/>
  <c r="BJ7" i="44"/>
  <c r="BI7" i="44"/>
  <c r="BH7" i="44"/>
  <c r="BG7" i="44"/>
  <c r="BF7" i="44"/>
  <c r="BD7" i="44"/>
  <c r="BC7" i="44"/>
  <c r="BB7" i="44"/>
  <c r="BA7" i="44"/>
  <c r="AZ7" i="44"/>
  <c r="AY7" i="44"/>
  <c r="AX7" i="44"/>
  <c r="AW7" i="44"/>
  <c r="AV7" i="44"/>
  <c r="AU7" i="44"/>
  <c r="AT7" i="44"/>
  <c r="AS7" i="44"/>
  <c r="AR7" i="44"/>
  <c r="AQ7" i="44"/>
  <c r="AP7" i="44"/>
  <c r="AO7" i="44"/>
  <c r="AN7" i="44"/>
  <c r="AM7" i="44"/>
  <c r="AK7" i="44"/>
  <c r="AJ7" i="44"/>
  <c r="AI7" i="44"/>
  <c r="AH7" i="44"/>
  <c r="AG7" i="44"/>
  <c r="AF7" i="44"/>
  <c r="AE7" i="44"/>
  <c r="AD7" i="44"/>
  <c r="AC7" i="44"/>
  <c r="AB7" i="44"/>
  <c r="AA7" i="44"/>
  <c r="Z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CD6" i="44"/>
  <c r="CC6" i="44"/>
  <c r="CB6" i="44"/>
  <c r="CA6" i="44"/>
  <c r="BZ6" i="44"/>
  <c r="BY6" i="44"/>
  <c r="BX6" i="44"/>
  <c r="BW6" i="44"/>
  <c r="BV6" i="44"/>
  <c r="BU6" i="44"/>
  <c r="BT6" i="44"/>
  <c r="BS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CD5" i="44"/>
  <c r="CC5" i="44"/>
  <c r="CB5" i="44"/>
  <c r="CA5" i="44"/>
  <c r="BZ5" i="44"/>
  <c r="BY5" i="44"/>
  <c r="BX5" i="44"/>
  <c r="BW5" i="44"/>
  <c r="BV5" i="44"/>
  <c r="BU5" i="44"/>
  <c r="BT5" i="44"/>
  <c r="BS5" i="44"/>
  <c r="BQ5" i="44"/>
  <c r="BP5" i="44"/>
  <c r="BO5" i="44"/>
  <c r="BN5" i="44"/>
  <c r="BM5" i="44"/>
  <c r="BL5" i="44"/>
  <c r="BK5" i="44"/>
  <c r="BJ5" i="44"/>
  <c r="BI5" i="44"/>
  <c r="BH5" i="44"/>
  <c r="BG5" i="44"/>
  <c r="BF5" i="44"/>
  <c r="BD5" i="44"/>
  <c r="BC5" i="44"/>
  <c r="BB5" i="44"/>
  <c r="BA5" i="44"/>
  <c r="AZ5" i="44"/>
  <c r="AY5" i="44"/>
  <c r="AX5" i="44"/>
  <c r="AW5" i="44"/>
  <c r="AV5" i="44"/>
  <c r="AU5" i="44"/>
  <c r="AT5" i="44"/>
  <c r="AS5" i="44"/>
  <c r="AR5" i="44"/>
  <c r="AQ5" i="44"/>
  <c r="AP5" i="44"/>
  <c r="AO5" i="44"/>
  <c r="AN5" i="44"/>
  <c r="AM5" i="44"/>
  <c r="AK5" i="44"/>
  <c r="AJ5" i="44"/>
  <c r="AI5" i="44"/>
  <c r="AH5" i="44"/>
  <c r="AG5" i="44"/>
  <c r="AF5" i="44"/>
  <c r="AE5" i="44"/>
  <c r="AD5" i="44"/>
  <c r="AC5" i="44"/>
  <c r="AB5" i="44"/>
  <c r="AA5" i="44"/>
  <c r="Z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CD4" i="44"/>
  <c r="CC4" i="44"/>
  <c r="CB4" i="44"/>
  <c r="CA4" i="44"/>
  <c r="BZ4" i="44"/>
  <c r="BY4" i="44"/>
  <c r="BX4" i="44"/>
  <c r="BW4" i="44"/>
  <c r="BV4" i="44"/>
  <c r="BU4" i="44"/>
  <c r="BT4" i="44"/>
  <c r="BS4" i="44"/>
  <c r="BQ4" i="44"/>
  <c r="BP4" i="44"/>
  <c r="BO4" i="44"/>
  <c r="BN4" i="44"/>
  <c r="BM4" i="44"/>
  <c r="BL4" i="44"/>
  <c r="BK4" i="44"/>
  <c r="BJ4" i="44"/>
  <c r="BI4" i="44"/>
  <c r="BH4" i="44"/>
  <c r="BG4" i="44"/>
  <c r="BF4" i="44"/>
  <c r="BD4" i="44"/>
  <c r="BC4" i="44"/>
  <c r="BB4" i="44"/>
  <c r="BA4" i="44"/>
  <c r="AZ4" i="44"/>
  <c r="AY4" i="44"/>
  <c r="AX4" i="44"/>
  <c r="AW4" i="44"/>
  <c r="AV4" i="44"/>
  <c r="AU4" i="44"/>
  <c r="AT4" i="44"/>
  <c r="AS4" i="44"/>
  <c r="AR4" i="44"/>
  <c r="AQ4" i="44"/>
  <c r="AP4" i="44"/>
  <c r="AO4" i="44"/>
  <c r="AN4" i="44"/>
  <c r="AM4" i="44"/>
  <c r="AK4" i="44"/>
  <c r="AJ4" i="44"/>
  <c r="AI4" i="44"/>
  <c r="AH4" i="44"/>
  <c r="AG4" i="44"/>
  <c r="AF4" i="44"/>
  <c r="AE4" i="44"/>
  <c r="AD4" i="44"/>
  <c r="AC4" i="44"/>
  <c r="AB4" i="44"/>
  <c r="AA4" i="44"/>
  <c r="Z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CD3" i="44"/>
  <c r="CC3" i="44"/>
  <c r="CB3" i="44"/>
  <c r="CA3" i="44"/>
  <c r="BZ3" i="44"/>
  <c r="BY3" i="44"/>
  <c r="BX3" i="44"/>
  <c r="BW3" i="44"/>
  <c r="BV3" i="44"/>
  <c r="BU3" i="44"/>
  <c r="BT3" i="44"/>
  <c r="BS3" i="44"/>
  <c r="BQ3" i="44"/>
  <c r="BP3" i="44"/>
  <c r="BO3" i="44"/>
  <c r="BN3" i="44"/>
  <c r="BM3" i="44"/>
  <c r="BL3" i="44"/>
  <c r="BK3" i="44"/>
  <c r="BJ3" i="44"/>
  <c r="BI3" i="44"/>
  <c r="BH3" i="44"/>
  <c r="BG3" i="44"/>
  <c r="BF3" i="44"/>
  <c r="BD3" i="44"/>
  <c r="BC3" i="44"/>
  <c r="BB3" i="44"/>
  <c r="BA3" i="44"/>
  <c r="AZ3" i="44"/>
  <c r="AY3" i="44"/>
  <c r="AX3" i="44"/>
  <c r="AW3" i="44"/>
  <c r="AV3" i="44"/>
  <c r="AU3" i="44"/>
  <c r="AT3" i="44"/>
  <c r="AS3" i="44"/>
  <c r="AR3" i="44"/>
  <c r="AQ3" i="44"/>
  <c r="AP3" i="44"/>
  <c r="AO3" i="44"/>
  <c r="AN3" i="44"/>
  <c r="AM3" i="44"/>
  <c r="AK3" i="44"/>
  <c r="AJ3" i="44"/>
  <c r="AI3" i="44"/>
  <c r="AH3" i="44"/>
  <c r="AG3" i="44"/>
  <c r="AF3" i="44"/>
  <c r="AE3" i="44"/>
  <c r="AD3" i="44"/>
  <c r="AC3" i="44"/>
  <c r="AB3" i="44"/>
  <c r="AA3" i="44"/>
  <c r="Z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F7" i="43"/>
  <c r="F6" i="43"/>
  <c r="F5" i="43"/>
  <c r="F4" i="43"/>
  <c r="F3" i="43"/>
  <c r="CD7" i="43"/>
  <c r="CC7" i="43"/>
  <c r="CB7" i="43"/>
  <c r="CA7" i="43"/>
  <c r="BZ7" i="43"/>
  <c r="BY7" i="43"/>
  <c r="BX7" i="43"/>
  <c r="BW7" i="43"/>
  <c r="BV7" i="43"/>
  <c r="BU7" i="43"/>
  <c r="BT7" i="43"/>
  <c r="BS7" i="43"/>
  <c r="BQ7" i="43"/>
  <c r="BP7" i="43"/>
  <c r="BO7" i="43"/>
  <c r="BN7" i="43"/>
  <c r="BM7" i="43"/>
  <c r="BL7" i="43"/>
  <c r="BK7" i="43"/>
  <c r="BJ7" i="43"/>
  <c r="BI7" i="43"/>
  <c r="BH7" i="43"/>
  <c r="BG7" i="43"/>
  <c r="BF7" i="43"/>
  <c r="BD7" i="43"/>
  <c r="BC7" i="43"/>
  <c r="BB7" i="43"/>
  <c r="BA7" i="43"/>
  <c r="AZ7" i="43"/>
  <c r="AY7" i="43"/>
  <c r="AX7" i="43"/>
  <c r="AW7" i="43"/>
  <c r="AV7" i="43"/>
  <c r="AU7" i="43"/>
  <c r="AT7" i="43"/>
  <c r="AS7" i="43"/>
  <c r="AR7" i="43"/>
  <c r="AQ7" i="43"/>
  <c r="AP7" i="43"/>
  <c r="AO7" i="43"/>
  <c r="AN7" i="43"/>
  <c r="AM7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CD6" i="43"/>
  <c r="CC6" i="43"/>
  <c r="CB6" i="43"/>
  <c r="CA6" i="43"/>
  <c r="BZ6" i="43"/>
  <c r="BY6" i="43"/>
  <c r="BX6" i="43"/>
  <c r="BW6" i="43"/>
  <c r="BV6" i="43"/>
  <c r="BU6" i="43"/>
  <c r="BT6" i="43"/>
  <c r="BS6" i="43"/>
  <c r="BQ6" i="43"/>
  <c r="BP6" i="43"/>
  <c r="BO6" i="43"/>
  <c r="BN6" i="43"/>
  <c r="BM6" i="43"/>
  <c r="BL6" i="43"/>
  <c r="BK6" i="43"/>
  <c r="BJ6" i="43"/>
  <c r="BI6" i="43"/>
  <c r="BH6" i="43"/>
  <c r="BG6" i="43"/>
  <c r="BF6" i="43"/>
  <c r="BD6" i="43"/>
  <c r="BC6" i="43"/>
  <c r="BB6" i="43"/>
  <c r="BA6" i="43"/>
  <c r="AZ6" i="43"/>
  <c r="AY6" i="43"/>
  <c r="AX6" i="43"/>
  <c r="AW6" i="43"/>
  <c r="AV6" i="43"/>
  <c r="AU6" i="43"/>
  <c r="AT6" i="43"/>
  <c r="AS6" i="43"/>
  <c r="AR6" i="43"/>
  <c r="AQ6" i="43"/>
  <c r="AP6" i="43"/>
  <c r="AO6" i="43"/>
  <c r="AN6" i="43"/>
  <c r="AM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CD5" i="43"/>
  <c r="CC5" i="43"/>
  <c r="CB5" i="43"/>
  <c r="CA5" i="43"/>
  <c r="BZ5" i="43"/>
  <c r="BY5" i="43"/>
  <c r="BX5" i="43"/>
  <c r="BW5" i="43"/>
  <c r="BV5" i="43"/>
  <c r="BU5" i="43"/>
  <c r="BT5" i="43"/>
  <c r="BS5" i="43"/>
  <c r="BQ5" i="43"/>
  <c r="BP5" i="43"/>
  <c r="BO5" i="43"/>
  <c r="BN5" i="43"/>
  <c r="BM5" i="43"/>
  <c r="BL5" i="43"/>
  <c r="BK5" i="43"/>
  <c r="BJ5" i="43"/>
  <c r="BI5" i="43"/>
  <c r="BH5" i="43"/>
  <c r="BG5" i="43"/>
  <c r="BF5" i="43"/>
  <c r="BD5" i="43"/>
  <c r="BC5" i="43"/>
  <c r="BB5" i="43"/>
  <c r="BA5" i="43"/>
  <c r="AZ5" i="43"/>
  <c r="AY5" i="43"/>
  <c r="AX5" i="43"/>
  <c r="AW5" i="43"/>
  <c r="AV5" i="43"/>
  <c r="AU5" i="43"/>
  <c r="AT5" i="43"/>
  <c r="AS5" i="43"/>
  <c r="AR5" i="43"/>
  <c r="AQ5" i="43"/>
  <c r="AP5" i="43"/>
  <c r="AO5" i="43"/>
  <c r="AN5" i="43"/>
  <c r="AM5" i="43"/>
  <c r="AK5" i="43"/>
  <c r="AJ5" i="43"/>
  <c r="AI5" i="43"/>
  <c r="AH5" i="43"/>
  <c r="AG5" i="43"/>
  <c r="AF5" i="43"/>
  <c r="AE5" i="43"/>
  <c r="AD5" i="43"/>
  <c r="AC5" i="43"/>
  <c r="AB5" i="43"/>
  <c r="AA5" i="43"/>
  <c r="Z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CD4" i="43"/>
  <c r="CC4" i="43"/>
  <c r="CB4" i="43"/>
  <c r="CA4" i="43"/>
  <c r="BZ4" i="43"/>
  <c r="BY4" i="43"/>
  <c r="BX4" i="43"/>
  <c r="BW4" i="43"/>
  <c r="BV4" i="43"/>
  <c r="BU4" i="43"/>
  <c r="BT4" i="43"/>
  <c r="BS4" i="43"/>
  <c r="BQ4" i="43"/>
  <c r="BP4" i="43"/>
  <c r="BO4" i="43"/>
  <c r="BN4" i="43"/>
  <c r="BM4" i="43"/>
  <c r="BL4" i="43"/>
  <c r="BK4" i="43"/>
  <c r="BJ4" i="43"/>
  <c r="BI4" i="43"/>
  <c r="BH4" i="43"/>
  <c r="BG4" i="43"/>
  <c r="BF4" i="43"/>
  <c r="BD4" i="43"/>
  <c r="BC4" i="43"/>
  <c r="BB4" i="43"/>
  <c r="BA4" i="43"/>
  <c r="AZ4" i="43"/>
  <c r="AY4" i="43"/>
  <c r="AX4" i="43"/>
  <c r="AW4" i="43"/>
  <c r="AV4" i="43"/>
  <c r="AU4" i="43"/>
  <c r="AT4" i="43"/>
  <c r="AS4" i="43"/>
  <c r="AR4" i="43"/>
  <c r="AQ4" i="43"/>
  <c r="AP4" i="43"/>
  <c r="AO4" i="43"/>
  <c r="AN4" i="43"/>
  <c r="AM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CD3" i="43"/>
  <c r="CC3" i="43"/>
  <c r="CB3" i="43"/>
  <c r="CA3" i="43"/>
  <c r="BZ3" i="43"/>
  <c r="BY3" i="43"/>
  <c r="BX3" i="43"/>
  <c r="BW3" i="43"/>
  <c r="BV3" i="43"/>
  <c r="BU3" i="43"/>
  <c r="BT3" i="43"/>
  <c r="BS3" i="43"/>
  <c r="BQ3" i="43"/>
  <c r="BP3" i="43"/>
  <c r="BO3" i="43"/>
  <c r="BN3" i="43"/>
  <c r="BM3" i="43"/>
  <c r="BL3" i="43"/>
  <c r="BK3" i="43"/>
  <c r="BJ3" i="43"/>
  <c r="BI3" i="43"/>
  <c r="BH3" i="43"/>
  <c r="BG3" i="43"/>
  <c r="BF3" i="43"/>
  <c r="BD3" i="43"/>
  <c r="BC3" i="43"/>
  <c r="BB3" i="43"/>
  <c r="BA3" i="43"/>
  <c r="AZ3" i="43"/>
  <c r="AY3" i="43"/>
  <c r="AX3" i="43"/>
  <c r="AW3" i="43"/>
  <c r="AV3" i="43"/>
  <c r="AU3" i="43"/>
  <c r="AT3" i="43"/>
  <c r="AS3" i="43"/>
  <c r="AR3" i="43"/>
  <c r="AQ3" i="43"/>
  <c r="AP3" i="43"/>
  <c r="AO3" i="43"/>
  <c r="AN3" i="43"/>
  <c r="AM3" i="43"/>
  <c r="AK3" i="43"/>
  <c r="AJ3" i="43"/>
  <c r="AI3" i="43"/>
  <c r="AH3" i="43"/>
  <c r="AG3" i="43"/>
  <c r="AF3" i="43"/>
  <c r="AE3" i="43"/>
  <c r="AD3" i="43"/>
  <c r="AC3" i="43"/>
  <c r="AB3" i="43"/>
  <c r="AA3" i="43"/>
  <c r="Z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F9" i="42"/>
  <c r="F8" i="42"/>
  <c r="F7" i="42"/>
  <c r="F6" i="42"/>
  <c r="F5" i="42"/>
  <c r="F4" i="42"/>
  <c r="F3" i="42"/>
  <c r="CD9" i="42"/>
  <c r="CC9" i="42"/>
  <c r="CB9" i="42"/>
  <c r="CA9" i="42"/>
  <c r="BZ9" i="42"/>
  <c r="BY9" i="42"/>
  <c r="BX9" i="42"/>
  <c r="BW9" i="42"/>
  <c r="BV9" i="42"/>
  <c r="BU9" i="42"/>
  <c r="BT9" i="42"/>
  <c r="BS9" i="42"/>
  <c r="BQ9" i="42"/>
  <c r="BP9" i="42"/>
  <c r="BO9" i="42"/>
  <c r="BN9" i="42"/>
  <c r="BM9" i="42"/>
  <c r="BL9" i="42"/>
  <c r="BK9" i="42"/>
  <c r="BJ9" i="42"/>
  <c r="BI9" i="42"/>
  <c r="BH9" i="42"/>
  <c r="BG9" i="42"/>
  <c r="BF9" i="42"/>
  <c r="BD9" i="42"/>
  <c r="BC9" i="42"/>
  <c r="BB9" i="42"/>
  <c r="BA9" i="42"/>
  <c r="AZ9" i="42"/>
  <c r="AY9" i="42"/>
  <c r="AX9" i="42"/>
  <c r="AW9" i="42"/>
  <c r="AV9" i="42"/>
  <c r="AU9" i="42"/>
  <c r="AT9" i="42"/>
  <c r="AS9" i="42"/>
  <c r="AR9" i="42"/>
  <c r="AQ9" i="42"/>
  <c r="AP9" i="42"/>
  <c r="AO9" i="42"/>
  <c r="AN9" i="42"/>
  <c r="AM9" i="42"/>
  <c r="AK9" i="42"/>
  <c r="AJ9" i="42"/>
  <c r="AI9" i="42"/>
  <c r="AH9" i="42"/>
  <c r="AG9" i="42"/>
  <c r="AF9" i="42"/>
  <c r="AE9" i="42"/>
  <c r="AD9" i="42"/>
  <c r="AC9" i="42"/>
  <c r="AB9" i="42"/>
  <c r="AA9" i="42"/>
  <c r="Z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CD8" i="42"/>
  <c r="CC8" i="42"/>
  <c r="CB8" i="42"/>
  <c r="CA8" i="42"/>
  <c r="BZ8" i="42"/>
  <c r="BY8" i="42"/>
  <c r="BX8" i="42"/>
  <c r="BW8" i="42"/>
  <c r="BV8" i="42"/>
  <c r="BU8" i="42"/>
  <c r="BT8" i="42"/>
  <c r="BS8" i="42"/>
  <c r="BQ8" i="42"/>
  <c r="BP8" i="42"/>
  <c r="BO8" i="42"/>
  <c r="BN8" i="42"/>
  <c r="BM8" i="42"/>
  <c r="BL8" i="42"/>
  <c r="BK8" i="42"/>
  <c r="BJ8" i="42"/>
  <c r="BI8" i="42"/>
  <c r="BH8" i="42"/>
  <c r="BG8" i="42"/>
  <c r="BF8" i="42"/>
  <c r="BD8" i="42"/>
  <c r="BC8" i="42"/>
  <c r="BB8" i="42"/>
  <c r="BA8" i="42"/>
  <c r="AZ8" i="42"/>
  <c r="AY8" i="42"/>
  <c r="AX8" i="42"/>
  <c r="AW8" i="42"/>
  <c r="AV8" i="42"/>
  <c r="AU8" i="42"/>
  <c r="AT8" i="42"/>
  <c r="AS8" i="42"/>
  <c r="AR8" i="42"/>
  <c r="AQ8" i="42"/>
  <c r="AP8" i="42"/>
  <c r="AO8" i="42"/>
  <c r="AN8" i="42"/>
  <c r="AM8" i="42"/>
  <c r="AK8" i="42"/>
  <c r="AJ8" i="42"/>
  <c r="AI8" i="42"/>
  <c r="AH8" i="42"/>
  <c r="AG8" i="42"/>
  <c r="AF8" i="42"/>
  <c r="AE8" i="42"/>
  <c r="AD8" i="42"/>
  <c r="AC8" i="42"/>
  <c r="AB8" i="42"/>
  <c r="AA8" i="42"/>
  <c r="Z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CD7" i="42"/>
  <c r="CC7" i="42"/>
  <c r="CB7" i="42"/>
  <c r="CA7" i="42"/>
  <c r="BZ7" i="42"/>
  <c r="BY7" i="42"/>
  <c r="BX7" i="42"/>
  <c r="BW7" i="42"/>
  <c r="BV7" i="42"/>
  <c r="BU7" i="42"/>
  <c r="BT7" i="42"/>
  <c r="BS7" i="42"/>
  <c r="BQ7" i="42"/>
  <c r="BP7" i="42"/>
  <c r="BO7" i="42"/>
  <c r="BN7" i="42"/>
  <c r="BM7" i="42"/>
  <c r="BL7" i="42"/>
  <c r="BK7" i="42"/>
  <c r="BJ7" i="42"/>
  <c r="BI7" i="42"/>
  <c r="BH7" i="42"/>
  <c r="BG7" i="42"/>
  <c r="BF7" i="42"/>
  <c r="BD7" i="42"/>
  <c r="BC7" i="42"/>
  <c r="BB7" i="42"/>
  <c r="BA7" i="42"/>
  <c r="AZ7" i="42"/>
  <c r="AY7" i="42"/>
  <c r="AX7" i="42"/>
  <c r="AW7" i="42"/>
  <c r="AV7" i="42"/>
  <c r="AU7" i="42"/>
  <c r="AT7" i="42"/>
  <c r="AS7" i="42"/>
  <c r="AR7" i="42"/>
  <c r="AQ7" i="42"/>
  <c r="AP7" i="42"/>
  <c r="AO7" i="42"/>
  <c r="AN7" i="42"/>
  <c r="AM7" i="42"/>
  <c r="AK7" i="42"/>
  <c r="AJ7" i="42"/>
  <c r="AI7" i="42"/>
  <c r="AH7" i="42"/>
  <c r="AG7" i="42"/>
  <c r="AF7" i="42"/>
  <c r="AE7" i="42"/>
  <c r="AD7" i="42"/>
  <c r="AC7" i="42"/>
  <c r="AB7" i="42"/>
  <c r="AA7" i="42"/>
  <c r="Z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CD6" i="42"/>
  <c r="CC6" i="42"/>
  <c r="CB6" i="42"/>
  <c r="CA6" i="42"/>
  <c r="BZ6" i="42"/>
  <c r="BY6" i="42"/>
  <c r="BX6" i="42"/>
  <c r="BW6" i="42"/>
  <c r="BV6" i="42"/>
  <c r="BU6" i="42"/>
  <c r="BT6" i="42"/>
  <c r="BS6" i="42"/>
  <c r="BQ6" i="42"/>
  <c r="BP6" i="42"/>
  <c r="BO6" i="42"/>
  <c r="BN6" i="42"/>
  <c r="BM6" i="42"/>
  <c r="BL6" i="42"/>
  <c r="BK6" i="42"/>
  <c r="BJ6" i="42"/>
  <c r="BI6" i="42"/>
  <c r="BH6" i="42"/>
  <c r="BG6" i="42"/>
  <c r="BF6" i="42"/>
  <c r="BD6" i="42"/>
  <c r="BC6" i="42"/>
  <c r="BB6" i="42"/>
  <c r="BA6" i="42"/>
  <c r="AZ6" i="42"/>
  <c r="AY6" i="42"/>
  <c r="AX6" i="42"/>
  <c r="AW6" i="42"/>
  <c r="AV6" i="42"/>
  <c r="AU6" i="42"/>
  <c r="AT6" i="42"/>
  <c r="AS6" i="42"/>
  <c r="AR6" i="42"/>
  <c r="AQ6" i="42"/>
  <c r="AP6" i="42"/>
  <c r="AO6" i="42"/>
  <c r="AN6" i="42"/>
  <c r="AM6" i="42"/>
  <c r="AK6" i="42"/>
  <c r="AJ6" i="42"/>
  <c r="AI6" i="42"/>
  <c r="AH6" i="42"/>
  <c r="AG6" i="42"/>
  <c r="AF6" i="42"/>
  <c r="AE6" i="42"/>
  <c r="AD6" i="42"/>
  <c r="AC6" i="42"/>
  <c r="AB6" i="42"/>
  <c r="AA6" i="42"/>
  <c r="Z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CD5" i="42"/>
  <c r="CC5" i="42"/>
  <c r="CB5" i="42"/>
  <c r="CA5" i="42"/>
  <c r="BZ5" i="42"/>
  <c r="BY5" i="42"/>
  <c r="BX5" i="42"/>
  <c r="BW5" i="42"/>
  <c r="BV5" i="42"/>
  <c r="BU5" i="42"/>
  <c r="BT5" i="42"/>
  <c r="BS5" i="42"/>
  <c r="BQ5" i="42"/>
  <c r="BP5" i="42"/>
  <c r="BO5" i="42"/>
  <c r="BN5" i="42"/>
  <c r="BM5" i="42"/>
  <c r="BL5" i="42"/>
  <c r="BK5" i="42"/>
  <c r="BJ5" i="42"/>
  <c r="BI5" i="42"/>
  <c r="BH5" i="42"/>
  <c r="BG5" i="42"/>
  <c r="BF5" i="42"/>
  <c r="BD5" i="42"/>
  <c r="BC5" i="42"/>
  <c r="BB5" i="42"/>
  <c r="BA5" i="42"/>
  <c r="AZ5" i="42"/>
  <c r="AY5" i="42"/>
  <c r="AX5" i="42"/>
  <c r="AW5" i="42"/>
  <c r="AV5" i="42"/>
  <c r="AU5" i="42"/>
  <c r="AT5" i="42"/>
  <c r="AS5" i="42"/>
  <c r="AR5" i="42"/>
  <c r="AQ5" i="42"/>
  <c r="AP5" i="42"/>
  <c r="AO5" i="42"/>
  <c r="AN5" i="42"/>
  <c r="AM5" i="42"/>
  <c r="AK5" i="42"/>
  <c r="AJ5" i="42"/>
  <c r="AI5" i="42"/>
  <c r="AH5" i="42"/>
  <c r="AG5" i="42"/>
  <c r="AF5" i="42"/>
  <c r="AE5" i="42"/>
  <c r="AD5" i="42"/>
  <c r="AC5" i="42"/>
  <c r="AB5" i="42"/>
  <c r="AA5" i="42"/>
  <c r="Z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CD4" i="42"/>
  <c r="CC4" i="42"/>
  <c r="CB4" i="42"/>
  <c r="CA4" i="42"/>
  <c r="BZ4" i="42"/>
  <c r="BY4" i="42"/>
  <c r="BX4" i="42"/>
  <c r="BW4" i="42"/>
  <c r="BV4" i="42"/>
  <c r="BU4" i="42"/>
  <c r="BT4" i="42"/>
  <c r="BS4" i="42"/>
  <c r="BQ4" i="42"/>
  <c r="BP4" i="42"/>
  <c r="BO4" i="42"/>
  <c r="BN4" i="42"/>
  <c r="BM4" i="42"/>
  <c r="BL4" i="42"/>
  <c r="BK4" i="42"/>
  <c r="BJ4" i="42"/>
  <c r="BI4" i="42"/>
  <c r="BH4" i="42"/>
  <c r="BG4" i="42"/>
  <c r="BF4" i="42"/>
  <c r="BD4" i="42"/>
  <c r="BC4" i="42"/>
  <c r="BB4" i="42"/>
  <c r="BA4" i="42"/>
  <c r="AZ4" i="42"/>
  <c r="AY4" i="42"/>
  <c r="AX4" i="42"/>
  <c r="AW4" i="42"/>
  <c r="AV4" i="42"/>
  <c r="AU4" i="42"/>
  <c r="AT4" i="42"/>
  <c r="AS4" i="42"/>
  <c r="AR4" i="42"/>
  <c r="AQ4" i="42"/>
  <c r="AP4" i="42"/>
  <c r="AO4" i="42"/>
  <c r="AN4" i="42"/>
  <c r="AM4" i="42"/>
  <c r="AK4" i="42"/>
  <c r="AJ4" i="42"/>
  <c r="AI4" i="42"/>
  <c r="AH4" i="42"/>
  <c r="AG4" i="42"/>
  <c r="AF4" i="42"/>
  <c r="AE4" i="42"/>
  <c r="AD4" i="42"/>
  <c r="AC4" i="42"/>
  <c r="AB4" i="42"/>
  <c r="AA4" i="42"/>
  <c r="Z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CD3" i="42"/>
  <c r="CC3" i="42"/>
  <c r="CB3" i="42"/>
  <c r="CA3" i="42"/>
  <c r="BZ3" i="42"/>
  <c r="BY3" i="42"/>
  <c r="BX3" i="42"/>
  <c r="BW3" i="42"/>
  <c r="BV3" i="42"/>
  <c r="BU3" i="42"/>
  <c r="BT3" i="42"/>
  <c r="BS3" i="42"/>
  <c r="BQ3" i="42"/>
  <c r="BP3" i="42"/>
  <c r="BO3" i="42"/>
  <c r="BN3" i="42"/>
  <c r="BM3" i="42"/>
  <c r="BL3" i="42"/>
  <c r="BK3" i="42"/>
  <c r="BJ3" i="42"/>
  <c r="BI3" i="42"/>
  <c r="BH3" i="42"/>
  <c r="BG3" i="42"/>
  <c r="BF3" i="42"/>
  <c r="BD3" i="42"/>
  <c r="BC3" i="42"/>
  <c r="BB3" i="42"/>
  <c r="BA3" i="42"/>
  <c r="AZ3" i="42"/>
  <c r="AY3" i="42"/>
  <c r="AX3" i="42"/>
  <c r="AW3" i="42"/>
  <c r="AV3" i="42"/>
  <c r="AU3" i="42"/>
  <c r="AT3" i="42"/>
  <c r="AS3" i="42"/>
  <c r="AR3" i="42"/>
  <c r="AQ3" i="42"/>
  <c r="AP3" i="42"/>
  <c r="AO3" i="42"/>
  <c r="AN3" i="42"/>
  <c r="AM3" i="42"/>
  <c r="AK3" i="42"/>
  <c r="AJ3" i="42"/>
  <c r="AI3" i="42"/>
  <c r="AH3" i="42"/>
  <c r="AG3" i="42"/>
  <c r="AF3" i="42"/>
  <c r="AE3" i="42"/>
  <c r="AD3" i="42"/>
  <c r="AC3" i="42"/>
  <c r="AB3" i="42"/>
  <c r="AA3" i="42"/>
  <c r="Z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CD7" i="41"/>
  <c r="CC7" i="41"/>
  <c r="CB7" i="41"/>
  <c r="CA7" i="41"/>
  <c r="BZ7" i="41"/>
  <c r="BY7" i="41"/>
  <c r="BX7" i="41"/>
  <c r="BW7" i="41"/>
  <c r="BV7" i="41"/>
  <c r="BU7" i="41"/>
  <c r="BT7" i="41"/>
  <c r="BS7" i="41"/>
  <c r="BQ7" i="41"/>
  <c r="BP7" i="41"/>
  <c r="BO7" i="41"/>
  <c r="BN7" i="41"/>
  <c r="BM7" i="41"/>
  <c r="BL7" i="41"/>
  <c r="BK7" i="41"/>
  <c r="BJ7" i="41"/>
  <c r="BI7" i="41"/>
  <c r="BH7" i="41"/>
  <c r="BG7" i="41"/>
  <c r="BF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CD6" i="41"/>
  <c r="CC6" i="41"/>
  <c r="CB6" i="41"/>
  <c r="CA6" i="41"/>
  <c r="BZ6" i="41"/>
  <c r="BY6" i="41"/>
  <c r="BX6" i="41"/>
  <c r="BW6" i="41"/>
  <c r="BV6" i="41"/>
  <c r="BU6" i="41"/>
  <c r="BT6" i="41"/>
  <c r="BS6" i="41"/>
  <c r="BQ6" i="41"/>
  <c r="BP6" i="41"/>
  <c r="BO6" i="41"/>
  <c r="BN6" i="41"/>
  <c r="BM6" i="41"/>
  <c r="BL6" i="41"/>
  <c r="BK6" i="41"/>
  <c r="BJ6" i="41"/>
  <c r="BI6" i="41"/>
  <c r="BH6" i="41"/>
  <c r="BG6" i="41"/>
  <c r="BF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CD5" i="41"/>
  <c r="CC5" i="41"/>
  <c r="CB5" i="41"/>
  <c r="CA5" i="41"/>
  <c r="BZ5" i="41"/>
  <c r="BY5" i="41"/>
  <c r="BX5" i="41"/>
  <c r="BW5" i="41"/>
  <c r="BV5" i="41"/>
  <c r="BU5" i="41"/>
  <c r="BT5" i="41"/>
  <c r="BS5" i="41"/>
  <c r="BQ5" i="41"/>
  <c r="BP5" i="41"/>
  <c r="BO5" i="41"/>
  <c r="BN5" i="41"/>
  <c r="BM5" i="41"/>
  <c r="BL5" i="41"/>
  <c r="BK5" i="41"/>
  <c r="BJ5" i="41"/>
  <c r="BI5" i="41"/>
  <c r="BH5" i="41"/>
  <c r="BG5" i="41"/>
  <c r="BF5" i="41"/>
  <c r="BD5" i="41"/>
  <c r="BC5" i="41"/>
  <c r="BB5" i="41"/>
  <c r="BA5" i="41"/>
  <c r="AZ5" i="41"/>
  <c r="AY5" i="41"/>
  <c r="AX5" i="41"/>
  <c r="AW5" i="41"/>
  <c r="AV5" i="41"/>
  <c r="AU5" i="41"/>
  <c r="AT5" i="41"/>
  <c r="AS5" i="41"/>
  <c r="AR5" i="41"/>
  <c r="AQ5" i="41"/>
  <c r="AP5" i="41"/>
  <c r="AO5" i="41"/>
  <c r="AN5" i="41"/>
  <c r="AM5" i="41"/>
  <c r="AK5" i="41"/>
  <c r="AJ5" i="41"/>
  <c r="AI5" i="41"/>
  <c r="AH5" i="41"/>
  <c r="AG5" i="41"/>
  <c r="AF5" i="41"/>
  <c r="AE5" i="41"/>
  <c r="AD5" i="41"/>
  <c r="AC5" i="41"/>
  <c r="AB5" i="41"/>
  <c r="AA5" i="41"/>
  <c r="Z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CD4" i="41"/>
  <c r="CC4" i="41"/>
  <c r="CB4" i="41"/>
  <c r="CA4" i="41"/>
  <c r="BZ4" i="41"/>
  <c r="BY4" i="41"/>
  <c r="BX4" i="41"/>
  <c r="BW4" i="41"/>
  <c r="BV4" i="41"/>
  <c r="BU4" i="41"/>
  <c r="BT4" i="41"/>
  <c r="BS4" i="41"/>
  <c r="BQ4" i="41"/>
  <c r="BP4" i="41"/>
  <c r="BO4" i="41"/>
  <c r="BN4" i="41"/>
  <c r="BM4" i="41"/>
  <c r="BL4" i="41"/>
  <c r="BK4" i="41"/>
  <c r="BJ4" i="41"/>
  <c r="BI4" i="41"/>
  <c r="BH4" i="41"/>
  <c r="BG4" i="41"/>
  <c r="BF4" i="41"/>
  <c r="BD4" i="41"/>
  <c r="BC4" i="41"/>
  <c r="BB4" i="41"/>
  <c r="BA4" i="41"/>
  <c r="AZ4" i="41"/>
  <c r="AY4" i="41"/>
  <c r="AX4" i="41"/>
  <c r="AW4" i="41"/>
  <c r="AV4" i="41"/>
  <c r="AU4" i="41"/>
  <c r="AT4" i="41"/>
  <c r="AS4" i="41"/>
  <c r="AR4" i="41"/>
  <c r="AQ4" i="41"/>
  <c r="AP4" i="41"/>
  <c r="AO4" i="41"/>
  <c r="AN4" i="41"/>
  <c r="AM4" i="41"/>
  <c r="AK4" i="41"/>
  <c r="AJ4" i="41"/>
  <c r="AI4" i="41"/>
  <c r="AH4" i="41"/>
  <c r="AG4" i="41"/>
  <c r="AF4" i="41"/>
  <c r="AE4" i="41"/>
  <c r="AD4" i="41"/>
  <c r="AC4" i="41"/>
  <c r="AB4" i="41"/>
  <c r="AA4" i="41"/>
  <c r="Z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CD3" i="41"/>
  <c r="CC3" i="41"/>
  <c r="CB3" i="41"/>
  <c r="CA3" i="41"/>
  <c r="BZ3" i="41"/>
  <c r="BY3" i="41"/>
  <c r="BX3" i="41"/>
  <c r="BW3" i="41"/>
  <c r="BV3" i="41"/>
  <c r="BU3" i="41"/>
  <c r="BT3" i="41"/>
  <c r="BS3" i="41"/>
  <c r="BQ3" i="41"/>
  <c r="BP3" i="41"/>
  <c r="BO3" i="41"/>
  <c r="BN3" i="41"/>
  <c r="BM3" i="41"/>
  <c r="BL3" i="41"/>
  <c r="BK3" i="41"/>
  <c r="BJ3" i="41"/>
  <c r="BI3" i="41"/>
  <c r="BH3" i="41"/>
  <c r="BG3" i="41"/>
  <c r="BF3" i="41"/>
  <c r="BD3" i="41"/>
  <c r="BC3" i="41"/>
  <c r="BB3" i="41"/>
  <c r="BA3" i="41"/>
  <c r="AZ3" i="41"/>
  <c r="AY3" i="41"/>
  <c r="AX3" i="41"/>
  <c r="AW3" i="41"/>
  <c r="AV3" i="41"/>
  <c r="AU3" i="41"/>
  <c r="AT3" i="41"/>
  <c r="AS3" i="41"/>
  <c r="AR3" i="41"/>
  <c r="AQ3" i="41"/>
  <c r="AP3" i="41"/>
  <c r="AO3" i="41"/>
  <c r="AN3" i="41"/>
  <c r="AM3" i="41"/>
  <c r="AK3" i="41"/>
  <c r="AJ3" i="41"/>
  <c r="AI3" i="41"/>
  <c r="AH3" i="41"/>
  <c r="AG3" i="41"/>
  <c r="AF3" i="41"/>
  <c r="AE3" i="41"/>
  <c r="AD3" i="41"/>
  <c r="AC3" i="41"/>
  <c r="AB3" i="41"/>
  <c r="AA3" i="41"/>
  <c r="Z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F9" i="40"/>
  <c r="F8" i="40"/>
  <c r="F7" i="40"/>
  <c r="F6" i="40"/>
  <c r="F5" i="40"/>
  <c r="F4" i="40"/>
  <c r="F3" i="40"/>
  <c r="CD9" i="40"/>
  <c r="CC9" i="40"/>
  <c r="CB9" i="40"/>
  <c r="CA9" i="40"/>
  <c r="BZ9" i="40"/>
  <c r="BY9" i="40"/>
  <c r="BX9" i="40"/>
  <c r="BW9" i="40"/>
  <c r="BV9" i="40"/>
  <c r="BU9" i="40"/>
  <c r="BT9" i="40"/>
  <c r="BS9" i="40"/>
  <c r="BQ9" i="40"/>
  <c r="BP9" i="40"/>
  <c r="BO9" i="40"/>
  <c r="BN9" i="40"/>
  <c r="BM9" i="40"/>
  <c r="BL9" i="40"/>
  <c r="BK9" i="40"/>
  <c r="BJ9" i="40"/>
  <c r="BI9" i="40"/>
  <c r="BH9" i="40"/>
  <c r="BG9" i="40"/>
  <c r="BF9" i="40"/>
  <c r="BD9" i="40"/>
  <c r="BC9" i="40"/>
  <c r="BB9" i="40"/>
  <c r="BA9" i="40"/>
  <c r="AZ9" i="40"/>
  <c r="AY9" i="40"/>
  <c r="AX9" i="40"/>
  <c r="AW9" i="40"/>
  <c r="AV9" i="40"/>
  <c r="AU9" i="40"/>
  <c r="AT9" i="40"/>
  <c r="AS9" i="40"/>
  <c r="AR9" i="40"/>
  <c r="AQ9" i="40"/>
  <c r="AP9" i="40"/>
  <c r="AO9" i="40"/>
  <c r="AN9" i="40"/>
  <c r="AM9" i="40"/>
  <c r="AK9" i="40"/>
  <c r="AJ9" i="40"/>
  <c r="AI9" i="40"/>
  <c r="AH9" i="40"/>
  <c r="AG9" i="40"/>
  <c r="AF9" i="40"/>
  <c r="AE9" i="40"/>
  <c r="AD9" i="40"/>
  <c r="AC9" i="40"/>
  <c r="AB9" i="40"/>
  <c r="AA9" i="40"/>
  <c r="Z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CD8" i="40"/>
  <c r="CC8" i="40"/>
  <c r="CB8" i="40"/>
  <c r="CA8" i="40"/>
  <c r="BZ8" i="40"/>
  <c r="BY8" i="40"/>
  <c r="BX8" i="40"/>
  <c r="BW8" i="40"/>
  <c r="BV8" i="40"/>
  <c r="BU8" i="40"/>
  <c r="BT8" i="40"/>
  <c r="BS8" i="40"/>
  <c r="BQ8" i="40"/>
  <c r="BP8" i="40"/>
  <c r="BO8" i="40"/>
  <c r="BN8" i="40"/>
  <c r="BM8" i="40"/>
  <c r="BL8" i="40"/>
  <c r="BK8" i="40"/>
  <c r="BJ8" i="40"/>
  <c r="BI8" i="40"/>
  <c r="BH8" i="40"/>
  <c r="BG8" i="40"/>
  <c r="BF8" i="40"/>
  <c r="BD8" i="40"/>
  <c r="BC8" i="40"/>
  <c r="BB8" i="40"/>
  <c r="BA8" i="40"/>
  <c r="AZ8" i="40"/>
  <c r="AY8" i="40"/>
  <c r="AX8" i="40"/>
  <c r="AW8" i="40"/>
  <c r="AV8" i="40"/>
  <c r="AU8" i="40"/>
  <c r="AT8" i="40"/>
  <c r="AS8" i="40"/>
  <c r="AR8" i="40"/>
  <c r="AQ8" i="40"/>
  <c r="AP8" i="40"/>
  <c r="AO8" i="40"/>
  <c r="AN8" i="40"/>
  <c r="AM8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CD7" i="40"/>
  <c r="CC7" i="40"/>
  <c r="CB7" i="40"/>
  <c r="CA7" i="40"/>
  <c r="BZ7" i="40"/>
  <c r="BY7" i="40"/>
  <c r="BX7" i="40"/>
  <c r="BW7" i="40"/>
  <c r="BV7" i="40"/>
  <c r="BU7" i="40"/>
  <c r="BT7" i="40"/>
  <c r="BS7" i="40"/>
  <c r="BQ7" i="40"/>
  <c r="BP7" i="40"/>
  <c r="BO7" i="40"/>
  <c r="BN7" i="40"/>
  <c r="BM7" i="40"/>
  <c r="BL7" i="40"/>
  <c r="BK7" i="40"/>
  <c r="BJ7" i="40"/>
  <c r="BI7" i="40"/>
  <c r="BH7" i="40"/>
  <c r="BG7" i="40"/>
  <c r="BF7" i="40"/>
  <c r="BD7" i="40"/>
  <c r="BC7" i="40"/>
  <c r="BB7" i="40"/>
  <c r="BA7" i="40"/>
  <c r="AZ7" i="40"/>
  <c r="AY7" i="40"/>
  <c r="AX7" i="40"/>
  <c r="AW7" i="40"/>
  <c r="AV7" i="40"/>
  <c r="AU7" i="40"/>
  <c r="AT7" i="40"/>
  <c r="AS7" i="40"/>
  <c r="AR7" i="40"/>
  <c r="AQ7" i="40"/>
  <c r="AP7" i="40"/>
  <c r="AO7" i="40"/>
  <c r="AN7" i="40"/>
  <c r="AM7" i="40"/>
  <c r="AK7" i="40"/>
  <c r="AJ7" i="40"/>
  <c r="AI7" i="40"/>
  <c r="AH7" i="40"/>
  <c r="AG7" i="40"/>
  <c r="AF7" i="40"/>
  <c r="AE7" i="40"/>
  <c r="AD7" i="40"/>
  <c r="AC7" i="40"/>
  <c r="AB7" i="40"/>
  <c r="AA7" i="40"/>
  <c r="Z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CD6" i="40"/>
  <c r="CC6" i="40"/>
  <c r="CB6" i="40"/>
  <c r="CA6" i="40"/>
  <c r="BZ6" i="40"/>
  <c r="BY6" i="40"/>
  <c r="BX6" i="40"/>
  <c r="BW6" i="40"/>
  <c r="BV6" i="40"/>
  <c r="BU6" i="40"/>
  <c r="BT6" i="40"/>
  <c r="BS6" i="40"/>
  <c r="BQ6" i="40"/>
  <c r="BP6" i="40"/>
  <c r="BO6" i="40"/>
  <c r="BN6" i="40"/>
  <c r="BM6" i="40"/>
  <c r="BL6" i="40"/>
  <c r="BK6" i="40"/>
  <c r="BJ6" i="40"/>
  <c r="BI6" i="40"/>
  <c r="BH6" i="40"/>
  <c r="BG6" i="40"/>
  <c r="BF6" i="40"/>
  <c r="BD6" i="40"/>
  <c r="BC6" i="40"/>
  <c r="BB6" i="40"/>
  <c r="BA6" i="40"/>
  <c r="AZ6" i="40"/>
  <c r="AY6" i="40"/>
  <c r="AX6" i="40"/>
  <c r="AW6" i="40"/>
  <c r="AV6" i="40"/>
  <c r="AU6" i="40"/>
  <c r="AT6" i="40"/>
  <c r="AS6" i="40"/>
  <c r="AR6" i="40"/>
  <c r="AQ6" i="40"/>
  <c r="AP6" i="40"/>
  <c r="AO6" i="40"/>
  <c r="AN6" i="40"/>
  <c r="AM6" i="40"/>
  <c r="AK6" i="40"/>
  <c r="AJ6" i="40"/>
  <c r="AI6" i="40"/>
  <c r="AH6" i="40"/>
  <c r="AG6" i="40"/>
  <c r="AF6" i="40"/>
  <c r="AE6" i="40"/>
  <c r="AD6" i="40"/>
  <c r="AC6" i="40"/>
  <c r="AB6" i="40"/>
  <c r="AA6" i="40"/>
  <c r="Z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CD5" i="40"/>
  <c r="CC5" i="40"/>
  <c r="CB5" i="40"/>
  <c r="CA5" i="40"/>
  <c r="BZ5" i="40"/>
  <c r="BY5" i="40"/>
  <c r="BX5" i="40"/>
  <c r="BW5" i="40"/>
  <c r="BV5" i="40"/>
  <c r="BU5" i="40"/>
  <c r="BT5" i="40"/>
  <c r="BS5" i="40"/>
  <c r="BQ5" i="40"/>
  <c r="BP5" i="40"/>
  <c r="BO5" i="40"/>
  <c r="BN5" i="40"/>
  <c r="BM5" i="40"/>
  <c r="BL5" i="40"/>
  <c r="BK5" i="40"/>
  <c r="BJ5" i="40"/>
  <c r="BI5" i="40"/>
  <c r="BH5" i="40"/>
  <c r="BG5" i="40"/>
  <c r="BF5" i="40"/>
  <c r="BD5" i="40"/>
  <c r="BC5" i="40"/>
  <c r="BB5" i="40"/>
  <c r="BA5" i="40"/>
  <c r="AZ5" i="40"/>
  <c r="AY5" i="40"/>
  <c r="AX5" i="40"/>
  <c r="AW5" i="40"/>
  <c r="AV5" i="40"/>
  <c r="AU5" i="40"/>
  <c r="AT5" i="40"/>
  <c r="AS5" i="40"/>
  <c r="AR5" i="40"/>
  <c r="AQ5" i="40"/>
  <c r="AP5" i="40"/>
  <c r="AO5" i="40"/>
  <c r="AN5" i="40"/>
  <c r="AM5" i="40"/>
  <c r="AK5" i="40"/>
  <c r="AJ5" i="40"/>
  <c r="AI5" i="40"/>
  <c r="AH5" i="40"/>
  <c r="AG5" i="40"/>
  <c r="AF5" i="40"/>
  <c r="AE5" i="40"/>
  <c r="AD5" i="40"/>
  <c r="AC5" i="40"/>
  <c r="AB5" i="40"/>
  <c r="AA5" i="40"/>
  <c r="Z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CD4" i="40"/>
  <c r="CC4" i="40"/>
  <c r="CB4" i="40"/>
  <c r="CA4" i="40"/>
  <c r="BZ4" i="40"/>
  <c r="BY4" i="40"/>
  <c r="BX4" i="40"/>
  <c r="BW4" i="40"/>
  <c r="BV4" i="40"/>
  <c r="BU4" i="40"/>
  <c r="BT4" i="40"/>
  <c r="BS4" i="40"/>
  <c r="BQ4" i="40"/>
  <c r="BP4" i="40"/>
  <c r="BO4" i="40"/>
  <c r="BN4" i="40"/>
  <c r="BM4" i="40"/>
  <c r="BL4" i="40"/>
  <c r="BK4" i="40"/>
  <c r="BJ4" i="40"/>
  <c r="BI4" i="40"/>
  <c r="BH4" i="40"/>
  <c r="BG4" i="40"/>
  <c r="BF4" i="40"/>
  <c r="BD4" i="40"/>
  <c r="BC4" i="40"/>
  <c r="BB4" i="40"/>
  <c r="BA4" i="40"/>
  <c r="AZ4" i="40"/>
  <c r="AY4" i="40"/>
  <c r="AX4" i="40"/>
  <c r="AW4" i="40"/>
  <c r="AV4" i="40"/>
  <c r="AU4" i="40"/>
  <c r="AT4" i="40"/>
  <c r="AS4" i="40"/>
  <c r="AR4" i="40"/>
  <c r="AQ4" i="40"/>
  <c r="AP4" i="40"/>
  <c r="AO4" i="40"/>
  <c r="AN4" i="40"/>
  <c r="AM4" i="40"/>
  <c r="AK4" i="40"/>
  <c r="AJ4" i="40"/>
  <c r="AI4" i="40"/>
  <c r="AH4" i="40"/>
  <c r="AG4" i="40"/>
  <c r="AF4" i="40"/>
  <c r="AE4" i="40"/>
  <c r="AD4" i="40"/>
  <c r="AC4" i="40"/>
  <c r="AB4" i="40"/>
  <c r="AA4" i="40"/>
  <c r="Z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CD3" i="40"/>
  <c r="CC3" i="40"/>
  <c r="CB3" i="40"/>
  <c r="CA3" i="40"/>
  <c r="BZ3" i="40"/>
  <c r="BY3" i="40"/>
  <c r="BX3" i="40"/>
  <c r="BW3" i="40"/>
  <c r="BV3" i="40"/>
  <c r="BU3" i="40"/>
  <c r="BT3" i="40"/>
  <c r="BS3" i="40"/>
  <c r="BQ3" i="40"/>
  <c r="BP3" i="40"/>
  <c r="BO3" i="40"/>
  <c r="BN3" i="40"/>
  <c r="BM3" i="40"/>
  <c r="BL3" i="40"/>
  <c r="BK3" i="40"/>
  <c r="BJ3" i="40"/>
  <c r="BI3" i="40"/>
  <c r="BH3" i="40"/>
  <c r="BG3" i="40"/>
  <c r="BF3" i="40"/>
  <c r="BD3" i="40"/>
  <c r="BC3" i="40"/>
  <c r="BB3" i="40"/>
  <c r="BA3" i="40"/>
  <c r="AZ3" i="40"/>
  <c r="AY3" i="40"/>
  <c r="AX3" i="40"/>
  <c r="AW3" i="40"/>
  <c r="AV3" i="40"/>
  <c r="AU3" i="40"/>
  <c r="AT3" i="40"/>
  <c r="AS3" i="40"/>
  <c r="AR3" i="40"/>
  <c r="AQ3" i="40"/>
  <c r="AP3" i="40"/>
  <c r="AO3" i="40"/>
  <c r="AN3" i="40"/>
  <c r="AM3" i="40"/>
  <c r="AK3" i="40"/>
  <c r="AJ3" i="40"/>
  <c r="AI3" i="40"/>
  <c r="AH3" i="40"/>
  <c r="AG3" i="40"/>
  <c r="AF3" i="40"/>
  <c r="AE3" i="40"/>
  <c r="AD3" i="40"/>
  <c r="AC3" i="40"/>
  <c r="AB3" i="40"/>
  <c r="AA3" i="40"/>
  <c r="Z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F9" i="39"/>
  <c r="F8" i="39"/>
  <c r="F7" i="39"/>
  <c r="F6" i="39"/>
  <c r="F5" i="39"/>
  <c r="F4" i="39"/>
  <c r="F3" i="39"/>
  <c r="CD9" i="39"/>
  <c r="CC9" i="39"/>
  <c r="CB9" i="39"/>
  <c r="CA9" i="39"/>
  <c r="BZ9" i="39"/>
  <c r="BY9" i="39"/>
  <c r="BX9" i="39"/>
  <c r="BW9" i="39"/>
  <c r="BV9" i="39"/>
  <c r="BU9" i="39"/>
  <c r="BT9" i="39"/>
  <c r="BS9" i="39"/>
  <c r="BQ9" i="39"/>
  <c r="BP9" i="39"/>
  <c r="BO9" i="39"/>
  <c r="BN9" i="39"/>
  <c r="BM9" i="39"/>
  <c r="BL9" i="39"/>
  <c r="BK9" i="39"/>
  <c r="BJ9" i="39"/>
  <c r="BI9" i="39"/>
  <c r="BH9" i="39"/>
  <c r="BG9" i="39"/>
  <c r="BF9" i="39"/>
  <c r="BD9" i="39"/>
  <c r="BC9" i="39"/>
  <c r="BB9" i="39"/>
  <c r="BA9" i="39"/>
  <c r="AZ9" i="39"/>
  <c r="AY9" i="39"/>
  <c r="AX9" i="39"/>
  <c r="AW9" i="39"/>
  <c r="AV9" i="39"/>
  <c r="AU9" i="39"/>
  <c r="AT9" i="39"/>
  <c r="AS9" i="39"/>
  <c r="AR9" i="39"/>
  <c r="AQ9" i="39"/>
  <c r="AP9" i="39"/>
  <c r="AO9" i="39"/>
  <c r="AN9" i="39"/>
  <c r="AM9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CD8" i="39"/>
  <c r="CC8" i="39"/>
  <c r="CB8" i="39"/>
  <c r="CA8" i="39"/>
  <c r="BZ8" i="39"/>
  <c r="BY8" i="39"/>
  <c r="BX8" i="39"/>
  <c r="BW8" i="39"/>
  <c r="BV8" i="39"/>
  <c r="BU8" i="39"/>
  <c r="BT8" i="39"/>
  <c r="BS8" i="39"/>
  <c r="BQ8" i="39"/>
  <c r="BP8" i="39"/>
  <c r="BO8" i="39"/>
  <c r="BN8" i="39"/>
  <c r="BM8" i="39"/>
  <c r="BL8" i="39"/>
  <c r="BK8" i="39"/>
  <c r="BJ8" i="39"/>
  <c r="BI8" i="39"/>
  <c r="BH8" i="39"/>
  <c r="BG8" i="39"/>
  <c r="BF8" i="39"/>
  <c r="BD8" i="39"/>
  <c r="BC8" i="39"/>
  <c r="BB8" i="39"/>
  <c r="BA8" i="39"/>
  <c r="AZ8" i="39"/>
  <c r="AY8" i="39"/>
  <c r="AX8" i="39"/>
  <c r="AW8" i="39"/>
  <c r="AV8" i="39"/>
  <c r="AU8" i="39"/>
  <c r="AT8" i="39"/>
  <c r="AS8" i="39"/>
  <c r="AR8" i="39"/>
  <c r="AQ8" i="39"/>
  <c r="AP8" i="39"/>
  <c r="AO8" i="39"/>
  <c r="AN8" i="39"/>
  <c r="AM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CD7" i="39"/>
  <c r="CC7" i="39"/>
  <c r="CB7" i="39"/>
  <c r="CA7" i="39"/>
  <c r="BZ7" i="39"/>
  <c r="BY7" i="39"/>
  <c r="BX7" i="39"/>
  <c r="BW7" i="39"/>
  <c r="BV7" i="39"/>
  <c r="BU7" i="39"/>
  <c r="BT7" i="39"/>
  <c r="BS7" i="39"/>
  <c r="BQ7" i="39"/>
  <c r="BP7" i="39"/>
  <c r="BO7" i="39"/>
  <c r="BN7" i="39"/>
  <c r="BM7" i="39"/>
  <c r="BL7" i="39"/>
  <c r="BK7" i="39"/>
  <c r="BJ7" i="39"/>
  <c r="BI7" i="39"/>
  <c r="BH7" i="39"/>
  <c r="BG7" i="39"/>
  <c r="BF7" i="39"/>
  <c r="BD7" i="39"/>
  <c r="BC7" i="39"/>
  <c r="BB7" i="39"/>
  <c r="BA7" i="39"/>
  <c r="AZ7" i="39"/>
  <c r="AY7" i="39"/>
  <c r="AX7" i="39"/>
  <c r="AW7" i="39"/>
  <c r="AV7" i="39"/>
  <c r="AU7" i="39"/>
  <c r="AT7" i="39"/>
  <c r="AS7" i="39"/>
  <c r="AR7" i="39"/>
  <c r="AQ7" i="39"/>
  <c r="AP7" i="39"/>
  <c r="AO7" i="39"/>
  <c r="AN7" i="39"/>
  <c r="AM7" i="39"/>
  <c r="AK7" i="39"/>
  <c r="AJ7" i="39"/>
  <c r="AI7" i="39"/>
  <c r="AH7" i="39"/>
  <c r="AG7" i="39"/>
  <c r="AF7" i="39"/>
  <c r="AE7" i="39"/>
  <c r="AD7" i="39"/>
  <c r="AC7" i="39"/>
  <c r="AB7" i="39"/>
  <c r="AA7" i="39"/>
  <c r="Z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CD6" i="39"/>
  <c r="CC6" i="39"/>
  <c r="CB6" i="39"/>
  <c r="CA6" i="39"/>
  <c r="BZ6" i="39"/>
  <c r="BY6" i="39"/>
  <c r="BX6" i="39"/>
  <c r="BW6" i="39"/>
  <c r="BV6" i="39"/>
  <c r="BU6" i="39"/>
  <c r="BT6" i="39"/>
  <c r="BS6" i="39"/>
  <c r="BQ6" i="39"/>
  <c r="BP6" i="39"/>
  <c r="BO6" i="39"/>
  <c r="BN6" i="39"/>
  <c r="BM6" i="39"/>
  <c r="BL6" i="39"/>
  <c r="BK6" i="39"/>
  <c r="BJ6" i="39"/>
  <c r="BI6" i="39"/>
  <c r="BH6" i="39"/>
  <c r="BG6" i="39"/>
  <c r="BF6" i="39"/>
  <c r="BD6" i="39"/>
  <c r="BC6" i="39"/>
  <c r="BB6" i="39"/>
  <c r="BA6" i="39"/>
  <c r="AZ6" i="39"/>
  <c r="AY6" i="39"/>
  <c r="AX6" i="39"/>
  <c r="AW6" i="39"/>
  <c r="AV6" i="39"/>
  <c r="AU6" i="39"/>
  <c r="AT6" i="39"/>
  <c r="AS6" i="39"/>
  <c r="AR6" i="39"/>
  <c r="AQ6" i="39"/>
  <c r="AP6" i="39"/>
  <c r="AO6" i="39"/>
  <c r="AN6" i="39"/>
  <c r="AM6" i="39"/>
  <c r="AK6" i="39"/>
  <c r="AJ6" i="39"/>
  <c r="AI6" i="39"/>
  <c r="AH6" i="39"/>
  <c r="AG6" i="39"/>
  <c r="AF6" i="39"/>
  <c r="AE6" i="39"/>
  <c r="AD6" i="39"/>
  <c r="AC6" i="39"/>
  <c r="AB6" i="39"/>
  <c r="AA6" i="39"/>
  <c r="Z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CD5" i="39"/>
  <c r="CC5" i="39"/>
  <c r="CB5" i="39"/>
  <c r="CA5" i="39"/>
  <c r="BZ5" i="39"/>
  <c r="BY5" i="39"/>
  <c r="BX5" i="39"/>
  <c r="BW5" i="39"/>
  <c r="BV5" i="39"/>
  <c r="BU5" i="39"/>
  <c r="BT5" i="39"/>
  <c r="BS5" i="39"/>
  <c r="BQ5" i="39"/>
  <c r="BP5" i="39"/>
  <c r="BO5" i="39"/>
  <c r="BN5" i="39"/>
  <c r="BM5" i="39"/>
  <c r="BL5" i="39"/>
  <c r="BK5" i="39"/>
  <c r="BJ5" i="39"/>
  <c r="BI5" i="39"/>
  <c r="BH5" i="39"/>
  <c r="BG5" i="39"/>
  <c r="BF5" i="39"/>
  <c r="BD5" i="39"/>
  <c r="BC5" i="39"/>
  <c r="BB5" i="39"/>
  <c r="BA5" i="39"/>
  <c r="AZ5" i="39"/>
  <c r="AY5" i="39"/>
  <c r="AX5" i="39"/>
  <c r="AW5" i="39"/>
  <c r="AV5" i="39"/>
  <c r="AU5" i="39"/>
  <c r="AT5" i="39"/>
  <c r="AS5" i="39"/>
  <c r="AR5" i="39"/>
  <c r="AQ5" i="39"/>
  <c r="AP5" i="39"/>
  <c r="AO5" i="39"/>
  <c r="AN5" i="39"/>
  <c r="AM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X5" i="39"/>
  <c r="W5" i="39"/>
  <c r="V5" i="39"/>
  <c r="U5" i="39"/>
  <c r="T5" i="39"/>
  <c r="S5" i="39"/>
  <c r="R5" i="39"/>
  <c r="Q5" i="39"/>
  <c r="P5" i="39"/>
  <c r="O5" i="39"/>
  <c r="H5" i="39" s="1"/>
  <c r="N5" i="39"/>
  <c r="M5" i="39"/>
  <c r="L5" i="39"/>
  <c r="K5" i="39"/>
  <c r="J5" i="39"/>
  <c r="I5" i="39"/>
  <c r="CD4" i="39"/>
  <c r="CC4" i="39"/>
  <c r="CB4" i="39"/>
  <c r="CA4" i="39"/>
  <c r="BZ4" i="39"/>
  <c r="BY4" i="39"/>
  <c r="BX4" i="39"/>
  <c r="BW4" i="39"/>
  <c r="BV4" i="39"/>
  <c r="BU4" i="39"/>
  <c r="BT4" i="39"/>
  <c r="BS4" i="39"/>
  <c r="BQ4" i="39"/>
  <c r="BP4" i="39"/>
  <c r="BO4" i="39"/>
  <c r="BN4" i="39"/>
  <c r="BM4" i="39"/>
  <c r="BL4" i="39"/>
  <c r="BK4" i="39"/>
  <c r="BJ4" i="39"/>
  <c r="BI4" i="39"/>
  <c r="BH4" i="39"/>
  <c r="BG4" i="39"/>
  <c r="BF4" i="39"/>
  <c r="BD4" i="39"/>
  <c r="BC4" i="39"/>
  <c r="BB4" i="39"/>
  <c r="BA4" i="39"/>
  <c r="AZ4" i="39"/>
  <c r="AY4" i="39"/>
  <c r="AX4" i="39"/>
  <c r="AW4" i="39"/>
  <c r="AV4" i="39"/>
  <c r="AU4" i="39"/>
  <c r="AT4" i="39"/>
  <c r="AS4" i="39"/>
  <c r="AR4" i="39"/>
  <c r="AQ4" i="39"/>
  <c r="AP4" i="39"/>
  <c r="AO4" i="39"/>
  <c r="AN4" i="39"/>
  <c r="AM4" i="39"/>
  <c r="AK4" i="39"/>
  <c r="AJ4" i="39"/>
  <c r="AI4" i="39"/>
  <c r="AH4" i="39"/>
  <c r="AG4" i="39"/>
  <c r="AF4" i="39"/>
  <c r="AE4" i="39"/>
  <c r="AD4" i="39"/>
  <c r="AC4" i="39"/>
  <c r="AB4" i="39"/>
  <c r="AA4" i="39"/>
  <c r="Z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CD3" i="39"/>
  <c r="CC3" i="39"/>
  <c r="CB3" i="39"/>
  <c r="CA3" i="39"/>
  <c r="BZ3" i="39"/>
  <c r="BY3" i="39"/>
  <c r="BX3" i="39"/>
  <c r="BW3" i="39"/>
  <c r="BV3" i="39"/>
  <c r="BU3" i="39"/>
  <c r="BT3" i="39"/>
  <c r="BS3" i="39"/>
  <c r="BQ3" i="39"/>
  <c r="BP3" i="39"/>
  <c r="BO3" i="39"/>
  <c r="BN3" i="39"/>
  <c r="BM3" i="39"/>
  <c r="BL3" i="39"/>
  <c r="BK3" i="39"/>
  <c r="BJ3" i="39"/>
  <c r="BI3" i="39"/>
  <c r="BH3" i="39"/>
  <c r="BG3" i="39"/>
  <c r="BF3" i="39"/>
  <c r="BD3" i="39"/>
  <c r="BC3" i="39"/>
  <c r="BB3" i="39"/>
  <c r="BA3" i="39"/>
  <c r="AZ3" i="39"/>
  <c r="AY3" i="39"/>
  <c r="AX3" i="39"/>
  <c r="AW3" i="39"/>
  <c r="AV3" i="39"/>
  <c r="AU3" i="39"/>
  <c r="AT3" i="39"/>
  <c r="AS3" i="39"/>
  <c r="AR3" i="39"/>
  <c r="AQ3" i="39"/>
  <c r="AP3" i="39"/>
  <c r="AO3" i="39"/>
  <c r="AN3" i="39"/>
  <c r="AM3" i="39"/>
  <c r="AK3" i="39"/>
  <c r="AJ3" i="39"/>
  <c r="AI3" i="39"/>
  <c r="AH3" i="39"/>
  <c r="AG3" i="39"/>
  <c r="AF3" i="39"/>
  <c r="AE3" i="39"/>
  <c r="AD3" i="39"/>
  <c r="AC3" i="39"/>
  <c r="AB3" i="39"/>
  <c r="AA3" i="39"/>
  <c r="Z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F9" i="38"/>
  <c r="F8" i="38"/>
  <c r="F7" i="38"/>
  <c r="F6" i="38"/>
  <c r="F5" i="38"/>
  <c r="F4" i="38"/>
  <c r="F3" i="38"/>
  <c r="CD9" i="38"/>
  <c r="CC9" i="38"/>
  <c r="CB9" i="38"/>
  <c r="CA9" i="38"/>
  <c r="BZ9" i="38"/>
  <c r="BY9" i="38"/>
  <c r="BX9" i="38"/>
  <c r="BW9" i="38"/>
  <c r="BV9" i="38"/>
  <c r="BU9" i="38"/>
  <c r="BT9" i="38"/>
  <c r="BS9" i="38"/>
  <c r="BQ9" i="38"/>
  <c r="BP9" i="38"/>
  <c r="BO9" i="38"/>
  <c r="BN9" i="38"/>
  <c r="BM9" i="38"/>
  <c r="BL9" i="38"/>
  <c r="BK9" i="38"/>
  <c r="BJ9" i="38"/>
  <c r="BI9" i="38"/>
  <c r="BH9" i="38"/>
  <c r="BG9" i="38"/>
  <c r="BF9" i="38"/>
  <c r="BD9" i="38"/>
  <c r="BC9" i="38"/>
  <c r="BB9" i="38"/>
  <c r="BA9" i="38"/>
  <c r="AZ9" i="38"/>
  <c r="AY9" i="38"/>
  <c r="AX9" i="38"/>
  <c r="AW9" i="38"/>
  <c r="AV9" i="38"/>
  <c r="AU9" i="38"/>
  <c r="AT9" i="38"/>
  <c r="AS9" i="38"/>
  <c r="AR9" i="38"/>
  <c r="AQ9" i="38"/>
  <c r="AP9" i="38"/>
  <c r="AO9" i="38"/>
  <c r="AN9" i="38"/>
  <c r="AM9" i="38"/>
  <c r="AK9" i="38"/>
  <c r="AJ9" i="38"/>
  <c r="AI9" i="38"/>
  <c r="AH9" i="38"/>
  <c r="AG9" i="38"/>
  <c r="AF9" i="38"/>
  <c r="AE9" i="38"/>
  <c r="AD9" i="38"/>
  <c r="AC9" i="38"/>
  <c r="AB9" i="38"/>
  <c r="AA9" i="38"/>
  <c r="Z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CD8" i="38"/>
  <c r="CC8" i="38"/>
  <c r="CB8" i="38"/>
  <c r="CA8" i="38"/>
  <c r="BZ8" i="38"/>
  <c r="BY8" i="38"/>
  <c r="BX8" i="38"/>
  <c r="BW8" i="38"/>
  <c r="BV8" i="38"/>
  <c r="BU8" i="38"/>
  <c r="BT8" i="38"/>
  <c r="BS8" i="38"/>
  <c r="BQ8" i="38"/>
  <c r="BP8" i="38"/>
  <c r="BO8" i="38"/>
  <c r="BN8" i="38"/>
  <c r="BM8" i="38"/>
  <c r="BL8" i="38"/>
  <c r="BK8" i="38"/>
  <c r="BJ8" i="38"/>
  <c r="BI8" i="38"/>
  <c r="BH8" i="38"/>
  <c r="BG8" i="38"/>
  <c r="BF8" i="38"/>
  <c r="BD8" i="38"/>
  <c r="BC8" i="38"/>
  <c r="BB8" i="38"/>
  <c r="BA8" i="38"/>
  <c r="AZ8" i="38"/>
  <c r="AY8" i="38"/>
  <c r="AX8" i="38"/>
  <c r="AW8" i="38"/>
  <c r="AV8" i="38"/>
  <c r="AU8" i="38"/>
  <c r="AT8" i="38"/>
  <c r="AS8" i="38"/>
  <c r="AR8" i="38"/>
  <c r="AQ8" i="38"/>
  <c r="AP8" i="38"/>
  <c r="AO8" i="38"/>
  <c r="AN8" i="38"/>
  <c r="AM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CD7" i="38"/>
  <c r="CC7" i="38"/>
  <c r="CB7" i="38"/>
  <c r="CA7" i="38"/>
  <c r="BZ7" i="38"/>
  <c r="BY7" i="38"/>
  <c r="BX7" i="38"/>
  <c r="BW7" i="38"/>
  <c r="BV7" i="38"/>
  <c r="BU7" i="38"/>
  <c r="BT7" i="38"/>
  <c r="BS7" i="38"/>
  <c r="BQ7" i="38"/>
  <c r="BP7" i="38"/>
  <c r="BO7" i="38"/>
  <c r="BN7" i="38"/>
  <c r="BM7" i="38"/>
  <c r="BL7" i="38"/>
  <c r="BK7" i="38"/>
  <c r="BJ7" i="38"/>
  <c r="BI7" i="38"/>
  <c r="BH7" i="38"/>
  <c r="BG7" i="38"/>
  <c r="BF7" i="38"/>
  <c r="BD7" i="38"/>
  <c r="BC7" i="38"/>
  <c r="BB7" i="38"/>
  <c r="BA7" i="38"/>
  <c r="AZ7" i="38"/>
  <c r="AY7" i="38"/>
  <c r="AX7" i="38"/>
  <c r="AW7" i="38"/>
  <c r="AV7" i="38"/>
  <c r="AU7" i="38"/>
  <c r="AT7" i="38"/>
  <c r="AS7" i="38"/>
  <c r="AR7" i="38"/>
  <c r="AQ7" i="38"/>
  <c r="AP7" i="38"/>
  <c r="AO7" i="38"/>
  <c r="AN7" i="38"/>
  <c r="AM7" i="38"/>
  <c r="AK7" i="38"/>
  <c r="AJ7" i="38"/>
  <c r="AI7" i="38"/>
  <c r="AH7" i="38"/>
  <c r="AG7" i="38"/>
  <c r="AF7" i="38"/>
  <c r="AE7" i="38"/>
  <c r="AD7" i="38"/>
  <c r="AC7" i="38"/>
  <c r="AB7" i="38"/>
  <c r="AA7" i="38"/>
  <c r="Z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CD6" i="38"/>
  <c r="CC6" i="38"/>
  <c r="CB6" i="38"/>
  <c r="CA6" i="38"/>
  <c r="BZ6" i="38"/>
  <c r="BY6" i="38"/>
  <c r="BX6" i="38"/>
  <c r="BW6" i="38"/>
  <c r="BV6" i="38"/>
  <c r="BU6" i="38"/>
  <c r="BT6" i="38"/>
  <c r="BS6" i="38"/>
  <c r="BQ6" i="38"/>
  <c r="BP6" i="38"/>
  <c r="BO6" i="38"/>
  <c r="BN6" i="38"/>
  <c r="BM6" i="38"/>
  <c r="BL6" i="38"/>
  <c r="BK6" i="38"/>
  <c r="BJ6" i="38"/>
  <c r="BI6" i="38"/>
  <c r="BH6" i="38"/>
  <c r="BG6" i="38"/>
  <c r="BF6" i="38"/>
  <c r="BD6" i="38"/>
  <c r="BC6" i="38"/>
  <c r="BB6" i="38"/>
  <c r="BA6" i="38"/>
  <c r="AZ6" i="38"/>
  <c r="AY6" i="38"/>
  <c r="AX6" i="38"/>
  <c r="AW6" i="38"/>
  <c r="AV6" i="38"/>
  <c r="AU6" i="38"/>
  <c r="AT6" i="38"/>
  <c r="AS6" i="38"/>
  <c r="AR6" i="38"/>
  <c r="AQ6" i="38"/>
  <c r="AP6" i="38"/>
  <c r="AO6" i="38"/>
  <c r="AN6" i="38"/>
  <c r="AM6" i="38"/>
  <c r="AK6" i="38"/>
  <c r="AJ6" i="38"/>
  <c r="AI6" i="38"/>
  <c r="AH6" i="38"/>
  <c r="AG6" i="38"/>
  <c r="AF6" i="38"/>
  <c r="AE6" i="38"/>
  <c r="AD6" i="38"/>
  <c r="AC6" i="38"/>
  <c r="AB6" i="38"/>
  <c r="AA6" i="38"/>
  <c r="Z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CD5" i="38"/>
  <c r="CC5" i="38"/>
  <c r="CB5" i="38"/>
  <c r="CA5" i="38"/>
  <c r="BZ5" i="38"/>
  <c r="BY5" i="38"/>
  <c r="BX5" i="38"/>
  <c r="BW5" i="38"/>
  <c r="BV5" i="38"/>
  <c r="BU5" i="38"/>
  <c r="BT5" i="38"/>
  <c r="BS5" i="38"/>
  <c r="BQ5" i="38"/>
  <c r="BP5" i="38"/>
  <c r="BO5" i="38"/>
  <c r="BN5" i="38"/>
  <c r="BM5" i="38"/>
  <c r="BL5" i="38"/>
  <c r="BK5" i="38"/>
  <c r="BJ5" i="38"/>
  <c r="BI5" i="38"/>
  <c r="BH5" i="38"/>
  <c r="BG5" i="38"/>
  <c r="BF5" i="38"/>
  <c r="BD5" i="38"/>
  <c r="BC5" i="38"/>
  <c r="BB5" i="38"/>
  <c r="BA5" i="38"/>
  <c r="AZ5" i="38"/>
  <c r="AY5" i="38"/>
  <c r="AX5" i="38"/>
  <c r="AW5" i="38"/>
  <c r="AV5" i="38"/>
  <c r="AU5" i="38"/>
  <c r="AT5" i="38"/>
  <c r="AS5" i="38"/>
  <c r="AR5" i="38"/>
  <c r="AQ5" i="38"/>
  <c r="AP5" i="38"/>
  <c r="AO5" i="38"/>
  <c r="AN5" i="38"/>
  <c r="AM5" i="38"/>
  <c r="AK5" i="38"/>
  <c r="AJ5" i="38"/>
  <c r="AI5" i="38"/>
  <c r="AH5" i="38"/>
  <c r="AG5" i="38"/>
  <c r="AF5" i="38"/>
  <c r="AE5" i="38"/>
  <c r="AD5" i="38"/>
  <c r="AC5" i="38"/>
  <c r="AB5" i="38"/>
  <c r="AA5" i="38"/>
  <c r="Z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CD4" i="38"/>
  <c r="CC4" i="38"/>
  <c r="CB4" i="38"/>
  <c r="CA4" i="38"/>
  <c r="BZ4" i="38"/>
  <c r="BY4" i="38"/>
  <c r="BX4" i="38"/>
  <c r="BW4" i="38"/>
  <c r="BV4" i="38"/>
  <c r="BU4" i="38"/>
  <c r="BT4" i="38"/>
  <c r="BS4" i="38"/>
  <c r="BQ4" i="38"/>
  <c r="BP4" i="38"/>
  <c r="BO4" i="38"/>
  <c r="BN4" i="38"/>
  <c r="BM4" i="38"/>
  <c r="BL4" i="38"/>
  <c r="BK4" i="38"/>
  <c r="BJ4" i="38"/>
  <c r="BI4" i="38"/>
  <c r="BH4" i="38"/>
  <c r="BG4" i="38"/>
  <c r="BF4" i="38"/>
  <c r="BD4" i="38"/>
  <c r="BC4" i="38"/>
  <c r="BB4" i="38"/>
  <c r="BA4" i="38"/>
  <c r="AZ4" i="38"/>
  <c r="AY4" i="38"/>
  <c r="AX4" i="38"/>
  <c r="AW4" i="38"/>
  <c r="AV4" i="38"/>
  <c r="AU4" i="38"/>
  <c r="AT4" i="38"/>
  <c r="AS4" i="38"/>
  <c r="AR4" i="38"/>
  <c r="AQ4" i="38"/>
  <c r="AP4" i="38"/>
  <c r="AO4" i="38"/>
  <c r="AN4" i="38"/>
  <c r="AM4" i="38"/>
  <c r="AK4" i="38"/>
  <c r="AJ4" i="38"/>
  <c r="AI4" i="38"/>
  <c r="AH4" i="38"/>
  <c r="AG4" i="38"/>
  <c r="AF4" i="38"/>
  <c r="AE4" i="38"/>
  <c r="AD4" i="38"/>
  <c r="AC4" i="38"/>
  <c r="AB4" i="38"/>
  <c r="AA4" i="38"/>
  <c r="Z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CD3" i="38"/>
  <c r="CC3" i="38"/>
  <c r="CB3" i="38"/>
  <c r="CA3" i="38"/>
  <c r="BZ3" i="38"/>
  <c r="BY3" i="38"/>
  <c r="BX3" i="38"/>
  <c r="BW3" i="38"/>
  <c r="BV3" i="38"/>
  <c r="BU3" i="38"/>
  <c r="BT3" i="38"/>
  <c r="BS3" i="38"/>
  <c r="BQ3" i="38"/>
  <c r="BP3" i="38"/>
  <c r="BO3" i="38"/>
  <c r="BN3" i="38"/>
  <c r="BM3" i="38"/>
  <c r="BL3" i="38"/>
  <c r="BK3" i="38"/>
  <c r="BJ3" i="38"/>
  <c r="BI3" i="38"/>
  <c r="BH3" i="38"/>
  <c r="BG3" i="38"/>
  <c r="BF3" i="38"/>
  <c r="BD3" i="38"/>
  <c r="BC3" i="38"/>
  <c r="BB3" i="38"/>
  <c r="BA3" i="38"/>
  <c r="AZ3" i="38"/>
  <c r="AY3" i="38"/>
  <c r="AX3" i="38"/>
  <c r="AW3" i="38"/>
  <c r="AV3" i="38"/>
  <c r="AU3" i="38"/>
  <c r="AT3" i="38"/>
  <c r="AS3" i="38"/>
  <c r="AR3" i="38"/>
  <c r="AQ3" i="38"/>
  <c r="AP3" i="38"/>
  <c r="AO3" i="38"/>
  <c r="AN3" i="38"/>
  <c r="AM3" i="38"/>
  <c r="AK3" i="38"/>
  <c r="AJ3" i="38"/>
  <c r="AI3" i="38"/>
  <c r="AH3" i="38"/>
  <c r="AG3" i="38"/>
  <c r="AF3" i="38"/>
  <c r="AE3" i="38"/>
  <c r="AD3" i="38"/>
  <c r="AC3" i="38"/>
  <c r="AB3" i="38"/>
  <c r="AA3" i="38"/>
  <c r="Z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F9" i="37"/>
  <c r="F8" i="37"/>
  <c r="F7" i="37"/>
  <c r="F6" i="37"/>
  <c r="F5" i="37"/>
  <c r="F4" i="37"/>
  <c r="F3" i="37"/>
  <c r="CD9" i="37"/>
  <c r="CC9" i="37"/>
  <c r="CB9" i="37"/>
  <c r="CA9" i="37"/>
  <c r="BZ9" i="37"/>
  <c r="BY9" i="37"/>
  <c r="BX9" i="37"/>
  <c r="BW9" i="37"/>
  <c r="BV9" i="37"/>
  <c r="BU9" i="37"/>
  <c r="BT9" i="37"/>
  <c r="BS9" i="37"/>
  <c r="BQ9" i="37"/>
  <c r="BP9" i="37"/>
  <c r="BO9" i="37"/>
  <c r="BN9" i="37"/>
  <c r="BM9" i="37"/>
  <c r="BL9" i="37"/>
  <c r="BK9" i="37"/>
  <c r="BJ9" i="37"/>
  <c r="BI9" i="37"/>
  <c r="BH9" i="37"/>
  <c r="BG9" i="37"/>
  <c r="BF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K9" i="37"/>
  <c r="AJ9" i="37"/>
  <c r="AI9" i="37"/>
  <c r="AH9" i="37"/>
  <c r="AG9" i="37"/>
  <c r="AF9" i="37"/>
  <c r="AE9" i="37"/>
  <c r="AD9" i="37"/>
  <c r="AC9" i="37"/>
  <c r="AB9" i="37"/>
  <c r="AA9" i="37"/>
  <c r="Z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CD8" i="37"/>
  <c r="CC8" i="37"/>
  <c r="CB8" i="37"/>
  <c r="CA8" i="37"/>
  <c r="BZ8" i="37"/>
  <c r="BY8" i="37"/>
  <c r="BX8" i="37"/>
  <c r="BW8" i="37"/>
  <c r="BV8" i="37"/>
  <c r="BU8" i="37"/>
  <c r="BT8" i="37"/>
  <c r="BS8" i="37"/>
  <c r="BQ8" i="37"/>
  <c r="BP8" i="37"/>
  <c r="BO8" i="37"/>
  <c r="BN8" i="37"/>
  <c r="BM8" i="37"/>
  <c r="BL8" i="37"/>
  <c r="BK8" i="37"/>
  <c r="BJ8" i="37"/>
  <c r="BI8" i="37"/>
  <c r="BH8" i="37"/>
  <c r="BG8" i="37"/>
  <c r="BF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K8" i="37"/>
  <c r="AJ8" i="37"/>
  <c r="AI8" i="37"/>
  <c r="AH8" i="37"/>
  <c r="AG8" i="37"/>
  <c r="AF8" i="37"/>
  <c r="AE8" i="37"/>
  <c r="AD8" i="37"/>
  <c r="AC8" i="37"/>
  <c r="AB8" i="37"/>
  <c r="AA8" i="37"/>
  <c r="Z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CD7" i="37"/>
  <c r="CC7" i="37"/>
  <c r="CB7" i="37"/>
  <c r="CA7" i="37"/>
  <c r="BZ7" i="37"/>
  <c r="BY7" i="37"/>
  <c r="BX7" i="37"/>
  <c r="BW7" i="37"/>
  <c r="BV7" i="37"/>
  <c r="BU7" i="37"/>
  <c r="BT7" i="37"/>
  <c r="BS7" i="37"/>
  <c r="BQ7" i="37"/>
  <c r="BP7" i="37"/>
  <c r="BO7" i="37"/>
  <c r="BN7" i="37"/>
  <c r="BM7" i="37"/>
  <c r="BL7" i="37"/>
  <c r="BK7" i="37"/>
  <c r="BJ7" i="37"/>
  <c r="BI7" i="37"/>
  <c r="BH7" i="37"/>
  <c r="BG7" i="37"/>
  <c r="BF7" i="37"/>
  <c r="BD7" i="37"/>
  <c r="BC7" i="37"/>
  <c r="BB7" i="37"/>
  <c r="BA7" i="37"/>
  <c r="AZ7" i="37"/>
  <c r="AY7" i="37"/>
  <c r="AX7" i="37"/>
  <c r="AW7" i="37"/>
  <c r="AV7" i="37"/>
  <c r="AU7" i="37"/>
  <c r="AT7" i="37"/>
  <c r="AS7" i="37"/>
  <c r="AR7" i="37"/>
  <c r="AQ7" i="37"/>
  <c r="AP7" i="37"/>
  <c r="AO7" i="37"/>
  <c r="AN7" i="37"/>
  <c r="AM7" i="37"/>
  <c r="AK7" i="37"/>
  <c r="AJ7" i="37"/>
  <c r="AI7" i="37"/>
  <c r="AH7" i="37"/>
  <c r="AG7" i="37"/>
  <c r="AF7" i="37"/>
  <c r="AE7" i="37"/>
  <c r="AD7" i="37"/>
  <c r="AC7" i="37"/>
  <c r="AB7" i="37"/>
  <c r="AA7" i="37"/>
  <c r="Z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CD6" i="37"/>
  <c r="CC6" i="37"/>
  <c r="CB6" i="37"/>
  <c r="CA6" i="37"/>
  <c r="BZ6" i="37"/>
  <c r="BY6" i="37"/>
  <c r="BX6" i="37"/>
  <c r="BW6" i="37"/>
  <c r="BV6" i="37"/>
  <c r="BU6" i="37"/>
  <c r="BT6" i="37"/>
  <c r="BS6" i="37"/>
  <c r="BQ6" i="37"/>
  <c r="BP6" i="37"/>
  <c r="BO6" i="37"/>
  <c r="BN6" i="37"/>
  <c r="BM6" i="37"/>
  <c r="BL6" i="37"/>
  <c r="BK6" i="37"/>
  <c r="BJ6" i="37"/>
  <c r="BI6" i="37"/>
  <c r="BH6" i="37"/>
  <c r="BG6" i="37"/>
  <c r="BF6" i="37"/>
  <c r="BD6" i="37"/>
  <c r="BC6" i="37"/>
  <c r="BB6" i="37"/>
  <c r="BA6" i="37"/>
  <c r="AZ6" i="37"/>
  <c r="AY6" i="37"/>
  <c r="AX6" i="37"/>
  <c r="AW6" i="37"/>
  <c r="AV6" i="37"/>
  <c r="AU6" i="37"/>
  <c r="AT6" i="37"/>
  <c r="AS6" i="37"/>
  <c r="AR6" i="37"/>
  <c r="AQ6" i="37"/>
  <c r="AP6" i="37"/>
  <c r="AO6" i="37"/>
  <c r="AN6" i="37"/>
  <c r="AM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 s="1"/>
  <c r="CD5" i="37"/>
  <c r="CC5" i="37"/>
  <c r="CB5" i="37"/>
  <c r="CA5" i="37"/>
  <c r="BZ5" i="37"/>
  <c r="BY5" i="37"/>
  <c r="BX5" i="37"/>
  <c r="BW5" i="37"/>
  <c r="BV5" i="37"/>
  <c r="BU5" i="37"/>
  <c r="BT5" i="37"/>
  <c r="BS5" i="37"/>
  <c r="BQ5" i="37"/>
  <c r="BP5" i="37"/>
  <c r="BO5" i="37"/>
  <c r="BN5" i="37"/>
  <c r="BM5" i="37"/>
  <c r="BL5" i="37"/>
  <c r="BK5" i="37"/>
  <c r="BJ5" i="37"/>
  <c r="BI5" i="37"/>
  <c r="BH5" i="37"/>
  <c r="BG5" i="37"/>
  <c r="BF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CD4" i="37"/>
  <c r="CC4" i="37"/>
  <c r="CB4" i="37"/>
  <c r="CA4" i="37"/>
  <c r="BZ4" i="37"/>
  <c r="BY4" i="37"/>
  <c r="BX4" i="37"/>
  <c r="BW4" i="37"/>
  <c r="BV4" i="37"/>
  <c r="BU4" i="37"/>
  <c r="BT4" i="37"/>
  <c r="BS4" i="37"/>
  <c r="BQ4" i="37"/>
  <c r="BP4" i="37"/>
  <c r="BO4" i="37"/>
  <c r="BN4" i="37"/>
  <c r="BM4" i="37"/>
  <c r="BL4" i="37"/>
  <c r="BK4" i="37"/>
  <c r="BJ4" i="37"/>
  <c r="BI4" i="37"/>
  <c r="BH4" i="37"/>
  <c r="BG4" i="37"/>
  <c r="BF4" i="37"/>
  <c r="BD4" i="37"/>
  <c r="BC4" i="37"/>
  <c r="BB4" i="37"/>
  <c r="BA4" i="37"/>
  <c r="AZ4" i="37"/>
  <c r="AY4" i="37"/>
  <c r="AX4" i="37"/>
  <c r="AW4" i="37"/>
  <c r="AV4" i="37"/>
  <c r="AU4" i="37"/>
  <c r="AT4" i="37"/>
  <c r="AS4" i="37"/>
  <c r="AR4" i="37"/>
  <c r="AQ4" i="37"/>
  <c r="AP4" i="37"/>
  <c r="AO4" i="37"/>
  <c r="AN4" i="37"/>
  <c r="AM4" i="37"/>
  <c r="AK4" i="37"/>
  <c r="AJ4" i="37"/>
  <c r="AI4" i="37"/>
  <c r="AH4" i="37"/>
  <c r="AG4" i="37"/>
  <c r="AF4" i="37"/>
  <c r="AE4" i="37"/>
  <c r="AD4" i="37"/>
  <c r="AC4" i="37"/>
  <c r="AB4" i="37"/>
  <c r="AA4" i="37"/>
  <c r="Z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CD3" i="37"/>
  <c r="CC3" i="37"/>
  <c r="CB3" i="37"/>
  <c r="CA3" i="37"/>
  <c r="BZ3" i="37"/>
  <c r="BY3" i="37"/>
  <c r="BX3" i="37"/>
  <c r="BW3" i="37"/>
  <c r="BV3" i="37"/>
  <c r="BU3" i="37"/>
  <c r="BT3" i="37"/>
  <c r="BS3" i="37"/>
  <c r="BQ3" i="37"/>
  <c r="BP3" i="37"/>
  <c r="BO3" i="37"/>
  <c r="BN3" i="37"/>
  <c r="BM3" i="37"/>
  <c r="BL3" i="37"/>
  <c r="BK3" i="37"/>
  <c r="BJ3" i="37"/>
  <c r="BI3" i="37"/>
  <c r="BH3" i="37"/>
  <c r="BG3" i="37"/>
  <c r="BF3" i="37"/>
  <c r="BD3" i="37"/>
  <c r="BC3" i="37"/>
  <c r="BB3" i="37"/>
  <c r="BA3" i="37"/>
  <c r="AZ3" i="37"/>
  <c r="AY3" i="37"/>
  <c r="AX3" i="37"/>
  <c r="AW3" i="37"/>
  <c r="AV3" i="37"/>
  <c r="AU3" i="37"/>
  <c r="AT3" i="37"/>
  <c r="AS3" i="37"/>
  <c r="AR3" i="37"/>
  <c r="AQ3" i="37"/>
  <c r="AP3" i="37"/>
  <c r="AO3" i="37"/>
  <c r="AN3" i="37"/>
  <c r="AM3" i="37"/>
  <c r="AK3" i="37"/>
  <c r="AJ3" i="37"/>
  <c r="AI3" i="37"/>
  <c r="AH3" i="37"/>
  <c r="AG3" i="37"/>
  <c r="AF3" i="37"/>
  <c r="AE3" i="37"/>
  <c r="AD3" i="37"/>
  <c r="AC3" i="37"/>
  <c r="AB3" i="37"/>
  <c r="AA3" i="37"/>
  <c r="Z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F9" i="36"/>
  <c r="F8" i="36"/>
  <c r="F7" i="36"/>
  <c r="F6" i="36"/>
  <c r="F5" i="36"/>
  <c r="F4" i="36"/>
  <c r="F3" i="36"/>
  <c r="CD9" i="36"/>
  <c r="CC9" i="36"/>
  <c r="CB9" i="36"/>
  <c r="CA9" i="36"/>
  <c r="BZ9" i="36"/>
  <c r="BY9" i="36"/>
  <c r="BX9" i="36"/>
  <c r="BW9" i="36"/>
  <c r="BV9" i="36"/>
  <c r="BU9" i="36"/>
  <c r="BT9" i="36"/>
  <c r="BS9" i="36"/>
  <c r="BQ9" i="36"/>
  <c r="BP9" i="36"/>
  <c r="BO9" i="36"/>
  <c r="BN9" i="36"/>
  <c r="BM9" i="36"/>
  <c r="BL9" i="36"/>
  <c r="BK9" i="36"/>
  <c r="BJ9" i="36"/>
  <c r="BI9" i="36"/>
  <c r="BH9" i="36"/>
  <c r="BG9" i="36"/>
  <c r="BF9" i="36"/>
  <c r="BD9" i="36"/>
  <c r="BC9" i="36"/>
  <c r="BB9" i="36"/>
  <c r="BA9" i="36"/>
  <c r="AZ9" i="36"/>
  <c r="AY9" i="36"/>
  <c r="AX9" i="36"/>
  <c r="AW9" i="36"/>
  <c r="AV9" i="36"/>
  <c r="AU9" i="36"/>
  <c r="AT9" i="36"/>
  <c r="AS9" i="36"/>
  <c r="AR9" i="36"/>
  <c r="AQ9" i="36"/>
  <c r="AP9" i="36"/>
  <c r="AO9" i="36"/>
  <c r="AN9" i="36"/>
  <c r="AM9" i="36"/>
  <c r="AK9" i="36"/>
  <c r="AJ9" i="36"/>
  <c r="AI9" i="36"/>
  <c r="AH9" i="36"/>
  <c r="AG9" i="36"/>
  <c r="AF9" i="36"/>
  <c r="AE9" i="36"/>
  <c r="AD9" i="36"/>
  <c r="AC9" i="36"/>
  <c r="AB9" i="36"/>
  <c r="AA9" i="36"/>
  <c r="Z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CD8" i="36"/>
  <c r="CC8" i="36"/>
  <c r="CB8" i="36"/>
  <c r="CA8" i="36"/>
  <c r="BZ8" i="36"/>
  <c r="BY8" i="36"/>
  <c r="BX8" i="36"/>
  <c r="BW8" i="36"/>
  <c r="BV8" i="36"/>
  <c r="BU8" i="36"/>
  <c r="BT8" i="36"/>
  <c r="BS8" i="36"/>
  <c r="BQ8" i="36"/>
  <c r="BP8" i="36"/>
  <c r="BO8" i="36"/>
  <c r="BN8" i="36"/>
  <c r="BM8" i="36"/>
  <c r="BL8" i="36"/>
  <c r="BK8" i="36"/>
  <c r="BJ8" i="36"/>
  <c r="BI8" i="36"/>
  <c r="BH8" i="36"/>
  <c r="BG8" i="36"/>
  <c r="BF8" i="36"/>
  <c r="BD8" i="36"/>
  <c r="BC8" i="36"/>
  <c r="BB8" i="36"/>
  <c r="BA8" i="36"/>
  <c r="AZ8" i="36"/>
  <c r="AY8" i="36"/>
  <c r="AX8" i="36"/>
  <c r="AW8" i="36"/>
  <c r="AV8" i="36"/>
  <c r="AU8" i="36"/>
  <c r="AT8" i="36"/>
  <c r="AS8" i="36"/>
  <c r="AR8" i="36"/>
  <c r="AQ8" i="36"/>
  <c r="AP8" i="36"/>
  <c r="AO8" i="36"/>
  <c r="AN8" i="36"/>
  <c r="AM8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CD7" i="36"/>
  <c r="CC7" i="36"/>
  <c r="CB7" i="36"/>
  <c r="CA7" i="36"/>
  <c r="BZ7" i="36"/>
  <c r="BY7" i="36"/>
  <c r="BX7" i="36"/>
  <c r="BW7" i="36"/>
  <c r="BV7" i="36"/>
  <c r="BU7" i="36"/>
  <c r="BT7" i="36"/>
  <c r="BS7" i="36"/>
  <c r="BQ7" i="36"/>
  <c r="BP7" i="36"/>
  <c r="BO7" i="36"/>
  <c r="BN7" i="36"/>
  <c r="BM7" i="36"/>
  <c r="BL7" i="36"/>
  <c r="BK7" i="36"/>
  <c r="BJ7" i="36"/>
  <c r="BI7" i="36"/>
  <c r="BH7" i="36"/>
  <c r="BG7" i="36"/>
  <c r="BF7" i="36"/>
  <c r="BD7" i="36"/>
  <c r="BC7" i="36"/>
  <c r="BB7" i="36"/>
  <c r="BA7" i="36"/>
  <c r="AZ7" i="36"/>
  <c r="AY7" i="36"/>
  <c r="AX7" i="36"/>
  <c r="AW7" i="36"/>
  <c r="AV7" i="36"/>
  <c r="AU7" i="36"/>
  <c r="AT7" i="36"/>
  <c r="AS7" i="36"/>
  <c r="AR7" i="36"/>
  <c r="AQ7" i="36"/>
  <c r="AP7" i="36"/>
  <c r="AO7" i="36"/>
  <c r="AN7" i="36"/>
  <c r="AM7" i="36"/>
  <c r="AK7" i="36"/>
  <c r="AJ7" i="36"/>
  <c r="AI7" i="36"/>
  <c r="AH7" i="36"/>
  <c r="AG7" i="36"/>
  <c r="AF7" i="36"/>
  <c r="AE7" i="36"/>
  <c r="AD7" i="36"/>
  <c r="AC7" i="36"/>
  <c r="AB7" i="36"/>
  <c r="AA7" i="36"/>
  <c r="Z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CD6" i="36"/>
  <c r="CC6" i="36"/>
  <c r="CB6" i="36"/>
  <c r="CA6" i="36"/>
  <c r="BZ6" i="36"/>
  <c r="BY6" i="36"/>
  <c r="BX6" i="36"/>
  <c r="BW6" i="36"/>
  <c r="BV6" i="36"/>
  <c r="BU6" i="36"/>
  <c r="BT6" i="36"/>
  <c r="BS6" i="36"/>
  <c r="BQ6" i="36"/>
  <c r="BP6" i="36"/>
  <c r="BO6" i="36"/>
  <c r="BN6" i="36"/>
  <c r="BM6" i="36"/>
  <c r="BL6" i="36"/>
  <c r="BK6" i="36"/>
  <c r="BJ6" i="36"/>
  <c r="BI6" i="36"/>
  <c r="BH6" i="36"/>
  <c r="BG6" i="36"/>
  <c r="BF6" i="36"/>
  <c r="BD6" i="36"/>
  <c r="BC6" i="36"/>
  <c r="BB6" i="36"/>
  <c r="BA6" i="36"/>
  <c r="AZ6" i="36"/>
  <c r="AY6" i="36"/>
  <c r="AX6" i="36"/>
  <c r="AW6" i="36"/>
  <c r="AV6" i="36"/>
  <c r="AU6" i="36"/>
  <c r="AT6" i="36"/>
  <c r="AS6" i="36"/>
  <c r="AR6" i="36"/>
  <c r="AQ6" i="36"/>
  <c r="AP6" i="36"/>
  <c r="AO6" i="36"/>
  <c r="AN6" i="36"/>
  <c r="AM6" i="36"/>
  <c r="AK6" i="36"/>
  <c r="AJ6" i="36"/>
  <c r="AI6" i="36"/>
  <c r="AH6" i="36"/>
  <c r="AG6" i="36"/>
  <c r="AF6" i="36"/>
  <c r="AE6" i="36"/>
  <c r="AD6" i="36"/>
  <c r="AC6" i="36"/>
  <c r="AB6" i="36"/>
  <c r="AA6" i="36"/>
  <c r="Z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CD5" i="36"/>
  <c r="CC5" i="36"/>
  <c r="CB5" i="36"/>
  <c r="CA5" i="36"/>
  <c r="BZ5" i="36"/>
  <c r="BY5" i="36"/>
  <c r="BX5" i="36"/>
  <c r="BW5" i="36"/>
  <c r="BV5" i="36"/>
  <c r="BU5" i="36"/>
  <c r="BT5" i="36"/>
  <c r="BS5" i="36"/>
  <c r="BQ5" i="36"/>
  <c r="BP5" i="36"/>
  <c r="BO5" i="36"/>
  <c r="BN5" i="36"/>
  <c r="BM5" i="36"/>
  <c r="BL5" i="36"/>
  <c r="BK5" i="36"/>
  <c r="BJ5" i="36"/>
  <c r="BI5" i="36"/>
  <c r="BH5" i="36"/>
  <c r="BG5" i="36"/>
  <c r="BF5" i="36"/>
  <c r="BD5" i="36"/>
  <c r="BC5" i="36"/>
  <c r="BB5" i="36"/>
  <c r="BA5" i="36"/>
  <c r="AZ5" i="36"/>
  <c r="AY5" i="36"/>
  <c r="AX5" i="36"/>
  <c r="AW5" i="36"/>
  <c r="AV5" i="36"/>
  <c r="AU5" i="36"/>
  <c r="AT5" i="36"/>
  <c r="AS5" i="36"/>
  <c r="AR5" i="36"/>
  <c r="AQ5" i="36"/>
  <c r="AP5" i="36"/>
  <c r="AO5" i="36"/>
  <c r="AN5" i="36"/>
  <c r="AM5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CD4" i="36"/>
  <c r="CC4" i="36"/>
  <c r="CB4" i="36"/>
  <c r="CA4" i="36"/>
  <c r="BZ4" i="36"/>
  <c r="BY4" i="36"/>
  <c r="BX4" i="36"/>
  <c r="BW4" i="36"/>
  <c r="BV4" i="36"/>
  <c r="BU4" i="36"/>
  <c r="BT4" i="36"/>
  <c r="BS4" i="36"/>
  <c r="BQ4" i="36"/>
  <c r="BP4" i="36"/>
  <c r="BO4" i="36"/>
  <c r="BN4" i="36"/>
  <c r="BM4" i="36"/>
  <c r="BL4" i="36"/>
  <c r="BK4" i="36"/>
  <c r="BJ4" i="36"/>
  <c r="BI4" i="36"/>
  <c r="BH4" i="36"/>
  <c r="BG4" i="36"/>
  <c r="BF4" i="36"/>
  <c r="BD4" i="36"/>
  <c r="BC4" i="36"/>
  <c r="BB4" i="36"/>
  <c r="BA4" i="36"/>
  <c r="AZ4" i="36"/>
  <c r="AY4" i="36"/>
  <c r="AX4" i="36"/>
  <c r="AW4" i="36"/>
  <c r="AV4" i="36"/>
  <c r="AU4" i="36"/>
  <c r="AT4" i="36"/>
  <c r="AS4" i="36"/>
  <c r="AR4" i="36"/>
  <c r="AQ4" i="36"/>
  <c r="AP4" i="36"/>
  <c r="AO4" i="36"/>
  <c r="AN4" i="36"/>
  <c r="AM4" i="36"/>
  <c r="AK4" i="36"/>
  <c r="AJ4" i="36"/>
  <c r="AI4" i="36"/>
  <c r="AH4" i="36"/>
  <c r="AG4" i="36"/>
  <c r="AF4" i="36"/>
  <c r="AE4" i="36"/>
  <c r="AD4" i="36"/>
  <c r="AC4" i="36"/>
  <c r="AB4" i="36"/>
  <c r="AA4" i="36"/>
  <c r="Z4" i="36"/>
  <c r="X4" i="36"/>
  <c r="W4" i="36"/>
  <c r="V4" i="36"/>
  <c r="U4" i="36"/>
  <c r="T4" i="36"/>
  <c r="S4" i="36"/>
  <c r="R4" i="36"/>
  <c r="Q4" i="36"/>
  <c r="P4" i="36"/>
  <c r="O4" i="36"/>
  <c r="N4" i="36"/>
  <c r="H4" i="36" s="1"/>
  <c r="M4" i="36"/>
  <c r="L4" i="36"/>
  <c r="K4" i="36"/>
  <c r="J4" i="36"/>
  <c r="I4" i="36"/>
  <c r="CD3" i="36"/>
  <c r="CC3" i="36"/>
  <c r="CB3" i="36"/>
  <c r="CA3" i="36"/>
  <c r="BZ3" i="36"/>
  <c r="BY3" i="36"/>
  <c r="BX3" i="36"/>
  <c r="BW3" i="36"/>
  <c r="BV3" i="36"/>
  <c r="BU3" i="36"/>
  <c r="BT3" i="36"/>
  <c r="BS3" i="36"/>
  <c r="BQ3" i="36"/>
  <c r="BP3" i="36"/>
  <c r="BO3" i="36"/>
  <c r="BN3" i="36"/>
  <c r="BM3" i="36"/>
  <c r="BL3" i="36"/>
  <c r="BK3" i="36"/>
  <c r="BJ3" i="36"/>
  <c r="BI3" i="36"/>
  <c r="BH3" i="36"/>
  <c r="BG3" i="36"/>
  <c r="BF3" i="36"/>
  <c r="BD3" i="36"/>
  <c r="BC3" i="36"/>
  <c r="BB3" i="36"/>
  <c r="BA3" i="36"/>
  <c r="AZ3" i="36"/>
  <c r="AY3" i="36"/>
  <c r="AX3" i="36"/>
  <c r="AW3" i="36"/>
  <c r="AV3" i="36"/>
  <c r="AU3" i="36"/>
  <c r="AT3" i="36"/>
  <c r="AS3" i="36"/>
  <c r="AR3" i="36"/>
  <c r="AQ3" i="36"/>
  <c r="AP3" i="36"/>
  <c r="AO3" i="36"/>
  <c r="AN3" i="36"/>
  <c r="AM3" i="36"/>
  <c r="AK3" i="36"/>
  <c r="AJ3" i="36"/>
  <c r="AI3" i="36"/>
  <c r="AH3" i="36"/>
  <c r="AG3" i="36"/>
  <c r="AF3" i="36"/>
  <c r="AE3" i="36"/>
  <c r="AD3" i="36"/>
  <c r="AC3" i="36"/>
  <c r="AB3" i="36"/>
  <c r="AA3" i="36"/>
  <c r="Z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F9" i="35"/>
  <c r="F8" i="35"/>
  <c r="F7" i="35"/>
  <c r="F6" i="35"/>
  <c r="F5" i="35"/>
  <c r="F4" i="35"/>
  <c r="F3" i="35"/>
  <c r="CD9" i="35"/>
  <c r="CC9" i="35"/>
  <c r="CB9" i="35"/>
  <c r="CA9" i="35"/>
  <c r="BZ9" i="35"/>
  <c r="BY9" i="35"/>
  <c r="BX9" i="35"/>
  <c r="BW9" i="35"/>
  <c r="BV9" i="35"/>
  <c r="BU9" i="35"/>
  <c r="BT9" i="35"/>
  <c r="BS9" i="35"/>
  <c r="BQ9" i="35"/>
  <c r="BP9" i="35"/>
  <c r="BO9" i="35"/>
  <c r="BN9" i="35"/>
  <c r="BM9" i="35"/>
  <c r="BL9" i="35"/>
  <c r="BK9" i="35"/>
  <c r="BJ9" i="35"/>
  <c r="BI9" i="35"/>
  <c r="BH9" i="35"/>
  <c r="BG9" i="35"/>
  <c r="BF9" i="35"/>
  <c r="BD9" i="35"/>
  <c r="BC9" i="35"/>
  <c r="BB9" i="35"/>
  <c r="BA9" i="35"/>
  <c r="AZ9" i="35"/>
  <c r="AY9" i="35"/>
  <c r="AX9" i="35"/>
  <c r="AW9" i="35"/>
  <c r="AV9" i="35"/>
  <c r="AU9" i="35"/>
  <c r="AT9" i="35"/>
  <c r="AS9" i="35"/>
  <c r="AR9" i="35"/>
  <c r="AQ9" i="35"/>
  <c r="AP9" i="35"/>
  <c r="AO9" i="35"/>
  <c r="AN9" i="35"/>
  <c r="AM9" i="35"/>
  <c r="AK9" i="35"/>
  <c r="AJ9" i="35"/>
  <c r="AI9" i="35"/>
  <c r="AH9" i="35"/>
  <c r="AG9" i="35"/>
  <c r="AF9" i="35"/>
  <c r="AE9" i="35"/>
  <c r="AD9" i="35"/>
  <c r="AC9" i="35"/>
  <c r="AB9" i="35"/>
  <c r="AA9" i="35"/>
  <c r="Z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CD8" i="35"/>
  <c r="CC8" i="35"/>
  <c r="CB8" i="35"/>
  <c r="CA8" i="35"/>
  <c r="BZ8" i="35"/>
  <c r="BY8" i="35"/>
  <c r="BX8" i="35"/>
  <c r="BW8" i="35"/>
  <c r="BV8" i="35"/>
  <c r="BU8" i="35"/>
  <c r="BT8" i="35"/>
  <c r="BS8" i="35"/>
  <c r="BQ8" i="35"/>
  <c r="BP8" i="35"/>
  <c r="BO8" i="35"/>
  <c r="BN8" i="35"/>
  <c r="BM8" i="35"/>
  <c r="BL8" i="35"/>
  <c r="BK8" i="35"/>
  <c r="BJ8" i="35"/>
  <c r="BI8" i="35"/>
  <c r="BH8" i="35"/>
  <c r="BG8" i="35"/>
  <c r="BF8" i="35"/>
  <c r="BD8" i="35"/>
  <c r="BC8" i="35"/>
  <c r="BB8" i="35"/>
  <c r="BA8" i="35"/>
  <c r="AZ8" i="35"/>
  <c r="AY8" i="35"/>
  <c r="AX8" i="35"/>
  <c r="AW8" i="35"/>
  <c r="AV8" i="35"/>
  <c r="AU8" i="35"/>
  <c r="AT8" i="35"/>
  <c r="AS8" i="35"/>
  <c r="AR8" i="35"/>
  <c r="AQ8" i="35"/>
  <c r="AP8" i="35"/>
  <c r="AO8" i="35"/>
  <c r="AN8" i="35"/>
  <c r="AM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CD7" i="35"/>
  <c r="CC7" i="35"/>
  <c r="CB7" i="35"/>
  <c r="CA7" i="35"/>
  <c r="BZ7" i="35"/>
  <c r="BY7" i="35"/>
  <c r="BX7" i="35"/>
  <c r="BW7" i="35"/>
  <c r="BV7" i="35"/>
  <c r="BU7" i="35"/>
  <c r="BT7" i="35"/>
  <c r="BS7" i="35"/>
  <c r="BQ7" i="35"/>
  <c r="BP7" i="35"/>
  <c r="BO7" i="35"/>
  <c r="BN7" i="35"/>
  <c r="BM7" i="35"/>
  <c r="BL7" i="35"/>
  <c r="BK7" i="35"/>
  <c r="BJ7" i="35"/>
  <c r="BI7" i="35"/>
  <c r="BH7" i="35"/>
  <c r="BG7" i="35"/>
  <c r="BF7" i="35"/>
  <c r="BD7" i="35"/>
  <c r="BC7" i="35"/>
  <c r="BB7" i="35"/>
  <c r="BA7" i="35"/>
  <c r="AZ7" i="35"/>
  <c r="AY7" i="35"/>
  <c r="AX7" i="35"/>
  <c r="AW7" i="35"/>
  <c r="AV7" i="35"/>
  <c r="AU7" i="35"/>
  <c r="AT7" i="35"/>
  <c r="AS7" i="35"/>
  <c r="AR7" i="35"/>
  <c r="AQ7" i="35"/>
  <c r="AP7" i="35"/>
  <c r="AO7" i="35"/>
  <c r="AN7" i="35"/>
  <c r="AM7" i="35"/>
  <c r="AK7" i="35"/>
  <c r="AJ7" i="35"/>
  <c r="AI7" i="35"/>
  <c r="AH7" i="35"/>
  <c r="AG7" i="35"/>
  <c r="AF7" i="35"/>
  <c r="AE7" i="35"/>
  <c r="AD7" i="35"/>
  <c r="AC7" i="35"/>
  <c r="AB7" i="35"/>
  <c r="AA7" i="35"/>
  <c r="Z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CD6" i="35"/>
  <c r="CC6" i="35"/>
  <c r="CB6" i="35"/>
  <c r="CA6" i="35"/>
  <c r="BZ6" i="35"/>
  <c r="BY6" i="35"/>
  <c r="BX6" i="35"/>
  <c r="BW6" i="35"/>
  <c r="BV6" i="35"/>
  <c r="BU6" i="35"/>
  <c r="BT6" i="35"/>
  <c r="BS6" i="35"/>
  <c r="BQ6" i="35"/>
  <c r="BP6" i="35"/>
  <c r="BO6" i="35"/>
  <c r="BN6" i="35"/>
  <c r="BM6" i="35"/>
  <c r="BL6" i="35"/>
  <c r="BK6" i="35"/>
  <c r="BJ6" i="35"/>
  <c r="BI6" i="35"/>
  <c r="BH6" i="35"/>
  <c r="BG6" i="35"/>
  <c r="BF6" i="35"/>
  <c r="BD6" i="35"/>
  <c r="BC6" i="35"/>
  <c r="BB6" i="35"/>
  <c r="BA6" i="35"/>
  <c r="AZ6" i="35"/>
  <c r="AY6" i="35"/>
  <c r="AX6" i="35"/>
  <c r="AW6" i="35"/>
  <c r="AV6" i="35"/>
  <c r="AU6" i="35"/>
  <c r="AT6" i="35"/>
  <c r="AS6" i="35"/>
  <c r="AR6" i="35"/>
  <c r="AQ6" i="35"/>
  <c r="AP6" i="35"/>
  <c r="AO6" i="35"/>
  <c r="AN6" i="35"/>
  <c r="AM6" i="35"/>
  <c r="AK6" i="35"/>
  <c r="AJ6" i="35"/>
  <c r="AI6" i="35"/>
  <c r="AH6" i="35"/>
  <c r="AG6" i="35"/>
  <c r="AF6" i="35"/>
  <c r="AE6" i="35"/>
  <c r="AD6" i="35"/>
  <c r="AC6" i="35"/>
  <c r="AB6" i="35"/>
  <c r="AA6" i="35"/>
  <c r="Z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CD5" i="35"/>
  <c r="CC5" i="35"/>
  <c r="CB5" i="35"/>
  <c r="CA5" i="35"/>
  <c r="BZ5" i="35"/>
  <c r="BY5" i="35"/>
  <c r="BX5" i="35"/>
  <c r="BW5" i="35"/>
  <c r="BV5" i="35"/>
  <c r="BU5" i="35"/>
  <c r="BT5" i="35"/>
  <c r="BS5" i="35"/>
  <c r="BQ5" i="35"/>
  <c r="BP5" i="35"/>
  <c r="BO5" i="35"/>
  <c r="BN5" i="35"/>
  <c r="BM5" i="35"/>
  <c r="BL5" i="35"/>
  <c r="BK5" i="35"/>
  <c r="BJ5" i="35"/>
  <c r="BI5" i="35"/>
  <c r="BH5" i="35"/>
  <c r="BG5" i="35"/>
  <c r="BF5" i="35"/>
  <c r="BD5" i="35"/>
  <c r="BC5" i="35"/>
  <c r="BB5" i="35"/>
  <c r="BA5" i="35"/>
  <c r="AZ5" i="35"/>
  <c r="AY5" i="35"/>
  <c r="AX5" i="35"/>
  <c r="AW5" i="35"/>
  <c r="AV5" i="35"/>
  <c r="AU5" i="35"/>
  <c r="AT5" i="35"/>
  <c r="AS5" i="35"/>
  <c r="AR5" i="35"/>
  <c r="AQ5" i="35"/>
  <c r="AP5" i="35"/>
  <c r="AO5" i="35"/>
  <c r="AN5" i="35"/>
  <c r="AM5" i="35"/>
  <c r="AK5" i="35"/>
  <c r="AJ5" i="35"/>
  <c r="AI5" i="35"/>
  <c r="AH5" i="35"/>
  <c r="AG5" i="35"/>
  <c r="AF5" i="35"/>
  <c r="AE5" i="35"/>
  <c r="AD5" i="35"/>
  <c r="AC5" i="35"/>
  <c r="AB5" i="35"/>
  <c r="AA5" i="35"/>
  <c r="Z5" i="35"/>
  <c r="X5" i="35"/>
  <c r="W5" i="35"/>
  <c r="V5" i="35"/>
  <c r="U5" i="35"/>
  <c r="T5" i="35"/>
  <c r="S5" i="35"/>
  <c r="R5" i="35"/>
  <c r="Q5" i="35"/>
  <c r="P5" i="35"/>
  <c r="O5" i="35"/>
  <c r="H5" i="35" s="1"/>
  <c r="N5" i="35"/>
  <c r="M5" i="35"/>
  <c r="L5" i="35"/>
  <c r="K5" i="35"/>
  <c r="J5" i="35"/>
  <c r="I5" i="35"/>
  <c r="CD4" i="35"/>
  <c r="CC4" i="35"/>
  <c r="CB4" i="35"/>
  <c r="CA4" i="35"/>
  <c r="BZ4" i="35"/>
  <c r="BY4" i="35"/>
  <c r="BX4" i="35"/>
  <c r="BW4" i="35"/>
  <c r="BV4" i="35"/>
  <c r="BU4" i="35"/>
  <c r="BT4" i="35"/>
  <c r="BS4" i="35"/>
  <c r="BQ4" i="35"/>
  <c r="BP4" i="35"/>
  <c r="BO4" i="35"/>
  <c r="BN4" i="35"/>
  <c r="BM4" i="35"/>
  <c r="BL4" i="35"/>
  <c r="BK4" i="35"/>
  <c r="BJ4" i="35"/>
  <c r="BI4" i="35"/>
  <c r="BH4" i="35"/>
  <c r="BG4" i="35"/>
  <c r="BF4" i="35"/>
  <c r="BD4" i="35"/>
  <c r="BC4" i="35"/>
  <c r="BB4" i="35"/>
  <c r="BA4" i="35"/>
  <c r="AZ4" i="35"/>
  <c r="AY4" i="35"/>
  <c r="AX4" i="35"/>
  <c r="AW4" i="35"/>
  <c r="AV4" i="35"/>
  <c r="AU4" i="35"/>
  <c r="AT4" i="35"/>
  <c r="AS4" i="35"/>
  <c r="AR4" i="35"/>
  <c r="AQ4" i="35"/>
  <c r="AP4" i="35"/>
  <c r="AO4" i="35"/>
  <c r="AN4" i="35"/>
  <c r="AM4" i="35"/>
  <c r="AK4" i="35"/>
  <c r="AJ4" i="35"/>
  <c r="AI4" i="35"/>
  <c r="AH4" i="35"/>
  <c r="AG4" i="35"/>
  <c r="AF4" i="35"/>
  <c r="AE4" i="35"/>
  <c r="AD4" i="35"/>
  <c r="AC4" i="35"/>
  <c r="AB4" i="35"/>
  <c r="AA4" i="35"/>
  <c r="Z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CD3" i="35"/>
  <c r="CC3" i="35"/>
  <c r="CB3" i="35"/>
  <c r="CA3" i="35"/>
  <c r="BZ3" i="35"/>
  <c r="BY3" i="35"/>
  <c r="BX3" i="35"/>
  <c r="BW3" i="35"/>
  <c r="BV3" i="35"/>
  <c r="BU3" i="35"/>
  <c r="BT3" i="35"/>
  <c r="BS3" i="35"/>
  <c r="BQ3" i="35"/>
  <c r="BP3" i="35"/>
  <c r="BO3" i="35"/>
  <c r="BN3" i="35"/>
  <c r="BM3" i="35"/>
  <c r="BL3" i="35"/>
  <c r="BK3" i="35"/>
  <c r="BJ3" i="35"/>
  <c r="BI3" i="35"/>
  <c r="BH3" i="35"/>
  <c r="BG3" i="35"/>
  <c r="BF3" i="35"/>
  <c r="BD3" i="35"/>
  <c r="BC3" i="35"/>
  <c r="BB3" i="35"/>
  <c r="BA3" i="35"/>
  <c r="AZ3" i="35"/>
  <c r="AY3" i="35"/>
  <c r="AX3" i="35"/>
  <c r="AW3" i="35"/>
  <c r="AV3" i="35"/>
  <c r="AU3" i="35"/>
  <c r="AT3" i="35"/>
  <c r="AS3" i="35"/>
  <c r="AR3" i="35"/>
  <c r="AQ3" i="35"/>
  <c r="AP3" i="35"/>
  <c r="AO3" i="35"/>
  <c r="AN3" i="35"/>
  <c r="AM3" i="35"/>
  <c r="AK3" i="35"/>
  <c r="AJ3" i="35"/>
  <c r="AI3" i="35"/>
  <c r="AH3" i="35"/>
  <c r="AG3" i="35"/>
  <c r="AF3" i="35"/>
  <c r="AE3" i="35"/>
  <c r="AD3" i="35"/>
  <c r="AC3" i="35"/>
  <c r="AB3" i="35"/>
  <c r="AA3" i="35"/>
  <c r="Z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F9" i="34"/>
  <c r="F8" i="34"/>
  <c r="F7" i="34"/>
  <c r="F6" i="34"/>
  <c r="F5" i="34"/>
  <c r="F4" i="34"/>
  <c r="F3" i="34"/>
  <c r="CD9" i="34"/>
  <c r="CC9" i="34"/>
  <c r="CB9" i="34"/>
  <c r="CA9" i="34"/>
  <c r="BZ9" i="34"/>
  <c r="BY9" i="34"/>
  <c r="BX9" i="34"/>
  <c r="BW9" i="34"/>
  <c r="BV9" i="34"/>
  <c r="BU9" i="34"/>
  <c r="BT9" i="34"/>
  <c r="BS9" i="34"/>
  <c r="BQ9" i="34"/>
  <c r="BP9" i="34"/>
  <c r="BO9" i="34"/>
  <c r="BN9" i="34"/>
  <c r="BM9" i="34"/>
  <c r="BL9" i="34"/>
  <c r="BK9" i="34"/>
  <c r="BJ9" i="34"/>
  <c r="BI9" i="34"/>
  <c r="BH9" i="34"/>
  <c r="BG9" i="34"/>
  <c r="BF9" i="34"/>
  <c r="BD9" i="34"/>
  <c r="BC9" i="34"/>
  <c r="BB9" i="34"/>
  <c r="BA9" i="34"/>
  <c r="AZ9" i="34"/>
  <c r="AY9" i="34"/>
  <c r="AX9" i="34"/>
  <c r="AW9" i="34"/>
  <c r="AV9" i="34"/>
  <c r="AU9" i="34"/>
  <c r="AT9" i="34"/>
  <c r="AS9" i="34"/>
  <c r="AR9" i="34"/>
  <c r="AQ9" i="34"/>
  <c r="AP9" i="34"/>
  <c r="AO9" i="34"/>
  <c r="AN9" i="34"/>
  <c r="AM9" i="34"/>
  <c r="AK9" i="34"/>
  <c r="AJ9" i="34"/>
  <c r="AI9" i="34"/>
  <c r="AH9" i="34"/>
  <c r="AG9" i="34"/>
  <c r="AF9" i="34"/>
  <c r="AE9" i="34"/>
  <c r="AD9" i="34"/>
  <c r="AC9" i="34"/>
  <c r="AB9" i="34"/>
  <c r="AA9" i="34"/>
  <c r="Z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CD7" i="34"/>
  <c r="CC7" i="34"/>
  <c r="CB7" i="34"/>
  <c r="CA7" i="34"/>
  <c r="BZ7" i="34"/>
  <c r="BY7" i="34"/>
  <c r="BX7" i="34"/>
  <c r="BW7" i="34"/>
  <c r="BV7" i="34"/>
  <c r="BU7" i="34"/>
  <c r="BT7" i="34"/>
  <c r="BS7" i="34"/>
  <c r="BQ7" i="34"/>
  <c r="BP7" i="34"/>
  <c r="BO7" i="34"/>
  <c r="BN7" i="34"/>
  <c r="BM7" i="34"/>
  <c r="BL7" i="34"/>
  <c r="BK7" i="34"/>
  <c r="BJ7" i="34"/>
  <c r="BI7" i="34"/>
  <c r="BH7" i="34"/>
  <c r="BG7" i="34"/>
  <c r="BF7" i="34"/>
  <c r="BD7" i="34"/>
  <c r="BC7" i="34"/>
  <c r="BB7" i="34"/>
  <c r="BA7" i="34"/>
  <c r="AZ7" i="34"/>
  <c r="AY7" i="34"/>
  <c r="AX7" i="34"/>
  <c r="AW7" i="34"/>
  <c r="AV7" i="34"/>
  <c r="AU7" i="34"/>
  <c r="AT7" i="34"/>
  <c r="AS7" i="34"/>
  <c r="AR7" i="34"/>
  <c r="AQ7" i="34"/>
  <c r="AP7" i="34"/>
  <c r="AO7" i="34"/>
  <c r="AN7" i="34"/>
  <c r="AM7" i="34"/>
  <c r="AK7" i="34"/>
  <c r="AJ7" i="34"/>
  <c r="AI7" i="34"/>
  <c r="AH7" i="34"/>
  <c r="AG7" i="34"/>
  <c r="AF7" i="34"/>
  <c r="AE7" i="34"/>
  <c r="AD7" i="34"/>
  <c r="AC7" i="34"/>
  <c r="AB7" i="34"/>
  <c r="AA7" i="34"/>
  <c r="Z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CD6" i="34"/>
  <c r="CC6" i="34"/>
  <c r="CB6" i="34"/>
  <c r="CA6" i="34"/>
  <c r="BZ6" i="34"/>
  <c r="BY6" i="34"/>
  <c r="BX6" i="34"/>
  <c r="BW6" i="34"/>
  <c r="BV6" i="34"/>
  <c r="BU6" i="34"/>
  <c r="BT6" i="34"/>
  <c r="BS6" i="34"/>
  <c r="BQ6" i="34"/>
  <c r="BP6" i="34"/>
  <c r="BO6" i="34"/>
  <c r="BN6" i="34"/>
  <c r="BM6" i="34"/>
  <c r="BL6" i="34"/>
  <c r="BK6" i="34"/>
  <c r="BJ6" i="34"/>
  <c r="BI6" i="34"/>
  <c r="BH6" i="34"/>
  <c r="BG6" i="34"/>
  <c r="BF6" i="34"/>
  <c r="BD6" i="34"/>
  <c r="BC6" i="34"/>
  <c r="BB6" i="34"/>
  <c r="BA6" i="34"/>
  <c r="AZ6" i="34"/>
  <c r="AY6" i="34"/>
  <c r="AX6" i="34"/>
  <c r="AW6" i="34"/>
  <c r="AV6" i="34"/>
  <c r="AU6" i="34"/>
  <c r="AT6" i="34"/>
  <c r="AS6" i="34"/>
  <c r="AR6" i="34"/>
  <c r="AQ6" i="34"/>
  <c r="AP6" i="34"/>
  <c r="AO6" i="34"/>
  <c r="AN6" i="34"/>
  <c r="AM6" i="34"/>
  <c r="AK6" i="34"/>
  <c r="AJ6" i="34"/>
  <c r="AI6" i="34"/>
  <c r="AH6" i="34"/>
  <c r="AG6" i="34"/>
  <c r="AF6" i="34"/>
  <c r="AE6" i="34"/>
  <c r="AD6" i="34"/>
  <c r="AC6" i="34"/>
  <c r="AB6" i="34"/>
  <c r="AA6" i="34"/>
  <c r="Z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CD5" i="34"/>
  <c r="CC5" i="34"/>
  <c r="CB5" i="34"/>
  <c r="CA5" i="34"/>
  <c r="BZ5" i="34"/>
  <c r="BY5" i="34"/>
  <c r="BX5" i="34"/>
  <c r="BW5" i="34"/>
  <c r="BV5" i="34"/>
  <c r="BU5" i="34"/>
  <c r="BT5" i="34"/>
  <c r="BS5" i="34"/>
  <c r="BQ5" i="34"/>
  <c r="BP5" i="34"/>
  <c r="BO5" i="34"/>
  <c r="BN5" i="34"/>
  <c r="BM5" i="34"/>
  <c r="BL5" i="34"/>
  <c r="BK5" i="34"/>
  <c r="BJ5" i="34"/>
  <c r="BI5" i="34"/>
  <c r="BH5" i="34"/>
  <c r="BG5" i="34"/>
  <c r="BF5" i="34"/>
  <c r="BD5" i="34"/>
  <c r="BC5" i="34"/>
  <c r="BB5" i="34"/>
  <c r="BA5" i="34"/>
  <c r="AZ5" i="34"/>
  <c r="AY5" i="34"/>
  <c r="AX5" i="34"/>
  <c r="AW5" i="34"/>
  <c r="AV5" i="34"/>
  <c r="AU5" i="34"/>
  <c r="AT5" i="34"/>
  <c r="AS5" i="34"/>
  <c r="AR5" i="34"/>
  <c r="AQ5" i="34"/>
  <c r="AP5" i="34"/>
  <c r="AO5" i="34"/>
  <c r="AN5" i="34"/>
  <c r="AM5" i="34"/>
  <c r="AK5" i="34"/>
  <c r="AJ5" i="34"/>
  <c r="AI5" i="34"/>
  <c r="AH5" i="34"/>
  <c r="AG5" i="34"/>
  <c r="AF5" i="34"/>
  <c r="AE5" i="34"/>
  <c r="AD5" i="34"/>
  <c r="AC5" i="34"/>
  <c r="AB5" i="34"/>
  <c r="AA5" i="34"/>
  <c r="Z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CD4" i="34"/>
  <c r="CC4" i="34"/>
  <c r="CB4" i="34"/>
  <c r="CA4" i="34"/>
  <c r="BZ4" i="34"/>
  <c r="BY4" i="34"/>
  <c r="BX4" i="34"/>
  <c r="BW4" i="34"/>
  <c r="BV4" i="34"/>
  <c r="BU4" i="34"/>
  <c r="BT4" i="34"/>
  <c r="BS4" i="34"/>
  <c r="BQ4" i="34"/>
  <c r="BP4" i="34"/>
  <c r="BO4" i="34"/>
  <c r="BN4" i="34"/>
  <c r="BM4" i="34"/>
  <c r="BL4" i="34"/>
  <c r="BK4" i="34"/>
  <c r="BJ4" i="34"/>
  <c r="BI4" i="34"/>
  <c r="BH4" i="34"/>
  <c r="BG4" i="34"/>
  <c r="BF4" i="34"/>
  <c r="BD4" i="34"/>
  <c r="BC4" i="34"/>
  <c r="BB4" i="34"/>
  <c r="BA4" i="34"/>
  <c r="AZ4" i="34"/>
  <c r="AY4" i="34"/>
  <c r="AX4" i="34"/>
  <c r="AW4" i="34"/>
  <c r="AV4" i="34"/>
  <c r="AU4" i="34"/>
  <c r="AT4" i="34"/>
  <c r="AS4" i="34"/>
  <c r="AR4" i="34"/>
  <c r="AQ4" i="34"/>
  <c r="AP4" i="34"/>
  <c r="AO4" i="34"/>
  <c r="AN4" i="34"/>
  <c r="AM4" i="34"/>
  <c r="AK4" i="34"/>
  <c r="AJ4" i="34"/>
  <c r="AI4" i="34"/>
  <c r="AH4" i="34"/>
  <c r="AG4" i="34"/>
  <c r="AF4" i="34"/>
  <c r="AE4" i="34"/>
  <c r="AD4" i="34"/>
  <c r="AC4" i="34"/>
  <c r="AB4" i="34"/>
  <c r="AA4" i="34"/>
  <c r="Z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CD3" i="34"/>
  <c r="CC3" i="34"/>
  <c r="CB3" i="34"/>
  <c r="CA3" i="34"/>
  <c r="BZ3" i="34"/>
  <c r="BY3" i="34"/>
  <c r="BX3" i="34"/>
  <c r="BW3" i="34"/>
  <c r="BV3" i="34"/>
  <c r="BU3" i="34"/>
  <c r="BT3" i="34"/>
  <c r="BS3" i="34"/>
  <c r="BQ3" i="34"/>
  <c r="BP3" i="34"/>
  <c r="BO3" i="34"/>
  <c r="BN3" i="34"/>
  <c r="BM3" i="34"/>
  <c r="BL3" i="34"/>
  <c r="BK3" i="34"/>
  <c r="BJ3" i="34"/>
  <c r="BI3" i="34"/>
  <c r="BH3" i="34"/>
  <c r="BG3" i="34"/>
  <c r="BF3" i="34"/>
  <c r="BD3" i="34"/>
  <c r="BC3" i="34"/>
  <c r="BB3" i="34"/>
  <c r="BA3" i="34"/>
  <c r="AZ3" i="34"/>
  <c r="AY3" i="34"/>
  <c r="AX3" i="34"/>
  <c r="AW3" i="34"/>
  <c r="AV3" i="34"/>
  <c r="AU3" i="34"/>
  <c r="AT3" i="34"/>
  <c r="AS3" i="34"/>
  <c r="AR3" i="34"/>
  <c r="AQ3" i="34"/>
  <c r="AP3" i="34"/>
  <c r="AO3" i="34"/>
  <c r="AN3" i="34"/>
  <c r="AM3" i="34"/>
  <c r="AK3" i="34"/>
  <c r="AJ3" i="34"/>
  <c r="AI3" i="34"/>
  <c r="AH3" i="34"/>
  <c r="AG3" i="34"/>
  <c r="AF3" i="34"/>
  <c r="AE3" i="34"/>
  <c r="AD3" i="34"/>
  <c r="AC3" i="34"/>
  <c r="AB3" i="34"/>
  <c r="AA3" i="34"/>
  <c r="Z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F7" i="33"/>
  <c r="F6" i="33"/>
  <c r="F5" i="33"/>
  <c r="F4" i="33"/>
  <c r="F3" i="33"/>
  <c r="CD7" i="33"/>
  <c r="CC7" i="33"/>
  <c r="CB7" i="33"/>
  <c r="CA7" i="33"/>
  <c r="BZ7" i="33"/>
  <c r="BY7" i="33"/>
  <c r="BX7" i="33"/>
  <c r="BW7" i="33"/>
  <c r="BV7" i="33"/>
  <c r="BU7" i="33"/>
  <c r="BT7" i="33"/>
  <c r="BS7" i="33"/>
  <c r="BQ7" i="33"/>
  <c r="BP7" i="33"/>
  <c r="BO7" i="33"/>
  <c r="BN7" i="33"/>
  <c r="BM7" i="33"/>
  <c r="BL7" i="33"/>
  <c r="BK7" i="33"/>
  <c r="BJ7" i="33"/>
  <c r="BI7" i="33"/>
  <c r="BH7" i="33"/>
  <c r="BG7" i="33"/>
  <c r="BF7" i="33"/>
  <c r="BD7" i="33"/>
  <c r="BC7" i="33"/>
  <c r="BB7" i="33"/>
  <c r="BA7" i="33"/>
  <c r="AZ7" i="33"/>
  <c r="AY7" i="33"/>
  <c r="AX7" i="33"/>
  <c r="AW7" i="33"/>
  <c r="AV7" i="33"/>
  <c r="AU7" i="33"/>
  <c r="AT7" i="33"/>
  <c r="AS7" i="33"/>
  <c r="AR7" i="33"/>
  <c r="AQ7" i="33"/>
  <c r="AP7" i="33"/>
  <c r="AO7" i="33"/>
  <c r="AN7" i="33"/>
  <c r="AM7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CD6" i="33"/>
  <c r="CC6" i="33"/>
  <c r="CB6" i="33"/>
  <c r="CA6" i="33"/>
  <c r="BZ6" i="33"/>
  <c r="BY6" i="33"/>
  <c r="BX6" i="33"/>
  <c r="BW6" i="33"/>
  <c r="BV6" i="33"/>
  <c r="BU6" i="33"/>
  <c r="BT6" i="33"/>
  <c r="BS6" i="33"/>
  <c r="BQ6" i="33"/>
  <c r="BP6" i="33"/>
  <c r="BO6" i="33"/>
  <c r="BN6" i="33"/>
  <c r="BM6" i="33"/>
  <c r="BL6" i="33"/>
  <c r="BK6" i="33"/>
  <c r="BJ6" i="33"/>
  <c r="BI6" i="33"/>
  <c r="BH6" i="33"/>
  <c r="BG6" i="33"/>
  <c r="BF6" i="33"/>
  <c r="BD6" i="33"/>
  <c r="BC6" i="33"/>
  <c r="BB6" i="33"/>
  <c r="BA6" i="33"/>
  <c r="AZ6" i="33"/>
  <c r="AY6" i="33"/>
  <c r="AX6" i="33"/>
  <c r="AW6" i="33"/>
  <c r="AV6" i="33"/>
  <c r="AU6" i="33"/>
  <c r="AT6" i="33"/>
  <c r="AS6" i="33"/>
  <c r="AR6" i="33"/>
  <c r="AQ6" i="33"/>
  <c r="AP6" i="33"/>
  <c r="AO6" i="33"/>
  <c r="AN6" i="33"/>
  <c r="AM6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CD5" i="33"/>
  <c r="CC5" i="33"/>
  <c r="CB5" i="33"/>
  <c r="CA5" i="33"/>
  <c r="BZ5" i="33"/>
  <c r="BY5" i="33"/>
  <c r="BX5" i="33"/>
  <c r="BW5" i="33"/>
  <c r="BV5" i="33"/>
  <c r="BU5" i="33"/>
  <c r="BT5" i="33"/>
  <c r="BS5" i="33"/>
  <c r="BQ5" i="33"/>
  <c r="BP5" i="33"/>
  <c r="BO5" i="33"/>
  <c r="BN5" i="33"/>
  <c r="BM5" i="33"/>
  <c r="BL5" i="33"/>
  <c r="BK5" i="33"/>
  <c r="BJ5" i="33"/>
  <c r="BI5" i="33"/>
  <c r="BH5" i="33"/>
  <c r="BG5" i="33"/>
  <c r="BF5" i="33"/>
  <c r="BD5" i="33"/>
  <c r="BC5" i="33"/>
  <c r="BB5" i="33"/>
  <c r="BA5" i="33"/>
  <c r="AZ5" i="33"/>
  <c r="AY5" i="33"/>
  <c r="AX5" i="33"/>
  <c r="AW5" i="33"/>
  <c r="AV5" i="33"/>
  <c r="AU5" i="33"/>
  <c r="AT5" i="33"/>
  <c r="AS5" i="33"/>
  <c r="AR5" i="33"/>
  <c r="AQ5" i="33"/>
  <c r="AP5" i="33"/>
  <c r="AO5" i="33"/>
  <c r="AN5" i="33"/>
  <c r="AM5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CD4" i="33"/>
  <c r="CC4" i="33"/>
  <c r="CB4" i="33"/>
  <c r="CA4" i="33"/>
  <c r="BZ4" i="33"/>
  <c r="BY4" i="33"/>
  <c r="BX4" i="33"/>
  <c r="BW4" i="33"/>
  <c r="BV4" i="33"/>
  <c r="BU4" i="33"/>
  <c r="BT4" i="33"/>
  <c r="BS4" i="33"/>
  <c r="BQ4" i="33"/>
  <c r="BP4" i="33"/>
  <c r="BO4" i="33"/>
  <c r="BN4" i="33"/>
  <c r="BM4" i="33"/>
  <c r="BL4" i="33"/>
  <c r="BK4" i="33"/>
  <c r="BJ4" i="33"/>
  <c r="BI4" i="33"/>
  <c r="BH4" i="33"/>
  <c r="BG4" i="33"/>
  <c r="BF4" i="33"/>
  <c r="BD4" i="33"/>
  <c r="BC4" i="33"/>
  <c r="BB4" i="33"/>
  <c r="BA4" i="33"/>
  <c r="AZ4" i="33"/>
  <c r="AY4" i="33"/>
  <c r="AX4" i="33"/>
  <c r="AW4" i="33"/>
  <c r="AV4" i="33"/>
  <c r="AU4" i="33"/>
  <c r="AT4" i="33"/>
  <c r="AS4" i="33"/>
  <c r="AR4" i="33"/>
  <c r="AQ4" i="33"/>
  <c r="AP4" i="33"/>
  <c r="AO4" i="33"/>
  <c r="AN4" i="33"/>
  <c r="AM4" i="33"/>
  <c r="AK4" i="33"/>
  <c r="AJ4" i="33"/>
  <c r="AI4" i="33"/>
  <c r="AH4" i="33"/>
  <c r="AG4" i="33"/>
  <c r="AF4" i="33"/>
  <c r="AE4" i="33"/>
  <c r="AD4" i="33"/>
  <c r="AC4" i="33"/>
  <c r="AB4" i="33"/>
  <c r="AA4" i="33"/>
  <c r="Z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CD3" i="33"/>
  <c r="CC3" i="33"/>
  <c r="CB3" i="33"/>
  <c r="CA3" i="33"/>
  <c r="BZ3" i="33"/>
  <c r="BY3" i="33"/>
  <c r="BX3" i="33"/>
  <c r="BW3" i="33"/>
  <c r="BV3" i="33"/>
  <c r="BU3" i="33"/>
  <c r="BT3" i="33"/>
  <c r="BS3" i="33"/>
  <c r="BQ3" i="33"/>
  <c r="BP3" i="33"/>
  <c r="BO3" i="33"/>
  <c r="BN3" i="33"/>
  <c r="BM3" i="33"/>
  <c r="BL3" i="33"/>
  <c r="BK3" i="33"/>
  <c r="BJ3" i="33"/>
  <c r="BI3" i="33"/>
  <c r="BH3" i="33"/>
  <c r="BG3" i="33"/>
  <c r="BF3" i="33"/>
  <c r="BD3" i="33"/>
  <c r="BC3" i="33"/>
  <c r="BB3" i="33"/>
  <c r="BA3" i="33"/>
  <c r="AZ3" i="33"/>
  <c r="AY3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F9" i="32"/>
  <c r="F8" i="32"/>
  <c r="F7" i="32"/>
  <c r="F6" i="32"/>
  <c r="F5" i="32"/>
  <c r="F4" i="32"/>
  <c r="F3" i="32"/>
  <c r="CD9" i="32"/>
  <c r="CC9" i="32"/>
  <c r="CB9" i="32"/>
  <c r="CA9" i="32"/>
  <c r="BZ9" i="32"/>
  <c r="BY9" i="32"/>
  <c r="BX9" i="32"/>
  <c r="BW9" i="32"/>
  <c r="BV9" i="32"/>
  <c r="BU9" i="32"/>
  <c r="BT9" i="32"/>
  <c r="BS9" i="32"/>
  <c r="BQ9" i="32"/>
  <c r="BP9" i="32"/>
  <c r="BO9" i="32"/>
  <c r="BN9" i="32"/>
  <c r="BM9" i="32"/>
  <c r="BL9" i="32"/>
  <c r="BK9" i="32"/>
  <c r="BJ9" i="32"/>
  <c r="BI9" i="32"/>
  <c r="BH9" i="32"/>
  <c r="BG9" i="32"/>
  <c r="BF9" i="32"/>
  <c r="BD9" i="32"/>
  <c r="BC9" i="32"/>
  <c r="BB9" i="32"/>
  <c r="BA9" i="32"/>
  <c r="AZ9" i="32"/>
  <c r="AY9" i="32"/>
  <c r="AX9" i="32"/>
  <c r="AW9" i="32"/>
  <c r="AV9" i="32"/>
  <c r="AU9" i="32"/>
  <c r="AT9" i="32"/>
  <c r="AS9" i="32"/>
  <c r="AR9" i="32"/>
  <c r="AQ9" i="32"/>
  <c r="AP9" i="32"/>
  <c r="AO9" i="32"/>
  <c r="AN9" i="32"/>
  <c r="AM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CD8" i="32"/>
  <c r="CC8" i="32"/>
  <c r="CB8" i="32"/>
  <c r="CA8" i="32"/>
  <c r="BZ8" i="32"/>
  <c r="BY8" i="32"/>
  <c r="BX8" i="32"/>
  <c r="BW8" i="32"/>
  <c r="BV8" i="32"/>
  <c r="BU8" i="32"/>
  <c r="BT8" i="32"/>
  <c r="BS8" i="32"/>
  <c r="BQ8" i="32"/>
  <c r="BP8" i="32"/>
  <c r="BO8" i="32"/>
  <c r="BN8" i="32"/>
  <c r="BM8" i="32"/>
  <c r="BL8" i="32"/>
  <c r="BK8" i="32"/>
  <c r="BJ8" i="32"/>
  <c r="BI8" i="32"/>
  <c r="BH8" i="32"/>
  <c r="BG8" i="32"/>
  <c r="BF8" i="32"/>
  <c r="BD8" i="32"/>
  <c r="BC8" i="32"/>
  <c r="BB8" i="32"/>
  <c r="BA8" i="32"/>
  <c r="AZ8" i="32"/>
  <c r="AY8" i="32"/>
  <c r="AX8" i="32"/>
  <c r="AW8" i="32"/>
  <c r="AV8" i="32"/>
  <c r="AU8" i="32"/>
  <c r="AT8" i="32"/>
  <c r="AS8" i="32"/>
  <c r="AR8" i="32"/>
  <c r="AQ8" i="32"/>
  <c r="AP8" i="32"/>
  <c r="AO8" i="32"/>
  <c r="AN8" i="32"/>
  <c r="AM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CD7" i="32"/>
  <c r="CC7" i="32"/>
  <c r="CB7" i="32"/>
  <c r="CA7" i="32"/>
  <c r="BZ7" i="32"/>
  <c r="BY7" i="32"/>
  <c r="BX7" i="32"/>
  <c r="BW7" i="32"/>
  <c r="BV7" i="32"/>
  <c r="BU7" i="32"/>
  <c r="BT7" i="32"/>
  <c r="BS7" i="32"/>
  <c r="BQ7" i="32"/>
  <c r="BP7" i="32"/>
  <c r="BO7" i="32"/>
  <c r="BN7" i="32"/>
  <c r="BM7" i="32"/>
  <c r="BL7" i="32"/>
  <c r="BK7" i="32"/>
  <c r="BJ7" i="32"/>
  <c r="BI7" i="32"/>
  <c r="BH7" i="32"/>
  <c r="BG7" i="32"/>
  <c r="BF7" i="32"/>
  <c r="BD7" i="32"/>
  <c r="BC7" i="32"/>
  <c r="BB7" i="32"/>
  <c r="BA7" i="32"/>
  <c r="AZ7" i="32"/>
  <c r="AY7" i="32"/>
  <c r="AX7" i="32"/>
  <c r="AW7" i="32"/>
  <c r="AV7" i="32"/>
  <c r="AU7" i="32"/>
  <c r="AT7" i="32"/>
  <c r="AS7" i="32"/>
  <c r="AR7" i="32"/>
  <c r="AQ7" i="32"/>
  <c r="AP7" i="32"/>
  <c r="AO7" i="32"/>
  <c r="AN7" i="32"/>
  <c r="AM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CD6" i="32"/>
  <c r="CC6" i="32"/>
  <c r="CB6" i="32"/>
  <c r="CA6" i="32"/>
  <c r="BZ6" i="32"/>
  <c r="BY6" i="32"/>
  <c r="BX6" i="32"/>
  <c r="BW6" i="32"/>
  <c r="BV6" i="32"/>
  <c r="BU6" i="32"/>
  <c r="BT6" i="32"/>
  <c r="BS6" i="32"/>
  <c r="BQ6" i="32"/>
  <c r="BP6" i="32"/>
  <c r="BO6" i="32"/>
  <c r="BN6" i="32"/>
  <c r="BM6" i="32"/>
  <c r="BL6" i="32"/>
  <c r="BK6" i="32"/>
  <c r="BJ6" i="32"/>
  <c r="BI6" i="32"/>
  <c r="BH6" i="32"/>
  <c r="BG6" i="32"/>
  <c r="BF6" i="32"/>
  <c r="BD6" i="32"/>
  <c r="BC6" i="32"/>
  <c r="BB6" i="32"/>
  <c r="BA6" i="32"/>
  <c r="AZ6" i="32"/>
  <c r="AY6" i="32"/>
  <c r="AX6" i="32"/>
  <c r="AW6" i="32"/>
  <c r="AV6" i="32"/>
  <c r="AU6" i="32"/>
  <c r="AT6" i="32"/>
  <c r="AS6" i="32"/>
  <c r="AR6" i="32"/>
  <c r="AQ6" i="32"/>
  <c r="AP6" i="32"/>
  <c r="AO6" i="32"/>
  <c r="AN6" i="32"/>
  <c r="AM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CD5" i="32"/>
  <c r="CC5" i="32"/>
  <c r="CB5" i="32"/>
  <c r="CA5" i="32"/>
  <c r="BZ5" i="32"/>
  <c r="BY5" i="32"/>
  <c r="BX5" i="32"/>
  <c r="BW5" i="32"/>
  <c r="BV5" i="32"/>
  <c r="BU5" i="32"/>
  <c r="BT5" i="32"/>
  <c r="BS5" i="32"/>
  <c r="BQ5" i="32"/>
  <c r="BP5" i="32"/>
  <c r="BO5" i="32"/>
  <c r="BN5" i="32"/>
  <c r="BM5" i="32"/>
  <c r="BL5" i="32"/>
  <c r="BK5" i="32"/>
  <c r="BJ5" i="32"/>
  <c r="BI5" i="32"/>
  <c r="BH5" i="32"/>
  <c r="BG5" i="32"/>
  <c r="BF5" i="32"/>
  <c r="BD5" i="32"/>
  <c r="BC5" i="32"/>
  <c r="BB5" i="32"/>
  <c r="BA5" i="32"/>
  <c r="AZ5" i="32"/>
  <c r="AY5" i="32"/>
  <c r="AX5" i="32"/>
  <c r="AW5" i="32"/>
  <c r="AV5" i="32"/>
  <c r="AU5" i="32"/>
  <c r="AT5" i="32"/>
  <c r="AS5" i="32"/>
  <c r="AR5" i="32"/>
  <c r="AQ5" i="32"/>
  <c r="AP5" i="32"/>
  <c r="AO5" i="32"/>
  <c r="AN5" i="32"/>
  <c r="AM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X5" i="32"/>
  <c r="W5" i="32"/>
  <c r="V5" i="32"/>
  <c r="U5" i="32"/>
  <c r="T5" i="32"/>
  <c r="S5" i="32"/>
  <c r="R5" i="32"/>
  <c r="Q5" i="32"/>
  <c r="P5" i="32"/>
  <c r="O5" i="32"/>
  <c r="N5" i="32"/>
  <c r="H5" i="32" s="1"/>
  <c r="M5" i="32"/>
  <c r="L5" i="32"/>
  <c r="K5" i="32"/>
  <c r="J5" i="32"/>
  <c r="I5" i="32"/>
  <c r="CD4" i="32"/>
  <c r="CC4" i="32"/>
  <c r="CB4" i="32"/>
  <c r="CA4" i="32"/>
  <c r="BZ4" i="32"/>
  <c r="BY4" i="32"/>
  <c r="BX4" i="32"/>
  <c r="BW4" i="32"/>
  <c r="BV4" i="32"/>
  <c r="BU4" i="32"/>
  <c r="BT4" i="32"/>
  <c r="BS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CD3" i="32"/>
  <c r="CC3" i="32"/>
  <c r="CB3" i="32"/>
  <c r="CA3" i="32"/>
  <c r="BZ3" i="32"/>
  <c r="BY3" i="32"/>
  <c r="BX3" i="32"/>
  <c r="BW3" i="32"/>
  <c r="BV3" i="32"/>
  <c r="BU3" i="32"/>
  <c r="BT3" i="32"/>
  <c r="BS3" i="32"/>
  <c r="BQ3" i="32"/>
  <c r="BP3" i="32"/>
  <c r="BO3" i="32"/>
  <c r="BN3" i="32"/>
  <c r="BM3" i="32"/>
  <c r="BL3" i="32"/>
  <c r="BK3" i="32"/>
  <c r="BJ3" i="32"/>
  <c r="BI3" i="32"/>
  <c r="BH3" i="32"/>
  <c r="BG3" i="32"/>
  <c r="BF3" i="32"/>
  <c r="BD3" i="32"/>
  <c r="BC3" i="32"/>
  <c r="BB3" i="32"/>
  <c r="BA3" i="32"/>
  <c r="AZ3" i="32"/>
  <c r="AY3" i="32"/>
  <c r="AX3" i="32"/>
  <c r="AW3" i="32"/>
  <c r="AV3" i="32"/>
  <c r="AU3" i="32"/>
  <c r="AT3" i="32"/>
  <c r="AS3" i="32"/>
  <c r="AR3" i="32"/>
  <c r="AQ3" i="32"/>
  <c r="AP3" i="32"/>
  <c r="AO3" i="32"/>
  <c r="AN3" i="32"/>
  <c r="AM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F9" i="31"/>
  <c r="F8" i="31"/>
  <c r="F7" i="31"/>
  <c r="F6" i="31"/>
  <c r="F5" i="31"/>
  <c r="F4" i="31"/>
  <c r="F3" i="31"/>
  <c r="CD9" i="31"/>
  <c r="CC9" i="31"/>
  <c r="CB9" i="31"/>
  <c r="CA9" i="31"/>
  <c r="BZ9" i="31"/>
  <c r="BY9" i="31"/>
  <c r="BX9" i="31"/>
  <c r="BW9" i="31"/>
  <c r="BV9" i="31"/>
  <c r="BU9" i="31"/>
  <c r="BT9" i="31"/>
  <c r="BS9" i="31"/>
  <c r="BQ9" i="31"/>
  <c r="BP9" i="31"/>
  <c r="BO9" i="31"/>
  <c r="BN9" i="31"/>
  <c r="BM9" i="31"/>
  <c r="BL9" i="31"/>
  <c r="BK9" i="31"/>
  <c r="BJ9" i="31"/>
  <c r="BI9" i="31"/>
  <c r="BH9" i="31"/>
  <c r="BG9" i="31"/>
  <c r="BF9" i="31"/>
  <c r="BD9" i="31"/>
  <c r="BC9" i="31"/>
  <c r="BB9" i="31"/>
  <c r="BA9" i="31"/>
  <c r="AZ9" i="31"/>
  <c r="AY9" i="31"/>
  <c r="AX9" i="31"/>
  <c r="AW9" i="31"/>
  <c r="AV9" i="31"/>
  <c r="AU9" i="31"/>
  <c r="AT9" i="31"/>
  <c r="AS9" i="31"/>
  <c r="AR9" i="31"/>
  <c r="AQ9" i="31"/>
  <c r="AP9" i="31"/>
  <c r="AO9" i="31"/>
  <c r="AN9" i="31"/>
  <c r="AM9" i="31"/>
  <c r="AK9" i="31"/>
  <c r="AJ9" i="31"/>
  <c r="AI9" i="31"/>
  <c r="AH9" i="31"/>
  <c r="AG9" i="31"/>
  <c r="AF9" i="31"/>
  <c r="AE9" i="31"/>
  <c r="AD9" i="31"/>
  <c r="AC9" i="31"/>
  <c r="AB9" i="31"/>
  <c r="AA9" i="31"/>
  <c r="Z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K8" i="31"/>
  <c r="AJ8" i="31"/>
  <c r="AI8" i="31"/>
  <c r="AH8" i="31"/>
  <c r="AG8" i="31"/>
  <c r="AF8" i="31"/>
  <c r="AE8" i="31"/>
  <c r="AD8" i="31"/>
  <c r="AC8" i="31"/>
  <c r="AB8" i="31"/>
  <c r="AA8" i="31"/>
  <c r="Z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CD7" i="31"/>
  <c r="CC7" i="31"/>
  <c r="CB7" i="31"/>
  <c r="CA7" i="31"/>
  <c r="BZ7" i="31"/>
  <c r="BY7" i="31"/>
  <c r="BX7" i="31"/>
  <c r="BW7" i="31"/>
  <c r="BV7" i="31"/>
  <c r="BU7" i="31"/>
  <c r="BT7" i="31"/>
  <c r="BS7" i="31"/>
  <c r="BQ7" i="31"/>
  <c r="BP7" i="31"/>
  <c r="BO7" i="31"/>
  <c r="BN7" i="31"/>
  <c r="BM7" i="31"/>
  <c r="BL7" i="31"/>
  <c r="BK7" i="31"/>
  <c r="BJ7" i="31"/>
  <c r="BI7" i="31"/>
  <c r="BH7" i="31"/>
  <c r="BG7" i="31"/>
  <c r="BF7" i="31"/>
  <c r="BD7" i="31"/>
  <c r="BC7" i="31"/>
  <c r="BB7" i="31"/>
  <c r="BA7" i="31"/>
  <c r="AZ7" i="31"/>
  <c r="AY7" i="31"/>
  <c r="AX7" i="31"/>
  <c r="AW7" i="31"/>
  <c r="AV7" i="31"/>
  <c r="AU7" i="31"/>
  <c r="AT7" i="31"/>
  <c r="AS7" i="31"/>
  <c r="AR7" i="31"/>
  <c r="AQ7" i="31"/>
  <c r="AP7" i="31"/>
  <c r="AO7" i="31"/>
  <c r="AN7" i="31"/>
  <c r="AM7" i="31"/>
  <c r="AK7" i="31"/>
  <c r="AJ7" i="31"/>
  <c r="AI7" i="31"/>
  <c r="AH7" i="31"/>
  <c r="AG7" i="31"/>
  <c r="AF7" i="31"/>
  <c r="AE7" i="31"/>
  <c r="AD7" i="31"/>
  <c r="AC7" i="31"/>
  <c r="AB7" i="31"/>
  <c r="AA7" i="31"/>
  <c r="Z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CD6" i="31"/>
  <c r="CC6" i="31"/>
  <c r="CB6" i="31"/>
  <c r="CA6" i="31"/>
  <c r="BZ6" i="31"/>
  <c r="BY6" i="31"/>
  <c r="BX6" i="31"/>
  <c r="BW6" i="31"/>
  <c r="BV6" i="31"/>
  <c r="BU6" i="31"/>
  <c r="BT6" i="31"/>
  <c r="BS6" i="31"/>
  <c r="BQ6" i="31"/>
  <c r="BP6" i="31"/>
  <c r="BO6" i="31"/>
  <c r="BN6" i="31"/>
  <c r="BM6" i="31"/>
  <c r="BL6" i="31"/>
  <c r="BK6" i="31"/>
  <c r="BJ6" i="31"/>
  <c r="BI6" i="31"/>
  <c r="BH6" i="31"/>
  <c r="BG6" i="31"/>
  <c r="BF6" i="31"/>
  <c r="BD6" i="31"/>
  <c r="BC6" i="31"/>
  <c r="BB6" i="31"/>
  <c r="BA6" i="31"/>
  <c r="AZ6" i="31"/>
  <c r="AY6" i="31"/>
  <c r="AX6" i="31"/>
  <c r="AW6" i="31"/>
  <c r="AV6" i="31"/>
  <c r="AU6" i="31"/>
  <c r="AT6" i="31"/>
  <c r="AS6" i="31"/>
  <c r="AR6" i="31"/>
  <c r="AQ6" i="31"/>
  <c r="AP6" i="31"/>
  <c r="AO6" i="31"/>
  <c r="AN6" i="31"/>
  <c r="AM6" i="31"/>
  <c r="AK6" i="31"/>
  <c r="AJ6" i="31"/>
  <c r="AI6" i="31"/>
  <c r="AH6" i="31"/>
  <c r="AG6" i="31"/>
  <c r="AF6" i="31"/>
  <c r="AE6" i="31"/>
  <c r="AD6" i="31"/>
  <c r="AC6" i="31"/>
  <c r="AB6" i="31"/>
  <c r="AA6" i="31"/>
  <c r="Z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CD5" i="31"/>
  <c r="CC5" i="31"/>
  <c r="CB5" i="31"/>
  <c r="CA5" i="31"/>
  <c r="BZ5" i="31"/>
  <c r="BY5" i="31"/>
  <c r="BX5" i="31"/>
  <c r="BW5" i="31"/>
  <c r="BV5" i="31"/>
  <c r="BU5" i="31"/>
  <c r="BT5" i="31"/>
  <c r="BS5" i="31"/>
  <c r="BQ5" i="31"/>
  <c r="BP5" i="31"/>
  <c r="BO5" i="31"/>
  <c r="BN5" i="31"/>
  <c r="BM5" i="31"/>
  <c r="BL5" i="31"/>
  <c r="BK5" i="31"/>
  <c r="BJ5" i="31"/>
  <c r="BI5" i="31"/>
  <c r="BH5" i="31"/>
  <c r="BG5" i="31"/>
  <c r="BF5" i="31"/>
  <c r="BD5" i="31"/>
  <c r="BC5" i="31"/>
  <c r="BB5" i="31"/>
  <c r="BA5" i="31"/>
  <c r="AZ5" i="31"/>
  <c r="AY5" i="31"/>
  <c r="AX5" i="31"/>
  <c r="AW5" i="31"/>
  <c r="AV5" i="31"/>
  <c r="AU5" i="31"/>
  <c r="AT5" i="31"/>
  <c r="AS5" i="31"/>
  <c r="AR5" i="31"/>
  <c r="AQ5" i="31"/>
  <c r="AP5" i="31"/>
  <c r="AO5" i="31"/>
  <c r="AN5" i="31"/>
  <c r="AM5" i="31"/>
  <c r="AK5" i="31"/>
  <c r="AJ5" i="31"/>
  <c r="AI5" i="31"/>
  <c r="AH5" i="31"/>
  <c r="AG5" i="31"/>
  <c r="AF5" i="31"/>
  <c r="AE5" i="31"/>
  <c r="AD5" i="31"/>
  <c r="AC5" i="31"/>
  <c r="AB5" i="31"/>
  <c r="AA5" i="31"/>
  <c r="Z5" i="31"/>
  <c r="X5" i="31"/>
  <c r="W5" i="31"/>
  <c r="V5" i="31"/>
  <c r="U5" i="31"/>
  <c r="T5" i="31"/>
  <c r="S5" i="31"/>
  <c r="R5" i="31"/>
  <c r="Q5" i="31"/>
  <c r="P5" i="31"/>
  <c r="O5" i="31"/>
  <c r="H5" i="31" s="1"/>
  <c r="N5" i="31"/>
  <c r="M5" i="31"/>
  <c r="L5" i="31"/>
  <c r="K5" i="31"/>
  <c r="J5" i="31"/>
  <c r="I5" i="31"/>
  <c r="CD4" i="31"/>
  <c r="CC4" i="31"/>
  <c r="CB4" i="31"/>
  <c r="CA4" i="31"/>
  <c r="BZ4" i="31"/>
  <c r="BY4" i="31"/>
  <c r="BX4" i="31"/>
  <c r="BW4" i="31"/>
  <c r="BV4" i="31"/>
  <c r="BU4" i="31"/>
  <c r="BT4" i="31"/>
  <c r="BS4" i="31"/>
  <c r="BQ4" i="31"/>
  <c r="BP4" i="31"/>
  <c r="BO4" i="31"/>
  <c r="BN4" i="31"/>
  <c r="BM4" i="31"/>
  <c r="BL4" i="31"/>
  <c r="BK4" i="31"/>
  <c r="BJ4" i="31"/>
  <c r="BI4" i="31"/>
  <c r="BH4" i="31"/>
  <c r="BG4" i="31"/>
  <c r="BF4" i="31"/>
  <c r="BD4" i="31"/>
  <c r="BC4" i="31"/>
  <c r="BB4" i="31"/>
  <c r="BA4" i="31"/>
  <c r="AZ4" i="31"/>
  <c r="AY4" i="31"/>
  <c r="AX4" i="31"/>
  <c r="AW4" i="31"/>
  <c r="AV4" i="31"/>
  <c r="AU4" i="31"/>
  <c r="AT4" i="31"/>
  <c r="AS4" i="31"/>
  <c r="AR4" i="31"/>
  <c r="AQ4" i="31"/>
  <c r="AP4" i="31"/>
  <c r="AO4" i="31"/>
  <c r="AN4" i="31"/>
  <c r="AM4" i="31"/>
  <c r="AK4" i="31"/>
  <c r="AJ4" i="31"/>
  <c r="AI4" i="31"/>
  <c r="AH4" i="31"/>
  <c r="AG4" i="31"/>
  <c r="AF4" i="31"/>
  <c r="AE4" i="31"/>
  <c r="AD4" i="31"/>
  <c r="AC4" i="31"/>
  <c r="AB4" i="31"/>
  <c r="AA4" i="31"/>
  <c r="Z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CD3" i="31"/>
  <c r="CC3" i="31"/>
  <c r="CB3" i="31"/>
  <c r="CA3" i="31"/>
  <c r="BZ3" i="31"/>
  <c r="BY3" i="31"/>
  <c r="BX3" i="31"/>
  <c r="BW3" i="31"/>
  <c r="BV3" i="31"/>
  <c r="BU3" i="31"/>
  <c r="BT3" i="31"/>
  <c r="BS3" i="31"/>
  <c r="BQ3" i="31"/>
  <c r="BP3" i="31"/>
  <c r="BO3" i="31"/>
  <c r="BN3" i="31"/>
  <c r="BM3" i="31"/>
  <c r="BL3" i="31"/>
  <c r="BK3" i="31"/>
  <c r="BJ3" i="31"/>
  <c r="BI3" i="31"/>
  <c r="BH3" i="31"/>
  <c r="BG3" i="31"/>
  <c r="BF3" i="31"/>
  <c r="BD3" i="31"/>
  <c r="BC3" i="31"/>
  <c r="BB3" i="31"/>
  <c r="BA3" i="31"/>
  <c r="AZ3" i="31"/>
  <c r="AY3" i="31"/>
  <c r="AX3" i="31"/>
  <c r="AW3" i="31"/>
  <c r="AV3" i="31"/>
  <c r="AU3" i="31"/>
  <c r="AT3" i="31"/>
  <c r="AS3" i="31"/>
  <c r="AR3" i="31"/>
  <c r="AQ3" i="31"/>
  <c r="AP3" i="31"/>
  <c r="AO3" i="31"/>
  <c r="AN3" i="31"/>
  <c r="AM3" i="31"/>
  <c r="AK3" i="31"/>
  <c r="AJ3" i="31"/>
  <c r="AI3" i="31"/>
  <c r="AH3" i="31"/>
  <c r="AG3" i="31"/>
  <c r="AF3" i="31"/>
  <c r="AE3" i="31"/>
  <c r="AD3" i="31"/>
  <c r="AC3" i="31"/>
  <c r="AB3" i="31"/>
  <c r="AA3" i="31"/>
  <c r="Z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F9" i="30"/>
  <c r="F8" i="30"/>
  <c r="F7" i="30"/>
  <c r="F6" i="30"/>
  <c r="F5" i="30"/>
  <c r="F4" i="30"/>
  <c r="F3" i="30"/>
  <c r="CD9" i="30"/>
  <c r="CC9" i="30"/>
  <c r="CB9" i="30"/>
  <c r="CA9" i="30"/>
  <c r="BZ9" i="30"/>
  <c r="BY9" i="30"/>
  <c r="BX9" i="30"/>
  <c r="BW9" i="30"/>
  <c r="BV9" i="30"/>
  <c r="BU9" i="30"/>
  <c r="BT9" i="30"/>
  <c r="BS9" i="30"/>
  <c r="BQ9" i="30"/>
  <c r="BP9" i="30"/>
  <c r="BO9" i="30"/>
  <c r="BN9" i="30"/>
  <c r="BM9" i="30"/>
  <c r="BL9" i="30"/>
  <c r="BK9" i="30"/>
  <c r="BJ9" i="30"/>
  <c r="BI9" i="30"/>
  <c r="BH9" i="30"/>
  <c r="BG9" i="30"/>
  <c r="BF9" i="30"/>
  <c r="BD9" i="30"/>
  <c r="BC9" i="30"/>
  <c r="BB9" i="30"/>
  <c r="BA9" i="30"/>
  <c r="AZ9" i="30"/>
  <c r="AY9" i="30"/>
  <c r="AX9" i="30"/>
  <c r="AW9" i="30"/>
  <c r="AV9" i="30"/>
  <c r="AU9" i="30"/>
  <c r="AT9" i="30"/>
  <c r="AS9" i="30"/>
  <c r="AR9" i="30"/>
  <c r="AQ9" i="30"/>
  <c r="AP9" i="30"/>
  <c r="AO9" i="30"/>
  <c r="AN9" i="30"/>
  <c r="AM9" i="30"/>
  <c r="AK9" i="30"/>
  <c r="AJ9" i="30"/>
  <c r="AI9" i="30"/>
  <c r="AH9" i="30"/>
  <c r="AG9" i="30"/>
  <c r="AF9" i="30"/>
  <c r="AE9" i="30"/>
  <c r="AD9" i="30"/>
  <c r="AC9" i="30"/>
  <c r="AB9" i="30"/>
  <c r="AA9" i="30"/>
  <c r="Z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CD7" i="30"/>
  <c r="CC7" i="30"/>
  <c r="CB7" i="30"/>
  <c r="CA7" i="30"/>
  <c r="BZ7" i="30"/>
  <c r="BY7" i="30"/>
  <c r="BX7" i="30"/>
  <c r="BW7" i="30"/>
  <c r="BV7" i="30"/>
  <c r="BU7" i="30"/>
  <c r="BT7" i="30"/>
  <c r="BS7" i="30"/>
  <c r="BQ7" i="30"/>
  <c r="BP7" i="30"/>
  <c r="BO7" i="30"/>
  <c r="BN7" i="30"/>
  <c r="BM7" i="30"/>
  <c r="BL7" i="30"/>
  <c r="BK7" i="30"/>
  <c r="BJ7" i="30"/>
  <c r="BI7" i="30"/>
  <c r="BH7" i="30"/>
  <c r="BG7" i="30"/>
  <c r="BF7" i="30"/>
  <c r="BD7" i="30"/>
  <c r="BC7" i="30"/>
  <c r="BB7" i="30"/>
  <c r="BA7" i="30"/>
  <c r="AZ7" i="30"/>
  <c r="AY7" i="30"/>
  <c r="AX7" i="30"/>
  <c r="AW7" i="30"/>
  <c r="AV7" i="30"/>
  <c r="AU7" i="30"/>
  <c r="AT7" i="30"/>
  <c r="AS7" i="30"/>
  <c r="AR7" i="30"/>
  <c r="AQ7" i="30"/>
  <c r="AP7" i="30"/>
  <c r="AO7" i="30"/>
  <c r="AN7" i="30"/>
  <c r="AM7" i="30"/>
  <c r="AK7" i="30"/>
  <c r="AJ7" i="30"/>
  <c r="AI7" i="30"/>
  <c r="AH7" i="30"/>
  <c r="AG7" i="30"/>
  <c r="AF7" i="30"/>
  <c r="AE7" i="30"/>
  <c r="AD7" i="30"/>
  <c r="AC7" i="30"/>
  <c r="AB7" i="30"/>
  <c r="AA7" i="30"/>
  <c r="Z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CD6" i="30"/>
  <c r="CC6" i="30"/>
  <c r="CB6" i="30"/>
  <c r="CA6" i="30"/>
  <c r="BZ6" i="30"/>
  <c r="BY6" i="30"/>
  <c r="BX6" i="30"/>
  <c r="BW6" i="30"/>
  <c r="BV6" i="30"/>
  <c r="BU6" i="30"/>
  <c r="BT6" i="30"/>
  <c r="BS6" i="30"/>
  <c r="BQ6" i="30"/>
  <c r="BP6" i="30"/>
  <c r="BO6" i="30"/>
  <c r="BN6" i="30"/>
  <c r="BM6" i="30"/>
  <c r="BL6" i="30"/>
  <c r="BK6" i="30"/>
  <c r="BJ6" i="30"/>
  <c r="BI6" i="30"/>
  <c r="BH6" i="30"/>
  <c r="BG6" i="30"/>
  <c r="BF6" i="30"/>
  <c r="BD6" i="30"/>
  <c r="BC6" i="30"/>
  <c r="BB6" i="30"/>
  <c r="BA6" i="30"/>
  <c r="AZ6" i="30"/>
  <c r="AY6" i="30"/>
  <c r="AX6" i="30"/>
  <c r="AW6" i="30"/>
  <c r="AV6" i="30"/>
  <c r="AU6" i="30"/>
  <c r="AT6" i="30"/>
  <c r="AS6" i="30"/>
  <c r="AR6" i="30"/>
  <c r="AQ6" i="30"/>
  <c r="AP6" i="30"/>
  <c r="AO6" i="30"/>
  <c r="AN6" i="30"/>
  <c r="AM6" i="30"/>
  <c r="AK6" i="30"/>
  <c r="AJ6" i="30"/>
  <c r="AI6" i="30"/>
  <c r="AH6" i="30"/>
  <c r="AG6" i="30"/>
  <c r="AF6" i="30"/>
  <c r="AE6" i="30"/>
  <c r="AD6" i="30"/>
  <c r="AC6" i="30"/>
  <c r="AB6" i="30"/>
  <c r="AA6" i="30"/>
  <c r="Z6" i="30"/>
  <c r="X6" i="30"/>
  <c r="H6" i="30" s="1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CD5" i="30"/>
  <c r="CC5" i="30"/>
  <c r="CB5" i="30"/>
  <c r="CA5" i="30"/>
  <c r="BZ5" i="30"/>
  <c r="BY5" i="30"/>
  <c r="BX5" i="30"/>
  <c r="BW5" i="30"/>
  <c r="BV5" i="30"/>
  <c r="BU5" i="30"/>
  <c r="BT5" i="30"/>
  <c r="BS5" i="30"/>
  <c r="BQ5" i="30"/>
  <c r="BP5" i="30"/>
  <c r="BO5" i="30"/>
  <c r="BN5" i="30"/>
  <c r="BM5" i="30"/>
  <c r="BL5" i="30"/>
  <c r="BK5" i="30"/>
  <c r="BJ5" i="30"/>
  <c r="BI5" i="30"/>
  <c r="BH5" i="30"/>
  <c r="BG5" i="30"/>
  <c r="BF5" i="30"/>
  <c r="BD5" i="30"/>
  <c r="BC5" i="30"/>
  <c r="BB5" i="30"/>
  <c r="BA5" i="30"/>
  <c r="AZ5" i="30"/>
  <c r="AY5" i="30"/>
  <c r="AX5" i="30"/>
  <c r="AW5" i="30"/>
  <c r="AV5" i="30"/>
  <c r="AU5" i="30"/>
  <c r="AT5" i="30"/>
  <c r="AS5" i="30"/>
  <c r="AR5" i="30"/>
  <c r="AQ5" i="30"/>
  <c r="AP5" i="30"/>
  <c r="AO5" i="30"/>
  <c r="AN5" i="30"/>
  <c r="AM5" i="30"/>
  <c r="AK5" i="30"/>
  <c r="AJ5" i="30"/>
  <c r="AI5" i="30"/>
  <c r="AH5" i="30"/>
  <c r="AG5" i="30"/>
  <c r="AF5" i="30"/>
  <c r="AE5" i="30"/>
  <c r="AD5" i="30"/>
  <c r="AC5" i="30"/>
  <c r="AB5" i="30"/>
  <c r="AA5" i="30"/>
  <c r="Z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CD4" i="30"/>
  <c r="CC4" i="30"/>
  <c r="CB4" i="30"/>
  <c r="CA4" i="30"/>
  <c r="BZ4" i="30"/>
  <c r="BY4" i="30"/>
  <c r="BX4" i="30"/>
  <c r="BW4" i="30"/>
  <c r="BV4" i="30"/>
  <c r="BU4" i="30"/>
  <c r="BT4" i="30"/>
  <c r="BS4" i="30"/>
  <c r="BQ4" i="30"/>
  <c r="BP4" i="30"/>
  <c r="BO4" i="30"/>
  <c r="BN4" i="30"/>
  <c r="BM4" i="30"/>
  <c r="BL4" i="30"/>
  <c r="BK4" i="30"/>
  <c r="BJ4" i="30"/>
  <c r="BI4" i="30"/>
  <c r="BH4" i="30"/>
  <c r="BG4" i="30"/>
  <c r="BF4" i="30"/>
  <c r="BD4" i="30"/>
  <c r="BC4" i="30"/>
  <c r="BB4" i="30"/>
  <c r="BA4" i="30"/>
  <c r="AZ4" i="30"/>
  <c r="AY4" i="30"/>
  <c r="AX4" i="30"/>
  <c r="AW4" i="30"/>
  <c r="AV4" i="30"/>
  <c r="AU4" i="30"/>
  <c r="AT4" i="30"/>
  <c r="AS4" i="30"/>
  <c r="AR4" i="30"/>
  <c r="AQ4" i="30"/>
  <c r="AP4" i="30"/>
  <c r="AO4" i="30"/>
  <c r="AN4" i="30"/>
  <c r="AM4" i="30"/>
  <c r="AK4" i="30"/>
  <c r="AJ4" i="30"/>
  <c r="AI4" i="30"/>
  <c r="AH4" i="30"/>
  <c r="AG4" i="30"/>
  <c r="AF4" i="30"/>
  <c r="AE4" i="30"/>
  <c r="AD4" i="30"/>
  <c r="AC4" i="30"/>
  <c r="AB4" i="30"/>
  <c r="AA4" i="30"/>
  <c r="Z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CD3" i="30"/>
  <c r="CC3" i="30"/>
  <c r="CB3" i="30"/>
  <c r="CA3" i="30"/>
  <c r="BZ3" i="30"/>
  <c r="BY3" i="30"/>
  <c r="BX3" i="30"/>
  <c r="BW3" i="30"/>
  <c r="BV3" i="30"/>
  <c r="BU3" i="30"/>
  <c r="BT3" i="30"/>
  <c r="BS3" i="30"/>
  <c r="BQ3" i="30"/>
  <c r="BP3" i="30"/>
  <c r="BO3" i="30"/>
  <c r="BN3" i="30"/>
  <c r="BM3" i="30"/>
  <c r="BL3" i="30"/>
  <c r="BK3" i="30"/>
  <c r="BJ3" i="30"/>
  <c r="BI3" i="30"/>
  <c r="BH3" i="30"/>
  <c r="BG3" i="30"/>
  <c r="BF3" i="30"/>
  <c r="BD3" i="30"/>
  <c r="BC3" i="30"/>
  <c r="BB3" i="30"/>
  <c r="BA3" i="30"/>
  <c r="AZ3" i="30"/>
  <c r="AY3" i="30"/>
  <c r="AX3" i="30"/>
  <c r="AW3" i="30"/>
  <c r="AV3" i="30"/>
  <c r="AU3" i="30"/>
  <c r="AT3" i="30"/>
  <c r="AS3" i="30"/>
  <c r="AR3" i="30"/>
  <c r="AQ3" i="30"/>
  <c r="AP3" i="30"/>
  <c r="AO3" i="30"/>
  <c r="AN3" i="30"/>
  <c r="AM3" i="30"/>
  <c r="AK3" i="30"/>
  <c r="AJ3" i="30"/>
  <c r="AI3" i="30"/>
  <c r="AH3" i="30"/>
  <c r="AG3" i="30"/>
  <c r="AF3" i="30"/>
  <c r="AE3" i="30"/>
  <c r="AD3" i="30"/>
  <c r="AC3" i="30"/>
  <c r="AB3" i="30"/>
  <c r="AA3" i="30"/>
  <c r="Z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F9" i="29"/>
  <c r="F8" i="29"/>
  <c r="F7" i="29"/>
  <c r="F6" i="29"/>
  <c r="F5" i="29"/>
  <c r="F4" i="29"/>
  <c r="F3" i="29"/>
  <c r="CD9" i="29"/>
  <c r="CC9" i="29"/>
  <c r="CB9" i="29"/>
  <c r="CA9" i="29"/>
  <c r="BZ9" i="29"/>
  <c r="BY9" i="29"/>
  <c r="BX9" i="29"/>
  <c r="BW9" i="29"/>
  <c r="BV9" i="29"/>
  <c r="BU9" i="29"/>
  <c r="BT9" i="29"/>
  <c r="BS9" i="29"/>
  <c r="BQ9" i="29"/>
  <c r="BP9" i="29"/>
  <c r="BO9" i="29"/>
  <c r="BN9" i="29"/>
  <c r="BM9" i="29"/>
  <c r="BL9" i="29"/>
  <c r="BK9" i="29"/>
  <c r="BJ9" i="29"/>
  <c r="BI9" i="29"/>
  <c r="BH9" i="29"/>
  <c r="BG9" i="29"/>
  <c r="BF9" i="29"/>
  <c r="BD9" i="29"/>
  <c r="BC9" i="29"/>
  <c r="BB9" i="29"/>
  <c r="BA9" i="29"/>
  <c r="AZ9" i="29"/>
  <c r="AY9" i="29"/>
  <c r="AX9" i="29"/>
  <c r="AW9" i="29"/>
  <c r="AV9" i="29"/>
  <c r="AU9" i="29"/>
  <c r="AT9" i="29"/>
  <c r="AS9" i="29"/>
  <c r="AR9" i="29"/>
  <c r="AQ9" i="29"/>
  <c r="AP9" i="29"/>
  <c r="AO9" i="29"/>
  <c r="AN9" i="29"/>
  <c r="AM9" i="29"/>
  <c r="AK9" i="29"/>
  <c r="AJ9" i="29"/>
  <c r="AI9" i="29"/>
  <c r="AH9" i="29"/>
  <c r="AG9" i="29"/>
  <c r="AF9" i="29"/>
  <c r="AE9" i="29"/>
  <c r="AD9" i="29"/>
  <c r="AC9" i="29"/>
  <c r="AB9" i="29"/>
  <c r="AA9" i="29"/>
  <c r="Z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K8" i="29"/>
  <c r="AJ8" i="29"/>
  <c r="AI8" i="29"/>
  <c r="AH8" i="29"/>
  <c r="AG8" i="29"/>
  <c r="AF8" i="29"/>
  <c r="AE8" i="29"/>
  <c r="AD8" i="29"/>
  <c r="AC8" i="29"/>
  <c r="AB8" i="29"/>
  <c r="AA8" i="29"/>
  <c r="Z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CD7" i="29"/>
  <c r="CC7" i="29"/>
  <c r="CB7" i="29"/>
  <c r="CA7" i="29"/>
  <c r="BZ7" i="29"/>
  <c r="BY7" i="29"/>
  <c r="BX7" i="29"/>
  <c r="BW7" i="29"/>
  <c r="BV7" i="29"/>
  <c r="BU7" i="29"/>
  <c r="BT7" i="29"/>
  <c r="BS7" i="29"/>
  <c r="BQ7" i="29"/>
  <c r="BP7" i="29"/>
  <c r="BO7" i="29"/>
  <c r="BN7" i="29"/>
  <c r="BM7" i="29"/>
  <c r="BL7" i="29"/>
  <c r="BK7" i="29"/>
  <c r="BJ7" i="29"/>
  <c r="BI7" i="29"/>
  <c r="BH7" i="29"/>
  <c r="BG7" i="29"/>
  <c r="BF7" i="29"/>
  <c r="BD7" i="29"/>
  <c r="BC7" i="29"/>
  <c r="BB7" i="29"/>
  <c r="BA7" i="29"/>
  <c r="AZ7" i="29"/>
  <c r="AY7" i="29"/>
  <c r="AX7" i="29"/>
  <c r="AW7" i="29"/>
  <c r="AV7" i="29"/>
  <c r="AU7" i="29"/>
  <c r="AT7" i="29"/>
  <c r="AS7" i="29"/>
  <c r="AR7" i="29"/>
  <c r="AQ7" i="29"/>
  <c r="AP7" i="29"/>
  <c r="AO7" i="29"/>
  <c r="AN7" i="29"/>
  <c r="AM7" i="29"/>
  <c r="AK7" i="29"/>
  <c r="AJ7" i="29"/>
  <c r="AI7" i="29"/>
  <c r="AH7" i="29"/>
  <c r="AG7" i="29"/>
  <c r="AF7" i="29"/>
  <c r="AE7" i="29"/>
  <c r="AD7" i="29"/>
  <c r="AC7" i="29"/>
  <c r="AB7" i="29"/>
  <c r="AA7" i="29"/>
  <c r="Z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CD6" i="29"/>
  <c r="CC6" i="29"/>
  <c r="CB6" i="29"/>
  <c r="CA6" i="29"/>
  <c r="BZ6" i="29"/>
  <c r="BY6" i="29"/>
  <c r="BX6" i="29"/>
  <c r="BW6" i="29"/>
  <c r="BV6" i="29"/>
  <c r="BU6" i="29"/>
  <c r="BT6" i="29"/>
  <c r="BS6" i="29"/>
  <c r="BQ6" i="29"/>
  <c r="BP6" i="29"/>
  <c r="BO6" i="29"/>
  <c r="BN6" i="29"/>
  <c r="BM6" i="29"/>
  <c r="BL6" i="29"/>
  <c r="BK6" i="29"/>
  <c r="BJ6" i="29"/>
  <c r="BI6" i="29"/>
  <c r="BH6" i="29"/>
  <c r="BG6" i="29"/>
  <c r="BF6" i="29"/>
  <c r="BD6" i="29"/>
  <c r="BC6" i="29"/>
  <c r="BB6" i="29"/>
  <c r="BA6" i="29"/>
  <c r="AZ6" i="29"/>
  <c r="AY6" i="29"/>
  <c r="AX6" i="29"/>
  <c r="AW6" i="29"/>
  <c r="AV6" i="29"/>
  <c r="AU6" i="29"/>
  <c r="AT6" i="29"/>
  <c r="AS6" i="29"/>
  <c r="AR6" i="29"/>
  <c r="AQ6" i="29"/>
  <c r="AP6" i="29"/>
  <c r="AO6" i="29"/>
  <c r="AN6" i="29"/>
  <c r="AM6" i="29"/>
  <c r="AK6" i="29"/>
  <c r="AJ6" i="29"/>
  <c r="AI6" i="29"/>
  <c r="AH6" i="29"/>
  <c r="AG6" i="29"/>
  <c r="AF6" i="29"/>
  <c r="AE6" i="29"/>
  <c r="AD6" i="29"/>
  <c r="AC6" i="29"/>
  <c r="AB6" i="29"/>
  <c r="AA6" i="29"/>
  <c r="Z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Q5" i="29"/>
  <c r="BP5" i="29"/>
  <c r="BO5" i="29"/>
  <c r="BN5" i="29"/>
  <c r="BM5" i="29"/>
  <c r="BL5" i="29"/>
  <c r="BK5" i="29"/>
  <c r="BJ5" i="29"/>
  <c r="BI5" i="29"/>
  <c r="BH5" i="29"/>
  <c r="BG5" i="29"/>
  <c r="BF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K5" i="29"/>
  <c r="AJ5" i="29"/>
  <c r="AI5" i="29"/>
  <c r="AH5" i="29"/>
  <c r="AG5" i="29"/>
  <c r="AF5" i="29"/>
  <c r="AE5" i="29"/>
  <c r="AD5" i="29"/>
  <c r="AC5" i="29"/>
  <c r="AB5" i="29"/>
  <c r="AA5" i="29"/>
  <c r="Z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CD4" i="29"/>
  <c r="CC4" i="29"/>
  <c r="CB4" i="29"/>
  <c r="CA4" i="29"/>
  <c r="BZ4" i="29"/>
  <c r="BY4" i="29"/>
  <c r="BX4" i="29"/>
  <c r="BW4" i="29"/>
  <c r="BV4" i="29"/>
  <c r="BU4" i="29"/>
  <c r="BT4" i="29"/>
  <c r="BS4" i="29"/>
  <c r="BQ4" i="29"/>
  <c r="BP4" i="29"/>
  <c r="BO4" i="29"/>
  <c r="BN4" i="29"/>
  <c r="BM4" i="29"/>
  <c r="BL4" i="29"/>
  <c r="BK4" i="29"/>
  <c r="BJ4" i="29"/>
  <c r="BI4" i="29"/>
  <c r="BH4" i="29"/>
  <c r="BG4" i="29"/>
  <c r="BF4" i="29"/>
  <c r="BD4" i="29"/>
  <c r="BC4" i="29"/>
  <c r="BB4" i="29"/>
  <c r="BA4" i="29"/>
  <c r="AZ4" i="29"/>
  <c r="AY4" i="29"/>
  <c r="AX4" i="29"/>
  <c r="AW4" i="29"/>
  <c r="AV4" i="29"/>
  <c r="AU4" i="29"/>
  <c r="AT4" i="29"/>
  <c r="AS4" i="29"/>
  <c r="AR4" i="29"/>
  <c r="AQ4" i="29"/>
  <c r="AP4" i="29"/>
  <c r="AO4" i="29"/>
  <c r="AN4" i="29"/>
  <c r="AM4" i="29"/>
  <c r="AK4" i="29"/>
  <c r="AJ4" i="29"/>
  <c r="AI4" i="29"/>
  <c r="AH4" i="29"/>
  <c r="AG4" i="29"/>
  <c r="AF4" i="29"/>
  <c r="AE4" i="29"/>
  <c r="AD4" i="29"/>
  <c r="AC4" i="29"/>
  <c r="AB4" i="29"/>
  <c r="AA4" i="29"/>
  <c r="Z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CD3" i="29"/>
  <c r="CC3" i="29"/>
  <c r="CB3" i="29"/>
  <c r="CA3" i="29"/>
  <c r="BZ3" i="29"/>
  <c r="BY3" i="29"/>
  <c r="BX3" i="29"/>
  <c r="BW3" i="29"/>
  <c r="BV3" i="29"/>
  <c r="BU3" i="29"/>
  <c r="BT3" i="29"/>
  <c r="BS3" i="29"/>
  <c r="BQ3" i="29"/>
  <c r="BP3" i="29"/>
  <c r="BO3" i="29"/>
  <c r="BN3" i="29"/>
  <c r="BM3" i="29"/>
  <c r="BL3" i="29"/>
  <c r="BK3" i="29"/>
  <c r="BJ3" i="29"/>
  <c r="BI3" i="29"/>
  <c r="BH3" i="29"/>
  <c r="BG3" i="29"/>
  <c r="BF3" i="29"/>
  <c r="BD3" i="29"/>
  <c r="BC3" i="29"/>
  <c r="BB3" i="29"/>
  <c r="BA3" i="29"/>
  <c r="AZ3" i="29"/>
  <c r="AY3" i="29"/>
  <c r="AX3" i="29"/>
  <c r="AW3" i="29"/>
  <c r="AV3" i="29"/>
  <c r="AU3" i="29"/>
  <c r="AT3" i="29"/>
  <c r="AS3" i="29"/>
  <c r="AR3" i="29"/>
  <c r="AQ3" i="29"/>
  <c r="AP3" i="29"/>
  <c r="AO3" i="29"/>
  <c r="AN3" i="29"/>
  <c r="AM3" i="29"/>
  <c r="AK3" i="29"/>
  <c r="AJ3" i="29"/>
  <c r="AI3" i="29"/>
  <c r="AH3" i="29"/>
  <c r="AG3" i="29"/>
  <c r="AF3" i="29"/>
  <c r="AE3" i="29"/>
  <c r="AD3" i="29"/>
  <c r="AC3" i="29"/>
  <c r="AB3" i="29"/>
  <c r="AA3" i="29"/>
  <c r="Z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F9" i="28"/>
  <c r="F8" i="28"/>
  <c r="F7" i="28"/>
  <c r="F6" i="28"/>
  <c r="F5" i="28"/>
  <c r="F4" i="28"/>
  <c r="F3" i="28"/>
  <c r="F3" i="1"/>
  <c r="F4" i="1"/>
  <c r="F5" i="1"/>
  <c r="F6" i="1"/>
  <c r="F7" i="1"/>
  <c r="F8" i="1"/>
  <c r="F9" i="1"/>
  <c r="CD9" i="28"/>
  <c r="CC9" i="28"/>
  <c r="CB9" i="28"/>
  <c r="CA9" i="28"/>
  <c r="BZ9" i="28"/>
  <c r="BY9" i="28"/>
  <c r="BX9" i="28"/>
  <c r="BW9" i="28"/>
  <c r="BV9" i="28"/>
  <c r="BU9" i="28"/>
  <c r="BT9" i="28"/>
  <c r="BS9" i="28"/>
  <c r="BQ9" i="28"/>
  <c r="BP9" i="28"/>
  <c r="BO9" i="28"/>
  <c r="BN9" i="28"/>
  <c r="BM9" i="28"/>
  <c r="BL9" i="28"/>
  <c r="BK9" i="28"/>
  <c r="BJ9" i="28"/>
  <c r="BI9" i="28"/>
  <c r="BH9" i="28"/>
  <c r="BG9" i="28"/>
  <c r="BF9" i="28"/>
  <c r="BD9" i="28"/>
  <c r="BC9" i="28"/>
  <c r="BB9" i="28"/>
  <c r="BA9" i="28"/>
  <c r="AZ9" i="28"/>
  <c r="AY9" i="28"/>
  <c r="AX9" i="28"/>
  <c r="AW9" i="28"/>
  <c r="AV9" i="28"/>
  <c r="AU9" i="28"/>
  <c r="AT9" i="28"/>
  <c r="AS9" i="28"/>
  <c r="AR9" i="28"/>
  <c r="AQ9" i="28"/>
  <c r="AP9" i="28"/>
  <c r="AO9" i="28"/>
  <c r="AN9" i="28"/>
  <c r="AM9" i="28"/>
  <c r="AK9" i="28"/>
  <c r="AJ9" i="28"/>
  <c r="AI9" i="28"/>
  <c r="AH9" i="28"/>
  <c r="AG9" i="28"/>
  <c r="AF9" i="28"/>
  <c r="AE9" i="28"/>
  <c r="AD9" i="28"/>
  <c r="AC9" i="28"/>
  <c r="AB9" i="28"/>
  <c r="AA9" i="28"/>
  <c r="Z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CD7" i="28"/>
  <c r="CC7" i="28"/>
  <c r="CB7" i="28"/>
  <c r="CA7" i="28"/>
  <c r="BZ7" i="28"/>
  <c r="BY7" i="28"/>
  <c r="BX7" i="28"/>
  <c r="BW7" i="28"/>
  <c r="BV7" i="28"/>
  <c r="BU7" i="28"/>
  <c r="BT7" i="28"/>
  <c r="BS7" i="28"/>
  <c r="BQ7" i="28"/>
  <c r="BP7" i="28"/>
  <c r="BO7" i="28"/>
  <c r="BN7" i="28"/>
  <c r="BM7" i="28"/>
  <c r="BL7" i="28"/>
  <c r="BK7" i="28"/>
  <c r="BJ7" i="28"/>
  <c r="BI7" i="28"/>
  <c r="BH7" i="28"/>
  <c r="BG7" i="28"/>
  <c r="BF7" i="28"/>
  <c r="BD7" i="28"/>
  <c r="BC7" i="28"/>
  <c r="BB7" i="28"/>
  <c r="BA7" i="28"/>
  <c r="AZ7" i="28"/>
  <c r="AY7" i="28"/>
  <c r="AX7" i="28"/>
  <c r="AW7" i="28"/>
  <c r="AV7" i="28"/>
  <c r="AU7" i="28"/>
  <c r="AT7" i="28"/>
  <c r="AS7" i="28"/>
  <c r="AR7" i="28"/>
  <c r="AQ7" i="28"/>
  <c r="AP7" i="28"/>
  <c r="AO7" i="28"/>
  <c r="AN7" i="28"/>
  <c r="AM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CD6" i="28"/>
  <c r="CC6" i="28"/>
  <c r="CB6" i="28"/>
  <c r="CA6" i="28"/>
  <c r="BZ6" i="28"/>
  <c r="BY6" i="28"/>
  <c r="BX6" i="28"/>
  <c r="BW6" i="28"/>
  <c r="BV6" i="28"/>
  <c r="BU6" i="28"/>
  <c r="BT6" i="28"/>
  <c r="BS6" i="28"/>
  <c r="BQ6" i="28"/>
  <c r="BP6" i="28"/>
  <c r="BO6" i="28"/>
  <c r="BN6" i="28"/>
  <c r="BM6" i="28"/>
  <c r="BL6" i="28"/>
  <c r="BK6" i="28"/>
  <c r="BJ6" i="28"/>
  <c r="BI6" i="28"/>
  <c r="BH6" i="28"/>
  <c r="BG6" i="28"/>
  <c r="BF6" i="28"/>
  <c r="BD6" i="28"/>
  <c r="BC6" i="28"/>
  <c r="BB6" i="28"/>
  <c r="BA6" i="28"/>
  <c r="AZ6" i="28"/>
  <c r="AY6" i="28"/>
  <c r="AX6" i="28"/>
  <c r="AW6" i="28"/>
  <c r="AV6" i="28"/>
  <c r="AU6" i="28"/>
  <c r="AT6" i="28"/>
  <c r="AS6" i="28"/>
  <c r="AR6" i="28"/>
  <c r="AQ6" i="28"/>
  <c r="AP6" i="28"/>
  <c r="AO6" i="28"/>
  <c r="AN6" i="28"/>
  <c r="AM6" i="28"/>
  <c r="AK6" i="28"/>
  <c r="AJ6" i="28"/>
  <c r="AI6" i="28"/>
  <c r="AH6" i="28"/>
  <c r="AG6" i="28"/>
  <c r="AF6" i="28"/>
  <c r="AE6" i="28"/>
  <c r="AD6" i="28"/>
  <c r="AC6" i="28"/>
  <c r="AB6" i="28"/>
  <c r="AA6" i="28"/>
  <c r="Z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CD5" i="28"/>
  <c r="CC5" i="28"/>
  <c r="CB5" i="28"/>
  <c r="CA5" i="28"/>
  <c r="BZ5" i="28"/>
  <c r="BY5" i="28"/>
  <c r="BX5" i="28"/>
  <c r="BW5" i="28"/>
  <c r="BV5" i="28"/>
  <c r="BU5" i="28"/>
  <c r="BT5" i="28"/>
  <c r="BS5" i="28"/>
  <c r="BQ5" i="28"/>
  <c r="BP5" i="28"/>
  <c r="BO5" i="28"/>
  <c r="BN5" i="28"/>
  <c r="BM5" i="28"/>
  <c r="BL5" i="28"/>
  <c r="BK5" i="28"/>
  <c r="BJ5" i="28"/>
  <c r="BI5" i="28"/>
  <c r="BH5" i="28"/>
  <c r="BG5" i="28"/>
  <c r="BF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CD4" i="28"/>
  <c r="CC4" i="28"/>
  <c r="CB4" i="28"/>
  <c r="CA4" i="28"/>
  <c r="BZ4" i="28"/>
  <c r="BY4" i="28"/>
  <c r="BX4" i="28"/>
  <c r="BW4" i="28"/>
  <c r="BV4" i="28"/>
  <c r="BU4" i="28"/>
  <c r="BT4" i="28"/>
  <c r="BS4" i="28"/>
  <c r="BQ4" i="28"/>
  <c r="BP4" i="28"/>
  <c r="BO4" i="28"/>
  <c r="BN4" i="28"/>
  <c r="BM4" i="28"/>
  <c r="BL4" i="28"/>
  <c r="BK4" i="28"/>
  <c r="BJ4" i="28"/>
  <c r="BI4" i="28"/>
  <c r="BH4" i="28"/>
  <c r="BG4" i="28"/>
  <c r="BF4" i="28"/>
  <c r="BD4" i="28"/>
  <c r="BC4" i="28"/>
  <c r="BB4" i="28"/>
  <c r="BA4" i="28"/>
  <c r="AZ4" i="28"/>
  <c r="AY4" i="28"/>
  <c r="AX4" i="28"/>
  <c r="AW4" i="28"/>
  <c r="AV4" i="28"/>
  <c r="AU4" i="28"/>
  <c r="AT4" i="28"/>
  <c r="AS4" i="28"/>
  <c r="AR4" i="28"/>
  <c r="AQ4" i="28"/>
  <c r="AP4" i="28"/>
  <c r="AO4" i="28"/>
  <c r="AN4" i="28"/>
  <c r="AM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CD3" i="28"/>
  <c r="CC3" i="28"/>
  <c r="CB3" i="28"/>
  <c r="CA3" i="28"/>
  <c r="BZ3" i="28"/>
  <c r="BY3" i="28"/>
  <c r="BX3" i="28"/>
  <c r="BW3" i="28"/>
  <c r="BV3" i="28"/>
  <c r="BU3" i="28"/>
  <c r="BT3" i="28"/>
  <c r="BS3" i="28"/>
  <c r="BQ3" i="28"/>
  <c r="BP3" i="28"/>
  <c r="BO3" i="28"/>
  <c r="BN3" i="28"/>
  <c r="BM3" i="28"/>
  <c r="BL3" i="28"/>
  <c r="BK3" i="28"/>
  <c r="BJ3" i="28"/>
  <c r="BI3" i="28"/>
  <c r="BH3" i="28"/>
  <c r="BG3" i="28"/>
  <c r="BF3" i="28"/>
  <c r="BD3" i="28"/>
  <c r="BC3" i="28"/>
  <c r="BB3" i="28"/>
  <c r="BA3" i="28"/>
  <c r="AZ3" i="28"/>
  <c r="AY3" i="28"/>
  <c r="AX3" i="28"/>
  <c r="AW3" i="28"/>
  <c r="AV3" i="28"/>
  <c r="AU3" i="28"/>
  <c r="AT3" i="28"/>
  <c r="AS3" i="28"/>
  <c r="AR3" i="28"/>
  <c r="AQ3" i="28"/>
  <c r="AP3" i="28"/>
  <c r="AO3" i="28"/>
  <c r="AN3" i="28"/>
  <c r="AM3" i="28"/>
  <c r="AK3" i="28"/>
  <c r="AJ3" i="28"/>
  <c r="AI3" i="28"/>
  <c r="AH3" i="28"/>
  <c r="AG3" i="28"/>
  <c r="AF3" i="28"/>
  <c r="AE3" i="28"/>
  <c r="AD3" i="28"/>
  <c r="AC3" i="28"/>
  <c r="AB3" i="28"/>
  <c r="AA3" i="28"/>
  <c r="Z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CD4" i="1"/>
  <c r="CD5" i="1"/>
  <c r="CD6" i="1"/>
  <c r="CD7" i="1"/>
  <c r="CD8" i="1"/>
  <c r="CD9" i="1"/>
  <c r="CD3" i="1"/>
  <c r="CB4" i="1"/>
  <c r="CB5" i="1"/>
  <c r="CB6" i="1"/>
  <c r="CB7" i="1"/>
  <c r="CB8" i="1"/>
  <c r="CB9" i="1"/>
  <c r="CB3" i="1"/>
  <c r="BZ4" i="1"/>
  <c r="BZ5" i="1"/>
  <c r="BZ6" i="1"/>
  <c r="BZ7" i="1"/>
  <c r="BZ8" i="1"/>
  <c r="BZ9" i="1"/>
  <c r="BZ3" i="1"/>
  <c r="BX4" i="1"/>
  <c r="BX5" i="1"/>
  <c r="BX6" i="1"/>
  <c r="BX7" i="1"/>
  <c r="BX8" i="1"/>
  <c r="BX9" i="1"/>
  <c r="BX3" i="1"/>
  <c r="BV4" i="1"/>
  <c r="BV5" i="1"/>
  <c r="BV6" i="1"/>
  <c r="BV7" i="1"/>
  <c r="BV8" i="1"/>
  <c r="BV9" i="1"/>
  <c r="BV3" i="1"/>
  <c r="BT4" i="1"/>
  <c r="BT5" i="1"/>
  <c r="BT6" i="1"/>
  <c r="BT7" i="1"/>
  <c r="BT8" i="1"/>
  <c r="BT9" i="1"/>
  <c r="BT3" i="1"/>
  <c r="CC4" i="1"/>
  <c r="CC5" i="1"/>
  <c r="CC6" i="1"/>
  <c r="CC7" i="1"/>
  <c r="CC8" i="1"/>
  <c r="CC9" i="1"/>
  <c r="CA4" i="1"/>
  <c r="CA5" i="1"/>
  <c r="CA6" i="1"/>
  <c r="CA7" i="1"/>
  <c r="CA8" i="1"/>
  <c r="CA9" i="1"/>
  <c r="BY4" i="1"/>
  <c r="BY5" i="1"/>
  <c r="BY6" i="1"/>
  <c r="BY7" i="1"/>
  <c r="BY8" i="1"/>
  <c r="BY9" i="1"/>
  <c r="BW4" i="1"/>
  <c r="BW5" i="1"/>
  <c r="BW6" i="1"/>
  <c r="BW7" i="1"/>
  <c r="BW8" i="1"/>
  <c r="BW9" i="1"/>
  <c r="BU4" i="1"/>
  <c r="BU5" i="1"/>
  <c r="BU6" i="1"/>
  <c r="BU7" i="1"/>
  <c r="BU8" i="1"/>
  <c r="BU9" i="1"/>
  <c r="CC3" i="1"/>
  <c r="CA3" i="1"/>
  <c r="BY3" i="1"/>
  <c r="BW3" i="1"/>
  <c r="BU3" i="1"/>
  <c r="BS4" i="1"/>
  <c r="BS5" i="1"/>
  <c r="BS6" i="1"/>
  <c r="BS7" i="1"/>
  <c r="BS8" i="1"/>
  <c r="BS9" i="1"/>
  <c r="BS3" i="1"/>
  <c r="BP4" i="1"/>
  <c r="BP5" i="1"/>
  <c r="BP6" i="1"/>
  <c r="BP7" i="1"/>
  <c r="BP8" i="1"/>
  <c r="BO4" i="1"/>
  <c r="BO5" i="1"/>
  <c r="BO6" i="1"/>
  <c r="BN7" i="1"/>
  <c r="BN8" i="1"/>
  <c r="BN9" i="1"/>
  <c r="BM5" i="1"/>
  <c r="BL7" i="1"/>
  <c r="BM7" i="1"/>
  <c r="BL8" i="1"/>
  <c r="BM8" i="1"/>
  <c r="BL9" i="1"/>
  <c r="BM9" i="1"/>
  <c r="BM3" i="1"/>
  <c r="BP3" i="1"/>
  <c r="BN3" i="1"/>
  <c r="BJ6" i="1"/>
  <c r="BJ7" i="1"/>
  <c r="BJ8" i="1"/>
  <c r="BJ9" i="1"/>
  <c r="BK3" i="1"/>
  <c r="BJ3" i="1"/>
  <c r="BH4" i="1"/>
  <c r="BI4" i="1"/>
  <c r="BH6" i="1"/>
  <c r="BH7" i="1"/>
  <c r="BH8" i="1"/>
  <c r="BH9" i="1"/>
  <c r="BH3" i="1"/>
  <c r="BF4" i="1"/>
  <c r="BG4" i="1"/>
  <c r="BF5" i="1"/>
  <c r="BG5" i="1"/>
  <c r="BG6" i="1"/>
  <c r="BF9" i="1"/>
  <c r="BF3" i="1"/>
  <c r="E3" i="25"/>
  <c r="BI5" i="1" s="1"/>
  <c r="E4" i="25"/>
  <c r="BK4" i="1" s="1"/>
  <c r="E5" i="25"/>
  <c r="BM4" i="1" s="1"/>
  <c r="E6" i="25"/>
  <c r="BO7" i="1" s="1"/>
  <c r="E7" i="25"/>
  <c r="BQ4" i="1" s="1"/>
  <c r="E2" i="25"/>
  <c r="BG7" i="1" s="1"/>
  <c r="D3" i="25"/>
  <c r="H3" i="25" s="1"/>
  <c r="D4" i="25"/>
  <c r="H4" i="25" s="1"/>
  <c r="D5" i="25"/>
  <c r="H5" i="25" s="1"/>
  <c r="D6" i="25"/>
  <c r="H6" i="25" s="1"/>
  <c r="D7" i="25"/>
  <c r="H7" i="25" s="1"/>
  <c r="D2" i="25"/>
  <c r="H2" i="25" s="1"/>
  <c r="H3" i="4"/>
  <c r="H4" i="4"/>
  <c r="H5" i="4"/>
  <c r="H6" i="4"/>
  <c r="H7" i="4"/>
  <c r="H8" i="4"/>
  <c r="H9" i="4"/>
  <c r="H10" i="4"/>
  <c r="H2" i="4"/>
  <c r="BC4" i="1"/>
  <c r="BD4" i="1"/>
  <c r="BC5" i="1"/>
  <c r="BD5" i="1"/>
  <c r="BC6" i="1"/>
  <c r="BD6" i="1"/>
  <c r="BC7" i="1"/>
  <c r="BD7" i="1"/>
  <c r="BC8" i="1"/>
  <c r="BD8" i="1"/>
  <c r="BC9" i="1"/>
  <c r="BD9" i="1"/>
  <c r="BD3" i="1"/>
  <c r="BC3" i="1"/>
  <c r="BA4" i="1"/>
  <c r="BB4" i="1"/>
  <c r="BA5" i="1"/>
  <c r="BB5" i="1"/>
  <c r="BA6" i="1"/>
  <c r="BB6" i="1"/>
  <c r="BA7" i="1"/>
  <c r="BB7" i="1"/>
  <c r="BA8" i="1"/>
  <c r="BB8" i="1"/>
  <c r="BA9" i="1"/>
  <c r="BB9" i="1"/>
  <c r="BB3" i="1"/>
  <c r="BA3" i="1"/>
  <c r="AY4" i="1"/>
  <c r="AZ4" i="1"/>
  <c r="AY5" i="1"/>
  <c r="AZ5" i="1"/>
  <c r="AY6" i="1"/>
  <c r="AZ6" i="1"/>
  <c r="AY7" i="1"/>
  <c r="AZ7" i="1"/>
  <c r="AY8" i="1"/>
  <c r="AZ8" i="1"/>
  <c r="AY9" i="1"/>
  <c r="AZ9" i="1"/>
  <c r="AZ3" i="1"/>
  <c r="AY3" i="1"/>
  <c r="AW4" i="1"/>
  <c r="AX4" i="1"/>
  <c r="AW5" i="1"/>
  <c r="AX5" i="1"/>
  <c r="AW6" i="1"/>
  <c r="AX6" i="1"/>
  <c r="AW7" i="1"/>
  <c r="AX7" i="1"/>
  <c r="AW8" i="1"/>
  <c r="AX8" i="1"/>
  <c r="AW9" i="1"/>
  <c r="AX9" i="1"/>
  <c r="AX3" i="1"/>
  <c r="AW3" i="1"/>
  <c r="AU4" i="1"/>
  <c r="AV4" i="1"/>
  <c r="AU5" i="1"/>
  <c r="AV5" i="1"/>
  <c r="AU6" i="1"/>
  <c r="AV6" i="1"/>
  <c r="AU7" i="1"/>
  <c r="AV7" i="1"/>
  <c r="AU8" i="1"/>
  <c r="AV8" i="1"/>
  <c r="AU9" i="1"/>
  <c r="AV9" i="1"/>
  <c r="AV3" i="1"/>
  <c r="AU3" i="1"/>
  <c r="AS4" i="1"/>
  <c r="AT4" i="1"/>
  <c r="AS5" i="1"/>
  <c r="AT5" i="1"/>
  <c r="AS6" i="1"/>
  <c r="AT6" i="1"/>
  <c r="AS7" i="1"/>
  <c r="AT7" i="1"/>
  <c r="AS8" i="1"/>
  <c r="AT8" i="1"/>
  <c r="AS9" i="1"/>
  <c r="AT9" i="1"/>
  <c r="AT3" i="1"/>
  <c r="AS3" i="1"/>
  <c r="AQ4" i="1"/>
  <c r="AR4" i="1"/>
  <c r="AQ5" i="1"/>
  <c r="AR5" i="1"/>
  <c r="AQ6" i="1"/>
  <c r="AR6" i="1"/>
  <c r="AQ7" i="1"/>
  <c r="AR7" i="1"/>
  <c r="AQ8" i="1"/>
  <c r="AR8" i="1"/>
  <c r="AQ9" i="1"/>
  <c r="AR9" i="1"/>
  <c r="AR3" i="1"/>
  <c r="AQ3" i="1"/>
  <c r="AO4" i="1"/>
  <c r="AP4" i="1"/>
  <c r="AO5" i="1"/>
  <c r="AP5" i="1"/>
  <c r="AO6" i="1"/>
  <c r="AP6" i="1"/>
  <c r="AO7" i="1"/>
  <c r="AP7" i="1"/>
  <c r="AO8" i="1"/>
  <c r="AP8" i="1"/>
  <c r="AO9" i="1"/>
  <c r="AP9" i="1"/>
  <c r="AP3" i="1"/>
  <c r="AO3" i="1"/>
  <c r="AM4" i="1"/>
  <c r="AN4" i="1"/>
  <c r="AM5" i="1"/>
  <c r="AN5" i="1"/>
  <c r="AM6" i="1"/>
  <c r="AN6" i="1"/>
  <c r="AM7" i="1"/>
  <c r="AN7" i="1"/>
  <c r="AM8" i="1"/>
  <c r="AN8" i="1"/>
  <c r="AM9" i="1"/>
  <c r="AN9" i="1"/>
  <c r="AN3" i="1"/>
  <c r="AM3" i="1"/>
  <c r="AJ4" i="1"/>
  <c r="AK4" i="1"/>
  <c r="AJ5" i="1"/>
  <c r="AK5" i="1"/>
  <c r="AJ6" i="1"/>
  <c r="AK6" i="1"/>
  <c r="AJ7" i="1"/>
  <c r="AK7" i="1"/>
  <c r="AJ8" i="1"/>
  <c r="AK8" i="1"/>
  <c r="AJ9" i="1"/>
  <c r="AK9" i="1"/>
  <c r="AK3" i="1"/>
  <c r="AJ3" i="1"/>
  <c r="AH4" i="1"/>
  <c r="AI4" i="1"/>
  <c r="AH5" i="1"/>
  <c r="AI5" i="1"/>
  <c r="AH6" i="1"/>
  <c r="AI6" i="1"/>
  <c r="AH7" i="1"/>
  <c r="AI7" i="1"/>
  <c r="AH8" i="1"/>
  <c r="AI8" i="1"/>
  <c r="AH9" i="1"/>
  <c r="AI9" i="1"/>
  <c r="AI3" i="1"/>
  <c r="AH3" i="1"/>
  <c r="AF4" i="1"/>
  <c r="AG4" i="1"/>
  <c r="AF5" i="1"/>
  <c r="AG5" i="1"/>
  <c r="AF6" i="1"/>
  <c r="AG6" i="1"/>
  <c r="AF7" i="1"/>
  <c r="AG7" i="1"/>
  <c r="AF8" i="1"/>
  <c r="AG8" i="1"/>
  <c r="AF9" i="1"/>
  <c r="AG9" i="1"/>
  <c r="AG3" i="1"/>
  <c r="AF3" i="1"/>
  <c r="AD4" i="1"/>
  <c r="AE4" i="1"/>
  <c r="AD5" i="1"/>
  <c r="AE5" i="1"/>
  <c r="AD6" i="1"/>
  <c r="AE6" i="1"/>
  <c r="AD7" i="1"/>
  <c r="AE7" i="1"/>
  <c r="AD8" i="1"/>
  <c r="AE8" i="1"/>
  <c r="AD9" i="1"/>
  <c r="AE9" i="1"/>
  <c r="AE3" i="1"/>
  <c r="AD3" i="1"/>
  <c r="AB4" i="1"/>
  <c r="AC4" i="1"/>
  <c r="AB5" i="1"/>
  <c r="AC5" i="1"/>
  <c r="AB6" i="1"/>
  <c r="AC6" i="1"/>
  <c r="AB7" i="1"/>
  <c r="AC7" i="1"/>
  <c r="AB8" i="1"/>
  <c r="AC8" i="1"/>
  <c r="AB9" i="1"/>
  <c r="AC9" i="1"/>
  <c r="AC3" i="1"/>
  <c r="AB3" i="1"/>
  <c r="Z4" i="1"/>
  <c r="AA4" i="1"/>
  <c r="Z5" i="1"/>
  <c r="AA5" i="1"/>
  <c r="Z6" i="1"/>
  <c r="AA6" i="1"/>
  <c r="Z7" i="1"/>
  <c r="AA7" i="1"/>
  <c r="Z8" i="1"/>
  <c r="AA8" i="1"/>
  <c r="Z9" i="1"/>
  <c r="AA9" i="1"/>
  <c r="AA3" i="1"/>
  <c r="Z3" i="1"/>
  <c r="W4" i="1"/>
  <c r="X4" i="1"/>
  <c r="W5" i="1"/>
  <c r="X5" i="1"/>
  <c r="W6" i="1"/>
  <c r="X6" i="1"/>
  <c r="W7" i="1"/>
  <c r="X7" i="1"/>
  <c r="W8" i="1"/>
  <c r="X8" i="1"/>
  <c r="W9" i="1"/>
  <c r="X9" i="1"/>
  <c r="X3" i="1"/>
  <c r="W3" i="1"/>
  <c r="U4" i="1"/>
  <c r="V4" i="1"/>
  <c r="U5" i="1"/>
  <c r="V5" i="1"/>
  <c r="U6" i="1"/>
  <c r="V6" i="1"/>
  <c r="U7" i="1"/>
  <c r="V7" i="1"/>
  <c r="U8" i="1"/>
  <c r="V8" i="1"/>
  <c r="U9" i="1"/>
  <c r="V9" i="1"/>
  <c r="V3" i="1"/>
  <c r="U3" i="1"/>
  <c r="S4" i="1"/>
  <c r="T4" i="1"/>
  <c r="S5" i="1"/>
  <c r="T5" i="1"/>
  <c r="S6" i="1"/>
  <c r="T6" i="1"/>
  <c r="S7" i="1"/>
  <c r="T7" i="1"/>
  <c r="S8" i="1"/>
  <c r="T8" i="1"/>
  <c r="S9" i="1"/>
  <c r="T9" i="1"/>
  <c r="T3" i="1"/>
  <c r="S3" i="1"/>
  <c r="Q4" i="1"/>
  <c r="R4" i="1"/>
  <c r="Q5" i="1"/>
  <c r="R5" i="1"/>
  <c r="Q6" i="1"/>
  <c r="R6" i="1"/>
  <c r="Q7" i="1"/>
  <c r="R7" i="1"/>
  <c r="Q8" i="1"/>
  <c r="R8" i="1"/>
  <c r="Q9" i="1"/>
  <c r="R9" i="1"/>
  <c r="R3" i="1"/>
  <c r="Q3" i="1"/>
  <c r="O4" i="1"/>
  <c r="P4" i="1"/>
  <c r="O5" i="1"/>
  <c r="P5" i="1"/>
  <c r="O6" i="1"/>
  <c r="P6" i="1"/>
  <c r="O7" i="1"/>
  <c r="P7" i="1"/>
  <c r="O8" i="1"/>
  <c r="P8" i="1"/>
  <c r="O9" i="1"/>
  <c r="P9" i="1"/>
  <c r="P3" i="1"/>
  <c r="O3" i="1"/>
  <c r="M4" i="1"/>
  <c r="N4" i="1"/>
  <c r="M5" i="1"/>
  <c r="N5" i="1"/>
  <c r="M6" i="1"/>
  <c r="N6" i="1"/>
  <c r="M7" i="1"/>
  <c r="N7" i="1"/>
  <c r="M8" i="1"/>
  <c r="N8" i="1"/>
  <c r="M9" i="1"/>
  <c r="N9" i="1"/>
  <c r="N3" i="1"/>
  <c r="M3" i="1"/>
  <c r="K4" i="1"/>
  <c r="L4" i="1"/>
  <c r="K5" i="1"/>
  <c r="L5" i="1"/>
  <c r="K6" i="1"/>
  <c r="L6" i="1"/>
  <c r="K7" i="1"/>
  <c r="L7" i="1"/>
  <c r="K8" i="1"/>
  <c r="L8" i="1"/>
  <c r="K9" i="1"/>
  <c r="L9" i="1"/>
  <c r="L3" i="1"/>
  <c r="K3" i="1"/>
  <c r="J3" i="1"/>
  <c r="J4" i="1"/>
  <c r="J5" i="1"/>
  <c r="J6" i="1"/>
  <c r="J7" i="1"/>
  <c r="J8" i="1"/>
  <c r="J9" i="1"/>
  <c r="I4" i="1"/>
  <c r="I5" i="1"/>
  <c r="I6" i="1"/>
  <c r="I7" i="1"/>
  <c r="I8" i="1"/>
  <c r="I9" i="1"/>
  <c r="I3" i="1"/>
  <c r="D2" i="27"/>
  <c r="D3" i="27"/>
  <c r="D4" i="27"/>
  <c r="D5" i="27"/>
  <c r="D6" i="27"/>
  <c r="D7" i="27"/>
  <c r="I3" i="26"/>
  <c r="I4" i="26"/>
  <c r="I5" i="26"/>
  <c r="I6" i="26"/>
  <c r="D7" i="26"/>
  <c r="I7" i="26" s="1"/>
  <c r="D6" i="26"/>
  <c r="E6" i="26" s="1"/>
  <c r="D5" i="26"/>
  <c r="E5" i="26" s="1"/>
  <c r="D4" i="26"/>
  <c r="E4" i="26" s="1"/>
  <c r="D3" i="26"/>
  <c r="E3" i="26" s="1"/>
  <c r="D2" i="26"/>
  <c r="I2" i="26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2" i="2"/>
  <c r="E2" i="2" s="1"/>
  <c r="H4" i="47" l="1"/>
  <c r="H3" i="47"/>
  <c r="H7" i="47"/>
  <c r="H5" i="47"/>
  <c r="H6" i="47"/>
  <c r="H5" i="46"/>
  <c r="H6" i="46"/>
  <c r="H3" i="46"/>
  <c r="H4" i="46"/>
  <c r="H3" i="45"/>
  <c r="H7" i="45"/>
  <c r="H5" i="45"/>
  <c r="H6" i="45"/>
  <c r="H4" i="44"/>
  <c r="H7" i="44"/>
  <c r="H3" i="44"/>
  <c r="H5" i="44"/>
  <c r="H6" i="44"/>
  <c r="H5" i="43"/>
  <c r="H6" i="43"/>
  <c r="H3" i="43"/>
  <c r="H4" i="43"/>
  <c r="H7" i="43"/>
  <c r="H5" i="42"/>
  <c r="H4" i="42"/>
  <c r="H9" i="42"/>
  <c r="H3" i="42"/>
  <c r="H7" i="42"/>
  <c r="H8" i="42"/>
  <c r="H6" i="42"/>
  <c r="H6" i="41"/>
  <c r="H7" i="41"/>
  <c r="H5" i="41"/>
  <c r="H4" i="41"/>
  <c r="H3" i="41"/>
  <c r="H4" i="40"/>
  <c r="H3" i="40"/>
  <c r="H9" i="40"/>
  <c r="H5" i="40"/>
  <c r="H7" i="40"/>
  <c r="H8" i="40"/>
  <c r="H6" i="40"/>
  <c r="H4" i="39"/>
  <c r="H9" i="39"/>
  <c r="H3" i="39"/>
  <c r="H8" i="39"/>
  <c r="H7" i="39"/>
  <c r="H6" i="39"/>
  <c r="H5" i="38"/>
  <c r="H4" i="38"/>
  <c r="H9" i="38"/>
  <c r="H3" i="38"/>
  <c r="H8" i="38"/>
  <c r="H7" i="38"/>
  <c r="H6" i="38"/>
  <c r="H9" i="37"/>
  <c r="H4" i="37"/>
  <c r="H7" i="37"/>
  <c r="H5" i="37"/>
  <c r="H8" i="37"/>
  <c r="H3" i="37"/>
  <c r="H6" i="36"/>
  <c r="H9" i="36"/>
  <c r="H3" i="36"/>
  <c r="H7" i="36"/>
  <c r="H5" i="36"/>
  <c r="H8" i="36"/>
  <c r="H4" i="35"/>
  <c r="H3" i="35"/>
  <c r="H9" i="35"/>
  <c r="H8" i="35"/>
  <c r="H7" i="35"/>
  <c r="H6" i="35"/>
  <c r="H4" i="34"/>
  <c r="H9" i="34"/>
  <c r="H7" i="34"/>
  <c r="H5" i="34"/>
  <c r="H8" i="34"/>
  <c r="H3" i="34"/>
  <c r="H6" i="34"/>
  <c r="H4" i="33"/>
  <c r="H7" i="33"/>
  <c r="H5" i="33"/>
  <c r="H6" i="33"/>
  <c r="H3" i="33"/>
  <c r="H4" i="32"/>
  <c r="H9" i="32"/>
  <c r="H3" i="32"/>
  <c r="H8" i="32"/>
  <c r="H7" i="32"/>
  <c r="H6" i="32"/>
  <c r="H4" i="31"/>
  <c r="H9" i="31"/>
  <c r="H3" i="31"/>
  <c r="H7" i="31"/>
  <c r="H8" i="31"/>
  <c r="H6" i="31"/>
  <c r="H4" i="30"/>
  <c r="H9" i="30"/>
  <c r="H5" i="30"/>
  <c r="H8" i="30"/>
  <c r="H7" i="30"/>
  <c r="H3" i="30"/>
  <c r="H4" i="29"/>
  <c r="H9" i="29"/>
  <c r="H7" i="29"/>
  <c r="H5" i="29"/>
  <c r="H8" i="29"/>
  <c r="H3" i="29"/>
  <c r="H6" i="29"/>
  <c r="H7" i="28"/>
  <c r="H8" i="28"/>
  <c r="H6" i="28"/>
  <c r="H5" i="28"/>
  <c r="H4" i="28"/>
  <c r="H9" i="28"/>
  <c r="H3" i="28"/>
  <c r="H3" i="1"/>
  <c r="H9" i="1"/>
  <c r="H8" i="1"/>
  <c r="H7" i="1"/>
  <c r="H6" i="1"/>
  <c r="H5" i="1"/>
  <c r="H4" i="1"/>
  <c r="E2" i="26"/>
  <c r="E7" i="26"/>
  <c r="BK9" i="1"/>
  <c r="BQ3" i="1"/>
  <c r="BQ9" i="1"/>
  <c r="BI3" i="1"/>
  <c r="BK8" i="1"/>
  <c r="BQ8" i="1"/>
  <c r="BI9" i="1"/>
  <c r="BM6" i="1"/>
  <c r="BK7" i="1"/>
  <c r="BQ7" i="1"/>
  <c r="BI8" i="1"/>
  <c r="BK6" i="1"/>
  <c r="BO3" i="1"/>
  <c r="BQ6" i="1"/>
  <c r="BG3" i="1"/>
  <c r="BI7" i="1"/>
  <c r="BO9" i="1"/>
  <c r="BG9" i="1"/>
  <c r="BK5" i="1"/>
  <c r="BQ5" i="1"/>
  <c r="BI6" i="1"/>
  <c r="BO8" i="1"/>
  <c r="BG8" i="1"/>
  <c r="BN6" i="1"/>
  <c r="BN5" i="1"/>
  <c r="BF8" i="1"/>
  <c r="BL6" i="1"/>
  <c r="BN4" i="1"/>
  <c r="BF7" i="1"/>
  <c r="BJ5" i="1"/>
  <c r="BL5" i="1"/>
  <c r="BF6" i="1"/>
  <c r="BH5" i="1"/>
  <c r="BJ4" i="1"/>
  <c r="BL4" i="1"/>
  <c r="BP9" i="1"/>
  <c r="BL3" i="1"/>
  <c r="H2" i="3"/>
  <c r="H7" i="3"/>
  <c r="H6" i="3"/>
  <c r="H5" i="3"/>
  <c r="H4" i="3"/>
  <c r="H3" i="3"/>
  <c r="H9" i="2"/>
  <c r="H8" i="2"/>
  <c r="H7" i="2"/>
  <c r="H2" i="2"/>
  <c r="H6" i="2"/>
  <c r="H5" i="2"/>
  <c r="H4" i="2"/>
  <c r="H3" i="2"/>
</calcChain>
</file>

<file path=xl/sharedStrings.xml><?xml version="1.0" encoding="utf-8"?>
<sst xmlns="http://schemas.openxmlformats.org/spreadsheetml/2006/main" count="2485" uniqueCount="69">
  <si>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</si>
  <si>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</si>
  <si>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</si>
  <si>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</si>
  <si>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</si>
  <si>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</si>
  <si>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</si>
  <si>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</si>
  <si>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</si>
  <si>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</si>
  <si>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</si>
  <si>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</si>
  <si>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</si>
  <si>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</si>
  <si>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T3 Sword</t>
  </si>
  <si>
    <t>T4 Sword</t>
  </si>
  <si>
    <t>T5 Sword</t>
  </si>
  <si>
    <t>T6 Sword</t>
  </si>
  <si>
    <t>T1 Axe</t>
  </si>
  <si>
    <t>T2 Axe</t>
  </si>
  <si>
    <t>T3 Axe</t>
  </si>
  <si>
    <t>T4 Axe</t>
  </si>
  <si>
    <t>T5 Axe</t>
  </si>
  <si>
    <t>T6 Axe</t>
  </si>
  <si>
    <t>Reaper I</t>
  </si>
  <si>
    <t>Reaper II</t>
  </si>
  <si>
    <t>Reaper III</t>
  </si>
  <si>
    <t>T1 Scythe</t>
  </si>
  <si>
    <t>T2 Scythe</t>
  </si>
  <si>
    <t>T3 Scythe</t>
  </si>
  <si>
    <t>T4 Scythe</t>
  </si>
  <si>
    <t>T5 Scythe</t>
  </si>
  <si>
    <t>T6 Scythe</t>
  </si>
  <si>
    <t>Durability</t>
  </si>
  <si>
    <t>Pierce</t>
  </si>
  <si>
    <t>Refill Rate</t>
  </si>
  <si>
    <t>Capacity</t>
  </si>
  <si>
    <t>Rough Value</t>
  </si>
  <si>
    <t>Norm</t>
  </si>
  <si>
    <t>Crit</t>
  </si>
  <si>
    <t>Effective DPS:</t>
  </si>
  <si>
    <t>Rough Price</t>
  </si>
  <si>
    <t>Norm Avg</t>
  </si>
  <si>
    <t>Crit Avg</t>
  </si>
  <si>
    <t>Speed</t>
  </si>
  <si>
    <t>T1 Bow</t>
  </si>
  <si>
    <t>T2 Bow</t>
  </si>
  <si>
    <t>T3 Bow</t>
  </si>
  <si>
    <t>T4 Bow</t>
  </si>
  <si>
    <t>T5 Bow</t>
  </si>
  <si>
    <t>T6 Bow</t>
  </si>
  <si>
    <t>r=15</t>
  </si>
  <si>
    <t>r=25</t>
  </si>
  <si>
    <t>r=15 mult</t>
  </si>
  <si>
    <t>r=25 mult</t>
  </si>
  <si>
    <t>Avg @ r=15</t>
  </si>
  <si>
    <t>Avg @ r=25</t>
  </si>
  <si>
    <t>Full Avg</t>
  </si>
  <si>
    <t>Solo Avg</t>
  </si>
  <si>
    <t>T1 Crossbow</t>
  </si>
  <si>
    <t>T2 Crossbow</t>
  </si>
  <si>
    <t>T3 Crossbow</t>
  </si>
  <si>
    <t>T4 Crossbow</t>
  </si>
  <si>
    <t>T5 Crossbow</t>
  </si>
  <si>
    <t>T6 Crossbow</t>
  </si>
  <si>
    <t>Solo</t>
  </si>
  <si>
    <t>Full</t>
  </si>
  <si>
    <t>Best Melee</t>
  </si>
  <si>
    <t>Custom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</si>
</sst>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'Zombie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285</c:v>
                </c:pt>
                <c:pt idx="2">
                  <c:v>277.5</c:v>
                </c:pt>
                <c:pt idx="3">
                  <c:v>264.60000000000002</c:v>
                </c:pt>
                <c:pt idx="4">
                  <c:v>242.25</c:v>
                </c:pt>
                <c:pt idx="5">
                  <c:v>222.75</c:v>
                </c:pt>
                <c:pt idx="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3-4F7E-AA60-D5DA67A0C6B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  <c:pt idx="4">
                  <c:v>280</c:v>
                </c:pt>
                <c:pt idx="5">
                  <c:v>276</c:v>
                </c:pt>
                <c:pt idx="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3-4F7E-AA60-D5DA67A0C6B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3-4F7E-AA60-D5DA67A0C6B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226.43789999999998</c:v>
                </c:pt>
                <c:pt idx="2">
                  <c:v>223.18789999999998</c:v>
                </c:pt>
                <c:pt idx="3">
                  <c:v>215.539142</c:v>
                </c:pt>
                <c:pt idx="4">
                  <c:v>202.76600500000001</c:v>
                </c:pt>
                <c:pt idx="5">
                  <c:v>189.16911000000002</c:v>
                </c:pt>
                <c:pt idx="6">
                  <c:v>175.89721499999999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3-4F7E-AA60-D5DA67A0C6B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229.5</c:v>
                </c:pt>
                <c:pt idx="2">
                  <c:v>225.25</c:v>
                </c:pt>
                <c:pt idx="3">
                  <c:v>216.57999999999998</c:v>
                </c:pt>
                <c:pt idx="4">
                  <c:v>201.875</c:v>
                </c:pt>
                <c:pt idx="5">
                  <c:v>187.42499999999998</c:v>
                </c:pt>
                <c:pt idx="6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33-4F7E-AA60-D5DA67A0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262.5</c:v>
                </c:pt>
                <c:pt idx="3">
                  <c:v>242.54999999999998</c:v>
                </c:pt>
                <c:pt idx="4">
                  <c:v>213.75</c:v>
                </c:pt>
                <c:pt idx="5">
                  <c:v>193.20000000000002</c:v>
                </c:pt>
                <c:pt idx="6">
                  <c:v>182.25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3-4DDA-8C40-D9A2A637281F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284</c:v>
                </c:pt>
                <c:pt idx="3">
                  <c:v>276</c:v>
                </c:pt>
                <c:pt idx="4">
                  <c:v>264</c:v>
                </c:pt>
                <c:pt idx="5">
                  <c:v>256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3-4DDA-8C40-D9A2A637281F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3-4DDA-8C40-D9A2A637281F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216.68789999999998</c:v>
                </c:pt>
                <c:pt idx="3">
                  <c:v>205.98414199999999</c:v>
                </c:pt>
                <c:pt idx="4">
                  <c:v>190.41600500000001</c:v>
                </c:pt>
                <c:pt idx="5">
                  <c:v>178.42286799999999</c:v>
                </c:pt>
                <c:pt idx="6">
                  <c:v>171.61911000000001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3-4DDA-8C40-D9A2A637281F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216.75</c:v>
                </c:pt>
                <c:pt idx="3">
                  <c:v>204.08499999999998</c:v>
                </c:pt>
                <c:pt idx="4">
                  <c:v>185.72499999999999</c:v>
                </c:pt>
                <c:pt idx="5">
                  <c:v>172.04</c:v>
                </c:pt>
                <c:pt idx="6">
                  <c:v>164.47499999999999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A3-4DDA-8C40-D9A2A637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Stats'!$V$3:$V$9</c:f>
              <c:numCache>
                <c:formatCode>0.0</c:formatCode>
                <c:ptCount val="7"/>
                <c:pt idx="0">
                  <c:v>255</c:v>
                </c:pt>
                <c:pt idx="1">
                  <c:v>240</c:v>
                </c:pt>
                <c:pt idx="2">
                  <c:v>217.5</c:v>
                </c:pt>
                <c:pt idx="3">
                  <c:v>198.45000000000002</c:v>
                </c:pt>
                <c:pt idx="4">
                  <c:v>171</c:v>
                </c:pt>
                <c:pt idx="5">
                  <c:v>151.80000000000001</c:v>
                </c:pt>
                <c:pt idx="6">
                  <c:v>128.25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B-4123-B83F-459DADA3F73F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Stats'!$AK$3:$AK$9</c:f>
              <c:numCache>
                <c:formatCode>0.0</c:formatCode>
                <c:ptCount val="7"/>
                <c:pt idx="0">
                  <c:v>280</c:v>
                </c:pt>
                <c:pt idx="1">
                  <c:v>272</c:v>
                </c:pt>
                <c:pt idx="2">
                  <c:v>260</c:v>
                </c:pt>
                <c:pt idx="3">
                  <c:v>252</c:v>
                </c:pt>
                <c:pt idx="4">
                  <c:v>240</c:v>
                </c:pt>
                <c:pt idx="5">
                  <c:v>232</c:v>
                </c:pt>
                <c:pt idx="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B-4123-B83F-459DADA3F73F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B-4123-B83F-459DADA3F73F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Stats'!$BQ$3:$BQ$9</c:f>
              <c:numCache>
                <c:formatCode>0.0</c:formatCode>
                <c:ptCount val="7"/>
                <c:pt idx="0">
                  <c:v>213.43789999999998</c:v>
                </c:pt>
                <c:pt idx="1">
                  <c:v>206.93789999999998</c:v>
                </c:pt>
                <c:pt idx="2">
                  <c:v>197.18789999999998</c:v>
                </c:pt>
                <c:pt idx="3">
                  <c:v>186.87414200000001</c:v>
                </c:pt>
                <c:pt idx="4">
                  <c:v>171.89100500000001</c:v>
                </c:pt>
                <c:pt idx="5">
                  <c:v>160.482868</c:v>
                </c:pt>
                <c:pt idx="6">
                  <c:v>148.21911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B-4123-B83F-459DADA3F73F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Stats'!$CC$3:$CC$9</c:f>
              <c:numCache>
                <c:formatCode>0.0</c:formatCode>
                <c:ptCount val="7"/>
                <c:pt idx="0">
                  <c:v>212.5</c:v>
                </c:pt>
                <c:pt idx="1">
                  <c:v>204</c:v>
                </c:pt>
                <c:pt idx="2">
                  <c:v>191.25</c:v>
                </c:pt>
                <c:pt idx="3">
                  <c:v>179.095</c:v>
                </c:pt>
                <c:pt idx="4">
                  <c:v>161.5</c:v>
                </c:pt>
                <c:pt idx="5">
                  <c:v>148.58000000000001</c:v>
                </c:pt>
                <c:pt idx="6">
                  <c:v>133.875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B-4123-B83F-459DADA3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333-AD60-50C41AB6B97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2-4333-AD60-50C41AB6B97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2-4333-AD60-50C41AB6B97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2-4333-AD60-50C41AB6B97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2-4333-AD60-50C41AB6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'Stray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5-4942-B422-3BF1537E065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5-4942-B422-3BF1537E065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5-4942-B422-3BF1537E065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5-4942-B422-3BF1537E065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75-4942-B422-3BF1537E0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Stats'!$V$3:$V$9</c:f>
              <c:numCache>
                <c:formatCode>0.0</c:formatCode>
                <c:ptCount val="7"/>
                <c:pt idx="0">
                  <c:v>263.25</c:v>
                </c:pt>
                <c:pt idx="1">
                  <c:v>246.07499999999999</c:v>
                </c:pt>
                <c:pt idx="2">
                  <c:v>214.875</c:v>
                </c:pt>
                <c:pt idx="3">
                  <c:v>184.27500000000001</c:v>
                </c:pt>
                <c:pt idx="4">
                  <c:v>154.27500000000001</c:v>
                </c:pt>
                <c:pt idx="5">
                  <c:v>138.75</c:v>
                </c:pt>
                <c:pt idx="6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E-43C3-BB13-73E2CAC8F490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296.8</c:v>
                </c:pt>
                <c:pt idx="3">
                  <c:v>295.2</c:v>
                </c:pt>
                <c:pt idx="4">
                  <c:v>293.60000000000002</c:v>
                </c:pt>
                <c:pt idx="5">
                  <c:v>292</c:v>
                </c:pt>
                <c:pt idx="6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E-43C3-BB13-73E2CAC8F490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Stats'!$AX$3:$AX$9</c:f>
              <c:numCache>
                <c:formatCode>0.0</c:formatCode>
                <c:ptCount val="7"/>
                <c:pt idx="0">
                  <c:v>279.45</c:v>
                </c:pt>
                <c:pt idx="1">
                  <c:v>263.92500000000001</c:v>
                </c:pt>
                <c:pt idx="2">
                  <c:v>232.875</c:v>
                </c:pt>
                <c:pt idx="3">
                  <c:v>201.82500000000002</c:v>
                </c:pt>
                <c:pt idx="4">
                  <c:v>170.77500000000001</c:v>
                </c:pt>
                <c:pt idx="5">
                  <c:v>155.25</c:v>
                </c:pt>
                <c:pt idx="6">
                  <c:v>124.2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E-43C3-BB13-73E2CAC8F490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Stats'!$BQ$3:$BQ$9</c:f>
              <c:numCache>
                <c:formatCode>0.0</c:formatCode>
                <c:ptCount val="7"/>
                <c:pt idx="0">
                  <c:v>206.71911</c:v>
                </c:pt>
                <c:pt idx="1">
                  <c:v>194.129715</c:v>
                </c:pt>
                <c:pt idx="2">
                  <c:v>170.31592499999999</c:v>
                </c:pt>
                <c:pt idx="3">
                  <c:v>146.762135</c:v>
                </c:pt>
                <c:pt idx="4">
                  <c:v>123.468345</c:v>
                </c:pt>
                <c:pt idx="5">
                  <c:v>111.59394999999999</c:v>
                </c:pt>
                <c:pt idx="6">
                  <c:v>87.975160000000002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E-43C3-BB13-73E2CAC8F490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Stats'!$CC$3:$CC$9</c:f>
              <c:numCache>
                <c:formatCode>0.0</c:formatCode>
                <c:ptCount val="7"/>
                <c:pt idx="0">
                  <c:v>210.375</c:v>
                </c:pt>
                <c:pt idx="1">
                  <c:v>197.24249999999998</c:v>
                </c:pt>
                <c:pt idx="2">
                  <c:v>172.76249999999999</c:v>
                </c:pt>
                <c:pt idx="3">
                  <c:v>148.6225</c:v>
                </c:pt>
                <c:pt idx="4">
                  <c:v>124.82250000000002</c:v>
                </c:pt>
                <c:pt idx="5">
                  <c:v>112.625</c:v>
                </c:pt>
                <c:pt idx="6">
                  <c:v>88.399999999999991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E-43C3-BB13-73E2CAC8F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285</c:v>
                </c:pt>
                <c:pt idx="2">
                  <c:v>277.5</c:v>
                </c:pt>
                <c:pt idx="3">
                  <c:v>264.60000000000002</c:v>
                </c:pt>
                <c:pt idx="4">
                  <c:v>242.25</c:v>
                </c:pt>
                <c:pt idx="5">
                  <c:v>222.75</c:v>
                </c:pt>
                <c:pt idx="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2-4C27-9A75-FB6AA25047B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  <c:pt idx="4">
                  <c:v>280</c:v>
                </c:pt>
                <c:pt idx="5">
                  <c:v>276</c:v>
                </c:pt>
                <c:pt idx="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2-4C27-9A75-FB6AA25047B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2-4C27-9A75-FB6AA25047B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226.43789999999998</c:v>
                </c:pt>
                <c:pt idx="2">
                  <c:v>223.18789999999998</c:v>
                </c:pt>
                <c:pt idx="3">
                  <c:v>215.539142</c:v>
                </c:pt>
                <c:pt idx="4">
                  <c:v>202.76600500000001</c:v>
                </c:pt>
                <c:pt idx="5">
                  <c:v>189.16911000000002</c:v>
                </c:pt>
                <c:pt idx="6">
                  <c:v>175.89721499999999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2-4C27-9A75-FB6AA25047B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229.5</c:v>
                </c:pt>
                <c:pt idx="2">
                  <c:v>225.25</c:v>
                </c:pt>
                <c:pt idx="3">
                  <c:v>216.57999999999998</c:v>
                </c:pt>
                <c:pt idx="4">
                  <c:v>201.875</c:v>
                </c:pt>
                <c:pt idx="5">
                  <c:v>187.42499999999998</c:v>
                </c:pt>
                <c:pt idx="6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2-4C27-9A75-FB6AA250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5-4D3A-9264-4F8070F396B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5-4D3A-9264-4F8070F396B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5-4D3A-9264-4F8070F396B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5-4D3A-9264-4F8070F396B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75-4D3A-9264-4F8070F3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'Blaze Stats'!$V$3:$V$7</c:f>
              <c:numCache>
                <c:formatCode>0.0</c:formatCode>
                <c:ptCount val="5"/>
                <c:pt idx="0">
                  <c:v>270</c:v>
                </c:pt>
                <c:pt idx="1">
                  <c:v>249.89999999999998</c:v>
                </c:pt>
                <c:pt idx="2">
                  <c:v>228</c:v>
                </c:pt>
                <c:pt idx="3">
                  <c:v>200.10000000000002</c:v>
                </c:pt>
                <c:pt idx="4">
                  <c:v>175.5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9-41AB-93AC-9EF9757F33B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Stats'!$AK$3:$AK$7</c:f>
              <c:numCache>
                <c:formatCode>0.0</c:formatCode>
                <c:ptCount val="5"/>
                <c:pt idx="0">
                  <c:v>288</c:v>
                </c:pt>
                <c:pt idx="1">
                  <c:v>280</c:v>
                </c:pt>
                <c:pt idx="2">
                  <c:v>272</c:v>
                </c:pt>
                <c:pt idx="3">
                  <c:v>260</c:v>
                </c:pt>
                <c:pt idx="4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9-41AB-93AC-9EF9757F33B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304.29000000000002</c:v>
                </c:pt>
                <c:pt idx="2">
                  <c:v>294.97499999999997</c:v>
                </c:pt>
                <c:pt idx="3">
                  <c:v>285.66000000000003</c:v>
                </c:pt>
                <c:pt idx="4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9-41AB-93AC-9EF9757F33B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Stats'!$BQ$3:$BQ$7</c:f>
              <c:numCache>
                <c:formatCode>0.0</c:formatCode>
                <c:ptCount val="5"/>
                <c:pt idx="0">
                  <c:v>219.93789999999998</c:v>
                </c:pt>
                <c:pt idx="1">
                  <c:v>209.16914199999999</c:v>
                </c:pt>
                <c:pt idx="2">
                  <c:v>196.591005</c:v>
                </c:pt>
                <c:pt idx="3">
                  <c:v>181.412868</c:v>
                </c:pt>
                <c:pt idx="4">
                  <c:v>168.69411000000002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9-41AB-93AC-9EF9757F33B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Stats'!$CC$3:$CC$7</c:f>
              <c:numCache>
                <c:formatCode>0.0</c:formatCode>
                <c:ptCount val="5"/>
                <c:pt idx="0">
                  <c:v>221</c:v>
                </c:pt>
                <c:pt idx="1">
                  <c:v>208.25</c:v>
                </c:pt>
                <c:pt idx="2">
                  <c:v>193.79999999999998</c:v>
                </c:pt>
                <c:pt idx="3">
                  <c:v>175.95</c:v>
                </c:pt>
                <c:pt idx="4">
                  <c:v>160.65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9-41AB-93AC-9EF9757F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'Ghast Stats'!$V$3:$V$7</c:f>
              <c:numCache>
                <c:formatCode>0.0</c:formatCode>
                <c:ptCount val="5"/>
                <c:pt idx="0">
                  <c:v>292.5</c:v>
                </c:pt>
                <c:pt idx="1">
                  <c:v>292.5</c:v>
                </c:pt>
                <c:pt idx="2">
                  <c:v>292.5</c:v>
                </c:pt>
                <c:pt idx="3">
                  <c:v>292.5</c:v>
                </c:pt>
                <c:pt idx="4">
                  <c:v>292.5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5-4225-967C-6A79801BF74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5-4225-967C-6A79801BF74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310.5</c:v>
                </c:pt>
                <c:pt idx="4">
                  <c:v>310.5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5-4225-967C-6A79801BF74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Stats'!$BQ$3:$BQ$7</c:f>
              <c:numCache>
                <c:formatCode>0.0</c:formatCode>
                <c:ptCount val="5"/>
                <c:pt idx="0">
                  <c:v>229.68789999999998</c:v>
                </c:pt>
                <c:pt idx="1">
                  <c:v>229.68789999999998</c:v>
                </c:pt>
                <c:pt idx="2">
                  <c:v>229.68789999999998</c:v>
                </c:pt>
                <c:pt idx="3">
                  <c:v>229.68789999999998</c:v>
                </c:pt>
                <c:pt idx="4">
                  <c:v>229.68789999999998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5-4225-967C-6A79801BF74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Stats'!$CC$3:$CC$7</c:f>
              <c:numCache>
                <c:formatCode>0.0</c:formatCode>
                <c:ptCount val="5"/>
                <c:pt idx="0">
                  <c:v>233.75</c:v>
                </c:pt>
                <c:pt idx="1">
                  <c:v>233.75</c:v>
                </c:pt>
                <c:pt idx="2">
                  <c:v>233.75</c:v>
                </c:pt>
                <c:pt idx="3">
                  <c:v>233.75</c:v>
                </c:pt>
                <c:pt idx="4">
                  <c:v>233.75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5-4225-967C-6A79801B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Stats'!$V$3:$V$7</c:f>
              <c:numCache>
                <c:formatCode>0.0</c:formatCode>
                <c:ptCount val="5"/>
                <c:pt idx="0">
                  <c:v>292.5</c:v>
                </c:pt>
                <c:pt idx="1">
                  <c:v>283.70999999999998</c:v>
                </c:pt>
                <c:pt idx="2">
                  <c:v>270.75</c:v>
                </c:pt>
                <c:pt idx="3">
                  <c:v>252.45000000000002</c:v>
                </c:pt>
                <c:pt idx="4">
                  <c:v>233.32499999999999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006-A640-E4FD00D8AD8A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290.40000000000003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D-4006-A640-E4FD00D8AD8A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304.29000000000002</c:v>
                </c:pt>
                <c:pt idx="2">
                  <c:v>294.97499999999997</c:v>
                </c:pt>
                <c:pt idx="3">
                  <c:v>279.45</c:v>
                </c:pt>
                <c:pt idx="4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D-4006-A640-E4FD00D8AD8A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Stats'!$BQ$3:$BQ$7</c:f>
              <c:numCache>
                <c:formatCode>0.0</c:formatCode>
                <c:ptCount val="5"/>
                <c:pt idx="0">
                  <c:v>229.68789999999998</c:v>
                </c:pt>
                <c:pt idx="1">
                  <c:v>223.82014199999998</c:v>
                </c:pt>
                <c:pt idx="2">
                  <c:v>215.116005</c:v>
                </c:pt>
                <c:pt idx="3">
                  <c:v>202.03911000000002</c:v>
                </c:pt>
                <c:pt idx="4">
                  <c:v>188.604715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D-4006-A640-E4FD00D8AD8A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Stats'!$CC$3:$CC$7</c:f>
              <c:numCache>
                <c:formatCode>0.0</c:formatCode>
                <c:ptCount val="5"/>
                <c:pt idx="0">
                  <c:v>233.75</c:v>
                </c:pt>
                <c:pt idx="1">
                  <c:v>227.40900000000002</c:v>
                </c:pt>
                <c:pt idx="2">
                  <c:v>218.02500000000001</c:v>
                </c:pt>
                <c:pt idx="3">
                  <c:v>204.255</c:v>
                </c:pt>
                <c:pt idx="4">
                  <c:v>190.01749999999998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BD-4006-A640-E4FD00D8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262.5</c:v>
                </c:pt>
                <c:pt idx="3">
                  <c:v>242.54999999999998</c:v>
                </c:pt>
                <c:pt idx="4">
                  <c:v>213.75</c:v>
                </c:pt>
                <c:pt idx="5">
                  <c:v>189</c:v>
                </c:pt>
                <c:pt idx="6">
                  <c:v>172.125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4-40CC-B4D1-BA38CAC1D6E2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284</c:v>
                </c:pt>
                <c:pt idx="3">
                  <c:v>276</c:v>
                </c:pt>
                <c:pt idx="4">
                  <c:v>264</c:v>
                </c:pt>
                <c:pt idx="5">
                  <c:v>256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4-40CC-B4D1-BA38CAC1D6E2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4-40CC-B4D1-BA38CAC1D6E2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216.68789999999998</c:v>
                </c:pt>
                <c:pt idx="3">
                  <c:v>205.98414199999999</c:v>
                </c:pt>
                <c:pt idx="4">
                  <c:v>190.41600500000001</c:v>
                </c:pt>
                <c:pt idx="5">
                  <c:v>174.54411000000002</c:v>
                </c:pt>
                <c:pt idx="6">
                  <c:v>162.08471499999999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4-40CC-B4D1-BA38CAC1D6E2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216.75</c:v>
                </c:pt>
                <c:pt idx="3">
                  <c:v>204.08499999999998</c:v>
                </c:pt>
                <c:pt idx="4">
                  <c:v>185.72499999999999</c:v>
                </c:pt>
                <c:pt idx="5">
                  <c:v>168.29999999999998</c:v>
                </c:pt>
                <c:pt idx="6">
                  <c:v>155.33750000000001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4-40CC-B4D1-BA38CAC1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'Witch Stats'!$V$3:$V$7</c:f>
              <c:numCache>
                <c:formatCode>0.0</c:formatCode>
                <c:ptCount val="5"/>
                <c:pt idx="0">
                  <c:v>263.25</c:v>
                </c:pt>
                <c:pt idx="1">
                  <c:v>231.60000000000002</c:v>
                </c:pt>
                <c:pt idx="2">
                  <c:v>199.5</c:v>
                </c:pt>
                <c:pt idx="3">
                  <c:v>168.3</c:v>
                </c:pt>
                <c:pt idx="4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F-42C6-8568-F24C0CC6135D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290.40000000000003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F-42C6-8568-F24C0CC6135D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Stats'!$AX$3:$AX$7</c:f>
              <c:numCache>
                <c:formatCode>0.0</c:formatCode>
                <c:ptCount val="5"/>
                <c:pt idx="0">
                  <c:v>279.45</c:v>
                </c:pt>
                <c:pt idx="1">
                  <c:v>248.4</c:v>
                </c:pt>
                <c:pt idx="2">
                  <c:v>217.35</c:v>
                </c:pt>
                <c:pt idx="3">
                  <c:v>186.29999999999998</c:v>
                </c:pt>
                <c:pt idx="4">
                  <c:v>155.25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F-42C6-8568-F24C0CC6135D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Stats'!$BQ$3:$BQ$7</c:f>
              <c:numCache>
                <c:formatCode>0.0</c:formatCode>
                <c:ptCount val="5"/>
                <c:pt idx="0">
                  <c:v>206.71911</c:v>
                </c:pt>
                <c:pt idx="1">
                  <c:v>182.71032000000002</c:v>
                </c:pt>
                <c:pt idx="2">
                  <c:v>158.50653</c:v>
                </c:pt>
                <c:pt idx="3">
                  <c:v>134.69273999999999</c:v>
                </c:pt>
                <c:pt idx="4">
                  <c:v>110.94395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F-42C6-8568-F24C0CC6135D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Stats'!$CC$3:$CC$7</c:f>
              <c:numCache>
                <c:formatCode>0.0</c:formatCode>
                <c:ptCount val="5"/>
                <c:pt idx="0">
                  <c:v>210.375</c:v>
                </c:pt>
                <c:pt idx="1">
                  <c:v>185.64</c:v>
                </c:pt>
                <c:pt idx="2">
                  <c:v>160.65</c:v>
                </c:pt>
                <c:pt idx="3">
                  <c:v>136.16999999999999</c:v>
                </c:pt>
                <c:pt idx="4">
                  <c:v>111.77499999999999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F-42C6-8568-F24C0CC61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Stats'!$V$3:$V$6</c:f>
              <c:numCache>
                <c:formatCode>0.0</c:formatCode>
                <c:ptCount val="4"/>
                <c:pt idx="0">
                  <c:v>292.5</c:v>
                </c:pt>
                <c:pt idx="1">
                  <c:v>270.75</c:v>
                </c:pt>
                <c:pt idx="2">
                  <c:v>249.75</c:v>
                </c:pt>
                <c:pt idx="3">
                  <c:v>229.5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9-4DA1-863D-5C98D8F115B8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Stats'!$AK$3:$AK$6</c:f>
              <c:numCache>
                <c:formatCode>0.0</c:formatCode>
                <c:ptCount val="4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9-4DA1-863D-5C98D8F115B8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Stats'!$AX$3:$AX$6</c:f>
              <c:numCache>
                <c:formatCode>0.0</c:formatCode>
                <c:ptCount val="4"/>
                <c:pt idx="0">
                  <c:v>310.5</c:v>
                </c:pt>
                <c:pt idx="1">
                  <c:v>294.97499999999997</c:v>
                </c:pt>
                <c:pt idx="2">
                  <c:v>279.45</c:v>
                </c:pt>
                <c:pt idx="3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9-4DA1-863D-5C98D8F115B8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Stats'!$BQ$3:$BQ$6</c:f>
              <c:numCache>
                <c:formatCode>0.0</c:formatCode>
                <c:ptCount val="4"/>
                <c:pt idx="0">
                  <c:v>229.68789999999998</c:v>
                </c:pt>
                <c:pt idx="1">
                  <c:v>215.116005</c:v>
                </c:pt>
                <c:pt idx="2">
                  <c:v>200.86911000000001</c:v>
                </c:pt>
                <c:pt idx="3">
                  <c:v>186.94721499999997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9-4DA1-863D-5C98D8F115B8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Stats'!$CC$3:$CC$6</c:f>
              <c:numCache>
                <c:formatCode>0.0</c:formatCode>
                <c:ptCount val="4"/>
                <c:pt idx="0">
                  <c:v>233.75</c:v>
                </c:pt>
                <c:pt idx="1">
                  <c:v>218.02500000000001</c:v>
                </c:pt>
                <c:pt idx="2">
                  <c:v>202.72499999999999</c:v>
                </c:pt>
                <c:pt idx="3">
                  <c:v>187.85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C9-4DA1-863D-5C98D8F1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'Husk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270</c:v>
                </c:pt>
                <c:pt idx="3">
                  <c:v>257.25</c:v>
                </c:pt>
                <c:pt idx="4">
                  <c:v>235.125</c:v>
                </c:pt>
                <c:pt idx="5">
                  <c:v>216</c:v>
                </c:pt>
                <c:pt idx="6">
                  <c:v>197.625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F-46E2-B4FC-870DC64DA114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288</c:v>
                </c:pt>
                <c:pt idx="3">
                  <c:v>284</c:v>
                </c:pt>
                <c:pt idx="4">
                  <c:v>276</c:v>
                </c:pt>
                <c:pt idx="5">
                  <c:v>272</c:v>
                </c:pt>
                <c:pt idx="6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F-46E2-B4FC-870DC64DA114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F-46E2-B4FC-870DC64DA114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219.93789999999998</c:v>
                </c:pt>
                <c:pt idx="3">
                  <c:v>212.354142</c:v>
                </c:pt>
                <c:pt idx="4">
                  <c:v>199.678505</c:v>
                </c:pt>
                <c:pt idx="5">
                  <c:v>186.24411000000001</c:v>
                </c:pt>
                <c:pt idx="6">
                  <c:v>173.13471499999997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F-46E2-B4FC-870DC64DA114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221</c:v>
                </c:pt>
                <c:pt idx="3">
                  <c:v>212.41499999999999</c:v>
                </c:pt>
                <c:pt idx="4">
                  <c:v>197.83750000000001</c:v>
                </c:pt>
                <c:pt idx="5">
                  <c:v>183.6</c:v>
                </c:pt>
                <c:pt idx="6">
                  <c:v>169.78749999999999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3F-46E2-B4FC-870DC64D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270</c:v>
                </c:pt>
                <c:pt idx="2">
                  <c:v>255</c:v>
                </c:pt>
                <c:pt idx="3">
                  <c:v>235.20000000000002</c:v>
                </c:pt>
                <c:pt idx="4">
                  <c:v>213.75</c:v>
                </c:pt>
                <c:pt idx="5">
                  <c:v>189</c:v>
                </c:pt>
                <c:pt idx="6">
                  <c:v>165.75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9-4B39-ACBB-F525950C6089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288</c:v>
                </c:pt>
                <c:pt idx="2">
                  <c:v>280</c:v>
                </c:pt>
                <c:pt idx="3">
                  <c:v>272</c:v>
                </c:pt>
                <c:pt idx="4">
                  <c:v>264</c:v>
                </c:pt>
                <c:pt idx="5">
                  <c:v>256</c:v>
                </c:pt>
                <c:pt idx="6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9-4B39-ACBB-F525950C6089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9-4B39-ACBB-F525950C6089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219.93789999999998</c:v>
                </c:pt>
                <c:pt idx="2">
                  <c:v>213.43789999999998</c:v>
                </c:pt>
                <c:pt idx="3">
                  <c:v>202.79914199999999</c:v>
                </c:pt>
                <c:pt idx="4">
                  <c:v>190.41600500000001</c:v>
                </c:pt>
                <c:pt idx="5">
                  <c:v>174.54411000000002</c:v>
                </c:pt>
                <c:pt idx="6">
                  <c:v>159.322215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9-4B39-ACBB-F525950C6089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221</c:v>
                </c:pt>
                <c:pt idx="2">
                  <c:v>212.5</c:v>
                </c:pt>
                <c:pt idx="3">
                  <c:v>199.92</c:v>
                </c:pt>
                <c:pt idx="4">
                  <c:v>185.72499999999999</c:v>
                </c:pt>
                <c:pt idx="5">
                  <c:v>168.29999999999998</c:v>
                </c:pt>
                <c:pt idx="6">
                  <c:v>151.72499999999999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9-4B39-ACBB-F525950C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F-4051-876F-8DD5E649069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F-4051-876F-8DD5E649069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F-4051-876F-8DD5E649069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F-4051-876F-8DD5E649069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5F-4051-876F-8DD5E649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Stats'!$V$3:$V$9</c:f>
              <c:numCache>
                <c:formatCode>0.0</c:formatCode>
                <c:ptCount val="7"/>
                <c:pt idx="0">
                  <c:v>277.875</c:v>
                </c:pt>
                <c:pt idx="1">
                  <c:v>260.55</c:v>
                </c:pt>
                <c:pt idx="2">
                  <c:v>242.25</c:v>
                </c:pt>
                <c:pt idx="3">
                  <c:v>224.39999999999998</c:v>
                </c:pt>
                <c:pt idx="4">
                  <c:v>188.99999999999997</c:v>
                </c:pt>
                <c:pt idx="5">
                  <c:v>170.625</c:v>
                </c:pt>
                <c:pt idx="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0-4422-9061-7B0429DE2BB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0-4422-9061-7B0429DE2BB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Stats'!$AX$3:$AX$9</c:f>
              <c:numCache>
                <c:formatCode>0.0</c:formatCode>
                <c:ptCount val="7"/>
                <c:pt idx="0">
                  <c:v>294.97499999999997</c:v>
                </c:pt>
                <c:pt idx="1">
                  <c:v>279.45</c:v>
                </c:pt>
                <c:pt idx="2">
                  <c:v>263.92500000000001</c:v>
                </c:pt>
                <c:pt idx="3">
                  <c:v>248.4</c:v>
                </c:pt>
                <c:pt idx="4">
                  <c:v>217.35</c:v>
                </c:pt>
                <c:pt idx="5">
                  <c:v>201.82500000000002</c:v>
                </c:pt>
                <c:pt idx="6">
                  <c:v>186.29999999999998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0-4422-9061-7B0429DE2BB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Stats'!$BQ$3:$BQ$9</c:f>
              <c:numCache>
                <c:formatCode>0.0</c:formatCode>
                <c:ptCount val="7"/>
                <c:pt idx="0">
                  <c:v>218.20350500000001</c:v>
                </c:pt>
                <c:pt idx="1">
                  <c:v>205.54911000000001</c:v>
                </c:pt>
                <c:pt idx="2">
                  <c:v>192.47221499999998</c:v>
                </c:pt>
                <c:pt idx="3">
                  <c:v>179.59032000000002</c:v>
                </c:pt>
                <c:pt idx="4">
                  <c:v>153.95652999999999</c:v>
                </c:pt>
                <c:pt idx="5">
                  <c:v>140.84713500000001</c:v>
                </c:pt>
                <c:pt idx="6">
                  <c:v>128.06273999999999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0-4422-9061-7B0429DE2BB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Stats'!$CC$3:$CC$9</c:f>
              <c:numCache>
                <c:formatCode>0.0</c:formatCode>
                <c:ptCount val="7"/>
                <c:pt idx="0">
                  <c:v>222.0625</c:v>
                </c:pt>
                <c:pt idx="1">
                  <c:v>208.845</c:v>
                </c:pt>
                <c:pt idx="2">
                  <c:v>195.07499999999999</c:v>
                </c:pt>
                <c:pt idx="3">
                  <c:v>181.56</c:v>
                </c:pt>
                <c:pt idx="4">
                  <c:v>154.69999999999999</c:v>
                </c:pt>
                <c:pt idx="5">
                  <c:v>140.88749999999999</c:v>
                </c:pt>
                <c:pt idx="6">
                  <c:v>127.5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C0-4422-9061-7B0429DE2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'Brute Stats'!$V$3:$V$7</c:f>
              <c:numCache>
                <c:formatCode>0.0</c:formatCode>
                <c:ptCount val="5"/>
                <c:pt idx="0">
                  <c:v>248.625</c:v>
                </c:pt>
                <c:pt idx="1">
                  <c:v>219.375</c:v>
                </c:pt>
                <c:pt idx="2">
                  <c:v>175.5</c:v>
                </c:pt>
                <c:pt idx="3">
                  <c:v>131.62499999999997</c:v>
                </c:pt>
                <c:pt idx="4">
                  <c:v>102.375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D-4F60-8570-1909BCA6CA42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D-4F60-8570-1909BCA6CA42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Stats'!$AX$3:$AX$7</c:f>
              <c:numCache>
                <c:formatCode>0.0</c:formatCode>
                <c:ptCount val="5"/>
                <c:pt idx="0">
                  <c:v>263.92500000000001</c:v>
                </c:pt>
                <c:pt idx="1">
                  <c:v>232.875</c:v>
                </c:pt>
                <c:pt idx="2">
                  <c:v>186.29999999999998</c:v>
                </c:pt>
                <c:pt idx="3">
                  <c:v>139.72499999999999</c:v>
                </c:pt>
                <c:pt idx="4">
                  <c:v>108.675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D-4F60-8570-1909BCA6CA42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Stats'!$BQ$3:$BQ$7</c:f>
              <c:numCache>
                <c:formatCode>0.0</c:formatCode>
                <c:ptCount val="5"/>
                <c:pt idx="0">
                  <c:v>195.23471499999999</c:v>
                </c:pt>
                <c:pt idx="1">
                  <c:v>172.26592500000001</c:v>
                </c:pt>
                <c:pt idx="2">
                  <c:v>137.81273999999999</c:v>
                </c:pt>
                <c:pt idx="3">
                  <c:v>103.35955499999999</c:v>
                </c:pt>
                <c:pt idx="4">
                  <c:v>80.390764999999988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D-4F60-8570-1909BCA6CA42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Stats'!$CC$3:$CC$7</c:f>
              <c:numCache>
                <c:formatCode>0.0</c:formatCode>
                <c:ptCount val="5"/>
                <c:pt idx="0">
                  <c:v>198.6875</c:v>
                </c:pt>
                <c:pt idx="1">
                  <c:v>175.3125</c:v>
                </c:pt>
                <c:pt idx="2">
                  <c:v>140.25</c:v>
                </c:pt>
                <c:pt idx="3">
                  <c:v>105.18749999999999</c:v>
                </c:pt>
                <c:pt idx="4">
                  <c:v>81.8125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DD-4F60-8570-1909BCA6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Stats'!$V$3:$V$7</c:f>
              <c:numCache>
                <c:formatCode>0.0</c:formatCode>
                <c:ptCount val="5"/>
                <c:pt idx="0">
                  <c:v>277.875</c:v>
                </c:pt>
                <c:pt idx="1">
                  <c:v>263.25</c:v>
                </c:pt>
                <c:pt idx="2">
                  <c:v>248.625</c:v>
                </c:pt>
                <c:pt idx="3">
                  <c:v>219.375</c:v>
                </c:pt>
                <c:pt idx="4">
                  <c:v>204.75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9-4B70-8451-6DA549B8F27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9-4B70-8451-6DA549B8F27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Stats'!$AX$3:$AX$7</c:f>
              <c:numCache>
                <c:formatCode>0.0</c:formatCode>
                <c:ptCount val="5"/>
                <c:pt idx="0">
                  <c:v>294.97499999999997</c:v>
                </c:pt>
                <c:pt idx="1">
                  <c:v>279.45</c:v>
                </c:pt>
                <c:pt idx="2">
                  <c:v>263.92500000000001</c:v>
                </c:pt>
                <c:pt idx="3">
                  <c:v>232.875</c:v>
                </c:pt>
                <c:pt idx="4">
                  <c:v>217.35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9-4B70-8451-6DA549B8F27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Stats'!$BQ$3:$BQ$7</c:f>
              <c:numCache>
                <c:formatCode>0.0</c:formatCode>
                <c:ptCount val="5"/>
                <c:pt idx="0">
                  <c:v>218.20350500000001</c:v>
                </c:pt>
                <c:pt idx="1">
                  <c:v>206.71911</c:v>
                </c:pt>
                <c:pt idx="2">
                  <c:v>195.23471499999999</c:v>
                </c:pt>
                <c:pt idx="3">
                  <c:v>172.26592500000001</c:v>
                </c:pt>
                <c:pt idx="4">
                  <c:v>160.78152999999998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9-4B70-8451-6DA549B8F27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Stats'!$CC$3:$CC$7</c:f>
              <c:numCache>
                <c:formatCode>0.0</c:formatCode>
                <c:ptCount val="5"/>
                <c:pt idx="0">
                  <c:v>222.0625</c:v>
                </c:pt>
                <c:pt idx="1">
                  <c:v>210.375</c:v>
                </c:pt>
                <c:pt idx="2">
                  <c:v>198.6875</c:v>
                </c:pt>
                <c:pt idx="3">
                  <c:v>175.3125</c:v>
                </c:pt>
                <c:pt idx="4">
                  <c:v>163.625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C9-4B70-8451-6DA549B8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'Spider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263.625</c:v>
                </c:pt>
                <c:pt idx="5">
                  <c:v>248.39999999999998</c:v>
                </c:pt>
                <c:pt idx="6">
                  <c:v>236.25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7-4B6E-A61C-A11EB0339B0A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292</c:v>
                </c:pt>
                <c:pt idx="5">
                  <c:v>288</c:v>
                </c:pt>
                <c:pt idx="6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7-4B6E-A61C-A11EB0339B0A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7-4B6E-A61C-A11EB0339B0A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212.028505</c:v>
                </c:pt>
                <c:pt idx="5">
                  <c:v>202.34286800000001</c:v>
                </c:pt>
                <c:pt idx="6">
                  <c:v>195.01911000000001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7-4B6E-A61C-A11EB0339B0A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213.98749999999998</c:v>
                </c:pt>
                <c:pt idx="5">
                  <c:v>203.32000000000002</c:v>
                </c:pt>
                <c:pt idx="6">
                  <c:v>195.07499999999999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7-4B6E-A61C-A11EB033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52CC3F-D038-D6A3-A61F-324B54E52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E2BEF-5FF7-42E6-9EC0-B3E20663B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FE425-144E-47A1-B9EE-F4EBE706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B5555-D382-46A7-852A-CEBD3DAF3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745FE-3B7B-4356-95E1-10406CCDE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F9F68-3280-4DCA-A63E-06F8BAD5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91FBB-6F2E-49ED-8C26-EA97F10EA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5502A-52B8-4CD1-8A41-98824B196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6788D-7EC9-4410-B00A-A9FFA965D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AE004-029E-483C-AF9E-245E2E934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FCAC5-6406-4DF2-83C4-FAFF8E46B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5F8A8-ED3D-431A-AD69-B74F0641B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6757A-2F42-4411-B3F6-E43F74C22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15</xdr:col>
      <xdr:colOff>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184A3-7B6D-4B96-96E2-FF6BF5572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64EC0-B80B-4829-A68D-52A43EEC0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6FE99-4641-4C8C-9EC6-CB878E7E2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74CD0-2C4F-4B96-B43C-0C636C221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92D0A-42FE-4B2B-8ECA-E9A430CF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FC7A5-1496-487E-AE13-E83EB0C9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8A7AE-981C-4832-97A8-BA0D741F5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1919E-063D-4882-8656-7C9406CE3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4"/>
  <sheetViews>
    <sheetView zoomScaleNormal="100" workbookViewId="0">
      <pane xSplit="1" topLeftCell="B1" activePane="topRight" state="frozen"/>
      <selection activeCell="D20" sqref="D20"/>
      <selection pane="topRight" activeCell="A8" sqref="A8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50</v>
      </c>
      <c r="F3" s="3">
        <f t="shared" ref="F3:F9" si="0">($B3 + 3 * $C3) / 10 / (1 - $D3 * 0.006) *POWER($E3, 0.75) * $C$14 / 13</f>
        <v>34.713259320797469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5</v>
      </c>
      <c r="D4">
        <v>0</v>
      </c>
      <c r="E4">
        <v>65</v>
      </c>
      <c r="F4" s="3">
        <f t="shared" si="0"/>
        <v>55.469240439215973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37.5</v>
      </c>
      <c r="J4" s="3">
        <f>MAX('Sword Stats'!E$2 - $C4, 0)*MAX(1 - $D4/100,0)*'Sword Stats'!$F$2</f>
        <v>60</v>
      </c>
      <c r="K4" s="3">
        <f>MAX('Sword Stats'!D$3 - $C4, 0)*MAX(1 - $D4/100,0)*'Sword Stats'!$F$3</f>
        <v>56.25</v>
      </c>
      <c r="L4" s="3">
        <f>MAX('Sword Stats'!E$3 - $C4, 0)*MAX(1 - $D4/100,0)*'Sword Stats'!$F$3</f>
        <v>88.125</v>
      </c>
      <c r="M4" s="3">
        <f>MAX('Sword Stats'!D$4 - $C4, 0)*MAX(1 - $D4/100,0)*'Sword Stats'!$F$4</f>
        <v>78.75</v>
      </c>
      <c r="N4" s="3">
        <f>MAX('Sword Stats'!E$4 - $C4, 0)*MAX(1 - $D4/100,0)*'Sword Stats'!$F$4</f>
        <v>121.875</v>
      </c>
      <c r="O4" s="3">
        <f>MAX('Sword Stats'!D$5 - $C4, 0)*MAX(1 - $D4/100,0)*'Sword Stats'!$F$5</f>
        <v>105</v>
      </c>
      <c r="P4" s="3">
        <f>MAX('Sword Stats'!E$5 - $C4, 0)*MAX(1 - $D4/100,0)*'Sword Stats'!$F$5</f>
        <v>161.25</v>
      </c>
      <c r="Q4" s="3">
        <f>MAX('Sword Stats'!D$6 - $C4, 0)*MAX(1 - $D4/100,0)*'Sword Stats'!$F$6</f>
        <v>131.25</v>
      </c>
      <c r="R4" s="3">
        <f>MAX('Sword Stats'!E$6 - $C4, 0)*MAX(1 - $D4/100,0)*'Sword Stats'!$F$6</f>
        <v>200.625</v>
      </c>
      <c r="S4" s="3">
        <f>MAX('Sword Stats'!D$7 - $C4, 0)*MAX(1 - $D4/100,0)*'Sword Stats'!$F$7</f>
        <v>153.75</v>
      </c>
      <c r="T4" s="3">
        <f>MAX('Sword Stats'!E$7 - $C4, 0)*MAX(1 - $D4/100,0)*'Sword Stats'!$F$7</f>
        <v>234.375</v>
      </c>
      <c r="U4" s="3">
        <f>MAX('Sword Stats'!D$8 - $C4, 0)*MAX(1 - $D4/100,0)*'Sword Stats'!$F$8</f>
        <v>187.5</v>
      </c>
      <c r="V4" s="3">
        <f>MAX('Sword Stats'!E$8 - $C4, 0)*MAX(1 - $D4/100,0)*'Sword Stats'!$F$8</f>
        <v>285</v>
      </c>
      <c r="W4" s="3">
        <f>MAX('Sword Stats'!D$9 - $C4, 0)*MAX(1 - $D4/100,0)*'Sword Stats'!$F$9</f>
        <v>52.5</v>
      </c>
      <c r="X4" s="3">
        <f>MAX('Sword Stats'!E$9 - $C4, 0)*MAX(1 - $D4/100,0)*'Sword Stats'!$F$9</f>
        <v>82.5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53.506700000000002</v>
      </c>
      <c r="BG4" s="3">
        <f>MAX('Bow Stats'!E$2 - $C4, 0)*MAX(1 - $D4/100,0)*'Bow Stats'!$F$2</f>
        <v>76.257349999999988</v>
      </c>
      <c r="BH4" s="3">
        <f>MAX('Bow Stats'!D$3 - $C4, 0)*MAX(1 - $D4/100,0)*'Bow Stats'!$F$3</f>
        <v>69.272449999999992</v>
      </c>
      <c r="BI4" s="3">
        <f>MAX('Bow Stats'!E$3 - $C4, 0)*MAX(1 - $D4/100,0)*'Bow Stats'!$F$3</f>
        <v>98.342724999999987</v>
      </c>
      <c r="BJ4" s="3">
        <f>MAX('Bow Stats'!D$4 - $C4, 0)*MAX(1 - $D4/100,0)*'Bow Stats'!$F$4</f>
        <v>91.344500000000011</v>
      </c>
      <c r="BK4" s="3">
        <f>MAX('Bow Stats'!E$4 - $C4, 0)*MAX(1 - $D4/100,0)*'Bow Stats'!$F$4</f>
        <v>129.26224999999999</v>
      </c>
      <c r="BL4" s="3">
        <f>MAX('Bow Stats'!D$5 - $C4, 0)*MAX(1 - $D4/100,0)*'Bow Stats'!$F$5</f>
        <v>113.41655</v>
      </c>
      <c r="BM4" s="3">
        <f>MAX('Bow Stats'!E$5 - $C4, 0)*MAX(1 - $D4/100,0)*'Bow Stats'!$F$5</f>
        <v>160.18177499999999</v>
      </c>
      <c r="BN4" s="3">
        <f>MAX('Bow Stats'!D$6 - $C4, 0)*MAX(1 - $D4/100,0)*'Bow Stats'!$F$6</f>
        <v>138.64175</v>
      </c>
      <c r="BO4" s="3">
        <f>MAX('Bow Stats'!E$6 - $C4, 0)*MAX(1 - $D4/100,0)*'Bow Stats'!$F$6</f>
        <v>195.51837499999999</v>
      </c>
      <c r="BP4" s="3">
        <f>MAX('Bow Stats'!D$7 - $C4, 0)*MAX(1 - $D4/100,0)*'Bow Stats'!$F$7</f>
        <v>160.71380000000002</v>
      </c>
      <c r="BQ4" s="3">
        <f>MAX('Bow Stats'!E$7 - $C4, 0)*MAX(1 - $D4/100,0)*'Bow Stats'!$F$7</f>
        <v>226.43789999999998</v>
      </c>
      <c r="BS4" s="3">
        <f>MAX('Crossbow Stats'!D$2 - $C4, 0)*MAX(1 - $D4/100,0)*'Crossbow Stats'!$F$2</f>
        <v>78.625</v>
      </c>
      <c r="BT4" s="3">
        <f>MAX('Crossbow Stats'!E$2 - $C4*'Crossbow Stats'!$G$2, 0)*MAX(1 - $D4/100,0)*'Crossbow Stats'!$F$2</f>
        <v>78.625</v>
      </c>
      <c r="BU4" s="3">
        <f>MAX('Crossbow Stats'!D$3 - $C4, 0)*MAX(1 - $D4/100,0)*'Crossbow Stats'!$F$3</f>
        <v>99.875</v>
      </c>
      <c r="BV4" s="3">
        <f>MAX('Crossbow Stats'!E$3 - $C4*'Crossbow Stats'!$G$3, 0)*MAX(1 - $D4/100,0)*'Crossbow Stats'!$F$3</f>
        <v>99.875</v>
      </c>
      <c r="BW4" s="3">
        <f>MAX('Crossbow Stats'!D$4 - $C4, 0)*MAX(1 - $D4/100,0)*'Crossbow Stats'!$F$4</f>
        <v>127.5</v>
      </c>
      <c r="BX4" s="3">
        <f>MAX('Crossbow Stats'!E$4 - $C4*'Crossbow Stats'!$G$4, 0)*MAX(1 - $D4/100,0)*'Crossbow Stats'!$F$4</f>
        <v>255</v>
      </c>
      <c r="BY4" s="3">
        <f>MAX('Crossbow Stats'!D$5 - $C4, 0)*MAX(1 - $D4/100,0)*'Crossbow Stats'!$F$5</f>
        <v>155.125</v>
      </c>
      <c r="BZ4" s="3">
        <f>MAX('Crossbow Stats'!E$5 - $C4*'Crossbow Stats'!$G$5, 0)*MAX(1 - $D4/100,0)*'Crossbow Stats'!$F$5</f>
        <v>310.25</v>
      </c>
      <c r="CA4" s="3">
        <f>MAX('Crossbow Stats'!D$6 - $C4, 0)*MAX(1 - $D4/100,0)*'Crossbow Stats'!$F$6</f>
        <v>195.5</v>
      </c>
      <c r="CB4" s="3">
        <f>MAX('Crossbow Stats'!E$6 - $C4*'Crossbow Stats'!$G$6, 0)*MAX(1 - $D4/100,0)*'Crossbow Stats'!$F$6</f>
        <v>586.5</v>
      </c>
      <c r="CC4" s="3">
        <f>MAX('Crossbow Stats'!D$7 - $C4, 0)*MAX(1 - $D4/100,0)*'Crossbow Stats'!$F$7</f>
        <v>229.5</v>
      </c>
      <c r="CD4" s="3">
        <f>MAX('Crossbow Stats'!E$7 - $C4*'Crossbow Stats'!$G$7, 0)*MAX(1 - $D4/100,0)*'Crossbow Stats'!$F$7</f>
        <v>918</v>
      </c>
    </row>
    <row r="5" spans="1:82" x14ac:dyDescent="0.3">
      <c r="A5" s="1">
        <v>3</v>
      </c>
      <c r="B5">
        <v>360</v>
      </c>
      <c r="C5">
        <v>10</v>
      </c>
      <c r="D5">
        <v>0</v>
      </c>
      <c r="E5">
        <v>75</v>
      </c>
      <c r="F5" s="3">
        <f t="shared" si="0"/>
        <v>76.45699101812049</v>
      </c>
      <c r="H5" s="3" t="str">
        <f t="shared" ca="1" si="1"/>
        <v>T6 Scythe</v>
      </c>
      <c r="I5" s="3">
        <f>MAX('Sword Stats'!D$2 - $C5, 0)*MAX(1 - $D5/100,0)*'Sword Stats'!$F$2</f>
        <v>30</v>
      </c>
      <c r="J5" s="3">
        <f>MAX('Sword Stats'!E$2 - $C5, 0)*MAX(1 - $D5/100,0)*'Sword Stats'!$F$2</f>
        <v>52.5</v>
      </c>
      <c r="K5" s="3">
        <f>MAX('Sword Stats'!D$3 - $C5, 0)*MAX(1 - $D5/100,0)*'Sword Stats'!$F$3</f>
        <v>48.75</v>
      </c>
      <c r="L5" s="3">
        <f>MAX('Sword Stats'!E$3 - $C5, 0)*MAX(1 - $D5/100,0)*'Sword Stats'!$F$3</f>
        <v>80.625</v>
      </c>
      <c r="M5" s="3">
        <f>MAX('Sword Stats'!D$4 - $C5, 0)*MAX(1 - $D5/100,0)*'Sword Stats'!$F$4</f>
        <v>71.25</v>
      </c>
      <c r="N5" s="3">
        <f>MAX('Sword Stats'!E$4 - $C5, 0)*MAX(1 - $D5/100,0)*'Sword Stats'!$F$4</f>
        <v>114.375</v>
      </c>
      <c r="O5" s="3">
        <f>MAX('Sword Stats'!D$5 - $C5, 0)*MAX(1 - $D5/100,0)*'Sword Stats'!$F$5</f>
        <v>97.5</v>
      </c>
      <c r="P5" s="3">
        <f>MAX('Sword Stats'!E$5 - $C5, 0)*MAX(1 - $D5/100,0)*'Sword Stats'!$F$5</f>
        <v>153.75</v>
      </c>
      <c r="Q5" s="3">
        <f>MAX('Sword Stats'!D$6 - $C5, 0)*MAX(1 - $D5/100,0)*'Sword Stats'!$F$6</f>
        <v>123.75</v>
      </c>
      <c r="R5" s="3">
        <f>MAX('Sword Stats'!E$6 - $C5, 0)*MAX(1 - $D5/100,0)*'Sword Stats'!$F$6</f>
        <v>193.125</v>
      </c>
      <c r="S5" s="3">
        <f>MAX('Sword Stats'!D$7 - $C5, 0)*MAX(1 - $D5/100,0)*'Sword Stats'!$F$7</f>
        <v>146.25</v>
      </c>
      <c r="T5" s="3">
        <f>MAX('Sword Stats'!E$7 - $C5, 0)*MAX(1 - $D5/100,0)*'Sword Stats'!$F$7</f>
        <v>226.875</v>
      </c>
      <c r="U5" s="3">
        <f>MAX('Sword Stats'!D$8 - $C5, 0)*MAX(1 - $D5/100,0)*'Sword Stats'!$F$8</f>
        <v>180</v>
      </c>
      <c r="V5" s="3">
        <f>MAX('Sword Stats'!E$8 - $C5, 0)*MAX(1 - $D5/100,0)*'Sword Stats'!$F$8</f>
        <v>277.5</v>
      </c>
      <c r="W5" s="3">
        <f>MAX('Sword Stats'!D$9 - $C5, 0)*MAX(1 - $D5/100,0)*'Sword Stats'!$F$9</f>
        <v>45</v>
      </c>
      <c r="X5" s="3">
        <f>MAX('Sword Stats'!E$9 - $C5, 0)*MAX(1 - $D5/100,0)*'Sword Stats'!$F$9</f>
        <v>75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50.256700000000002</v>
      </c>
      <c r="BG5" s="3">
        <f>MAX('Bow Stats'!E$2 - $C5, 0)*MAX(1 - $D5/100,0)*'Bow Stats'!$F$2</f>
        <v>73.007349999999988</v>
      </c>
      <c r="BH5" s="3">
        <f>MAX('Bow Stats'!D$3 - $C5, 0)*MAX(1 - $D5/100,0)*'Bow Stats'!$F$3</f>
        <v>66.022449999999992</v>
      </c>
      <c r="BI5" s="3">
        <f>MAX('Bow Stats'!E$3 - $C5, 0)*MAX(1 - $D5/100,0)*'Bow Stats'!$F$3</f>
        <v>95.092724999999987</v>
      </c>
      <c r="BJ5" s="3">
        <f>MAX('Bow Stats'!D$4 - $C5, 0)*MAX(1 - $D5/100,0)*'Bow Stats'!$F$4</f>
        <v>88.094500000000011</v>
      </c>
      <c r="BK5" s="3">
        <f>MAX('Bow Stats'!E$4 - $C5, 0)*MAX(1 - $D5/100,0)*'Bow Stats'!$F$4</f>
        <v>126.01224999999999</v>
      </c>
      <c r="BL5" s="3">
        <f>MAX('Bow Stats'!D$5 - $C5, 0)*MAX(1 - $D5/100,0)*'Bow Stats'!$F$5</f>
        <v>110.16655</v>
      </c>
      <c r="BM5" s="3">
        <f>MAX('Bow Stats'!E$5 - $C5, 0)*MAX(1 - $D5/100,0)*'Bow Stats'!$F$5</f>
        <v>156.93177499999999</v>
      </c>
      <c r="BN5" s="3">
        <f>MAX('Bow Stats'!D$6 - $C5, 0)*MAX(1 - $D5/100,0)*'Bow Stats'!$F$6</f>
        <v>135.39175</v>
      </c>
      <c r="BO5" s="3">
        <f>MAX('Bow Stats'!E$6 - $C5, 0)*MAX(1 - $D5/100,0)*'Bow Stats'!$F$6</f>
        <v>192.26837499999999</v>
      </c>
      <c r="BP5" s="3">
        <f>MAX('Bow Stats'!D$7 - $C5, 0)*MAX(1 - $D5/100,0)*'Bow Stats'!$F$7</f>
        <v>157.46380000000002</v>
      </c>
      <c r="BQ5" s="3">
        <f>MAX('Bow Stats'!E$7 - $C5, 0)*MAX(1 - $D5/100,0)*'Bow Stats'!$F$7</f>
        <v>223.18789999999998</v>
      </c>
      <c r="BS5" s="3">
        <f>MAX('Crossbow Stats'!D$2 - $C5, 0)*MAX(1 - $D5/100,0)*'Crossbow Stats'!$F$2</f>
        <v>74.375</v>
      </c>
      <c r="BT5" s="3">
        <f>MAX('Crossbow Stats'!E$2 - $C5*'Crossbow Stats'!$G$2, 0)*MAX(1 - $D5/100,0)*'Crossbow Stats'!$F$2</f>
        <v>74.375</v>
      </c>
      <c r="BU5" s="3">
        <f>MAX('Crossbow Stats'!D$3 - $C5, 0)*MAX(1 - $D5/100,0)*'Crossbow Stats'!$F$3</f>
        <v>95.625</v>
      </c>
      <c r="BV5" s="3">
        <f>MAX('Crossbow Stats'!E$3 - $C5*'Crossbow Stats'!$G$3, 0)*MAX(1 - $D5/100,0)*'Crossbow Stats'!$F$3</f>
        <v>95.625</v>
      </c>
      <c r="BW5" s="3">
        <f>MAX('Crossbow Stats'!D$4 - $C5, 0)*MAX(1 - $D5/100,0)*'Crossbow Stats'!$F$4</f>
        <v>123.25</v>
      </c>
      <c r="BX5" s="3">
        <f>MAX('Crossbow Stats'!E$4 - $C5*'Crossbow Stats'!$G$4, 0)*MAX(1 - $D5/100,0)*'Crossbow Stats'!$F$4</f>
        <v>246.5</v>
      </c>
      <c r="BY5" s="3">
        <f>MAX('Crossbow Stats'!D$5 - $C5, 0)*MAX(1 - $D5/100,0)*'Crossbow Stats'!$F$5</f>
        <v>150.875</v>
      </c>
      <c r="BZ5" s="3">
        <f>MAX('Crossbow Stats'!E$5 - $C5*'Crossbow Stats'!$G$5, 0)*MAX(1 - $D5/100,0)*'Crossbow Stats'!$F$5</f>
        <v>301.75</v>
      </c>
      <c r="CA5" s="3">
        <f>MAX('Crossbow Stats'!D$6 - $C5, 0)*MAX(1 - $D5/100,0)*'Crossbow Stats'!$F$6</f>
        <v>191.25</v>
      </c>
      <c r="CB5" s="3">
        <f>MAX('Crossbow Stats'!E$6 - $C5*'Crossbow Stats'!$G$6, 0)*MAX(1 - $D5/100,0)*'Crossbow Stats'!$F$6</f>
        <v>573.75</v>
      </c>
      <c r="CC5" s="3">
        <f>MAX('Crossbow Stats'!D$7 - $C5, 0)*MAX(1 - $D5/100,0)*'Crossbow Stats'!$F$7</f>
        <v>225.25</v>
      </c>
      <c r="CD5" s="3">
        <f>MAX('Crossbow Stats'!E$7 - $C5*'Crossbow Stats'!$G$7, 0)*MAX(1 - $D5/100,0)*'Crossbow Stats'!$F$7</f>
        <v>901</v>
      </c>
    </row>
    <row r="6" spans="1:82" x14ac:dyDescent="0.3">
      <c r="A6" s="1">
        <v>4</v>
      </c>
      <c r="B6">
        <v>420</v>
      </c>
      <c r="C6">
        <v>15</v>
      </c>
      <c r="D6">
        <v>2</v>
      </c>
      <c r="E6">
        <v>90</v>
      </c>
      <c r="F6" s="3">
        <f t="shared" si="0"/>
        <v>105.78754486634141</v>
      </c>
      <c r="H6" s="3" t="str">
        <f t="shared" ca="1" si="1"/>
        <v>T6 Scythe</v>
      </c>
      <c r="I6" s="3">
        <f>MAX('Sword Stats'!D$2 - $C6, 0)*MAX(1 - $D6/100,0)*'Sword Stats'!$F$2</f>
        <v>22.049999999999997</v>
      </c>
      <c r="J6" s="3">
        <f>MAX('Sword Stats'!E$2 - $C6, 0)*MAX(1 - $D6/100,0)*'Sword Stats'!$F$2</f>
        <v>44.099999999999994</v>
      </c>
      <c r="K6" s="3">
        <f>MAX('Sword Stats'!D$3 - $C6, 0)*MAX(1 - $D6/100,0)*'Sword Stats'!$F$3</f>
        <v>40.424999999999997</v>
      </c>
      <c r="L6" s="3">
        <f>MAX('Sword Stats'!E$3 - $C6, 0)*MAX(1 - $D6/100,0)*'Sword Stats'!$F$3</f>
        <v>71.662499999999994</v>
      </c>
      <c r="M6" s="3">
        <f>MAX('Sword Stats'!D$4 - $C6, 0)*MAX(1 - $D6/100,0)*'Sword Stats'!$F$4</f>
        <v>62.474999999999994</v>
      </c>
      <c r="N6" s="3">
        <f>MAX('Sword Stats'!E$4 - $C6, 0)*MAX(1 - $D6/100,0)*'Sword Stats'!$F$4</f>
        <v>104.73750000000001</v>
      </c>
      <c r="O6" s="3">
        <f>MAX('Sword Stats'!D$5 - $C6, 0)*MAX(1 - $D6/100,0)*'Sword Stats'!$F$5</f>
        <v>88.199999999999989</v>
      </c>
      <c r="P6" s="3">
        <f>MAX('Sword Stats'!E$5 - $C6, 0)*MAX(1 - $D6/100,0)*'Sword Stats'!$F$5</f>
        <v>143.32499999999999</v>
      </c>
      <c r="Q6" s="3">
        <f>MAX('Sword Stats'!D$6 - $C6, 0)*MAX(1 - $D6/100,0)*'Sword Stats'!$F$6</f>
        <v>113.92500000000001</v>
      </c>
      <c r="R6" s="3">
        <f>MAX('Sword Stats'!E$6 - $C6, 0)*MAX(1 - $D6/100,0)*'Sword Stats'!$F$6</f>
        <v>181.91249999999999</v>
      </c>
      <c r="S6" s="3">
        <f>MAX('Sword Stats'!D$7 - $C6, 0)*MAX(1 - $D6/100,0)*'Sword Stats'!$F$7</f>
        <v>135.97499999999999</v>
      </c>
      <c r="T6" s="3">
        <f>MAX('Sword Stats'!E$7 - $C6, 0)*MAX(1 - $D6/100,0)*'Sword Stats'!$F$7</f>
        <v>214.98749999999998</v>
      </c>
      <c r="U6" s="3">
        <f>MAX('Sword Stats'!D$8 - $C6, 0)*MAX(1 - $D6/100,0)*'Sword Stats'!$F$8</f>
        <v>169.05</v>
      </c>
      <c r="V6" s="3">
        <f>MAX('Sword Stats'!E$8 - $C6, 0)*MAX(1 - $D6/100,0)*'Sword Stats'!$F$8</f>
        <v>264.60000000000002</v>
      </c>
      <c r="W6" s="3">
        <f>MAX('Sword Stats'!D$9 - $C6, 0)*MAX(1 - $D6/100,0)*'Sword Stats'!$F$9</f>
        <v>36.75</v>
      </c>
      <c r="X6" s="3">
        <f>MAX('Sword Stats'!E$9 - $C6, 0)*MAX(1 - $D6/100,0)*'Sword Stats'!$F$9</f>
        <v>66.150000000000006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46.066566000000002</v>
      </c>
      <c r="BG6" s="3">
        <f>MAX('Bow Stats'!E$2 - $C6, 0)*MAX(1 - $D6/100,0)*'Bow Stats'!$F$2</f>
        <v>68.362202999999994</v>
      </c>
      <c r="BH6" s="3">
        <f>MAX('Bow Stats'!D$3 - $C6, 0)*MAX(1 - $D6/100,0)*'Bow Stats'!$F$3</f>
        <v>61.517000999999993</v>
      </c>
      <c r="BI6" s="3">
        <f>MAX('Bow Stats'!E$3 - $C6, 0)*MAX(1 - $D6/100,0)*'Bow Stats'!$F$3</f>
        <v>90.005870499999986</v>
      </c>
      <c r="BJ6" s="3">
        <f>MAX('Bow Stats'!D$4 - $C6, 0)*MAX(1 - $D6/100,0)*'Bow Stats'!$F$4</f>
        <v>83.14761</v>
      </c>
      <c r="BK6" s="3">
        <f>MAX('Bow Stats'!E$4 - $C6, 0)*MAX(1 - $D6/100,0)*'Bow Stats'!$F$4</f>
        <v>120.30700499999999</v>
      </c>
      <c r="BL6" s="3">
        <f>MAX('Bow Stats'!D$5 - $C6, 0)*MAX(1 - $D6/100,0)*'Bow Stats'!$F$5</f>
        <v>104.77821900000001</v>
      </c>
      <c r="BM6" s="3">
        <f>MAX('Bow Stats'!E$5 - $C6, 0)*MAX(1 - $D6/100,0)*'Bow Stats'!$F$5</f>
        <v>150.60813949999999</v>
      </c>
      <c r="BN6" s="3">
        <f>MAX('Bow Stats'!D$6 - $C6, 0)*MAX(1 - $D6/100,0)*'Bow Stats'!$F$6</f>
        <v>129.49891500000001</v>
      </c>
      <c r="BO6" s="3">
        <f>MAX('Bow Stats'!E$6 - $C6, 0)*MAX(1 - $D6/100,0)*'Bow Stats'!$F$6</f>
        <v>185.23800749999998</v>
      </c>
      <c r="BP6" s="3">
        <f>MAX('Bow Stats'!D$7 - $C6, 0)*MAX(1 - $D6/100,0)*'Bow Stats'!$F$7</f>
        <v>151.129524</v>
      </c>
      <c r="BQ6" s="3">
        <f>MAX('Bow Stats'!E$7 - $C6, 0)*MAX(1 - $D6/100,0)*'Bow Stats'!$F$7</f>
        <v>215.539142</v>
      </c>
      <c r="BS6" s="3">
        <f>MAX('Crossbow Stats'!D$2 - $C6, 0)*MAX(1 - $D6/100,0)*'Crossbow Stats'!$F$2</f>
        <v>68.722499999999997</v>
      </c>
      <c r="BT6" s="3">
        <f>MAX('Crossbow Stats'!E$2 - $C6*'Crossbow Stats'!$G$2, 0)*MAX(1 - $D6/100,0)*'Crossbow Stats'!$F$2</f>
        <v>68.722499999999997</v>
      </c>
      <c r="BU6" s="3">
        <f>MAX('Crossbow Stats'!D$3 - $C6, 0)*MAX(1 - $D6/100,0)*'Crossbow Stats'!$F$3</f>
        <v>89.547499999999999</v>
      </c>
      <c r="BV6" s="3">
        <f>MAX('Crossbow Stats'!E$3 - $C6*'Crossbow Stats'!$G$3, 0)*MAX(1 - $D6/100,0)*'Crossbow Stats'!$F$3</f>
        <v>89.547499999999999</v>
      </c>
      <c r="BW6" s="3">
        <f>MAX('Crossbow Stats'!D$4 - $C6, 0)*MAX(1 - $D6/100,0)*'Crossbow Stats'!$F$4</f>
        <v>116.61999999999999</v>
      </c>
      <c r="BX6" s="3">
        <f>MAX('Crossbow Stats'!E$4 - $C6*'Crossbow Stats'!$G$4, 0)*MAX(1 - $D6/100,0)*'Crossbow Stats'!$F$4</f>
        <v>233.23999999999998</v>
      </c>
      <c r="BY6" s="3">
        <f>MAX('Crossbow Stats'!D$5 - $C6, 0)*MAX(1 - $D6/100,0)*'Crossbow Stats'!$F$5</f>
        <v>143.6925</v>
      </c>
      <c r="BZ6" s="3">
        <f>MAX('Crossbow Stats'!E$5 - $C6*'Crossbow Stats'!$G$5, 0)*MAX(1 - $D6/100,0)*'Crossbow Stats'!$F$5</f>
        <v>287.38499999999999</v>
      </c>
      <c r="CA6" s="3">
        <f>MAX('Crossbow Stats'!D$6 - $C6, 0)*MAX(1 - $D6/100,0)*'Crossbow Stats'!$F$6</f>
        <v>183.26</v>
      </c>
      <c r="CB6" s="3">
        <f>MAX('Crossbow Stats'!E$6 - $C6*'Crossbow Stats'!$G$6, 0)*MAX(1 - $D6/100,0)*'Crossbow Stats'!$F$6</f>
        <v>549.78</v>
      </c>
      <c r="CC6" s="3">
        <f>MAX('Crossbow Stats'!D$7 - $C6, 0)*MAX(1 - $D6/100,0)*'Crossbow Stats'!$F$7</f>
        <v>216.57999999999998</v>
      </c>
      <c r="CD6" s="3">
        <f>MAX('Crossbow Stats'!E$7 - $C6*'Crossbow Stats'!$G$7, 0)*MAX(1 - $D6/100,0)*'Crossbow Stats'!$F$7</f>
        <v>866.31999999999994</v>
      </c>
    </row>
    <row r="7" spans="1:82" x14ac:dyDescent="0.3">
      <c r="A7" s="1">
        <v>5</v>
      </c>
      <c r="B7">
        <v>450</v>
      </c>
      <c r="C7">
        <v>25</v>
      </c>
      <c r="D7">
        <v>5</v>
      </c>
      <c r="E7">
        <v>100</v>
      </c>
      <c r="F7" s="3">
        <f t="shared" si="0"/>
        <v>131.65707942810465</v>
      </c>
      <c r="H7" s="3" t="str">
        <f t="shared" ca="1" si="1"/>
        <v>T6 Scythe</v>
      </c>
      <c r="I7" s="3">
        <f>MAX('Sword Stats'!D$2 - $C7, 0)*MAX(1 - $D7/100,0)*'Sword Stats'!$F$2</f>
        <v>7.125</v>
      </c>
      <c r="J7" s="3">
        <f>MAX('Sword Stats'!E$2 - $C7, 0)*MAX(1 - $D7/100,0)*'Sword Stats'!$F$2</f>
        <v>28.5</v>
      </c>
      <c r="K7" s="3">
        <f>MAX('Sword Stats'!D$3 - $C7, 0)*MAX(1 - $D7/100,0)*'Sword Stats'!$F$3</f>
        <v>24.9375</v>
      </c>
      <c r="L7" s="3">
        <f>MAX('Sword Stats'!E$3 - $C7, 0)*MAX(1 - $D7/100,0)*'Sword Stats'!$F$3</f>
        <v>55.21875</v>
      </c>
      <c r="M7" s="3">
        <f>MAX('Sword Stats'!D$4 - $C7, 0)*MAX(1 - $D7/100,0)*'Sword Stats'!$F$4</f>
        <v>46.3125</v>
      </c>
      <c r="N7" s="3">
        <f>MAX('Sword Stats'!E$4 - $C7, 0)*MAX(1 - $D7/100,0)*'Sword Stats'!$F$4</f>
        <v>87.28125</v>
      </c>
      <c r="O7" s="3">
        <f>MAX('Sword Stats'!D$5 - $C7, 0)*MAX(1 - $D7/100,0)*'Sword Stats'!$F$5</f>
        <v>71.25</v>
      </c>
      <c r="P7" s="3">
        <f>MAX('Sword Stats'!E$5 - $C7, 0)*MAX(1 - $D7/100,0)*'Sword Stats'!$F$5</f>
        <v>124.6875</v>
      </c>
      <c r="Q7" s="3">
        <f>MAX('Sword Stats'!D$6 - $C7, 0)*MAX(1 - $D7/100,0)*'Sword Stats'!$F$6</f>
        <v>96.1875</v>
      </c>
      <c r="R7" s="3">
        <f>MAX('Sword Stats'!E$6 - $C7, 0)*MAX(1 - $D7/100,0)*'Sword Stats'!$F$6</f>
        <v>162.09375</v>
      </c>
      <c r="S7" s="3">
        <f>MAX('Sword Stats'!D$7 - $C7, 0)*MAX(1 - $D7/100,0)*'Sword Stats'!$F$7</f>
        <v>117.5625</v>
      </c>
      <c r="T7" s="3">
        <f>MAX('Sword Stats'!E$7 - $C7, 0)*MAX(1 - $D7/100,0)*'Sword Stats'!$F$7</f>
        <v>194.15625</v>
      </c>
      <c r="U7" s="3">
        <f>MAX('Sword Stats'!D$8 - $C7, 0)*MAX(1 - $D7/100,0)*'Sword Stats'!$F$8</f>
        <v>149.625</v>
      </c>
      <c r="V7" s="3">
        <f>MAX('Sword Stats'!E$8 - $C7, 0)*MAX(1 - $D7/100,0)*'Sword Stats'!$F$8</f>
        <v>242.25</v>
      </c>
      <c r="W7" s="3">
        <f>MAX('Sword Stats'!D$9 - $C7, 0)*MAX(1 - $D7/100,0)*'Sword Stats'!$F$9</f>
        <v>21.375</v>
      </c>
      <c r="X7" s="3">
        <f>MAX('Sword Stats'!E$9 - $C7, 0)*MAX(1 - $D7/100,0)*'Sword Stats'!$F$9</f>
        <v>49.875</v>
      </c>
      <c r="Z7" s="3">
        <f>MAX('Axe Stats'!D$2 - $C7, 0)*'Axe Stats'!$F$2</f>
        <v>36</v>
      </c>
      <c r="AA7" s="3">
        <f>MAX('Axe Stats'!E$2 - $C7, 0)*'Axe Stats'!$F$2</f>
        <v>64</v>
      </c>
      <c r="AB7" s="3">
        <f>MAX('Axe Stats'!D$3 - $C7, 0)*'Axe Stats'!$F$3</f>
        <v>58</v>
      </c>
      <c r="AC7" s="3">
        <f>MAX('Axe Stats'!E$3 - $C7, 0)*'Axe Stats'!$F$3</f>
        <v>97</v>
      </c>
      <c r="AD7" s="3">
        <f>MAX('Axe Stats'!D$4 - $C7, 0)*'Axe Stats'!$F$4</f>
        <v>86</v>
      </c>
      <c r="AE7" s="3">
        <f>MAX('Axe Stats'!E$4 - $C7, 0)*'Axe Stats'!$F$4</f>
        <v>139</v>
      </c>
      <c r="AF7" s="3">
        <f>MAX('Axe Stats'!D$5 - $C7, 0)*'Axe Stats'!$F$5</f>
        <v>112</v>
      </c>
      <c r="AG7" s="3">
        <f>MAX('Axe Stats'!E$5 - $C7, 0)*'Axe Stats'!$F$5</f>
        <v>178</v>
      </c>
      <c r="AH7" s="3">
        <f>MAX('Axe Stats'!D$6 - $C7, 0)*'Axe Stats'!$F$6</f>
        <v>142</v>
      </c>
      <c r="AI7" s="3">
        <f>MAX('Axe Stats'!E$6 - $C7, 0)*'Axe Stats'!$F$6</f>
        <v>223</v>
      </c>
      <c r="AJ7" s="3">
        <f>MAX('Axe Stats'!D$7 - $C7, 0)*'Axe Stats'!$F$7</f>
        <v>180</v>
      </c>
      <c r="AK7" s="3">
        <f>MAX('Axe Stats'!E$7 - $C7, 0)*'Axe Stats'!$F$7</f>
        <v>280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38.481364999999997</v>
      </c>
      <c r="BG7" s="3">
        <f>MAX('Bow Stats'!E$2 - $C7, 0)*MAX(1 - $D7/100,0)*'Bow Stats'!$F$2</f>
        <v>60.094482499999998</v>
      </c>
      <c r="BH7" s="3">
        <f>MAX('Bow Stats'!D$3 - $C7, 0)*MAX(1 - $D7/100,0)*'Bow Stats'!$F$3</f>
        <v>53.458827499999991</v>
      </c>
      <c r="BI7" s="3">
        <f>MAX('Bow Stats'!E$3 - $C7, 0)*MAX(1 - $D7/100,0)*'Bow Stats'!$F$3</f>
        <v>81.075588749999994</v>
      </c>
      <c r="BJ7" s="3">
        <f>MAX('Bow Stats'!D$4 - $C7, 0)*MAX(1 - $D7/100,0)*'Bow Stats'!$F$4</f>
        <v>74.427275000000009</v>
      </c>
      <c r="BK7" s="3">
        <f>MAX('Bow Stats'!E$4 - $C7, 0)*MAX(1 - $D7/100,0)*'Bow Stats'!$F$4</f>
        <v>110.44913749999999</v>
      </c>
      <c r="BL7" s="3">
        <f>MAX('Bow Stats'!D$5 - $C7, 0)*MAX(1 - $D7/100,0)*'Bow Stats'!$F$5</f>
        <v>95.395722499999991</v>
      </c>
      <c r="BM7" s="3">
        <f>MAX('Bow Stats'!E$5 - $C7, 0)*MAX(1 - $D7/100,0)*'Bow Stats'!$F$5</f>
        <v>139.82268625</v>
      </c>
      <c r="BN7" s="3">
        <f>MAX('Bow Stats'!D$6 - $C7, 0)*MAX(1 - $D7/100,0)*'Bow Stats'!$F$6</f>
        <v>119.3596625</v>
      </c>
      <c r="BO7" s="3">
        <f>MAX('Bow Stats'!E$6 - $C7, 0)*MAX(1 - $D7/100,0)*'Bow Stats'!$F$6</f>
        <v>173.39245624999998</v>
      </c>
      <c r="BP7" s="3">
        <f>MAX('Bow Stats'!D$7 - $C7, 0)*MAX(1 - $D7/100,0)*'Bow Stats'!$F$7</f>
        <v>140.32811000000001</v>
      </c>
      <c r="BQ7" s="3">
        <f>MAX('Bow Stats'!E$7 - $C7, 0)*MAX(1 - $D7/100,0)*'Bow Stats'!$F$7</f>
        <v>202.76600500000001</v>
      </c>
      <c r="BS7" s="3">
        <f>MAX('Crossbow Stats'!D$2 - $C7, 0)*MAX(1 - $D7/100,0)*'Crossbow Stats'!$F$2</f>
        <v>58.543749999999996</v>
      </c>
      <c r="BT7" s="3">
        <f>MAX('Crossbow Stats'!E$2 - $C7*'Crossbow Stats'!$G$2, 0)*MAX(1 - $D7/100,0)*'Crossbow Stats'!$F$2</f>
        <v>58.543749999999996</v>
      </c>
      <c r="BU7" s="3">
        <f>MAX('Crossbow Stats'!D$3 - $C7, 0)*MAX(1 - $D7/100,0)*'Crossbow Stats'!$F$3</f>
        <v>78.731250000000003</v>
      </c>
      <c r="BV7" s="3">
        <f>MAX('Crossbow Stats'!E$3 - $C7*'Crossbow Stats'!$G$3, 0)*MAX(1 - $D7/100,0)*'Crossbow Stats'!$F$3</f>
        <v>78.731250000000003</v>
      </c>
      <c r="BW7" s="3">
        <f>MAX('Crossbow Stats'!D$4 - $C7, 0)*MAX(1 - $D7/100,0)*'Crossbow Stats'!$F$4</f>
        <v>104.97499999999999</v>
      </c>
      <c r="BX7" s="3">
        <f>MAX('Crossbow Stats'!E$4 - $C7*'Crossbow Stats'!$G$4, 0)*MAX(1 - $D7/100,0)*'Crossbow Stats'!$F$4</f>
        <v>209.95</v>
      </c>
      <c r="BY7" s="3">
        <f>MAX('Crossbow Stats'!D$5 - $C7, 0)*MAX(1 - $D7/100,0)*'Crossbow Stats'!$F$5</f>
        <v>131.21875</v>
      </c>
      <c r="BZ7" s="3">
        <f>MAX('Crossbow Stats'!E$5 - $C7*'Crossbow Stats'!$G$5, 0)*MAX(1 - $D7/100,0)*'Crossbow Stats'!$F$5</f>
        <v>262.4375</v>
      </c>
      <c r="CA7" s="3">
        <f>MAX('Crossbow Stats'!D$6 - $C7, 0)*MAX(1 - $D7/100,0)*'Crossbow Stats'!$F$6</f>
        <v>169.57499999999999</v>
      </c>
      <c r="CB7" s="3">
        <f>MAX('Crossbow Stats'!E$6 - $C7*'Crossbow Stats'!$G$6, 0)*MAX(1 - $D7/100,0)*'Crossbow Stats'!$F$6</f>
        <v>508.72499999999997</v>
      </c>
      <c r="CC7" s="3">
        <f>MAX('Crossbow Stats'!D$7 - $C7, 0)*MAX(1 - $D7/100,0)*'Crossbow Stats'!$F$7</f>
        <v>201.875</v>
      </c>
      <c r="CD7" s="3">
        <f>MAX('Crossbow Stats'!E$7 - $C7*'Crossbow Stats'!$G$7, 0)*MAX(1 - $D7/100,0)*'Crossbow Stats'!$F$7</f>
        <v>807.5</v>
      </c>
    </row>
    <row r="8" spans="1:82" x14ac:dyDescent="0.3">
      <c r="A8" s="1">
        <v>6</v>
      </c>
      <c r="B8">
        <v>500</v>
      </c>
      <c r="C8">
        <v>30</v>
      </c>
      <c r="D8">
        <v>10</v>
      </c>
      <c r="E8">
        <v>115</v>
      </c>
      <c r="F8" s="3">
        <f t="shared" si="0"/>
        <v>169.55249543204556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20.25</v>
      </c>
      <c r="K8" s="3">
        <f>MAX('Sword Stats'!D$3 - $C8, 0)*MAX(1 - $D8/100,0)*'Sword Stats'!$F$3</f>
        <v>16.875</v>
      </c>
      <c r="L8" s="3">
        <f>MAX('Sword Stats'!E$3 - $C8, 0)*MAX(1 - $D8/100,0)*'Sword Stats'!$F$3</f>
        <v>45.5625</v>
      </c>
      <c r="M8" s="3">
        <f>MAX('Sword Stats'!D$4 - $C8, 0)*MAX(1 - $D8/100,0)*'Sword Stats'!$F$4</f>
        <v>37.125</v>
      </c>
      <c r="N8" s="3">
        <f>MAX('Sword Stats'!E$4 - $C8, 0)*MAX(1 - $D8/100,0)*'Sword Stats'!$F$4</f>
        <v>75.9375</v>
      </c>
      <c r="O8" s="3">
        <f>MAX('Sword Stats'!D$5 - $C8, 0)*MAX(1 - $D8/100,0)*'Sword Stats'!$F$5</f>
        <v>60.75</v>
      </c>
      <c r="P8" s="3">
        <f>MAX('Sword Stats'!E$5 - $C8, 0)*MAX(1 - $D8/100,0)*'Sword Stats'!$F$5</f>
        <v>111.375</v>
      </c>
      <c r="Q8" s="3">
        <f>MAX('Sword Stats'!D$6 - $C8, 0)*MAX(1 - $D8/100,0)*'Sword Stats'!$F$6</f>
        <v>84.375</v>
      </c>
      <c r="R8" s="3">
        <f>MAX('Sword Stats'!E$6 - $C8, 0)*MAX(1 - $D8/100,0)*'Sword Stats'!$F$6</f>
        <v>146.8125</v>
      </c>
      <c r="S8" s="3">
        <f>MAX('Sword Stats'!D$7 - $C8, 0)*MAX(1 - $D8/100,0)*'Sword Stats'!$F$7</f>
        <v>104.625</v>
      </c>
      <c r="T8" s="3">
        <f>MAX('Sword Stats'!E$7 - $C8, 0)*MAX(1 - $D8/100,0)*'Sword Stats'!$F$7</f>
        <v>177.1875</v>
      </c>
      <c r="U8" s="3">
        <f>MAX('Sword Stats'!D$8 - $C8, 0)*MAX(1 - $D8/100,0)*'Sword Stats'!$F$8</f>
        <v>135</v>
      </c>
      <c r="V8" s="3">
        <f>MAX('Sword Stats'!E$8 - $C8, 0)*MAX(1 - $D8/100,0)*'Sword Stats'!$F$8</f>
        <v>222.75</v>
      </c>
      <c r="W8" s="3">
        <f>MAX('Sword Stats'!D$9 - $C8, 0)*MAX(1 - $D8/100,0)*'Sword Stats'!$F$9</f>
        <v>13.5</v>
      </c>
      <c r="X8" s="3">
        <f>MAX('Sword Stats'!E$9 - $C8, 0)*MAX(1 - $D8/100,0)*'Sword Stats'!$F$9</f>
        <v>40.5</v>
      </c>
      <c r="Z8" s="3">
        <f>MAX('Axe Stats'!D$2 - $C8, 0)*'Axe Stats'!$F$2</f>
        <v>32</v>
      </c>
      <c r="AA8" s="3">
        <f>MAX('Axe Stats'!E$2 - $C8, 0)*'Axe Stats'!$F$2</f>
        <v>60</v>
      </c>
      <c r="AB8" s="3">
        <f>MAX('Axe Stats'!D$3 - $C8, 0)*'Axe Stats'!$F$3</f>
        <v>54</v>
      </c>
      <c r="AC8" s="3">
        <f>MAX('Axe Stats'!E$3 - $C8, 0)*'Axe Stats'!$F$3</f>
        <v>93</v>
      </c>
      <c r="AD8" s="3">
        <f>MAX('Axe Stats'!D$4 - $C8, 0)*'Axe Stats'!$F$4</f>
        <v>82</v>
      </c>
      <c r="AE8" s="3">
        <f>MAX('Axe Stats'!E$4 - $C8, 0)*'Axe Stats'!$F$4</f>
        <v>135</v>
      </c>
      <c r="AF8" s="3">
        <f>MAX('Axe Stats'!D$5 - $C8, 0)*'Axe Stats'!$F$5</f>
        <v>108</v>
      </c>
      <c r="AG8" s="3">
        <f>MAX('Axe Stats'!E$5 - $C8, 0)*'Axe Stats'!$F$5</f>
        <v>174</v>
      </c>
      <c r="AH8" s="3">
        <f>MAX('Axe Stats'!D$6 - $C8, 0)*'Axe Stats'!$F$6</f>
        <v>138</v>
      </c>
      <c r="AI8" s="3">
        <f>MAX('Axe Stats'!E$6 - $C8, 0)*'Axe Stats'!$F$6</f>
        <v>219</v>
      </c>
      <c r="AJ8" s="3">
        <f>MAX('Axe Stats'!D$7 - $C8, 0)*'Axe Stats'!$F$7</f>
        <v>176</v>
      </c>
      <c r="AK8" s="3">
        <f>MAX('Axe Stats'!E$7 - $C8, 0)*'Axe Stats'!$F$7</f>
        <v>276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33.531030000000001</v>
      </c>
      <c r="BG8" s="3">
        <f>MAX('Bow Stats'!E$2 - $C8, 0)*MAX(1 - $D8/100,0)*'Bow Stats'!$F$2</f>
        <v>54.006614999999996</v>
      </c>
      <c r="BH8" s="3">
        <f>MAX('Bow Stats'!D$3 - $C8, 0)*MAX(1 - $D8/100,0)*'Bow Stats'!$F$3</f>
        <v>47.720205</v>
      </c>
      <c r="BI8" s="3">
        <f>MAX('Bow Stats'!E$3 - $C8, 0)*MAX(1 - $D8/100,0)*'Bow Stats'!$F$3</f>
        <v>73.88345249999999</v>
      </c>
      <c r="BJ8" s="3">
        <f>MAX('Bow Stats'!D$4 - $C8, 0)*MAX(1 - $D8/100,0)*'Bow Stats'!$F$4</f>
        <v>67.58505000000001</v>
      </c>
      <c r="BK8" s="3">
        <f>MAX('Bow Stats'!E$4 - $C8, 0)*MAX(1 - $D8/100,0)*'Bow Stats'!$F$4</f>
        <v>101.71102500000001</v>
      </c>
      <c r="BL8" s="3">
        <f>MAX('Bow Stats'!D$5 - $C8, 0)*MAX(1 - $D8/100,0)*'Bow Stats'!$F$5</f>
        <v>87.449894999999998</v>
      </c>
      <c r="BM8" s="3">
        <f>MAX('Bow Stats'!E$5 - $C8, 0)*MAX(1 - $D8/100,0)*'Bow Stats'!$F$5</f>
        <v>129.53859749999998</v>
      </c>
      <c r="BN8" s="3">
        <f>MAX('Bow Stats'!D$6 - $C8, 0)*MAX(1 - $D8/100,0)*'Bow Stats'!$F$6</f>
        <v>110.152575</v>
      </c>
      <c r="BO8" s="3">
        <f>MAX('Bow Stats'!E$6 - $C8, 0)*MAX(1 - $D8/100,0)*'Bow Stats'!$F$6</f>
        <v>161.34153749999999</v>
      </c>
      <c r="BP8" s="3">
        <f>MAX('Bow Stats'!D$7 - $C8, 0)*MAX(1 - $D8/100,0)*'Bow Stats'!$F$7</f>
        <v>130.01742000000002</v>
      </c>
      <c r="BQ8" s="3">
        <f>MAX('Bow Stats'!E$7 - $C8, 0)*MAX(1 - $D8/100,0)*'Bow Stats'!$F$7</f>
        <v>189.16911000000002</v>
      </c>
      <c r="BS8" s="3">
        <f>MAX('Crossbow Stats'!D$2 - $C8, 0)*MAX(1 - $D8/100,0)*'Crossbow Stats'!$F$2</f>
        <v>51.637499999999996</v>
      </c>
      <c r="BT8" s="3">
        <f>MAX('Crossbow Stats'!E$2 - $C8*'Crossbow Stats'!$G$2, 0)*MAX(1 - $D8/100,0)*'Crossbow Stats'!$F$2</f>
        <v>51.637499999999996</v>
      </c>
      <c r="BU8" s="3">
        <f>MAX('Crossbow Stats'!D$3 - $C8, 0)*MAX(1 - $D8/100,0)*'Crossbow Stats'!$F$3</f>
        <v>70.762500000000003</v>
      </c>
      <c r="BV8" s="3">
        <f>MAX('Crossbow Stats'!E$3 - $C8*'Crossbow Stats'!$G$3, 0)*MAX(1 - $D8/100,0)*'Crossbow Stats'!$F$3</f>
        <v>70.762500000000003</v>
      </c>
      <c r="BW8" s="3">
        <f>MAX('Crossbow Stats'!D$4 - $C8, 0)*MAX(1 - $D8/100,0)*'Crossbow Stats'!$F$4</f>
        <v>95.625</v>
      </c>
      <c r="BX8" s="3">
        <f>MAX('Crossbow Stats'!E$4 - $C8*'Crossbow Stats'!$G$4, 0)*MAX(1 - $D8/100,0)*'Crossbow Stats'!$F$4</f>
        <v>191.25</v>
      </c>
      <c r="BY8" s="3">
        <f>MAX('Crossbow Stats'!D$5 - $C8, 0)*MAX(1 - $D8/100,0)*'Crossbow Stats'!$F$5</f>
        <v>120.4875</v>
      </c>
      <c r="BZ8" s="3">
        <f>MAX('Crossbow Stats'!E$5 - $C8*'Crossbow Stats'!$G$5, 0)*MAX(1 - $D8/100,0)*'Crossbow Stats'!$F$5</f>
        <v>240.97499999999999</v>
      </c>
      <c r="CA8" s="3">
        <f>MAX('Crossbow Stats'!D$6 - $C8, 0)*MAX(1 - $D8/100,0)*'Crossbow Stats'!$F$6</f>
        <v>156.82499999999999</v>
      </c>
      <c r="CB8" s="3">
        <f>MAX('Crossbow Stats'!E$6 - $C8*'Crossbow Stats'!$G$6, 0)*MAX(1 - $D8/100,0)*'Crossbow Stats'!$F$6</f>
        <v>470.47499999999997</v>
      </c>
      <c r="CC8" s="3">
        <f>MAX('Crossbow Stats'!D$7 - $C8, 0)*MAX(1 - $D8/100,0)*'Crossbow Stats'!$F$7</f>
        <v>187.42499999999998</v>
      </c>
      <c r="CD8" s="3">
        <f>MAX('Crossbow Stats'!E$7 - $C8*'Crossbow Stats'!$G$7, 0)*MAX(1 - $D8/100,0)*'Crossbow Stats'!$F$7</f>
        <v>749.69999999999993</v>
      </c>
    </row>
    <row r="9" spans="1:82" x14ac:dyDescent="0.3">
      <c r="A9" s="1">
        <v>7</v>
      </c>
      <c r="B9">
        <v>550</v>
      </c>
      <c r="C9">
        <v>35</v>
      </c>
      <c r="D9">
        <v>15</v>
      </c>
      <c r="E9">
        <v>125</v>
      </c>
      <c r="F9" s="3">
        <f t="shared" si="0"/>
        <v>206.98509122990265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12.75</v>
      </c>
      <c r="K9" s="3">
        <f>MAX('Sword Stats'!D$3 - $C9, 0)*MAX(1 - $D9/100,0)*'Sword Stats'!$F$3</f>
        <v>9.5625</v>
      </c>
      <c r="L9" s="3">
        <f>MAX('Sword Stats'!E$3 - $C9, 0)*MAX(1 - $D9/100,0)*'Sword Stats'!$F$3</f>
        <v>36.65625</v>
      </c>
      <c r="M9" s="3">
        <f>MAX('Sword Stats'!D$4 - $C9, 0)*MAX(1 - $D9/100,0)*'Sword Stats'!$F$4</f>
        <v>28.6875</v>
      </c>
      <c r="N9" s="3">
        <f>MAX('Sword Stats'!E$4 - $C9, 0)*MAX(1 - $D9/100,0)*'Sword Stats'!$F$4</f>
        <v>65.34375</v>
      </c>
      <c r="O9" s="3">
        <f>MAX('Sword Stats'!D$5 - $C9, 0)*MAX(1 - $D9/100,0)*'Sword Stats'!$F$5</f>
        <v>51</v>
      </c>
      <c r="P9" s="3">
        <f>MAX('Sword Stats'!E$5 - $C9, 0)*MAX(1 - $D9/100,0)*'Sword Stats'!$F$5</f>
        <v>98.8125</v>
      </c>
      <c r="Q9" s="3">
        <f>MAX('Sword Stats'!D$6 - $C9, 0)*MAX(1 - $D9/100,0)*'Sword Stats'!$F$6</f>
        <v>73.3125</v>
      </c>
      <c r="R9" s="3">
        <f>MAX('Sword Stats'!E$6 - $C9, 0)*MAX(1 - $D9/100,0)*'Sword Stats'!$F$6</f>
        <v>132.28125</v>
      </c>
      <c r="S9" s="3">
        <f>MAX('Sword Stats'!D$7 - $C9, 0)*MAX(1 - $D9/100,0)*'Sword Stats'!$F$7</f>
        <v>92.4375</v>
      </c>
      <c r="T9" s="3">
        <f>MAX('Sword Stats'!E$7 - $C9, 0)*MAX(1 - $D9/100,0)*'Sword Stats'!$F$7</f>
        <v>160.96875</v>
      </c>
      <c r="U9" s="3">
        <f>MAX('Sword Stats'!D$8 - $C9, 0)*MAX(1 - $D9/100,0)*'Sword Stats'!$F$8</f>
        <v>121.125</v>
      </c>
      <c r="V9" s="3">
        <f>MAX('Sword Stats'!E$8 - $C9, 0)*MAX(1 - $D9/100,0)*'Sword Stats'!$F$8</f>
        <v>204</v>
      </c>
      <c r="W9" s="3">
        <f>MAX('Sword Stats'!D$9 - $C9, 0)*MAX(1 - $D9/100,0)*'Sword Stats'!$F$9</f>
        <v>6.375</v>
      </c>
      <c r="X9" s="3">
        <f>MAX('Sword Stats'!E$9 - $C9, 0)*MAX(1 - $D9/100,0)*'Sword Stats'!$F$9</f>
        <v>31.875</v>
      </c>
      <c r="Z9" s="3">
        <f>MAX('Axe Stats'!D$2 - $C9, 0)*'Axe Stats'!$F$2</f>
        <v>28</v>
      </c>
      <c r="AA9" s="3">
        <f>MAX('Axe Stats'!E$2 - $C9, 0)*'Axe Stats'!$F$2</f>
        <v>56</v>
      </c>
      <c r="AB9" s="3">
        <f>MAX('Axe Stats'!D$3 - $C9, 0)*'Axe Stats'!$F$3</f>
        <v>50</v>
      </c>
      <c r="AC9" s="3">
        <f>MAX('Axe Stats'!E$3 - $C9, 0)*'Axe Stats'!$F$3</f>
        <v>89</v>
      </c>
      <c r="AD9" s="3">
        <f>MAX('Axe Stats'!D$4 - $C9, 0)*'Axe Stats'!$F$4</f>
        <v>78</v>
      </c>
      <c r="AE9" s="3">
        <f>MAX('Axe Stats'!E$4 - $C9, 0)*'Axe Stats'!$F$4</f>
        <v>131</v>
      </c>
      <c r="AF9" s="3">
        <f>MAX('Axe Stats'!D$5 - $C9, 0)*'Axe Stats'!$F$5</f>
        <v>104</v>
      </c>
      <c r="AG9" s="3">
        <f>MAX('Axe Stats'!E$5 - $C9, 0)*'Axe Stats'!$F$5</f>
        <v>170</v>
      </c>
      <c r="AH9" s="3">
        <f>MAX('Axe Stats'!D$6 - $C9, 0)*'Axe Stats'!$F$6</f>
        <v>134</v>
      </c>
      <c r="AI9" s="3">
        <f>MAX('Axe Stats'!E$6 - $C9, 0)*'Axe Stats'!$F$6</f>
        <v>215</v>
      </c>
      <c r="AJ9" s="3">
        <f>MAX('Axe Stats'!D$7 - $C9, 0)*'Axe Stats'!$F$7</f>
        <v>172</v>
      </c>
      <c r="AK9" s="3">
        <f>MAX('Axe Stats'!E$7 - $C9, 0)*'Axe Stats'!$F$7</f>
        <v>272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28.905694999999998</v>
      </c>
      <c r="BG9" s="3">
        <f>MAX('Bow Stats'!E$2 - $C9, 0)*MAX(1 - $D9/100,0)*'Bow Stats'!$F$2</f>
        <v>48.243747499999998</v>
      </c>
      <c r="BH9" s="3">
        <f>MAX('Bow Stats'!D$3 - $C9, 0)*MAX(1 - $D9/100,0)*'Bow Stats'!$F$3</f>
        <v>42.306582499999998</v>
      </c>
      <c r="BI9" s="3">
        <f>MAX('Bow Stats'!E$3 - $C9, 0)*MAX(1 - $D9/100,0)*'Bow Stats'!$F$3</f>
        <v>67.016316249999988</v>
      </c>
      <c r="BJ9" s="3">
        <f>MAX('Bow Stats'!D$4 - $C9, 0)*MAX(1 - $D9/100,0)*'Bow Stats'!$F$4</f>
        <v>61.067825000000006</v>
      </c>
      <c r="BK9" s="3">
        <f>MAX('Bow Stats'!E$4 - $C9, 0)*MAX(1 - $D9/100,0)*'Bow Stats'!$F$4</f>
        <v>93.297912499999995</v>
      </c>
      <c r="BL9" s="3">
        <f>MAX('Bow Stats'!D$5 - $C9, 0)*MAX(1 - $D9/100,0)*'Bow Stats'!$F$5</f>
        <v>79.829067499999994</v>
      </c>
      <c r="BM9" s="3">
        <f>MAX('Bow Stats'!E$5 - $C9, 0)*MAX(1 - $D9/100,0)*'Bow Stats'!$F$5</f>
        <v>119.57950874999999</v>
      </c>
      <c r="BN9" s="3">
        <f>MAX('Bow Stats'!D$6 - $C9, 0)*MAX(1 - $D9/100,0)*'Bow Stats'!$F$6</f>
        <v>101.2704875</v>
      </c>
      <c r="BO9" s="3">
        <f>MAX('Bow Stats'!E$6 - $C9, 0)*MAX(1 - $D9/100,0)*'Bow Stats'!$F$6</f>
        <v>149.61561874999998</v>
      </c>
      <c r="BP9" s="3">
        <f>MAX('Bow Stats'!D$7 - $C9, 0)*MAX(1 - $D9/100,0)*'Bow Stats'!$F$7</f>
        <v>120.03173</v>
      </c>
      <c r="BQ9" s="3">
        <f>MAX('Bow Stats'!E$7 - $C9, 0)*MAX(1 - $D9/100,0)*'Bow Stats'!$F$7</f>
        <v>175.89721499999999</v>
      </c>
      <c r="BS9" s="3">
        <f>MAX('Crossbow Stats'!D$2 - $C9, 0)*MAX(1 - $D9/100,0)*'Crossbow Stats'!$F$2</f>
        <v>45.15625</v>
      </c>
      <c r="BT9" s="3">
        <f>MAX('Crossbow Stats'!E$2 - $C9*'Crossbow Stats'!$G$2, 0)*MAX(1 - $D9/100,0)*'Crossbow Stats'!$F$2</f>
        <v>45.15625</v>
      </c>
      <c r="BU9" s="3">
        <f>MAX('Crossbow Stats'!D$3 - $C9, 0)*MAX(1 - $D9/100,0)*'Crossbow Stats'!$F$3</f>
        <v>63.21875</v>
      </c>
      <c r="BV9" s="3">
        <f>MAX('Crossbow Stats'!E$3 - $C9*'Crossbow Stats'!$G$3, 0)*MAX(1 - $D9/100,0)*'Crossbow Stats'!$F$3</f>
        <v>63.21875</v>
      </c>
      <c r="BW9" s="3">
        <f>MAX('Crossbow Stats'!D$4 - $C9, 0)*MAX(1 - $D9/100,0)*'Crossbow Stats'!$F$4</f>
        <v>86.7</v>
      </c>
      <c r="BX9" s="3">
        <f>MAX('Crossbow Stats'!E$4 - $C9*'Crossbow Stats'!$G$4, 0)*MAX(1 - $D9/100,0)*'Crossbow Stats'!$F$4</f>
        <v>173.4</v>
      </c>
      <c r="BY9" s="3">
        <f>MAX('Crossbow Stats'!D$5 - $C9, 0)*MAX(1 - $D9/100,0)*'Crossbow Stats'!$F$5</f>
        <v>110.18124999999999</v>
      </c>
      <c r="BZ9" s="3">
        <f>MAX('Crossbow Stats'!E$5 - $C9*'Crossbow Stats'!$G$5, 0)*MAX(1 - $D9/100,0)*'Crossbow Stats'!$F$5</f>
        <v>220.36249999999998</v>
      </c>
      <c r="CA9" s="3">
        <f>MAX('Crossbow Stats'!D$6 - $C9, 0)*MAX(1 - $D9/100,0)*'Crossbow Stats'!$F$6</f>
        <v>144.5</v>
      </c>
      <c r="CB9" s="3">
        <f>MAX('Crossbow Stats'!E$6 - $C9*'Crossbow Stats'!$G$6, 0)*MAX(1 - $D9/100,0)*'Crossbow Stats'!$F$6</f>
        <v>433.5</v>
      </c>
      <c r="CC9" s="3">
        <f>MAX('Crossbow Stats'!D$7 - $C9, 0)*MAX(1 - $D9/100,0)*'Crossbow Stats'!$F$7</f>
        <v>173.4</v>
      </c>
      <c r="CD9" s="3">
        <f>MAX('Crossbow Stats'!E$7 - $C9*'Crossbow Stats'!$G$7, 0)*MAX(1 - $D9/100,0)*'Crossbow Stats'!$F$7</f>
        <v>693.6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44C2-3B3F-4530-B176-4F0A2D42795D}">
  <dimension ref="A1:CD14"/>
  <sheetViews>
    <sheetView zoomScaleNormal="100" workbookViewId="0">
      <pane xSplit="1" topLeftCell="B1" activePane="topRight" state="frozen"/>
      <selection activeCell="F4" sqref="F4"/>
      <selection pane="topRight" activeCell="B11" sqref="B11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160</v>
      </c>
      <c r="C3">
        <v>5</v>
      </c>
      <c r="D3">
        <v>0</v>
      </c>
      <c r="E3">
        <v>18</v>
      </c>
      <c r="F3" s="3">
        <f>($B3 + 3 * $C3) / 10 / (1 - $D3 * 0.006) *POWER($E3, 0.75) * $C$14 / 13</f>
        <v>44.114396563790436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185</v>
      </c>
      <c r="C4">
        <v>10</v>
      </c>
      <c r="D4">
        <v>0</v>
      </c>
      <c r="E4">
        <v>22</v>
      </c>
      <c r="F4" s="3">
        <f t="shared" ref="F4:F9" si="0">($B4 + 3 * $C4) / 10 / (1 - $D4 * 0.006) *POWER($E4, 0.75) * $C$14 / 13</f>
        <v>63.000411472084778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215</v>
      </c>
      <c r="C5">
        <v>20</v>
      </c>
      <c r="D5">
        <v>0</v>
      </c>
      <c r="E5">
        <v>26</v>
      </c>
      <c r="F5" s="3">
        <f t="shared" si="0"/>
        <v>91.337815443011678</v>
      </c>
      <c r="H5" s="3" t="str">
        <f t="shared" ca="1" si="1"/>
        <v>T6 Scythe</v>
      </c>
      <c r="I5" s="3">
        <f>MAX('Sword Stats'!D$2 - $C5, 0)*MAX(1 - $D5/100,0)*'Sword Stats'!$F$2</f>
        <v>15</v>
      </c>
      <c r="J5" s="3">
        <f>MAX('Sword Stats'!E$2 - $C5, 0)*MAX(1 - $D5/100,0)*'Sword Stats'!$F$2</f>
        <v>37.5</v>
      </c>
      <c r="K5" s="3">
        <f>MAX('Sword Stats'!D$3 - $C5, 0)*MAX(1 - $D5/100,0)*'Sword Stats'!$F$3</f>
        <v>33.75</v>
      </c>
      <c r="L5" s="3">
        <f>MAX('Sword Stats'!E$3 - $C5, 0)*MAX(1 - $D5/100,0)*'Sword Stats'!$F$3</f>
        <v>65.625</v>
      </c>
      <c r="M5" s="3">
        <f>MAX('Sword Stats'!D$4 - $C5, 0)*MAX(1 - $D5/100,0)*'Sword Stats'!$F$4</f>
        <v>56.25</v>
      </c>
      <c r="N5" s="3">
        <f>MAX('Sword Stats'!E$4 - $C5, 0)*MAX(1 - $D5/100,0)*'Sword Stats'!$F$4</f>
        <v>99.375</v>
      </c>
      <c r="O5" s="3">
        <f>MAX('Sword Stats'!D$5 - $C5, 0)*MAX(1 - $D5/100,0)*'Sword Stats'!$F$5</f>
        <v>82.5</v>
      </c>
      <c r="P5" s="3">
        <f>MAX('Sword Stats'!E$5 - $C5, 0)*MAX(1 - $D5/100,0)*'Sword Stats'!$F$5</f>
        <v>138.75</v>
      </c>
      <c r="Q5" s="3">
        <f>MAX('Sword Stats'!D$6 - $C5, 0)*MAX(1 - $D5/100,0)*'Sword Stats'!$F$6</f>
        <v>108.75</v>
      </c>
      <c r="R5" s="3">
        <f>MAX('Sword Stats'!E$6 - $C5, 0)*MAX(1 - $D5/100,0)*'Sword Stats'!$F$6</f>
        <v>178.125</v>
      </c>
      <c r="S5" s="3">
        <f>MAX('Sword Stats'!D$7 - $C5, 0)*MAX(1 - $D5/100,0)*'Sword Stats'!$F$7</f>
        <v>131.25</v>
      </c>
      <c r="T5" s="3">
        <f>MAX('Sword Stats'!E$7 - $C5, 0)*MAX(1 - $D5/100,0)*'Sword Stats'!$F$7</f>
        <v>211.875</v>
      </c>
      <c r="U5" s="3">
        <f>MAX('Sword Stats'!D$8 - $C5, 0)*MAX(1 - $D5/100,0)*'Sword Stats'!$F$8</f>
        <v>165</v>
      </c>
      <c r="V5" s="3">
        <f>MAX('Sword Stats'!E$8 - $C5, 0)*MAX(1 - $D5/100,0)*'Sword Stats'!$F$8</f>
        <v>262.5</v>
      </c>
      <c r="W5" s="3">
        <f>MAX('Sword Stats'!D$9 - $C5, 0)*MAX(1 - $D5/100,0)*'Sword Stats'!$F$9</f>
        <v>30</v>
      </c>
      <c r="X5" s="3">
        <f>MAX('Sword Stats'!E$9 - $C5, 0)*MAX(1 - $D5/100,0)*'Sword Stats'!$F$9</f>
        <v>60</v>
      </c>
      <c r="Z5" s="3">
        <f>MAX('Axe Stats'!D$2 - $C5, 0)*'Axe Stats'!$F$2</f>
        <v>40</v>
      </c>
      <c r="AA5" s="3">
        <f>MAX('Axe Stats'!E$2 - $C5, 0)*'Axe Stats'!$F$2</f>
        <v>68</v>
      </c>
      <c r="AB5" s="3">
        <f>MAX('Axe Stats'!D$3 - $C5, 0)*'Axe Stats'!$F$3</f>
        <v>62</v>
      </c>
      <c r="AC5" s="3">
        <f>MAX('Axe Stats'!E$3 - $C5, 0)*'Axe Stats'!$F$3</f>
        <v>101</v>
      </c>
      <c r="AD5" s="3">
        <f>MAX('Axe Stats'!D$4 - $C5, 0)*'Axe Stats'!$F$4</f>
        <v>90</v>
      </c>
      <c r="AE5" s="3">
        <f>MAX('Axe Stats'!E$4 - $C5, 0)*'Axe Stats'!$F$4</f>
        <v>143</v>
      </c>
      <c r="AF5" s="3">
        <f>MAX('Axe Stats'!D$5 - $C5, 0)*'Axe Stats'!$F$5</f>
        <v>116</v>
      </c>
      <c r="AG5" s="3">
        <f>MAX('Axe Stats'!E$5 - $C5, 0)*'Axe Stats'!$F$5</f>
        <v>182</v>
      </c>
      <c r="AH5" s="3">
        <f>MAX('Axe Stats'!D$6 - $C5, 0)*'Axe Stats'!$F$6</f>
        <v>146</v>
      </c>
      <c r="AI5" s="3">
        <f>MAX('Axe Stats'!E$6 - $C5, 0)*'Axe Stats'!$F$6</f>
        <v>227</v>
      </c>
      <c r="AJ5" s="3">
        <f>MAX('Axe Stats'!D$7 - $C5, 0)*'Axe Stats'!$F$7</f>
        <v>184</v>
      </c>
      <c r="AK5" s="3">
        <f>MAX('Axe Stats'!E$7 - $C5, 0)*'Axe Stats'!$F$7</f>
        <v>284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43.756700000000002</v>
      </c>
      <c r="BG5" s="3">
        <f>MAX('Bow Stats'!E$2 - $C5, 0)*MAX(1 - $D5/100,0)*'Bow Stats'!$F$2</f>
        <v>66.507349999999988</v>
      </c>
      <c r="BH5" s="3">
        <f>MAX('Bow Stats'!D$3 - $C5, 0)*MAX(1 - $D5/100,0)*'Bow Stats'!$F$3</f>
        <v>59.522449999999999</v>
      </c>
      <c r="BI5" s="3">
        <f>MAX('Bow Stats'!E$3 - $C5, 0)*MAX(1 - $D5/100,0)*'Bow Stats'!$F$3</f>
        <v>88.592724999999987</v>
      </c>
      <c r="BJ5" s="3">
        <f>MAX('Bow Stats'!D$4 - $C5, 0)*MAX(1 - $D5/100,0)*'Bow Stats'!$F$4</f>
        <v>81.594499999999996</v>
      </c>
      <c r="BK5" s="3">
        <f>MAX('Bow Stats'!E$4 - $C5, 0)*MAX(1 - $D5/100,0)*'Bow Stats'!$F$4</f>
        <v>119.51224999999999</v>
      </c>
      <c r="BL5" s="3">
        <f>MAX('Bow Stats'!D$5 - $C5, 0)*MAX(1 - $D5/100,0)*'Bow Stats'!$F$5</f>
        <v>103.66655</v>
      </c>
      <c r="BM5" s="3">
        <f>MAX('Bow Stats'!E$5 - $C5, 0)*MAX(1 - $D5/100,0)*'Bow Stats'!$F$5</f>
        <v>150.43177499999999</v>
      </c>
      <c r="BN5" s="3">
        <f>MAX('Bow Stats'!D$6 - $C5, 0)*MAX(1 - $D5/100,0)*'Bow Stats'!$F$6</f>
        <v>128.89175</v>
      </c>
      <c r="BO5" s="3">
        <f>MAX('Bow Stats'!E$6 - $C5, 0)*MAX(1 - $D5/100,0)*'Bow Stats'!$F$6</f>
        <v>185.76837499999999</v>
      </c>
      <c r="BP5" s="3">
        <f>MAX('Bow Stats'!D$7 - $C5, 0)*MAX(1 - $D5/100,0)*'Bow Stats'!$F$7</f>
        <v>150.96380000000002</v>
      </c>
      <c r="BQ5" s="3">
        <f>MAX('Bow Stats'!E$7 - $C5, 0)*MAX(1 - $D5/100,0)*'Bow Stats'!$F$7</f>
        <v>216.68789999999998</v>
      </c>
      <c r="BS5" s="3">
        <f>MAX('Crossbow Stats'!D$2 - $C5, 0)*MAX(1 - $D5/100,0)*'Crossbow Stats'!$F$2</f>
        <v>65.875</v>
      </c>
      <c r="BT5" s="3">
        <f>MAX('Crossbow Stats'!E$2 - $C5*'Crossbow Stats'!$G$2, 0)*MAX(1 - $D5/100,0)*'Crossbow Stats'!$F$2</f>
        <v>65.875</v>
      </c>
      <c r="BU5" s="3">
        <f>MAX('Crossbow Stats'!D$3 - $C5, 0)*MAX(1 - $D5/100,0)*'Crossbow Stats'!$F$3</f>
        <v>87.125</v>
      </c>
      <c r="BV5" s="3">
        <f>MAX('Crossbow Stats'!E$3 - $C5*'Crossbow Stats'!$G$3, 0)*MAX(1 - $D5/100,0)*'Crossbow Stats'!$F$3</f>
        <v>87.125</v>
      </c>
      <c r="BW5" s="3">
        <f>MAX('Crossbow Stats'!D$4 - $C5, 0)*MAX(1 - $D5/100,0)*'Crossbow Stats'!$F$4</f>
        <v>114.75</v>
      </c>
      <c r="BX5" s="3">
        <f>MAX('Crossbow Stats'!E$4 - $C5*'Crossbow Stats'!$G$4, 0)*MAX(1 - $D5/100,0)*'Crossbow Stats'!$F$4</f>
        <v>229.5</v>
      </c>
      <c r="BY5" s="3">
        <f>MAX('Crossbow Stats'!D$5 - $C5, 0)*MAX(1 - $D5/100,0)*'Crossbow Stats'!$F$5</f>
        <v>142.375</v>
      </c>
      <c r="BZ5" s="3">
        <f>MAX('Crossbow Stats'!E$5 - $C5*'Crossbow Stats'!$G$5, 0)*MAX(1 - $D5/100,0)*'Crossbow Stats'!$F$5</f>
        <v>284.75</v>
      </c>
      <c r="CA5" s="3">
        <f>MAX('Crossbow Stats'!D$6 - $C5, 0)*MAX(1 - $D5/100,0)*'Crossbow Stats'!$F$6</f>
        <v>182.75</v>
      </c>
      <c r="CB5" s="3">
        <f>MAX('Crossbow Stats'!E$6 - $C5*'Crossbow Stats'!$G$6, 0)*MAX(1 - $D5/100,0)*'Crossbow Stats'!$F$6</f>
        <v>548.25</v>
      </c>
      <c r="CC5" s="3">
        <f>MAX('Crossbow Stats'!D$7 - $C5, 0)*MAX(1 - $D5/100,0)*'Crossbow Stats'!$F$7</f>
        <v>216.75</v>
      </c>
      <c r="CD5" s="3">
        <f>MAX('Crossbow Stats'!E$7 - $C5*'Crossbow Stats'!$G$7, 0)*MAX(1 - $D5/100,0)*'Crossbow Stats'!$F$7</f>
        <v>867</v>
      </c>
    </row>
    <row r="6" spans="1:82" x14ac:dyDescent="0.3">
      <c r="A6" s="1">
        <v>4</v>
      </c>
      <c r="B6">
        <v>240</v>
      </c>
      <c r="C6">
        <v>30</v>
      </c>
      <c r="D6">
        <v>2</v>
      </c>
      <c r="E6">
        <v>30</v>
      </c>
      <c r="F6" s="3">
        <f t="shared" si="0"/>
        <v>123.50537303379157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22.049999999999997</v>
      </c>
      <c r="K6" s="3">
        <f>MAX('Sword Stats'!D$3 - $C6, 0)*MAX(1 - $D6/100,0)*'Sword Stats'!$F$3</f>
        <v>18.375</v>
      </c>
      <c r="L6" s="3">
        <f>MAX('Sword Stats'!E$3 - $C6, 0)*MAX(1 - $D6/100,0)*'Sword Stats'!$F$3</f>
        <v>49.612500000000004</v>
      </c>
      <c r="M6" s="3">
        <f>MAX('Sword Stats'!D$4 - $C6, 0)*MAX(1 - $D6/100,0)*'Sword Stats'!$F$4</f>
        <v>40.424999999999997</v>
      </c>
      <c r="N6" s="3">
        <f>MAX('Sword Stats'!E$4 - $C6, 0)*MAX(1 - $D6/100,0)*'Sword Stats'!$F$4</f>
        <v>82.6875</v>
      </c>
      <c r="O6" s="3">
        <f>MAX('Sword Stats'!D$5 - $C6, 0)*MAX(1 - $D6/100,0)*'Sword Stats'!$F$5</f>
        <v>66.150000000000006</v>
      </c>
      <c r="P6" s="3">
        <f>MAX('Sword Stats'!E$5 - $C6, 0)*MAX(1 - $D6/100,0)*'Sword Stats'!$F$5</f>
        <v>121.27499999999999</v>
      </c>
      <c r="Q6" s="3">
        <f>MAX('Sword Stats'!D$6 - $C6, 0)*MAX(1 - $D6/100,0)*'Sword Stats'!$F$6</f>
        <v>91.875</v>
      </c>
      <c r="R6" s="3">
        <f>MAX('Sword Stats'!E$6 - $C6, 0)*MAX(1 - $D6/100,0)*'Sword Stats'!$F$6</f>
        <v>159.86250000000001</v>
      </c>
      <c r="S6" s="3">
        <f>MAX('Sword Stats'!D$7 - $C6, 0)*MAX(1 - $D6/100,0)*'Sword Stats'!$F$7</f>
        <v>113.92500000000001</v>
      </c>
      <c r="T6" s="3">
        <f>MAX('Sword Stats'!E$7 - $C6, 0)*MAX(1 - $D6/100,0)*'Sword Stats'!$F$7</f>
        <v>192.9375</v>
      </c>
      <c r="U6" s="3">
        <f>MAX('Sword Stats'!D$8 - $C6, 0)*MAX(1 - $D6/100,0)*'Sword Stats'!$F$8</f>
        <v>147</v>
      </c>
      <c r="V6" s="3">
        <f>MAX('Sword Stats'!E$8 - $C6, 0)*MAX(1 - $D6/100,0)*'Sword Stats'!$F$8</f>
        <v>242.54999999999998</v>
      </c>
      <c r="W6" s="3">
        <f>MAX('Sword Stats'!D$9 - $C6, 0)*MAX(1 - $D6/100,0)*'Sword Stats'!$F$9</f>
        <v>14.700000000000001</v>
      </c>
      <c r="X6" s="3">
        <f>MAX('Sword Stats'!E$9 - $C6, 0)*MAX(1 - $D6/100,0)*'Sword Stats'!$F$9</f>
        <v>44.099999999999994</v>
      </c>
      <c r="Z6" s="3">
        <f>MAX('Axe Stats'!D$2 - $C6, 0)*'Axe Stats'!$F$2</f>
        <v>32</v>
      </c>
      <c r="AA6" s="3">
        <f>MAX('Axe Stats'!E$2 - $C6, 0)*'Axe Stats'!$F$2</f>
        <v>60</v>
      </c>
      <c r="AB6" s="3">
        <f>MAX('Axe Stats'!D$3 - $C6, 0)*'Axe Stats'!$F$3</f>
        <v>54</v>
      </c>
      <c r="AC6" s="3">
        <f>MAX('Axe Stats'!E$3 - $C6, 0)*'Axe Stats'!$F$3</f>
        <v>93</v>
      </c>
      <c r="AD6" s="3">
        <f>MAX('Axe Stats'!D$4 - $C6, 0)*'Axe Stats'!$F$4</f>
        <v>82</v>
      </c>
      <c r="AE6" s="3">
        <f>MAX('Axe Stats'!E$4 - $C6, 0)*'Axe Stats'!$F$4</f>
        <v>135</v>
      </c>
      <c r="AF6" s="3">
        <f>MAX('Axe Stats'!D$5 - $C6, 0)*'Axe Stats'!$F$5</f>
        <v>108</v>
      </c>
      <c r="AG6" s="3">
        <f>MAX('Axe Stats'!E$5 - $C6, 0)*'Axe Stats'!$F$5</f>
        <v>174</v>
      </c>
      <c r="AH6" s="3">
        <f>MAX('Axe Stats'!D$6 - $C6, 0)*'Axe Stats'!$F$6</f>
        <v>138</v>
      </c>
      <c r="AI6" s="3">
        <f>MAX('Axe Stats'!E$6 - $C6, 0)*'Axe Stats'!$F$6</f>
        <v>219</v>
      </c>
      <c r="AJ6" s="3">
        <f>MAX('Axe Stats'!D$7 - $C6, 0)*'Axe Stats'!$F$7</f>
        <v>176</v>
      </c>
      <c r="AK6" s="3">
        <f>MAX('Axe Stats'!E$7 - $C6, 0)*'Axe Stats'!$F$7</f>
        <v>276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36.511566000000002</v>
      </c>
      <c r="BG6" s="3">
        <f>MAX('Bow Stats'!E$2 - $C6, 0)*MAX(1 - $D6/100,0)*'Bow Stats'!$F$2</f>
        <v>58.807202999999994</v>
      </c>
      <c r="BH6" s="3">
        <f>MAX('Bow Stats'!D$3 - $C6, 0)*MAX(1 - $D6/100,0)*'Bow Stats'!$F$3</f>
        <v>51.962000999999994</v>
      </c>
      <c r="BI6" s="3">
        <f>MAX('Bow Stats'!E$3 - $C6, 0)*MAX(1 - $D6/100,0)*'Bow Stats'!$F$3</f>
        <v>80.450870499999994</v>
      </c>
      <c r="BJ6" s="3">
        <f>MAX('Bow Stats'!D$4 - $C6, 0)*MAX(1 - $D6/100,0)*'Bow Stats'!$F$4</f>
        <v>73.592609999999993</v>
      </c>
      <c r="BK6" s="3">
        <f>MAX('Bow Stats'!E$4 - $C6, 0)*MAX(1 - $D6/100,0)*'Bow Stats'!$F$4</f>
        <v>110.75200499999998</v>
      </c>
      <c r="BL6" s="3">
        <f>MAX('Bow Stats'!D$5 - $C6, 0)*MAX(1 - $D6/100,0)*'Bow Stats'!$F$5</f>
        <v>95.223218999999986</v>
      </c>
      <c r="BM6" s="3">
        <f>MAX('Bow Stats'!E$5 - $C6, 0)*MAX(1 - $D6/100,0)*'Bow Stats'!$F$5</f>
        <v>141.05313949999999</v>
      </c>
      <c r="BN6" s="3">
        <f>MAX('Bow Stats'!D$6 - $C6, 0)*MAX(1 - $D6/100,0)*'Bow Stats'!$F$6</f>
        <v>119.94391499999999</v>
      </c>
      <c r="BO6" s="3">
        <f>MAX('Bow Stats'!E$6 - $C6, 0)*MAX(1 - $D6/100,0)*'Bow Stats'!$F$6</f>
        <v>175.68300749999995</v>
      </c>
      <c r="BP6" s="3">
        <f>MAX('Bow Stats'!D$7 - $C6, 0)*MAX(1 - $D6/100,0)*'Bow Stats'!$F$7</f>
        <v>141.574524</v>
      </c>
      <c r="BQ6" s="3">
        <f>MAX('Bow Stats'!E$7 - $C6, 0)*MAX(1 - $D6/100,0)*'Bow Stats'!$F$7</f>
        <v>205.98414199999999</v>
      </c>
      <c r="BS6" s="3">
        <f>MAX('Crossbow Stats'!D$2 - $C6, 0)*MAX(1 - $D6/100,0)*'Crossbow Stats'!$F$2</f>
        <v>56.227500000000006</v>
      </c>
      <c r="BT6" s="3">
        <f>MAX('Crossbow Stats'!E$2 - $C6*'Crossbow Stats'!$G$2, 0)*MAX(1 - $D6/100,0)*'Crossbow Stats'!$F$2</f>
        <v>56.227500000000006</v>
      </c>
      <c r="BU6" s="3">
        <f>MAX('Crossbow Stats'!D$3 - $C6, 0)*MAX(1 - $D6/100,0)*'Crossbow Stats'!$F$3</f>
        <v>77.052499999999995</v>
      </c>
      <c r="BV6" s="3">
        <f>MAX('Crossbow Stats'!E$3 - $C6*'Crossbow Stats'!$G$3, 0)*MAX(1 - $D6/100,0)*'Crossbow Stats'!$F$3</f>
        <v>77.052499999999995</v>
      </c>
      <c r="BW6" s="3">
        <f>MAX('Crossbow Stats'!D$4 - $C6, 0)*MAX(1 - $D6/100,0)*'Crossbow Stats'!$F$4</f>
        <v>104.125</v>
      </c>
      <c r="BX6" s="3">
        <f>MAX('Crossbow Stats'!E$4 - $C6*'Crossbow Stats'!$G$4, 0)*MAX(1 - $D6/100,0)*'Crossbow Stats'!$F$4</f>
        <v>208.25</v>
      </c>
      <c r="BY6" s="3">
        <f>MAX('Crossbow Stats'!D$5 - $C6, 0)*MAX(1 - $D6/100,0)*'Crossbow Stats'!$F$5</f>
        <v>131.19749999999999</v>
      </c>
      <c r="BZ6" s="3">
        <f>MAX('Crossbow Stats'!E$5 - $C6*'Crossbow Stats'!$G$5, 0)*MAX(1 - $D6/100,0)*'Crossbow Stats'!$F$5</f>
        <v>262.39499999999998</v>
      </c>
      <c r="CA6" s="3">
        <f>MAX('Crossbow Stats'!D$6 - $C6, 0)*MAX(1 - $D6/100,0)*'Crossbow Stats'!$F$6</f>
        <v>170.76499999999999</v>
      </c>
      <c r="CB6" s="3">
        <f>MAX('Crossbow Stats'!E$6 - $C6*'Crossbow Stats'!$G$6, 0)*MAX(1 - $D6/100,0)*'Crossbow Stats'!$F$6</f>
        <v>512.29500000000007</v>
      </c>
      <c r="CC6" s="3">
        <f>MAX('Crossbow Stats'!D$7 - $C6, 0)*MAX(1 - $D6/100,0)*'Crossbow Stats'!$F$7</f>
        <v>204.08499999999998</v>
      </c>
      <c r="CD6" s="3">
        <f>MAX('Crossbow Stats'!E$7 - $C6*'Crossbow Stats'!$G$7, 0)*MAX(1 - $D6/100,0)*'Crossbow Stats'!$F$7</f>
        <v>816.33999999999992</v>
      </c>
    </row>
    <row r="7" spans="1:82" x14ac:dyDescent="0.3">
      <c r="A7" s="1">
        <v>5</v>
      </c>
      <c r="B7">
        <v>270</v>
      </c>
      <c r="C7">
        <v>45</v>
      </c>
      <c r="D7">
        <v>5</v>
      </c>
      <c r="E7">
        <v>35</v>
      </c>
      <c r="F7" s="3">
        <f t="shared" si="0"/>
        <v>173.3094474493914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300</v>
      </c>
      <c r="C8">
        <v>55</v>
      </c>
      <c r="D8">
        <v>8</v>
      </c>
      <c r="E8">
        <v>42</v>
      </c>
      <c r="F8" s="3">
        <f t="shared" si="0"/>
        <v>232.45606815874538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12.075000000000001</v>
      </c>
      <c r="M8" s="3">
        <f>MAX('Sword Stats'!D$4 - $C8, 0)*MAX(1 - $D8/100,0)*'Sword Stats'!$F$4</f>
        <v>3.45</v>
      </c>
      <c r="N8" s="3">
        <f>MAX('Sword Stats'!E$4 - $C8, 0)*MAX(1 - $D8/100,0)*'Sword Stats'!$F$4</f>
        <v>43.125</v>
      </c>
      <c r="O8" s="3">
        <f>MAX('Sword Stats'!D$5 - $C8, 0)*MAX(1 - $D8/100,0)*'Sword Stats'!$F$5</f>
        <v>27.6</v>
      </c>
      <c r="P8" s="3">
        <f>MAX('Sword Stats'!E$5 - $C8, 0)*MAX(1 - $D8/100,0)*'Sword Stats'!$F$5</f>
        <v>79.350000000000009</v>
      </c>
      <c r="Q8" s="3">
        <f>MAX('Sword Stats'!D$6 - $C8, 0)*MAX(1 - $D8/100,0)*'Sword Stats'!$F$6</f>
        <v>51.75</v>
      </c>
      <c r="R8" s="3">
        <f>MAX('Sword Stats'!E$6 - $C8, 0)*MAX(1 - $D8/100,0)*'Sword Stats'!$F$6</f>
        <v>115.57499999999999</v>
      </c>
      <c r="S8" s="3">
        <f>MAX('Sword Stats'!D$7 - $C8, 0)*MAX(1 - $D8/100,0)*'Sword Stats'!$F$7</f>
        <v>72.45</v>
      </c>
      <c r="T8" s="3">
        <f>MAX('Sword Stats'!E$7 - $C8, 0)*MAX(1 - $D8/100,0)*'Sword Stats'!$F$7</f>
        <v>146.625</v>
      </c>
      <c r="U8" s="3">
        <f>MAX('Sword Stats'!D$8 - $C8, 0)*MAX(1 - $D8/100,0)*'Sword Stats'!$F$8</f>
        <v>103.5</v>
      </c>
      <c r="V8" s="3">
        <f>MAX('Sword Stats'!E$8 - $C8, 0)*MAX(1 - $D8/100,0)*'Sword Stats'!$F$8</f>
        <v>193.20000000000002</v>
      </c>
      <c r="W8" s="3">
        <f>MAX('Sword Stats'!D$9 - $C8, 0)*MAX(1 - $D8/100,0)*'Sword Stats'!$F$9</f>
        <v>0</v>
      </c>
      <c r="X8" s="3">
        <f>MAX('Sword Stats'!E$9 - $C8, 0)*MAX(1 - $D8/100,0)*'Sword Stats'!$F$9</f>
        <v>6.9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19.326163999999999</v>
      </c>
      <c r="BG8" s="3">
        <f>MAX('Bow Stats'!E$2 - $C8, 0)*MAX(1 - $D8/100,0)*'Bow Stats'!$F$2</f>
        <v>40.256761999999995</v>
      </c>
      <c r="BH8" s="3">
        <f>MAX('Bow Stats'!D$3 - $C8, 0)*MAX(1 - $D8/100,0)*'Bow Stats'!$F$3</f>
        <v>33.830654000000003</v>
      </c>
      <c r="BI8" s="3">
        <f>MAX('Bow Stats'!E$3 - $C8, 0)*MAX(1 - $D8/100,0)*'Bow Stats'!$F$3</f>
        <v>60.575306999999995</v>
      </c>
      <c r="BJ8" s="3">
        <f>MAX('Bow Stats'!D$4 - $C8, 0)*MAX(1 - $D8/100,0)*'Bow Stats'!$F$4</f>
        <v>54.136940000000003</v>
      </c>
      <c r="BK8" s="3">
        <f>MAX('Bow Stats'!E$4 - $C8, 0)*MAX(1 - $D8/100,0)*'Bow Stats'!$F$4</f>
        <v>89.021269999999987</v>
      </c>
      <c r="BL8" s="3">
        <f>MAX('Bow Stats'!D$5 - $C8, 0)*MAX(1 - $D8/100,0)*'Bow Stats'!$F$5</f>
        <v>74.44322600000001</v>
      </c>
      <c r="BM8" s="3">
        <f>MAX('Bow Stats'!E$5 - $C8, 0)*MAX(1 - $D8/100,0)*'Bow Stats'!$F$5</f>
        <v>117.46723299999999</v>
      </c>
      <c r="BN8" s="3">
        <f>MAX('Bow Stats'!D$6 - $C8, 0)*MAX(1 - $D8/100,0)*'Bow Stats'!$F$6</f>
        <v>97.650410000000008</v>
      </c>
      <c r="BO8" s="3">
        <f>MAX('Bow Stats'!E$6 - $C8, 0)*MAX(1 - $D8/100,0)*'Bow Stats'!$F$6</f>
        <v>149.97690499999999</v>
      </c>
      <c r="BP8" s="3">
        <f>MAX('Bow Stats'!D$7 - $C8, 0)*MAX(1 - $D8/100,0)*'Bow Stats'!$F$7</f>
        <v>117.95669600000001</v>
      </c>
      <c r="BQ8" s="3">
        <f>MAX('Bow Stats'!E$7 - $C8, 0)*MAX(1 - $D8/100,0)*'Bow Stats'!$F$7</f>
        <v>178.42286799999999</v>
      </c>
      <c r="BS8" s="3">
        <f>MAX('Crossbow Stats'!D$2 - $C8, 0)*MAX(1 - $D8/100,0)*'Crossbow Stats'!$F$2</f>
        <v>33.234999999999999</v>
      </c>
      <c r="BT8" s="3">
        <f>MAX('Crossbow Stats'!E$2 - $C8*'Crossbow Stats'!$G$2, 0)*MAX(1 - $D8/100,0)*'Crossbow Stats'!$F$2</f>
        <v>33.234999999999999</v>
      </c>
      <c r="BU8" s="3">
        <f>MAX('Crossbow Stats'!D$3 - $C8, 0)*MAX(1 - $D8/100,0)*'Crossbow Stats'!$F$3</f>
        <v>52.784999999999997</v>
      </c>
      <c r="BV8" s="3">
        <f>MAX('Crossbow Stats'!E$3 - $C8*'Crossbow Stats'!$G$3, 0)*MAX(1 - $D8/100,0)*'Crossbow Stats'!$F$3</f>
        <v>52.784999999999997</v>
      </c>
      <c r="BW8" s="3">
        <f>MAX('Crossbow Stats'!D$4 - $C8, 0)*MAX(1 - $D8/100,0)*'Crossbow Stats'!$F$4</f>
        <v>78.2</v>
      </c>
      <c r="BX8" s="3">
        <f>MAX('Crossbow Stats'!E$4 - $C8*'Crossbow Stats'!$G$4, 0)*MAX(1 - $D8/100,0)*'Crossbow Stats'!$F$4</f>
        <v>156.4</v>
      </c>
      <c r="BY8" s="3">
        <f>MAX('Crossbow Stats'!D$5 - $C8, 0)*MAX(1 - $D8/100,0)*'Crossbow Stats'!$F$5</f>
        <v>103.61500000000001</v>
      </c>
      <c r="BZ8" s="3">
        <f>MAX('Crossbow Stats'!E$5 - $C8*'Crossbow Stats'!$G$5, 0)*MAX(1 - $D8/100,0)*'Crossbow Stats'!$F$5</f>
        <v>207.23000000000002</v>
      </c>
      <c r="CA8" s="3">
        <f>MAX('Crossbow Stats'!D$6 - $C8, 0)*MAX(1 - $D8/100,0)*'Crossbow Stats'!$F$6</f>
        <v>140.76</v>
      </c>
      <c r="CB8" s="3">
        <f>MAX('Crossbow Stats'!E$6 - $C8*'Crossbow Stats'!$G$6, 0)*MAX(1 - $D8/100,0)*'Crossbow Stats'!$F$6</f>
        <v>422.28</v>
      </c>
      <c r="CC8" s="3">
        <f>MAX('Crossbow Stats'!D$7 - $C8, 0)*MAX(1 - $D8/100,0)*'Crossbow Stats'!$F$7</f>
        <v>172.04</v>
      </c>
      <c r="CD8" s="3">
        <f>MAX('Crossbow Stats'!E$7 - $C8*'Crossbow Stats'!$G$7, 0)*MAX(1 - $D8/100,0)*'Crossbow Stats'!$F$7</f>
        <v>688.16</v>
      </c>
    </row>
    <row r="9" spans="1:82" x14ac:dyDescent="0.3">
      <c r="A9" s="1">
        <v>7</v>
      </c>
      <c r="B9">
        <v>340</v>
      </c>
      <c r="C9">
        <v>60</v>
      </c>
      <c r="D9">
        <v>10</v>
      </c>
      <c r="E9">
        <v>48</v>
      </c>
      <c r="F9" s="3">
        <f t="shared" si="0"/>
        <v>291.00090088784407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5.0625</v>
      </c>
      <c r="M9" s="3">
        <f>MAX('Sword Stats'!D$4 - $C9, 0)*MAX(1 - $D9/100,0)*'Sword Stats'!$F$4</f>
        <v>0</v>
      </c>
      <c r="N9" s="3">
        <f>MAX('Sword Stats'!E$4 - $C9, 0)*MAX(1 - $D9/100,0)*'Sword Stats'!$F$4</f>
        <v>35.4375</v>
      </c>
      <c r="O9" s="3">
        <f>MAX('Sword Stats'!D$5 - $C9, 0)*MAX(1 - $D9/100,0)*'Sword Stats'!$F$5</f>
        <v>20.25</v>
      </c>
      <c r="P9" s="3">
        <f>MAX('Sword Stats'!E$5 - $C9, 0)*MAX(1 - $D9/100,0)*'Sword Stats'!$F$5</f>
        <v>70.875</v>
      </c>
      <c r="Q9" s="3">
        <f>MAX('Sword Stats'!D$6 - $C9, 0)*MAX(1 - $D9/100,0)*'Sword Stats'!$F$6</f>
        <v>43.875</v>
      </c>
      <c r="R9" s="3">
        <f>MAX('Sword Stats'!E$6 - $C9, 0)*MAX(1 - $D9/100,0)*'Sword Stats'!$F$6</f>
        <v>106.3125</v>
      </c>
      <c r="S9" s="3">
        <f>MAX('Sword Stats'!D$7 - $C9, 0)*MAX(1 - $D9/100,0)*'Sword Stats'!$F$7</f>
        <v>64.125</v>
      </c>
      <c r="T9" s="3">
        <f>MAX('Sword Stats'!E$7 - $C9, 0)*MAX(1 - $D9/100,0)*'Sword Stats'!$F$7</f>
        <v>136.6875</v>
      </c>
      <c r="U9" s="3">
        <f>MAX('Sword Stats'!D$8 - $C9, 0)*MAX(1 - $D9/100,0)*'Sword Stats'!$F$8</f>
        <v>94.5</v>
      </c>
      <c r="V9" s="3">
        <f>MAX('Sword Stats'!E$8 - $C9, 0)*MAX(1 - $D9/100,0)*'Sword Stats'!$F$8</f>
        <v>182.25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8</v>
      </c>
      <c r="AA9" s="3">
        <f>MAX('Axe Stats'!E$2 - $C9, 0)*'Axe Stats'!$F$2</f>
        <v>36</v>
      </c>
      <c r="AB9" s="3">
        <f>MAX('Axe Stats'!D$3 - $C9, 0)*'Axe Stats'!$F$3</f>
        <v>30</v>
      </c>
      <c r="AC9" s="3">
        <f>MAX('Axe Stats'!E$3 - $C9, 0)*'Axe Stats'!$F$3</f>
        <v>69</v>
      </c>
      <c r="AD9" s="3">
        <f>MAX('Axe Stats'!D$4 - $C9, 0)*'Axe Stats'!$F$4</f>
        <v>58</v>
      </c>
      <c r="AE9" s="3">
        <f>MAX('Axe Stats'!E$4 - $C9, 0)*'Axe Stats'!$F$4</f>
        <v>111</v>
      </c>
      <c r="AF9" s="3">
        <f>MAX('Axe Stats'!D$5 - $C9, 0)*'Axe Stats'!$F$5</f>
        <v>84</v>
      </c>
      <c r="AG9" s="3">
        <f>MAX('Axe Stats'!E$5 - $C9, 0)*'Axe Stats'!$F$5</f>
        <v>150</v>
      </c>
      <c r="AH9" s="3">
        <f>MAX('Axe Stats'!D$6 - $C9, 0)*'Axe Stats'!$F$6</f>
        <v>114</v>
      </c>
      <c r="AI9" s="3">
        <f>MAX('Axe Stats'!E$6 - $C9, 0)*'Axe Stats'!$F$6</f>
        <v>195</v>
      </c>
      <c r="AJ9" s="3">
        <f>MAX('Axe Stats'!D$7 - $C9, 0)*'Axe Stats'!$F$7</f>
        <v>152</v>
      </c>
      <c r="AK9" s="3">
        <f>MAX('Axe Stats'!E$7 - $C9, 0)*'Axe Stats'!$F$7</f>
        <v>252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15.981029999999999</v>
      </c>
      <c r="BG9" s="3">
        <f>MAX('Bow Stats'!E$2 - $C9, 0)*MAX(1 - $D9/100,0)*'Bow Stats'!$F$2</f>
        <v>36.456614999999999</v>
      </c>
      <c r="BH9" s="3">
        <f>MAX('Bow Stats'!D$3 - $C9, 0)*MAX(1 - $D9/100,0)*'Bow Stats'!$F$3</f>
        <v>30.170204999999996</v>
      </c>
      <c r="BI9" s="3">
        <f>MAX('Bow Stats'!E$3 - $C9, 0)*MAX(1 - $D9/100,0)*'Bow Stats'!$F$3</f>
        <v>56.333452499999993</v>
      </c>
      <c r="BJ9" s="3">
        <f>MAX('Bow Stats'!D$4 - $C9, 0)*MAX(1 - $D9/100,0)*'Bow Stats'!$F$4</f>
        <v>50.035050000000005</v>
      </c>
      <c r="BK9" s="3">
        <f>MAX('Bow Stats'!E$4 - $C9, 0)*MAX(1 - $D9/100,0)*'Bow Stats'!$F$4</f>
        <v>84.161024999999995</v>
      </c>
      <c r="BL9" s="3">
        <f>MAX('Bow Stats'!D$5 - $C9, 0)*MAX(1 - $D9/100,0)*'Bow Stats'!$F$5</f>
        <v>69.899895000000001</v>
      </c>
      <c r="BM9" s="3">
        <f>MAX('Bow Stats'!E$5 - $C9, 0)*MAX(1 - $D9/100,0)*'Bow Stats'!$F$5</f>
        <v>111.9885975</v>
      </c>
      <c r="BN9" s="3">
        <f>MAX('Bow Stats'!D$6 - $C9, 0)*MAX(1 - $D9/100,0)*'Bow Stats'!$F$6</f>
        <v>92.602575000000002</v>
      </c>
      <c r="BO9" s="3">
        <f>MAX('Bow Stats'!E$6 - $C9, 0)*MAX(1 - $D9/100,0)*'Bow Stats'!$F$6</f>
        <v>143.79153749999998</v>
      </c>
      <c r="BP9" s="3">
        <f>MAX('Bow Stats'!D$7 - $C9, 0)*MAX(1 - $D9/100,0)*'Bow Stats'!$F$7</f>
        <v>112.46742</v>
      </c>
      <c r="BQ9" s="3">
        <f>MAX('Bow Stats'!E$7 - $C9, 0)*MAX(1 - $D9/100,0)*'Bow Stats'!$F$7</f>
        <v>171.61911000000001</v>
      </c>
      <c r="BS9" s="3">
        <f>MAX('Crossbow Stats'!D$2 - $C9, 0)*MAX(1 - $D9/100,0)*'Crossbow Stats'!$F$2</f>
        <v>28.6875</v>
      </c>
      <c r="BT9" s="3">
        <f>MAX('Crossbow Stats'!E$2 - $C9*'Crossbow Stats'!$G$2, 0)*MAX(1 - $D9/100,0)*'Crossbow Stats'!$F$2</f>
        <v>28.6875</v>
      </c>
      <c r="BU9" s="3">
        <f>MAX('Crossbow Stats'!D$3 - $C9, 0)*MAX(1 - $D9/100,0)*'Crossbow Stats'!$F$3</f>
        <v>47.8125</v>
      </c>
      <c r="BV9" s="3">
        <f>MAX('Crossbow Stats'!E$3 - $C9*'Crossbow Stats'!$G$3, 0)*MAX(1 - $D9/100,0)*'Crossbow Stats'!$F$3</f>
        <v>47.8125</v>
      </c>
      <c r="BW9" s="3">
        <f>MAX('Crossbow Stats'!D$4 - $C9, 0)*MAX(1 - $D9/100,0)*'Crossbow Stats'!$F$4</f>
        <v>72.674999999999997</v>
      </c>
      <c r="BX9" s="3">
        <f>MAX('Crossbow Stats'!E$4 - $C9*'Crossbow Stats'!$G$4, 0)*MAX(1 - $D9/100,0)*'Crossbow Stats'!$F$4</f>
        <v>145.35</v>
      </c>
      <c r="BY9" s="3">
        <f>MAX('Crossbow Stats'!D$5 - $C9, 0)*MAX(1 - $D9/100,0)*'Crossbow Stats'!$F$5</f>
        <v>97.537499999999994</v>
      </c>
      <c r="BZ9" s="3">
        <f>MAX('Crossbow Stats'!E$5 - $C9*'Crossbow Stats'!$G$5, 0)*MAX(1 - $D9/100,0)*'Crossbow Stats'!$F$5</f>
        <v>195.07499999999999</v>
      </c>
      <c r="CA9" s="3">
        <f>MAX('Crossbow Stats'!D$6 - $C9, 0)*MAX(1 - $D9/100,0)*'Crossbow Stats'!$F$6</f>
        <v>133.875</v>
      </c>
      <c r="CB9" s="3">
        <f>MAX('Crossbow Stats'!E$6 - $C9*'Crossbow Stats'!$G$6, 0)*MAX(1 - $D9/100,0)*'Crossbow Stats'!$F$6</f>
        <v>401.625</v>
      </c>
      <c r="CC9" s="3">
        <f>MAX('Crossbow Stats'!D$7 - $C9, 0)*MAX(1 - $D9/100,0)*'Crossbow Stats'!$F$7</f>
        <v>164.47499999999999</v>
      </c>
      <c r="CD9" s="3">
        <f>MAX('Crossbow Stats'!E$7 - $C9*'Crossbow Stats'!$G$7, 0)*MAX(1 - $D9/100,0)*'Crossbow Stats'!$F$7</f>
        <v>657.9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3.75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28F2-124E-4C69-9309-3512550DCD06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90</v>
      </c>
      <c r="C3">
        <v>25</v>
      </c>
      <c r="D3">
        <v>0</v>
      </c>
      <c r="E3">
        <v>12</v>
      </c>
      <c r="F3" s="3">
        <f>($B3 + 3 * $C3) / 10 / (1 - $D3 * 0.006) *POWER($E3, 0.75) * $C$14 / 13</f>
        <v>24.549789980891692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7.5</v>
      </c>
      <c r="J3" s="3">
        <f>MAX('Sword Stats'!E$2 - $C3, 0)*MAX(1 - $D3/100,0)*'Sword Stats'!$F$2</f>
        <v>30</v>
      </c>
      <c r="K3" s="3">
        <f>MAX('Sword Stats'!D$3 - $C3, 0)*MAX(1 - $D3/100,0)*'Sword Stats'!$F$3</f>
        <v>26.25</v>
      </c>
      <c r="L3" s="3">
        <f>MAX('Sword Stats'!E$3 - $C3, 0)*MAX(1 - $D3/100,0)*'Sword Stats'!$F$3</f>
        <v>58.125</v>
      </c>
      <c r="M3" s="3">
        <f>MAX('Sword Stats'!D$4 - $C3, 0)*MAX(1 - $D3/100,0)*'Sword Stats'!$F$4</f>
        <v>48.75</v>
      </c>
      <c r="N3" s="3">
        <f>MAX('Sword Stats'!E$4 - $C3, 0)*MAX(1 - $D3/100,0)*'Sword Stats'!$F$4</f>
        <v>91.875</v>
      </c>
      <c r="O3" s="3">
        <f>MAX('Sword Stats'!D$5 - $C3, 0)*MAX(1 - $D3/100,0)*'Sword Stats'!$F$5</f>
        <v>75</v>
      </c>
      <c r="P3" s="3">
        <f>MAX('Sword Stats'!E$5 - $C3, 0)*MAX(1 - $D3/100,0)*'Sword Stats'!$F$5</f>
        <v>131.25</v>
      </c>
      <c r="Q3" s="3">
        <f>MAX('Sword Stats'!D$6 - $C3, 0)*MAX(1 - $D3/100,0)*'Sword Stats'!$F$6</f>
        <v>101.25</v>
      </c>
      <c r="R3" s="3">
        <f>MAX('Sword Stats'!E$6 - $C3, 0)*MAX(1 - $D3/100,0)*'Sword Stats'!$F$6</f>
        <v>170.625</v>
      </c>
      <c r="S3" s="3">
        <f>MAX('Sword Stats'!D$7 - $C3, 0)*MAX(1 - $D3/100,0)*'Sword Stats'!$F$7</f>
        <v>123.75</v>
      </c>
      <c r="T3" s="3">
        <f>MAX('Sword Stats'!E$7 - $C3, 0)*MAX(1 - $D3/100,0)*'Sword Stats'!$F$7</f>
        <v>204.375</v>
      </c>
      <c r="U3" s="3">
        <f>MAX('Sword Stats'!D$8 - $C3, 0)*MAX(1 - $D3/100,0)*'Sword Stats'!$F$8</f>
        <v>157.5</v>
      </c>
      <c r="V3" s="3">
        <f>MAX('Sword Stats'!E$8 - $C3, 0)*MAX(1 - $D3/100,0)*'Sword Stats'!$F$8</f>
        <v>255</v>
      </c>
      <c r="W3" s="3">
        <f>MAX('Sword Stats'!D$9 - $C3, 0)*MAX(1 - $D3/100,0)*'Sword Stats'!$F$9</f>
        <v>22.5</v>
      </c>
      <c r="X3" s="3">
        <f>MAX('Sword Stats'!E$9 - $C3, 0)*MAX(1 - $D3/100,0)*'Sword Stats'!$F$9</f>
        <v>52.5</v>
      </c>
      <c r="Z3" s="3">
        <f>MAX('Axe Stats'!D$2 - $C3, 0)*'Axe Stats'!$F$2</f>
        <v>36</v>
      </c>
      <c r="AA3" s="3">
        <f>MAX('Axe Stats'!E$2 - $C3, 0)*'Axe Stats'!$F$2</f>
        <v>64</v>
      </c>
      <c r="AB3" s="3">
        <f>MAX('Axe Stats'!D$3 - $C3, 0)*'Axe Stats'!$F$3</f>
        <v>58</v>
      </c>
      <c r="AC3" s="3">
        <f>MAX('Axe Stats'!E$3 - $C3, 0)*'Axe Stats'!$F$3</f>
        <v>97</v>
      </c>
      <c r="AD3" s="3">
        <f>MAX('Axe Stats'!D$4 - $C3, 0)*'Axe Stats'!$F$4</f>
        <v>86</v>
      </c>
      <c r="AE3" s="3">
        <f>MAX('Axe Stats'!E$4 - $C3, 0)*'Axe Stats'!$F$4</f>
        <v>139</v>
      </c>
      <c r="AF3" s="3">
        <f>MAX('Axe Stats'!D$5 - $C3, 0)*'Axe Stats'!$F$5</f>
        <v>112</v>
      </c>
      <c r="AG3" s="3">
        <f>MAX('Axe Stats'!E$5 - $C3, 0)*'Axe Stats'!$F$5</f>
        <v>178</v>
      </c>
      <c r="AH3" s="3">
        <f>MAX('Axe Stats'!D$6 - $C3, 0)*'Axe Stats'!$F$6</f>
        <v>142</v>
      </c>
      <c r="AI3" s="3">
        <f>MAX('Axe Stats'!E$6 - $C3, 0)*'Axe Stats'!$F$6</f>
        <v>223</v>
      </c>
      <c r="AJ3" s="3">
        <f>MAX('Axe Stats'!D$7 - $C3, 0)*'Axe Stats'!$F$7</f>
        <v>180</v>
      </c>
      <c r="AK3" s="3">
        <f>MAX('Axe Stats'!E$7 - $C3, 0)*'Axe Stats'!$F$7</f>
        <v>280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40.506700000000002</v>
      </c>
      <c r="BG3" s="3">
        <f>MAX('Bow Stats'!E$2 - $C3, 0)*MAX(1 - $D3/100,0)*'Bow Stats'!$F$2</f>
        <v>63.257349999999995</v>
      </c>
      <c r="BH3" s="3">
        <f>MAX('Bow Stats'!D$3 - $C3, 0)*MAX(1 - $D3/100,0)*'Bow Stats'!$F$3</f>
        <v>56.272449999999999</v>
      </c>
      <c r="BI3" s="3">
        <f>MAX('Bow Stats'!E$3 - $C3, 0)*MAX(1 - $D3/100,0)*'Bow Stats'!$F$3</f>
        <v>85.342724999999987</v>
      </c>
      <c r="BJ3" s="3">
        <f>MAX('Bow Stats'!D$4 - $C3, 0)*MAX(1 - $D3/100,0)*'Bow Stats'!$F$4</f>
        <v>78.344499999999996</v>
      </c>
      <c r="BK3" s="3">
        <f>MAX('Bow Stats'!E$4 - $C3, 0)*MAX(1 - $D3/100,0)*'Bow Stats'!$F$4</f>
        <v>116.26224999999999</v>
      </c>
      <c r="BL3" s="3">
        <f>MAX('Bow Stats'!D$5 - $C3, 0)*MAX(1 - $D3/100,0)*'Bow Stats'!$F$5</f>
        <v>100.41655</v>
      </c>
      <c r="BM3" s="3">
        <f>MAX('Bow Stats'!E$5 - $C3, 0)*MAX(1 - $D3/100,0)*'Bow Stats'!$F$5</f>
        <v>147.18177499999999</v>
      </c>
      <c r="BN3" s="3">
        <f>MAX('Bow Stats'!D$6 - $C3, 0)*MAX(1 - $D3/100,0)*'Bow Stats'!$F$6</f>
        <v>125.64175</v>
      </c>
      <c r="BO3" s="3">
        <f>MAX('Bow Stats'!E$6 - $C3, 0)*MAX(1 - $D3/100,0)*'Bow Stats'!$F$6</f>
        <v>182.51837499999999</v>
      </c>
      <c r="BP3" s="3">
        <f>MAX('Bow Stats'!D$7 - $C3, 0)*MAX(1 - $D3/100,0)*'Bow Stats'!$F$7</f>
        <v>147.71380000000002</v>
      </c>
      <c r="BQ3" s="3">
        <f>MAX('Bow Stats'!E$7 - $C3, 0)*MAX(1 - $D3/100,0)*'Bow Stats'!$F$7</f>
        <v>213.43789999999998</v>
      </c>
      <c r="BS3" s="3">
        <f>MAX('Crossbow Stats'!D$2 - $C3, 0)*MAX(1 - $D3/100,0)*'Crossbow Stats'!$F$2</f>
        <v>61.625</v>
      </c>
      <c r="BT3" s="3">
        <f>MAX('Crossbow Stats'!E$2 - $C3*'Crossbow Stats'!$G$2, 0)*MAX(1 - $D3/100,0)*'Crossbow Stats'!$F$2</f>
        <v>61.625</v>
      </c>
      <c r="BU3" s="3">
        <f>MAX('Crossbow Stats'!D$3 - $C3, 0)*MAX(1 - $D3/100,0)*'Crossbow Stats'!$F$3</f>
        <v>82.875</v>
      </c>
      <c r="BV3" s="3">
        <f>MAX('Crossbow Stats'!E$3 - $C3*'Crossbow Stats'!$G$3, 0)*MAX(1 - $D3/100,0)*'Crossbow Stats'!$F$3</f>
        <v>82.875</v>
      </c>
      <c r="BW3" s="3">
        <f>MAX('Crossbow Stats'!D$4 - $C3, 0)*MAX(1 - $D3/100,0)*'Crossbow Stats'!$F$4</f>
        <v>110.5</v>
      </c>
      <c r="BX3" s="3">
        <f>MAX('Crossbow Stats'!E$4 - $C3*'Crossbow Stats'!$G$4, 0)*MAX(1 - $D3/100,0)*'Crossbow Stats'!$F$4</f>
        <v>221</v>
      </c>
      <c r="BY3" s="3">
        <f>MAX('Crossbow Stats'!D$5 - $C3, 0)*MAX(1 - $D3/100,0)*'Crossbow Stats'!$F$5</f>
        <v>138.125</v>
      </c>
      <c r="BZ3" s="3">
        <f>MAX('Crossbow Stats'!E$5 - $C3*'Crossbow Stats'!$G$5, 0)*MAX(1 - $D3/100,0)*'Crossbow Stats'!$F$5</f>
        <v>276.25</v>
      </c>
      <c r="CA3" s="3">
        <f>MAX('Crossbow Stats'!D$6 - $C3, 0)*MAX(1 - $D3/100,0)*'Crossbow Stats'!$F$6</f>
        <v>178.5</v>
      </c>
      <c r="CB3" s="3">
        <f>MAX('Crossbow Stats'!E$6 - $C3*'Crossbow Stats'!$G$6, 0)*MAX(1 - $D3/100,0)*'Crossbow Stats'!$F$6</f>
        <v>535.5</v>
      </c>
      <c r="CC3" s="3">
        <f>MAX('Crossbow Stats'!D$7 - $C3, 0)*MAX(1 - $D3/100,0)*'Crossbow Stats'!$F$7</f>
        <v>212.5</v>
      </c>
      <c r="CD3" s="3">
        <f>MAX('Crossbow Stats'!E$7 - $C3*'Crossbow Stats'!$G$7, 0)*MAX(1 - $D3/100,0)*'Crossbow Stats'!$F$7</f>
        <v>850</v>
      </c>
    </row>
    <row r="4" spans="1:82" x14ac:dyDescent="0.3">
      <c r="A4" s="1">
        <v>2</v>
      </c>
      <c r="B4">
        <v>110</v>
      </c>
      <c r="C4">
        <v>35</v>
      </c>
      <c r="D4">
        <v>0</v>
      </c>
      <c r="E4">
        <v>15</v>
      </c>
      <c r="F4" s="3">
        <f t="shared" ref="F4:F9" si="0">($B4 + 3 * $C4) / 10 / (1 - $D4 * 0.006) *POWER($E4, 0.75) * $C$14 / 13</f>
        <v>37.81680260304536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0</v>
      </c>
      <c r="J4" s="3">
        <f>MAX('Sword Stats'!E$2 - $C4, 0)*MAX(1 - $D4/100,0)*'Sword Stats'!$F$2</f>
        <v>15</v>
      </c>
      <c r="K4" s="3">
        <f>MAX('Sword Stats'!D$3 - $C4, 0)*MAX(1 - $D4/100,0)*'Sword Stats'!$F$3</f>
        <v>11.25</v>
      </c>
      <c r="L4" s="3">
        <f>MAX('Sword Stats'!E$3 - $C4, 0)*MAX(1 - $D4/100,0)*'Sword Stats'!$F$3</f>
        <v>43.125</v>
      </c>
      <c r="M4" s="3">
        <f>MAX('Sword Stats'!D$4 - $C4, 0)*MAX(1 - $D4/100,0)*'Sword Stats'!$F$4</f>
        <v>33.75</v>
      </c>
      <c r="N4" s="3">
        <f>MAX('Sword Stats'!E$4 - $C4, 0)*MAX(1 - $D4/100,0)*'Sword Stats'!$F$4</f>
        <v>76.875</v>
      </c>
      <c r="O4" s="3">
        <f>MAX('Sword Stats'!D$5 - $C4, 0)*MAX(1 - $D4/100,0)*'Sword Stats'!$F$5</f>
        <v>60</v>
      </c>
      <c r="P4" s="3">
        <f>MAX('Sword Stats'!E$5 - $C4, 0)*MAX(1 - $D4/100,0)*'Sword Stats'!$F$5</f>
        <v>116.25</v>
      </c>
      <c r="Q4" s="3">
        <f>MAX('Sword Stats'!D$6 - $C4, 0)*MAX(1 - $D4/100,0)*'Sword Stats'!$F$6</f>
        <v>86.25</v>
      </c>
      <c r="R4" s="3">
        <f>MAX('Sword Stats'!E$6 - $C4, 0)*MAX(1 - $D4/100,0)*'Sword Stats'!$F$6</f>
        <v>155.625</v>
      </c>
      <c r="S4" s="3">
        <f>MAX('Sword Stats'!D$7 - $C4, 0)*MAX(1 - $D4/100,0)*'Sword Stats'!$F$7</f>
        <v>108.75</v>
      </c>
      <c r="T4" s="3">
        <f>MAX('Sword Stats'!E$7 - $C4, 0)*MAX(1 - $D4/100,0)*'Sword Stats'!$F$7</f>
        <v>189.375</v>
      </c>
      <c r="U4" s="3">
        <f>MAX('Sword Stats'!D$8 - $C4, 0)*MAX(1 - $D4/100,0)*'Sword Stats'!$F$8</f>
        <v>142.5</v>
      </c>
      <c r="V4" s="3">
        <f>MAX('Sword Stats'!E$8 - $C4, 0)*MAX(1 - $D4/100,0)*'Sword Stats'!$F$8</f>
        <v>240</v>
      </c>
      <c r="W4" s="3">
        <f>MAX('Sword Stats'!D$9 - $C4, 0)*MAX(1 - $D4/100,0)*'Sword Stats'!$F$9</f>
        <v>7.5</v>
      </c>
      <c r="X4" s="3">
        <f>MAX('Sword Stats'!E$9 - $C4, 0)*MAX(1 - $D4/100,0)*'Sword Stats'!$F$9</f>
        <v>37.5</v>
      </c>
      <c r="Z4" s="3">
        <f>MAX('Axe Stats'!D$2 - $C4, 0)*'Axe Stats'!$F$2</f>
        <v>28</v>
      </c>
      <c r="AA4" s="3">
        <f>MAX('Axe Stats'!E$2 - $C4, 0)*'Axe Stats'!$F$2</f>
        <v>56</v>
      </c>
      <c r="AB4" s="3">
        <f>MAX('Axe Stats'!D$3 - $C4, 0)*'Axe Stats'!$F$3</f>
        <v>50</v>
      </c>
      <c r="AC4" s="3">
        <f>MAX('Axe Stats'!E$3 - $C4, 0)*'Axe Stats'!$F$3</f>
        <v>89</v>
      </c>
      <c r="AD4" s="3">
        <f>MAX('Axe Stats'!D$4 - $C4, 0)*'Axe Stats'!$F$4</f>
        <v>78</v>
      </c>
      <c r="AE4" s="3">
        <f>MAX('Axe Stats'!E$4 - $C4, 0)*'Axe Stats'!$F$4</f>
        <v>131</v>
      </c>
      <c r="AF4" s="3">
        <f>MAX('Axe Stats'!D$5 - $C4, 0)*'Axe Stats'!$F$5</f>
        <v>104</v>
      </c>
      <c r="AG4" s="3">
        <f>MAX('Axe Stats'!E$5 - $C4, 0)*'Axe Stats'!$F$5</f>
        <v>170</v>
      </c>
      <c r="AH4" s="3">
        <f>MAX('Axe Stats'!D$6 - $C4, 0)*'Axe Stats'!$F$6</f>
        <v>134</v>
      </c>
      <c r="AI4" s="3">
        <f>MAX('Axe Stats'!E$6 - $C4, 0)*'Axe Stats'!$F$6</f>
        <v>215</v>
      </c>
      <c r="AJ4" s="3">
        <f>MAX('Axe Stats'!D$7 - $C4, 0)*'Axe Stats'!$F$7</f>
        <v>172</v>
      </c>
      <c r="AK4" s="3">
        <f>MAX('Axe Stats'!E$7 - $C4, 0)*'Axe Stats'!$F$7</f>
        <v>272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34.006700000000002</v>
      </c>
      <c r="BG4" s="3">
        <f>MAX('Bow Stats'!E$2 - $C4, 0)*MAX(1 - $D4/100,0)*'Bow Stats'!$F$2</f>
        <v>56.757349999999995</v>
      </c>
      <c r="BH4" s="3">
        <f>MAX('Bow Stats'!D$3 - $C4, 0)*MAX(1 - $D4/100,0)*'Bow Stats'!$F$3</f>
        <v>49.772449999999999</v>
      </c>
      <c r="BI4" s="3">
        <f>MAX('Bow Stats'!E$3 - $C4, 0)*MAX(1 - $D4/100,0)*'Bow Stats'!$F$3</f>
        <v>78.842724999999987</v>
      </c>
      <c r="BJ4" s="3">
        <f>MAX('Bow Stats'!D$4 - $C4, 0)*MAX(1 - $D4/100,0)*'Bow Stats'!$F$4</f>
        <v>71.844499999999996</v>
      </c>
      <c r="BK4" s="3">
        <f>MAX('Bow Stats'!E$4 - $C4, 0)*MAX(1 - $D4/100,0)*'Bow Stats'!$F$4</f>
        <v>109.76224999999999</v>
      </c>
      <c r="BL4" s="3">
        <f>MAX('Bow Stats'!D$5 - $C4, 0)*MAX(1 - $D4/100,0)*'Bow Stats'!$F$5</f>
        <v>93.916550000000001</v>
      </c>
      <c r="BM4" s="3">
        <f>MAX('Bow Stats'!E$5 - $C4, 0)*MAX(1 - $D4/100,0)*'Bow Stats'!$F$5</f>
        <v>140.68177499999999</v>
      </c>
      <c r="BN4" s="3">
        <f>MAX('Bow Stats'!D$6 - $C4, 0)*MAX(1 - $D4/100,0)*'Bow Stats'!$F$6</f>
        <v>119.14175</v>
      </c>
      <c r="BO4" s="3">
        <f>MAX('Bow Stats'!E$6 - $C4, 0)*MAX(1 - $D4/100,0)*'Bow Stats'!$F$6</f>
        <v>176.01837499999999</v>
      </c>
      <c r="BP4" s="3">
        <f>MAX('Bow Stats'!D$7 - $C4, 0)*MAX(1 - $D4/100,0)*'Bow Stats'!$F$7</f>
        <v>141.21380000000002</v>
      </c>
      <c r="BQ4" s="3">
        <f>MAX('Bow Stats'!E$7 - $C4, 0)*MAX(1 - $D4/100,0)*'Bow Stats'!$F$7</f>
        <v>206.93789999999998</v>
      </c>
      <c r="BS4" s="3">
        <f>MAX('Crossbow Stats'!D$2 - $C4, 0)*MAX(1 - $D4/100,0)*'Crossbow Stats'!$F$2</f>
        <v>53.125</v>
      </c>
      <c r="BT4" s="3">
        <f>MAX('Crossbow Stats'!E$2 - $C4*'Crossbow Stats'!$G$2, 0)*MAX(1 - $D4/100,0)*'Crossbow Stats'!$F$2</f>
        <v>53.125</v>
      </c>
      <c r="BU4" s="3">
        <f>MAX('Crossbow Stats'!D$3 - $C4, 0)*MAX(1 - $D4/100,0)*'Crossbow Stats'!$F$3</f>
        <v>74.375</v>
      </c>
      <c r="BV4" s="3">
        <f>MAX('Crossbow Stats'!E$3 - $C4*'Crossbow Stats'!$G$3, 0)*MAX(1 - $D4/100,0)*'Crossbow Stats'!$F$3</f>
        <v>74.375</v>
      </c>
      <c r="BW4" s="3">
        <f>MAX('Crossbow Stats'!D$4 - $C4, 0)*MAX(1 - $D4/100,0)*'Crossbow Stats'!$F$4</f>
        <v>102</v>
      </c>
      <c r="BX4" s="3">
        <f>MAX('Crossbow Stats'!E$4 - $C4*'Crossbow Stats'!$G$4, 0)*MAX(1 - $D4/100,0)*'Crossbow Stats'!$F$4</f>
        <v>204</v>
      </c>
      <c r="BY4" s="3">
        <f>MAX('Crossbow Stats'!D$5 - $C4, 0)*MAX(1 - $D4/100,0)*'Crossbow Stats'!$F$5</f>
        <v>129.625</v>
      </c>
      <c r="BZ4" s="3">
        <f>MAX('Crossbow Stats'!E$5 - $C4*'Crossbow Stats'!$G$5, 0)*MAX(1 - $D4/100,0)*'Crossbow Stats'!$F$5</f>
        <v>259.25</v>
      </c>
      <c r="CA4" s="3">
        <f>MAX('Crossbow Stats'!D$6 - $C4, 0)*MAX(1 - $D4/100,0)*'Crossbow Stats'!$F$6</f>
        <v>170</v>
      </c>
      <c r="CB4" s="3">
        <f>MAX('Crossbow Stats'!E$6 - $C4*'Crossbow Stats'!$G$6, 0)*MAX(1 - $D4/100,0)*'Crossbow Stats'!$F$6</f>
        <v>510</v>
      </c>
      <c r="CC4" s="3">
        <f>MAX('Crossbow Stats'!D$7 - $C4, 0)*MAX(1 - $D4/100,0)*'Crossbow Stats'!$F$7</f>
        <v>204</v>
      </c>
      <c r="CD4" s="3">
        <f>MAX('Crossbow Stats'!E$7 - $C4*'Crossbow Stats'!$G$7, 0)*MAX(1 - $D4/100,0)*'Crossbow Stats'!$F$7</f>
        <v>816</v>
      </c>
    </row>
    <row r="5" spans="1:82" x14ac:dyDescent="0.3">
      <c r="A5" s="1">
        <v>3</v>
      </c>
      <c r="B5">
        <v>135</v>
      </c>
      <c r="C5">
        <v>50</v>
      </c>
      <c r="D5">
        <v>0</v>
      </c>
      <c r="E5">
        <v>18</v>
      </c>
      <c r="F5" s="3">
        <f t="shared" si="0"/>
        <v>57.474756665966964</v>
      </c>
      <c r="H5" s="3" t="str">
        <f t="shared" ca="1" si="1"/>
        <v>T6 Scythe</v>
      </c>
      <c r="I5" s="3">
        <f>MAX('Sword Stats'!D$2 - $C5, 0)*MAX(1 - $D5/100,0)*'Sword Stats'!$F$2</f>
        <v>0</v>
      </c>
      <c r="J5" s="3">
        <f>MAX('Sword Stats'!E$2 - $C5, 0)*MAX(1 - $D5/100,0)*'Sword Stats'!$F$2</f>
        <v>0</v>
      </c>
      <c r="K5" s="3">
        <f>MAX('Sword Stats'!D$3 - $C5, 0)*MAX(1 - $D5/100,0)*'Sword Stats'!$F$3</f>
        <v>0</v>
      </c>
      <c r="L5" s="3">
        <f>MAX('Sword Stats'!E$3 - $C5, 0)*MAX(1 - $D5/100,0)*'Sword Stats'!$F$3</f>
        <v>20.625</v>
      </c>
      <c r="M5" s="3">
        <f>MAX('Sword Stats'!D$4 - $C5, 0)*MAX(1 - $D5/100,0)*'Sword Stats'!$F$4</f>
        <v>11.25</v>
      </c>
      <c r="N5" s="3">
        <f>MAX('Sword Stats'!E$4 - $C5, 0)*MAX(1 - $D5/100,0)*'Sword Stats'!$F$4</f>
        <v>54.375</v>
      </c>
      <c r="O5" s="3">
        <f>MAX('Sword Stats'!D$5 - $C5, 0)*MAX(1 - $D5/100,0)*'Sword Stats'!$F$5</f>
        <v>37.5</v>
      </c>
      <c r="P5" s="3">
        <f>MAX('Sword Stats'!E$5 - $C5, 0)*MAX(1 - $D5/100,0)*'Sword Stats'!$F$5</f>
        <v>93.75</v>
      </c>
      <c r="Q5" s="3">
        <f>MAX('Sword Stats'!D$6 - $C5, 0)*MAX(1 - $D5/100,0)*'Sword Stats'!$F$6</f>
        <v>63.75</v>
      </c>
      <c r="R5" s="3">
        <f>MAX('Sword Stats'!E$6 - $C5, 0)*MAX(1 - $D5/100,0)*'Sword Stats'!$F$6</f>
        <v>133.125</v>
      </c>
      <c r="S5" s="3">
        <f>MAX('Sword Stats'!D$7 - $C5, 0)*MAX(1 - $D5/100,0)*'Sword Stats'!$F$7</f>
        <v>86.25</v>
      </c>
      <c r="T5" s="3">
        <f>MAX('Sword Stats'!E$7 - $C5, 0)*MAX(1 - $D5/100,0)*'Sword Stats'!$F$7</f>
        <v>166.875</v>
      </c>
      <c r="U5" s="3">
        <f>MAX('Sword Stats'!D$8 - $C5, 0)*MAX(1 - $D5/100,0)*'Sword Stats'!$F$8</f>
        <v>120</v>
      </c>
      <c r="V5" s="3">
        <f>MAX('Sword Stats'!E$8 - $C5, 0)*MAX(1 - $D5/100,0)*'Sword Stats'!$F$8</f>
        <v>217.5</v>
      </c>
      <c r="W5" s="3">
        <f>MAX('Sword Stats'!D$9 - $C5, 0)*MAX(1 - $D5/100,0)*'Sword Stats'!$F$9</f>
        <v>0</v>
      </c>
      <c r="X5" s="3">
        <f>MAX('Sword Stats'!E$9 - $C5, 0)*MAX(1 - $D5/100,0)*'Sword Stats'!$F$9</f>
        <v>15</v>
      </c>
      <c r="Z5" s="3">
        <f>MAX('Axe Stats'!D$2 - $C5, 0)*'Axe Stats'!$F$2</f>
        <v>16</v>
      </c>
      <c r="AA5" s="3">
        <f>MAX('Axe Stats'!E$2 - $C5, 0)*'Axe Stats'!$F$2</f>
        <v>44</v>
      </c>
      <c r="AB5" s="3">
        <f>MAX('Axe Stats'!D$3 - $C5, 0)*'Axe Stats'!$F$3</f>
        <v>38</v>
      </c>
      <c r="AC5" s="3">
        <f>MAX('Axe Stats'!E$3 - $C5, 0)*'Axe Stats'!$F$3</f>
        <v>77</v>
      </c>
      <c r="AD5" s="3">
        <f>MAX('Axe Stats'!D$4 - $C5, 0)*'Axe Stats'!$F$4</f>
        <v>66</v>
      </c>
      <c r="AE5" s="3">
        <f>MAX('Axe Stats'!E$4 - $C5, 0)*'Axe Stats'!$F$4</f>
        <v>119</v>
      </c>
      <c r="AF5" s="3">
        <f>MAX('Axe Stats'!D$5 - $C5, 0)*'Axe Stats'!$F$5</f>
        <v>92</v>
      </c>
      <c r="AG5" s="3">
        <f>MAX('Axe Stats'!E$5 - $C5, 0)*'Axe Stats'!$F$5</f>
        <v>158</v>
      </c>
      <c r="AH5" s="3">
        <f>MAX('Axe Stats'!D$6 - $C5, 0)*'Axe Stats'!$F$6</f>
        <v>122</v>
      </c>
      <c r="AI5" s="3">
        <f>MAX('Axe Stats'!E$6 - $C5, 0)*'Axe Stats'!$F$6</f>
        <v>203</v>
      </c>
      <c r="AJ5" s="3">
        <f>MAX('Axe Stats'!D$7 - $C5, 0)*'Axe Stats'!$F$7</f>
        <v>160</v>
      </c>
      <c r="AK5" s="3">
        <f>MAX('Axe Stats'!E$7 - $C5, 0)*'Axe Stats'!$F$7</f>
        <v>260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24.256699999999999</v>
      </c>
      <c r="BG5" s="3">
        <f>MAX('Bow Stats'!E$2 - $C5, 0)*MAX(1 - $D5/100,0)*'Bow Stats'!$F$2</f>
        <v>47.007349999999995</v>
      </c>
      <c r="BH5" s="3">
        <f>MAX('Bow Stats'!D$3 - $C5, 0)*MAX(1 - $D5/100,0)*'Bow Stats'!$F$3</f>
        <v>40.022449999999999</v>
      </c>
      <c r="BI5" s="3">
        <f>MAX('Bow Stats'!E$3 - $C5, 0)*MAX(1 - $D5/100,0)*'Bow Stats'!$F$3</f>
        <v>69.092724999999987</v>
      </c>
      <c r="BJ5" s="3">
        <f>MAX('Bow Stats'!D$4 - $C5, 0)*MAX(1 - $D5/100,0)*'Bow Stats'!$F$4</f>
        <v>62.094500000000004</v>
      </c>
      <c r="BK5" s="3">
        <f>MAX('Bow Stats'!E$4 - $C5, 0)*MAX(1 - $D5/100,0)*'Bow Stats'!$F$4</f>
        <v>100.01224999999999</v>
      </c>
      <c r="BL5" s="3">
        <f>MAX('Bow Stats'!D$5 - $C5, 0)*MAX(1 - $D5/100,0)*'Bow Stats'!$F$5</f>
        <v>84.166550000000001</v>
      </c>
      <c r="BM5" s="3">
        <f>MAX('Bow Stats'!E$5 - $C5, 0)*MAX(1 - $D5/100,0)*'Bow Stats'!$F$5</f>
        <v>130.93177499999999</v>
      </c>
      <c r="BN5" s="3">
        <f>MAX('Bow Stats'!D$6 - $C5, 0)*MAX(1 - $D5/100,0)*'Bow Stats'!$F$6</f>
        <v>109.39175</v>
      </c>
      <c r="BO5" s="3">
        <f>MAX('Bow Stats'!E$6 - $C5, 0)*MAX(1 - $D5/100,0)*'Bow Stats'!$F$6</f>
        <v>166.26837499999999</v>
      </c>
      <c r="BP5" s="3">
        <f>MAX('Bow Stats'!D$7 - $C5, 0)*MAX(1 - $D5/100,0)*'Bow Stats'!$F$7</f>
        <v>131.46380000000002</v>
      </c>
      <c r="BQ5" s="3">
        <f>MAX('Bow Stats'!E$7 - $C5, 0)*MAX(1 - $D5/100,0)*'Bow Stats'!$F$7</f>
        <v>197.18789999999998</v>
      </c>
      <c r="BS5" s="3">
        <f>MAX('Crossbow Stats'!D$2 - $C5, 0)*MAX(1 - $D5/100,0)*'Crossbow Stats'!$F$2</f>
        <v>40.375</v>
      </c>
      <c r="BT5" s="3">
        <f>MAX('Crossbow Stats'!E$2 - $C5*'Crossbow Stats'!$G$2, 0)*MAX(1 - $D5/100,0)*'Crossbow Stats'!$F$2</f>
        <v>40.375</v>
      </c>
      <c r="BU5" s="3">
        <f>MAX('Crossbow Stats'!D$3 - $C5, 0)*MAX(1 - $D5/100,0)*'Crossbow Stats'!$F$3</f>
        <v>61.625</v>
      </c>
      <c r="BV5" s="3">
        <f>MAX('Crossbow Stats'!E$3 - $C5*'Crossbow Stats'!$G$3, 0)*MAX(1 - $D5/100,0)*'Crossbow Stats'!$F$3</f>
        <v>61.625</v>
      </c>
      <c r="BW5" s="3">
        <f>MAX('Crossbow Stats'!D$4 - $C5, 0)*MAX(1 - $D5/100,0)*'Crossbow Stats'!$F$4</f>
        <v>89.25</v>
      </c>
      <c r="BX5" s="3">
        <f>MAX('Crossbow Stats'!E$4 - $C5*'Crossbow Stats'!$G$4, 0)*MAX(1 - $D5/100,0)*'Crossbow Stats'!$F$4</f>
        <v>178.5</v>
      </c>
      <c r="BY5" s="3">
        <f>MAX('Crossbow Stats'!D$5 - $C5, 0)*MAX(1 - $D5/100,0)*'Crossbow Stats'!$F$5</f>
        <v>116.875</v>
      </c>
      <c r="BZ5" s="3">
        <f>MAX('Crossbow Stats'!E$5 - $C5*'Crossbow Stats'!$G$5, 0)*MAX(1 - $D5/100,0)*'Crossbow Stats'!$F$5</f>
        <v>233.75</v>
      </c>
      <c r="CA5" s="3">
        <f>MAX('Crossbow Stats'!D$6 - $C5, 0)*MAX(1 - $D5/100,0)*'Crossbow Stats'!$F$6</f>
        <v>157.25</v>
      </c>
      <c r="CB5" s="3">
        <f>MAX('Crossbow Stats'!E$6 - $C5*'Crossbow Stats'!$G$6, 0)*MAX(1 - $D5/100,0)*'Crossbow Stats'!$F$6</f>
        <v>471.75</v>
      </c>
      <c r="CC5" s="3">
        <f>MAX('Crossbow Stats'!D$7 - $C5, 0)*MAX(1 - $D5/100,0)*'Crossbow Stats'!$F$7</f>
        <v>191.25</v>
      </c>
      <c r="CD5" s="3">
        <f>MAX('Crossbow Stats'!E$7 - $C5*'Crossbow Stats'!$G$7, 0)*MAX(1 - $D5/100,0)*'Crossbow Stats'!$F$7</f>
        <v>765</v>
      </c>
    </row>
    <row r="6" spans="1:82" x14ac:dyDescent="0.3">
      <c r="A6" s="1">
        <v>4</v>
      </c>
      <c r="B6">
        <v>160</v>
      </c>
      <c r="C6">
        <v>60</v>
      </c>
      <c r="D6">
        <v>2</v>
      </c>
      <c r="E6">
        <v>22</v>
      </c>
      <c r="F6" s="3">
        <f t="shared" si="0"/>
        <v>80.670896904279545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0</v>
      </c>
      <c r="K6" s="3">
        <f>MAX('Sword Stats'!D$3 - $C6, 0)*MAX(1 - $D6/100,0)*'Sword Stats'!$F$3</f>
        <v>0</v>
      </c>
      <c r="L6" s="3">
        <f>MAX('Sword Stats'!E$3 - $C6, 0)*MAX(1 - $D6/100,0)*'Sword Stats'!$F$3</f>
        <v>5.5124999999999993</v>
      </c>
      <c r="M6" s="3">
        <f>MAX('Sword Stats'!D$4 - $C6, 0)*MAX(1 - $D6/100,0)*'Sword Stats'!$F$4</f>
        <v>0</v>
      </c>
      <c r="N6" s="3">
        <f>MAX('Sword Stats'!E$4 - $C6, 0)*MAX(1 - $D6/100,0)*'Sword Stats'!$F$4</f>
        <v>38.587499999999999</v>
      </c>
      <c r="O6" s="3">
        <f>MAX('Sword Stats'!D$5 - $C6, 0)*MAX(1 - $D6/100,0)*'Sword Stats'!$F$5</f>
        <v>22.049999999999997</v>
      </c>
      <c r="P6" s="3">
        <f>MAX('Sword Stats'!E$5 - $C6, 0)*MAX(1 - $D6/100,0)*'Sword Stats'!$F$5</f>
        <v>77.174999999999997</v>
      </c>
      <c r="Q6" s="3">
        <f>MAX('Sword Stats'!D$6 - $C6, 0)*MAX(1 - $D6/100,0)*'Sword Stats'!$F$6</f>
        <v>47.774999999999999</v>
      </c>
      <c r="R6" s="3">
        <f>MAX('Sword Stats'!E$6 - $C6, 0)*MAX(1 - $D6/100,0)*'Sword Stats'!$F$6</f>
        <v>115.76249999999999</v>
      </c>
      <c r="S6" s="3">
        <f>MAX('Sword Stats'!D$7 - $C6, 0)*MAX(1 - $D6/100,0)*'Sword Stats'!$F$7</f>
        <v>69.824999999999989</v>
      </c>
      <c r="T6" s="3">
        <f>MAX('Sword Stats'!E$7 - $C6, 0)*MAX(1 - $D6/100,0)*'Sword Stats'!$F$7</f>
        <v>148.83749999999998</v>
      </c>
      <c r="U6" s="3">
        <f>MAX('Sword Stats'!D$8 - $C6, 0)*MAX(1 - $D6/100,0)*'Sword Stats'!$F$8</f>
        <v>102.89999999999999</v>
      </c>
      <c r="V6" s="3">
        <f>MAX('Sword Stats'!E$8 - $C6, 0)*MAX(1 - $D6/100,0)*'Sword Stats'!$F$8</f>
        <v>198.45000000000002</v>
      </c>
      <c r="W6" s="3">
        <f>MAX('Sword Stats'!D$9 - $C6, 0)*MAX(1 - $D6/100,0)*'Sword Stats'!$F$9</f>
        <v>0</v>
      </c>
      <c r="X6" s="3">
        <f>MAX('Sword Stats'!E$9 - $C6, 0)*MAX(1 - $D6/100,0)*'Sword Stats'!$F$9</f>
        <v>0</v>
      </c>
      <c r="Z6" s="3">
        <f>MAX('Axe Stats'!D$2 - $C6, 0)*'Axe Stats'!$F$2</f>
        <v>8</v>
      </c>
      <c r="AA6" s="3">
        <f>MAX('Axe Stats'!E$2 - $C6, 0)*'Axe Stats'!$F$2</f>
        <v>36</v>
      </c>
      <c r="AB6" s="3">
        <f>MAX('Axe Stats'!D$3 - $C6, 0)*'Axe Stats'!$F$3</f>
        <v>30</v>
      </c>
      <c r="AC6" s="3">
        <f>MAX('Axe Stats'!E$3 - $C6, 0)*'Axe Stats'!$F$3</f>
        <v>69</v>
      </c>
      <c r="AD6" s="3">
        <f>MAX('Axe Stats'!D$4 - $C6, 0)*'Axe Stats'!$F$4</f>
        <v>58</v>
      </c>
      <c r="AE6" s="3">
        <f>MAX('Axe Stats'!E$4 - $C6, 0)*'Axe Stats'!$F$4</f>
        <v>111</v>
      </c>
      <c r="AF6" s="3">
        <f>MAX('Axe Stats'!D$5 - $C6, 0)*'Axe Stats'!$F$5</f>
        <v>84</v>
      </c>
      <c r="AG6" s="3">
        <f>MAX('Axe Stats'!E$5 - $C6, 0)*'Axe Stats'!$F$5</f>
        <v>150</v>
      </c>
      <c r="AH6" s="3">
        <f>MAX('Axe Stats'!D$6 - $C6, 0)*'Axe Stats'!$F$6</f>
        <v>114</v>
      </c>
      <c r="AI6" s="3">
        <f>MAX('Axe Stats'!E$6 - $C6, 0)*'Axe Stats'!$F$6</f>
        <v>195</v>
      </c>
      <c r="AJ6" s="3">
        <f>MAX('Axe Stats'!D$7 - $C6, 0)*'Axe Stats'!$F$7</f>
        <v>152</v>
      </c>
      <c r="AK6" s="3">
        <f>MAX('Axe Stats'!E$7 - $C6, 0)*'Axe Stats'!$F$7</f>
        <v>252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17.401565999999999</v>
      </c>
      <c r="BG6" s="3">
        <f>MAX('Bow Stats'!E$2 - $C6, 0)*MAX(1 - $D6/100,0)*'Bow Stats'!$F$2</f>
        <v>39.697202999999995</v>
      </c>
      <c r="BH6" s="3">
        <f>MAX('Bow Stats'!D$3 - $C6, 0)*MAX(1 - $D6/100,0)*'Bow Stats'!$F$3</f>
        <v>32.852000999999994</v>
      </c>
      <c r="BI6" s="3">
        <f>MAX('Bow Stats'!E$3 - $C6, 0)*MAX(1 - $D6/100,0)*'Bow Stats'!$F$3</f>
        <v>61.340870499999987</v>
      </c>
      <c r="BJ6" s="3">
        <f>MAX('Bow Stats'!D$4 - $C6, 0)*MAX(1 - $D6/100,0)*'Bow Stats'!$F$4</f>
        <v>54.482610000000001</v>
      </c>
      <c r="BK6" s="3">
        <f>MAX('Bow Stats'!E$4 - $C6, 0)*MAX(1 - $D6/100,0)*'Bow Stats'!$F$4</f>
        <v>91.642004999999997</v>
      </c>
      <c r="BL6" s="3">
        <f>MAX('Bow Stats'!D$5 - $C6, 0)*MAX(1 - $D6/100,0)*'Bow Stats'!$F$5</f>
        <v>76.113219000000001</v>
      </c>
      <c r="BM6" s="3">
        <f>MAX('Bow Stats'!E$5 - $C6, 0)*MAX(1 - $D6/100,0)*'Bow Stats'!$F$5</f>
        <v>121.94313949999999</v>
      </c>
      <c r="BN6" s="3">
        <f>MAX('Bow Stats'!D$6 - $C6, 0)*MAX(1 - $D6/100,0)*'Bow Stats'!$F$6</f>
        <v>100.833915</v>
      </c>
      <c r="BO6" s="3">
        <f>MAX('Bow Stats'!E$6 - $C6, 0)*MAX(1 - $D6/100,0)*'Bow Stats'!$F$6</f>
        <v>156.57300749999996</v>
      </c>
      <c r="BP6" s="3">
        <f>MAX('Bow Stats'!D$7 - $C6, 0)*MAX(1 - $D6/100,0)*'Bow Stats'!$F$7</f>
        <v>122.464524</v>
      </c>
      <c r="BQ6" s="3">
        <f>MAX('Bow Stats'!E$7 - $C6, 0)*MAX(1 - $D6/100,0)*'Bow Stats'!$F$7</f>
        <v>186.87414200000001</v>
      </c>
      <c r="BS6" s="3">
        <f>MAX('Crossbow Stats'!D$2 - $C6, 0)*MAX(1 - $D6/100,0)*'Crossbow Stats'!$F$2</f>
        <v>31.237500000000001</v>
      </c>
      <c r="BT6" s="3">
        <f>MAX('Crossbow Stats'!E$2 - $C6*'Crossbow Stats'!$G$2, 0)*MAX(1 - $D6/100,0)*'Crossbow Stats'!$F$2</f>
        <v>31.237500000000001</v>
      </c>
      <c r="BU6" s="3">
        <f>MAX('Crossbow Stats'!D$3 - $C6, 0)*MAX(1 - $D6/100,0)*'Crossbow Stats'!$F$3</f>
        <v>52.0625</v>
      </c>
      <c r="BV6" s="3">
        <f>MAX('Crossbow Stats'!E$3 - $C6*'Crossbow Stats'!$G$3, 0)*MAX(1 - $D6/100,0)*'Crossbow Stats'!$F$3</f>
        <v>52.0625</v>
      </c>
      <c r="BW6" s="3">
        <f>MAX('Crossbow Stats'!D$4 - $C6, 0)*MAX(1 - $D6/100,0)*'Crossbow Stats'!$F$4</f>
        <v>79.134999999999991</v>
      </c>
      <c r="BX6" s="3">
        <f>MAX('Crossbow Stats'!E$4 - $C6*'Crossbow Stats'!$G$4, 0)*MAX(1 - $D6/100,0)*'Crossbow Stats'!$F$4</f>
        <v>158.26999999999998</v>
      </c>
      <c r="BY6" s="3">
        <f>MAX('Crossbow Stats'!D$5 - $C6, 0)*MAX(1 - $D6/100,0)*'Crossbow Stats'!$F$5</f>
        <v>106.2075</v>
      </c>
      <c r="BZ6" s="3">
        <f>MAX('Crossbow Stats'!E$5 - $C6*'Crossbow Stats'!$G$5, 0)*MAX(1 - $D6/100,0)*'Crossbow Stats'!$F$5</f>
        <v>212.41499999999999</v>
      </c>
      <c r="CA6" s="3">
        <f>MAX('Crossbow Stats'!D$6 - $C6, 0)*MAX(1 - $D6/100,0)*'Crossbow Stats'!$F$6</f>
        <v>145.77500000000001</v>
      </c>
      <c r="CB6" s="3">
        <f>MAX('Crossbow Stats'!E$6 - $C6*'Crossbow Stats'!$G$6, 0)*MAX(1 - $D6/100,0)*'Crossbow Stats'!$F$6</f>
        <v>437.32499999999999</v>
      </c>
      <c r="CC6" s="3">
        <f>MAX('Crossbow Stats'!D$7 - $C6, 0)*MAX(1 - $D6/100,0)*'Crossbow Stats'!$F$7</f>
        <v>179.095</v>
      </c>
      <c r="CD6" s="3">
        <f>MAX('Crossbow Stats'!E$7 - $C6*'Crossbow Stats'!$G$7, 0)*MAX(1 - $D6/100,0)*'Crossbow Stats'!$F$7</f>
        <v>716.38</v>
      </c>
    </row>
    <row r="7" spans="1:82" x14ac:dyDescent="0.3">
      <c r="A7" s="1">
        <v>5</v>
      </c>
      <c r="B7">
        <v>180</v>
      </c>
      <c r="C7">
        <v>75</v>
      </c>
      <c r="D7">
        <v>5</v>
      </c>
      <c r="E7">
        <v>26</v>
      </c>
      <c r="F7" s="3">
        <f t="shared" si="0"/>
        <v>110.94077677051838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0</v>
      </c>
      <c r="M7" s="3">
        <f>MAX('Sword Stats'!D$4 - $C7, 0)*MAX(1 - $D7/100,0)*'Sword Stats'!$F$4</f>
        <v>0</v>
      </c>
      <c r="N7" s="3">
        <f>MAX('Sword Stats'!E$4 - $C7, 0)*MAX(1 - $D7/100,0)*'Sword Stats'!$F$4</f>
        <v>16.03125</v>
      </c>
      <c r="O7" s="3">
        <f>MAX('Sword Stats'!D$5 - $C7, 0)*MAX(1 - $D7/100,0)*'Sword Stats'!$F$5</f>
        <v>0</v>
      </c>
      <c r="P7" s="3">
        <f>MAX('Sword Stats'!E$5 - $C7, 0)*MAX(1 - $D7/100,0)*'Sword Stats'!$F$5</f>
        <v>53.4375</v>
      </c>
      <c r="Q7" s="3">
        <f>MAX('Sword Stats'!D$6 - $C7, 0)*MAX(1 - $D7/100,0)*'Sword Stats'!$F$6</f>
        <v>24.9375</v>
      </c>
      <c r="R7" s="3">
        <f>MAX('Sword Stats'!E$6 - $C7, 0)*MAX(1 - $D7/100,0)*'Sword Stats'!$F$6</f>
        <v>90.84375</v>
      </c>
      <c r="S7" s="3">
        <f>MAX('Sword Stats'!D$7 - $C7, 0)*MAX(1 - $D7/100,0)*'Sword Stats'!$F$7</f>
        <v>46.3125</v>
      </c>
      <c r="T7" s="3">
        <f>MAX('Sword Stats'!E$7 - $C7, 0)*MAX(1 - $D7/100,0)*'Sword Stats'!$F$7</f>
        <v>122.90625</v>
      </c>
      <c r="U7" s="3">
        <f>MAX('Sword Stats'!D$8 - $C7, 0)*MAX(1 - $D7/100,0)*'Sword Stats'!$F$8</f>
        <v>78.375</v>
      </c>
      <c r="V7" s="3">
        <f>MAX('Sword Stats'!E$8 - $C7, 0)*MAX(1 - $D7/100,0)*'Sword Stats'!$F$8</f>
        <v>171</v>
      </c>
      <c r="W7" s="3">
        <f>MAX('Sword Stats'!D$9 - $C7, 0)*MAX(1 - $D7/100,0)*'Sword Stats'!$F$9</f>
        <v>0</v>
      </c>
      <c r="X7" s="3">
        <f>MAX('Sword Stats'!E$9 - $C7, 0)*MAX(1 - $D7/100,0)*'Sword Stats'!$F$9</f>
        <v>0</v>
      </c>
      <c r="Z7" s="3">
        <f>MAX('Axe Stats'!D$2 - $C7, 0)*'Axe Stats'!$F$2</f>
        <v>0</v>
      </c>
      <c r="AA7" s="3">
        <f>MAX('Axe Stats'!E$2 - $C7, 0)*'Axe Stats'!$F$2</f>
        <v>24</v>
      </c>
      <c r="AB7" s="3">
        <f>MAX('Axe Stats'!D$3 - $C7, 0)*'Axe Stats'!$F$3</f>
        <v>18</v>
      </c>
      <c r="AC7" s="3">
        <f>MAX('Axe Stats'!E$3 - $C7, 0)*'Axe Stats'!$F$3</f>
        <v>57</v>
      </c>
      <c r="AD7" s="3">
        <f>MAX('Axe Stats'!D$4 - $C7, 0)*'Axe Stats'!$F$4</f>
        <v>46</v>
      </c>
      <c r="AE7" s="3">
        <f>MAX('Axe Stats'!E$4 - $C7, 0)*'Axe Stats'!$F$4</f>
        <v>99</v>
      </c>
      <c r="AF7" s="3">
        <f>MAX('Axe Stats'!D$5 - $C7, 0)*'Axe Stats'!$F$5</f>
        <v>72</v>
      </c>
      <c r="AG7" s="3">
        <f>MAX('Axe Stats'!E$5 - $C7, 0)*'Axe Stats'!$F$5</f>
        <v>138</v>
      </c>
      <c r="AH7" s="3">
        <f>MAX('Axe Stats'!D$6 - $C7, 0)*'Axe Stats'!$F$6</f>
        <v>102</v>
      </c>
      <c r="AI7" s="3">
        <f>MAX('Axe Stats'!E$6 - $C7, 0)*'Axe Stats'!$F$6</f>
        <v>183</v>
      </c>
      <c r="AJ7" s="3">
        <f>MAX('Axe Stats'!D$7 - $C7, 0)*'Axe Stats'!$F$7</f>
        <v>140</v>
      </c>
      <c r="AK7" s="3">
        <f>MAX('Axe Stats'!E$7 - $C7, 0)*'Axe Stats'!$F$7</f>
        <v>240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7.6063649999999985</v>
      </c>
      <c r="BG7" s="3">
        <f>MAX('Bow Stats'!E$2 - $C7, 0)*MAX(1 - $D7/100,0)*'Bow Stats'!$F$2</f>
        <v>29.219482499999994</v>
      </c>
      <c r="BH7" s="3">
        <f>MAX('Bow Stats'!D$3 - $C7, 0)*MAX(1 - $D7/100,0)*'Bow Stats'!$F$3</f>
        <v>22.583827499999995</v>
      </c>
      <c r="BI7" s="3">
        <f>MAX('Bow Stats'!E$3 - $C7, 0)*MAX(1 - $D7/100,0)*'Bow Stats'!$F$3</f>
        <v>50.200588749999987</v>
      </c>
      <c r="BJ7" s="3">
        <f>MAX('Bow Stats'!D$4 - $C7, 0)*MAX(1 - $D7/100,0)*'Bow Stats'!$F$4</f>
        <v>43.552275000000002</v>
      </c>
      <c r="BK7" s="3">
        <f>MAX('Bow Stats'!E$4 - $C7, 0)*MAX(1 - $D7/100,0)*'Bow Stats'!$F$4</f>
        <v>79.574137499999992</v>
      </c>
      <c r="BL7" s="3">
        <f>MAX('Bow Stats'!D$5 - $C7, 0)*MAX(1 - $D7/100,0)*'Bow Stats'!$F$5</f>
        <v>64.520722500000005</v>
      </c>
      <c r="BM7" s="3">
        <f>MAX('Bow Stats'!E$5 - $C7, 0)*MAX(1 - $D7/100,0)*'Bow Stats'!$F$5</f>
        <v>108.94768624999999</v>
      </c>
      <c r="BN7" s="3">
        <f>MAX('Bow Stats'!D$6 - $C7, 0)*MAX(1 - $D7/100,0)*'Bow Stats'!$F$6</f>
        <v>88.484662499999999</v>
      </c>
      <c r="BO7" s="3">
        <f>MAX('Bow Stats'!E$6 - $C7, 0)*MAX(1 - $D7/100,0)*'Bow Stats'!$F$6</f>
        <v>142.51745624999998</v>
      </c>
      <c r="BP7" s="3">
        <f>MAX('Bow Stats'!D$7 - $C7, 0)*MAX(1 - $D7/100,0)*'Bow Stats'!$F$7</f>
        <v>109.45311</v>
      </c>
      <c r="BQ7" s="3">
        <f>MAX('Bow Stats'!E$7 - $C7, 0)*MAX(1 - $D7/100,0)*'Bow Stats'!$F$7</f>
        <v>171.89100500000001</v>
      </c>
      <c r="BS7" s="3">
        <f>MAX('Crossbow Stats'!D$2 - $C7, 0)*MAX(1 - $D7/100,0)*'Crossbow Stats'!$F$2</f>
        <v>18.168749999999999</v>
      </c>
      <c r="BT7" s="3">
        <f>MAX('Crossbow Stats'!E$2 - $C7*'Crossbow Stats'!$G$2, 0)*MAX(1 - $D7/100,0)*'Crossbow Stats'!$F$2</f>
        <v>18.168749999999999</v>
      </c>
      <c r="BU7" s="3">
        <f>MAX('Crossbow Stats'!D$3 - $C7, 0)*MAX(1 - $D7/100,0)*'Crossbow Stats'!$F$3</f>
        <v>38.356249999999996</v>
      </c>
      <c r="BV7" s="3">
        <f>MAX('Crossbow Stats'!E$3 - $C7*'Crossbow Stats'!$G$3, 0)*MAX(1 - $D7/100,0)*'Crossbow Stats'!$F$3</f>
        <v>38.356249999999996</v>
      </c>
      <c r="BW7" s="3">
        <f>MAX('Crossbow Stats'!D$4 - $C7, 0)*MAX(1 - $D7/100,0)*'Crossbow Stats'!$F$4</f>
        <v>64.599999999999994</v>
      </c>
      <c r="BX7" s="3">
        <f>MAX('Crossbow Stats'!E$4 - $C7*'Crossbow Stats'!$G$4, 0)*MAX(1 - $D7/100,0)*'Crossbow Stats'!$F$4</f>
        <v>129.19999999999999</v>
      </c>
      <c r="BY7" s="3">
        <f>MAX('Crossbow Stats'!D$5 - $C7, 0)*MAX(1 - $D7/100,0)*'Crossbow Stats'!$F$5</f>
        <v>90.84375</v>
      </c>
      <c r="BZ7" s="3">
        <f>MAX('Crossbow Stats'!E$5 - $C7*'Crossbow Stats'!$G$5, 0)*MAX(1 - $D7/100,0)*'Crossbow Stats'!$F$5</f>
        <v>181.6875</v>
      </c>
      <c r="CA7" s="3">
        <f>MAX('Crossbow Stats'!D$6 - $C7, 0)*MAX(1 - $D7/100,0)*'Crossbow Stats'!$F$6</f>
        <v>129.19999999999999</v>
      </c>
      <c r="CB7" s="3">
        <f>MAX('Crossbow Stats'!E$6 - $C7*'Crossbow Stats'!$G$6, 0)*MAX(1 - $D7/100,0)*'Crossbow Stats'!$F$6</f>
        <v>387.59999999999997</v>
      </c>
      <c r="CC7" s="3">
        <f>MAX('Crossbow Stats'!D$7 - $C7, 0)*MAX(1 - $D7/100,0)*'Crossbow Stats'!$F$7</f>
        <v>161.5</v>
      </c>
      <c r="CD7" s="3">
        <f>MAX('Crossbow Stats'!E$7 - $C7*'Crossbow Stats'!$G$7, 0)*MAX(1 - $D7/100,0)*'Crossbow Stats'!$F$7</f>
        <v>646</v>
      </c>
    </row>
    <row r="8" spans="1:82" x14ac:dyDescent="0.3">
      <c r="A8" s="1">
        <v>6</v>
      </c>
      <c r="B8">
        <v>200</v>
      </c>
      <c r="C8">
        <v>85</v>
      </c>
      <c r="D8">
        <v>8</v>
      </c>
      <c r="E8">
        <v>30</v>
      </c>
      <c r="F8" s="3">
        <f t="shared" si="0"/>
        <v>141.38173005757744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0</v>
      </c>
      <c r="M8" s="3">
        <f>MAX('Sword Stats'!D$4 - $C8, 0)*MAX(1 - $D8/100,0)*'Sword Stats'!$F$4</f>
        <v>0</v>
      </c>
      <c r="N8" s="3">
        <f>MAX('Sword Stats'!E$4 - $C8, 0)*MAX(1 - $D8/100,0)*'Sword Stats'!$F$4</f>
        <v>1.7250000000000001</v>
      </c>
      <c r="O8" s="3">
        <f>MAX('Sword Stats'!D$5 - $C8, 0)*MAX(1 - $D8/100,0)*'Sword Stats'!$F$5</f>
        <v>0</v>
      </c>
      <c r="P8" s="3">
        <f>MAX('Sword Stats'!E$5 - $C8, 0)*MAX(1 - $D8/100,0)*'Sword Stats'!$F$5</f>
        <v>37.950000000000003</v>
      </c>
      <c r="Q8" s="3">
        <f>MAX('Sword Stats'!D$6 - $C8, 0)*MAX(1 - $D8/100,0)*'Sword Stats'!$F$6</f>
        <v>10.350000000000001</v>
      </c>
      <c r="R8" s="3">
        <f>MAX('Sword Stats'!E$6 - $C8, 0)*MAX(1 - $D8/100,0)*'Sword Stats'!$F$6</f>
        <v>74.175000000000011</v>
      </c>
      <c r="S8" s="3">
        <f>MAX('Sword Stats'!D$7 - $C8, 0)*MAX(1 - $D8/100,0)*'Sword Stats'!$F$7</f>
        <v>31.049999999999997</v>
      </c>
      <c r="T8" s="3">
        <f>MAX('Sword Stats'!E$7 - $C8, 0)*MAX(1 - $D8/100,0)*'Sword Stats'!$F$7</f>
        <v>105.22500000000001</v>
      </c>
      <c r="U8" s="3">
        <f>MAX('Sword Stats'!D$8 - $C8, 0)*MAX(1 - $D8/100,0)*'Sword Stats'!$F$8</f>
        <v>62.099999999999994</v>
      </c>
      <c r="V8" s="3">
        <f>MAX('Sword Stats'!E$8 - $C8, 0)*MAX(1 - $D8/100,0)*'Sword Stats'!$F$8</f>
        <v>151.80000000000001</v>
      </c>
      <c r="W8" s="3">
        <f>MAX('Sword Stats'!D$9 - $C8, 0)*MAX(1 - $D8/100,0)*'Sword Stats'!$F$9</f>
        <v>0</v>
      </c>
      <c r="X8" s="3">
        <f>MAX('Sword Stats'!E$9 - $C8, 0)*MAX(1 - $D8/100,0)*'Sword Stats'!$F$9</f>
        <v>0</v>
      </c>
      <c r="Z8" s="3">
        <f>MAX('Axe Stats'!D$2 - $C8, 0)*'Axe Stats'!$F$2</f>
        <v>0</v>
      </c>
      <c r="AA8" s="3">
        <f>MAX('Axe Stats'!E$2 - $C8, 0)*'Axe Stats'!$F$2</f>
        <v>16</v>
      </c>
      <c r="AB8" s="3">
        <f>MAX('Axe Stats'!D$3 - $C8, 0)*'Axe Stats'!$F$3</f>
        <v>10</v>
      </c>
      <c r="AC8" s="3">
        <f>MAX('Axe Stats'!E$3 - $C8, 0)*'Axe Stats'!$F$3</f>
        <v>49</v>
      </c>
      <c r="AD8" s="3">
        <f>MAX('Axe Stats'!D$4 - $C8, 0)*'Axe Stats'!$F$4</f>
        <v>38</v>
      </c>
      <c r="AE8" s="3">
        <f>MAX('Axe Stats'!E$4 - $C8, 0)*'Axe Stats'!$F$4</f>
        <v>91</v>
      </c>
      <c r="AF8" s="3">
        <f>MAX('Axe Stats'!D$5 - $C8, 0)*'Axe Stats'!$F$5</f>
        <v>64</v>
      </c>
      <c r="AG8" s="3">
        <f>MAX('Axe Stats'!E$5 - $C8, 0)*'Axe Stats'!$F$5</f>
        <v>130</v>
      </c>
      <c r="AH8" s="3">
        <f>MAX('Axe Stats'!D$6 - $C8, 0)*'Axe Stats'!$F$6</f>
        <v>94</v>
      </c>
      <c r="AI8" s="3">
        <f>MAX('Axe Stats'!E$6 - $C8, 0)*'Axe Stats'!$F$6</f>
        <v>175</v>
      </c>
      <c r="AJ8" s="3">
        <f>MAX('Axe Stats'!D$7 - $C8, 0)*'Axe Stats'!$F$7</f>
        <v>132</v>
      </c>
      <c r="AK8" s="3">
        <f>MAX('Axe Stats'!E$7 - $C8, 0)*'Axe Stats'!$F$7</f>
        <v>232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1.3861639999999988</v>
      </c>
      <c r="BG8" s="3">
        <f>MAX('Bow Stats'!E$2 - $C8, 0)*MAX(1 - $D8/100,0)*'Bow Stats'!$F$2</f>
        <v>22.316761999999994</v>
      </c>
      <c r="BH8" s="3">
        <f>MAX('Bow Stats'!D$3 - $C8, 0)*MAX(1 - $D8/100,0)*'Bow Stats'!$F$3</f>
        <v>15.890653999999996</v>
      </c>
      <c r="BI8" s="3">
        <f>MAX('Bow Stats'!E$3 - $C8, 0)*MAX(1 - $D8/100,0)*'Bow Stats'!$F$3</f>
        <v>42.635306999999997</v>
      </c>
      <c r="BJ8" s="3">
        <f>MAX('Bow Stats'!D$4 - $C8, 0)*MAX(1 - $D8/100,0)*'Bow Stats'!$F$4</f>
        <v>36.196940000000005</v>
      </c>
      <c r="BK8" s="3">
        <f>MAX('Bow Stats'!E$4 - $C8, 0)*MAX(1 - $D8/100,0)*'Bow Stats'!$F$4</f>
        <v>71.081269999999989</v>
      </c>
      <c r="BL8" s="3">
        <f>MAX('Bow Stats'!D$5 - $C8, 0)*MAX(1 - $D8/100,0)*'Bow Stats'!$F$5</f>
        <v>56.503225999999998</v>
      </c>
      <c r="BM8" s="3">
        <f>MAX('Bow Stats'!E$5 - $C8, 0)*MAX(1 - $D8/100,0)*'Bow Stats'!$F$5</f>
        <v>99.52723300000001</v>
      </c>
      <c r="BN8" s="3">
        <f>MAX('Bow Stats'!D$6 - $C8, 0)*MAX(1 - $D8/100,0)*'Bow Stats'!$F$6</f>
        <v>79.710409999999996</v>
      </c>
      <c r="BO8" s="3">
        <f>MAX('Bow Stats'!E$6 - $C8, 0)*MAX(1 - $D8/100,0)*'Bow Stats'!$F$6</f>
        <v>132.03690499999999</v>
      </c>
      <c r="BP8" s="3">
        <f>MAX('Bow Stats'!D$7 - $C8, 0)*MAX(1 - $D8/100,0)*'Bow Stats'!$F$7</f>
        <v>100.01669600000001</v>
      </c>
      <c r="BQ8" s="3">
        <f>MAX('Bow Stats'!E$7 - $C8, 0)*MAX(1 - $D8/100,0)*'Bow Stats'!$F$7</f>
        <v>160.482868</v>
      </c>
      <c r="BS8" s="3">
        <f>MAX('Crossbow Stats'!D$2 - $C8, 0)*MAX(1 - $D8/100,0)*'Crossbow Stats'!$F$2</f>
        <v>9.7750000000000004</v>
      </c>
      <c r="BT8" s="3">
        <f>MAX('Crossbow Stats'!E$2 - $C8*'Crossbow Stats'!$G$2, 0)*MAX(1 - $D8/100,0)*'Crossbow Stats'!$F$2</f>
        <v>9.7750000000000004</v>
      </c>
      <c r="BU8" s="3">
        <f>MAX('Crossbow Stats'!D$3 - $C8, 0)*MAX(1 - $D8/100,0)*'Crossbow Stats'!$F$3</f>
        <v>29.324999999999999</v>
      </c>
      <c r="BV8" s="3">
        <f>MAX('Crossbow Stats'!E$3 - $C8*'Crossbow Stats'!$G$3, 0)*MAX(1 - $D8/100,0)*'Crossbow Stats'!$F$3</f>
        <v>29.324999999999999</v>
      </c>
      <c r="BW8" s="3">
        <f>MAX('Crossbow Stats'!D$4 - $C8, 0)*MAX(1 - $D8/100,0)*'Crossbow Stats'!$F$4</f>
        <v>54.74</v>
      </c>
      <c r="BX8" s="3">
        <f>MAX('Crossbow Stats'!E$4 - $C8*'Crossbow Stats'!$G$4, 0)*MAX(1 - $D8/100,0)*'Crossbow Stats'!$F$4</f>
        <v>109.48</v>
      </c>
      <c r="BY8" s="3">
        <f>MAX('Crossbow Stats'!D$5 - $C8, 0)*MAX(1 - $D8/100,0)*'Crossbow Stats'!$F$5</f>
        <v>80.155000000000001</v>
      </c>
      <c r="BZ8" s="3">
        <f>MAX('Crossbow Stats'!E$5 - $C8*'Crossbow Stats'!$G$5, 0)*MAX(1 - $D8/100,0)*'Crossbow Stats'!$F$5</f>
        <v>160.31</v>
      </c>
      <c r="CA8" s="3">
        <f>MAX('Crossbow Stats'!D$6 - $C8, 0)*MAX(1 - $D8/100,0)*'Crossbow Stats'!$F$6</f>
        <v>117.3</v>
      </c>
      <c r="CB8" s="3">
        <f>MAX('Crossbow Stats'!E$6 - $C8*'Crossbow Stats'!$G$6, 0)*MAX(1 - $D8/100,0)*'Crossbow Stats'!$F$6</f>
        <v>351.9</v>
      </c>
      <c r="CC8" s="3">
        <f>MAX('Crossbow Stats'!D$7 - $C8, 0)*MAX(1 - $D8/100,0)*'Crossbow Stats'!$F$7</f>
        <v>148.58000000000001</v>
      </c>
      <c r="CD8" s="3">
        <f>MAX('Crossbow Stats'!E$7 - $C8*'Crossbow Stats'!$G$7, 0)*MAX(1 - $D8/100,0)*'Crossbow Stats'!$F$7</f>
        <v>594.32000000000005</v>
      </c>
    </row>
    <row r="9" spans="1:82" x14ac:dyDescent="0.3">
      <c r="A9" s="1">
        <v>7</v>
      </c>
      <c r="B9">
        <v>225</v>
      </c>
      <c r="C9">
        <v>100</v>
      </c>
      <c r="D9">
        <v>10</v>
      </c>
      <c r="E9">
        <v>35</v>
      </c>
      <c r="F9" s="3">
        <f t="shared" si="0"/>
        <v>185.46432595451023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0</v>
      </c>
      <c r="M9" s="3">
        <f>MAX('Sword Stats'!D$4 - $C9, 0)*MAX(1 - $D9/100,0)*'Sword Stats'!$F$4</f>
        <v>0</v>
      </c>
      <c r="N9" s="3">
        <f>MAX('Sword Stats'!E$4 - $C9, 0)*MAX(1 - $D9/100,0)*'Sword Stats'!$F$4</f>
        <v>0</v>
      </c>
      <c r="O9" s="3">
        <f>MAX('Sword Stats'!D$5 - $C9, 0)*MAX(1 - $D9/100,0)*'Sword Stats'!$F$5</f>
        <v>0</v>
      </c>
      <c r="P9" s="3">
        <f>MAX('Sword Stats'!E$5 - $C9, 0)*MAX(1 - $D9/100,0)*'Sword Stats'!$F$5</f>
        <v>16.875</v>
      </c>
      <c r="Q9" s="3">
        <f>MAX('Sword Stats'!D$6 - $C9, 0)*MAX(1 - $D9/100,0)*'Sword Stats'!$F$6</f>
        <v>0</v>
      </c>
      <c r="R9" s="3">
        <f>MAX('Sword Stats'!E$6 - $C9, 0)*MAX(1 - $D9/100,0)*'Sword Stats'!$F$6</f>
        <v>52.3125</v>
      </c>
      <c r="S9" s="3">
        <f>MAX('Sword Stats'!D$7 - $C9, 0)*MAX(1 - $D9/100,0)*'Sword Stats'!$F$7</f>
        <v>10.125</v>
      </c>
      <c r="T9" s="3">
        <f>MAX('Sword Stats'!E$7 - $C9, 0)*MAX(1 - $D9/100,0)*'Sword Stats'!$F$7</f>
        <v>82.6875</v>
      </c>
      <c r="U9" s="3">
        <f>MAX('Sword Stats'!D$8 - $C9, 0)*MAX(1 - $D9/100,0)*'Sword Stats'!$F$8</f>
        <v>40.5</v>
      </c>
      <c r="V9" s="3">
        <f>MAX('Sword Stats'!E$8 - $C9, 0)*MAX(1 - $D9/100,0)*'Sword Stats'!$F$8</f>
        <v>128.25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0</v>
      </c>
      <c r="AA9" s="3">
        <f>MAX('Axe Stats'!E$2 - $C9, 0)*'Axe Stats'!$F$2</f>
        <v>4</v>
      </c>
      <c r="AB9" s="3">
        <f>MAX('Axe Stats'!D$3 - $C9, 0)*'Axe Stats'!$F$3</f>
        <v>0</v>
      </c>
      <c r="AC9" s="3">
        <f>MAX('Axe Stats'!E$3 - $C9, 0)*'Axe Stats'!$F$3</f>
        <v>37</v>
      </c>
      <c r="AD9" s="3">
        <f>MAX('Axe Stats'!D$4 - $C9, 0)*'Axe Stats'!$F$4</f>
        <v>26</v>
      </c>
      <c r="AE9" s="3">
        <f>MAX('Axe Stats'!E$4 - $C9, 0)*'Axe Stats'!$F$4</f>
        <v>79</v>
      </c>
      <c r="AF9" s="3">
        <f>MAX('Axe Stats'!D$5 - $C9, 0)*'Axe Stats'!$F$5</f>
        <v>52</v>
      </c>
      <c r="AG9" s="3">
        <f>MAX('Axe Stats'!E$5 - $C9, 0)*'Axe Stats'!$F$5</f>
        <v>118</v>
      </c>
      <c r="AH9" s="3">
        <f>MAX('Axe Stats'!D$6 - $C9, 0)*'Axe Stats'!$F$6</f>
        <v>82</v>
      </c>
      <c r="AI9" s="3">
        <f>MAX('Axe Stats'!E$6 - $C9, 0)*'Axe Stats'!$F$6</f>
        <v>163</v>
      </c>
      <c r="AJ9" s="3">
        <f>MAX('Axe Stats'!D$7 - $C9, 0)*'Axe Stats'!$F$7</f>
        <v>120</v>
      </c>
      <c r="AK9" s="3">
        <f>MAX('Axe Stats'!E$7 - $C9, 0)*'Axe Stats'!$F$7</f>
        <v>220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0</v>
      </c>
      <c r="BG9" s="3">
        <f>MAX('Bow Stats'!E$2 - $C9, 0)*MAX(1 - $D9/100,0)*'Bow Stats'!$F$2</f>
        <v>13.056614999999994</v>
      </c>
      <c r="BH9" s="3">
        <f>MAX('Bow Stats'!D$3 - $C9, 0)*MAX(1 - $D9/100,0)*'Bow Stats'!$F$3</f>
        <v>6.7702049999999963</v>
      </c>
      <c r="BI9" s="3">
        <f>MAX('Bow Stats'!E$3 - $C9, 0)*MAX(1 - $D9/100,0)*'Bow Stats'!$F$3</f>
        <v>32.933452499999987</v>
      </c>
      <c r="BJ9" s="3">
        <f>MAX('Bow Stats'!D$4 - $C9, 0)*MAX(1 - $D9/100,0)*'Bow Stats'!$F$4</f>
        <v>26.635050000000003</v>
      </c>
      <c r="BK9" s="3">
        <f>MAX('Bow Stats'!E$4 - $C9, 0)*MAX(1 - $D9/100,0)*'Bow Stats'!$F$4</f>
        <v>60.761024999999989</v>
      </c>
      <c r="BL9" s="3">
        <f>MAX('Bow Stats'!D$5 - $C9, 0)*MAX(1 - $D9/100,0)*'Bow Stats'!$F$5</f>
        <v>46.499894999999995</v>
      </c>
      <c r="BM9" s="3">
        <f>MAX('Bow Stats'!E$5 - $C9, 0)*MAX(1 - $D9/100,0)*'Bow Stats'!$F$5</f>
        <v>88.588597499999992</v>
      </c>
      <c r="BN9" s="3">
        <f>MAX('Bow Stats'!D$6 - $C9, 0)*MAX(1 - $D9/100,0)*'Bow Stats'!$F$6</f>
        <v>69.202574999999996</v>
      </c>
      <c r="BO9" s="3">
        <f>MAX('Bow Stats'!E$6 - $C9, 0)*MAX(1 - $D9/100,0)*'Bow Stats'!$F$6</f>
        <v>120.39153749999998</v>
      </c>
      <c r="BP9" s="3">
        <f>MAX('Bow Stats'!D$7 - $C9, 0)*MAX(1 - $D9/100,0)*'Bow Stats'!$F$7</f>
        <v>89.067420000000013</v>
      </c>
      <c r="BQ9" s="3">
        <f>MAX('Bow Stats'!E$7 - $C9, 0)*MAX(1 - $D9/100,0)*'Bow Stats'!$F$7</f>
        <v>148.21911</v>
      </c>
      <c r="BS9" s="3">
        <f>MAX('Crossbow Stats'!D$2 - $C9, 0)*MAX(1 - $D9/100,0)*'Crossbow Stats'!$F$2</f>
        <v>0</v>
      </c>
      <c r="BT9" s="3">
        <f>MAX('Crossbow Stats'!E$2 - $C9*'Crossbow Stats'!$G$2, 0)*MAX(1 - $D9/100,0)*'Crossbow Stats'!$F$2</f>
        <v>0</v>
      </c>
      <c r="BU9" s="3">
        <f>MAX('Crossbow Stats'!D$3 - $C9, 0)*MAX(1 - $D9/100,0)*'Crossbow Stats'!$F$3</f>
        <v>17.212499999999999</v>
      </c>
      <c r="BV9" s="3">
        <f>MAX('Crossbow Stats'!E$3 - $C9*'Crossbow Stats'!$G$3, 0)*MAX(1 - $D9/100,0)*'Crossbow Stats'!$F$3</f>
        <v>17.212499999999999</v>
      </c>
      <c r="BW9" s="3">
        <f>MAX('Crossbow Stats'!D$4 - $C9, 0)*MAX(1 - $D9/100,0)*'Crossbow Stats'!$F$4</f>
        <v>42.074999999999996</v>
      </c>
      <c r="BX9" s="3">
        <f>MAX('Crossbow Stats'!E$4 - $C9*'Crossbow Stats'!$G$4, 0)*MAX(1 - $D9/100,0)*'Crossbow Stats'!$F$4</f>
        <v>84.149999999999991</v>
      </c>
      <c r="BY9" s="3">
        <f>MAX('Crossbow Stats'!D$5 - $C9, 0)*MAX(1 - $D9/100,0)*'Crossbow Stats'!$F$5</f>
        <v>66.9375</v>
      </c>
      <c r="BZ9" s="3">
        <f>MAX('Crossbow Stats'!E$5 - $C9*'Crossbow Stats'!$G$5, 0)*MAX(1 - $D9/100,0)*'Crossbow Stats'!$F$5</f>
        <v>133.875</v>
      </c>
      <c r="CA9" s="3">
        <f>MAX('Crossbow Stats'!D$6 - $C9, 0)*MAX(1 - $D9/100,0)*'Crossbow Stats'!$F$6</f>
        <v>103.27499999999999</v>
      </c>
      <c r="CB9" s="3">
        <f>MAX('Crossbow Stats'!E$6 - $C9*'Crossbow Stats'!$G$6, 0)*MAX(1 - $D9/100,0)*'Crossbow Stats'!$F$6</f>
        <v>309.82499999999999</v>
      </c>
      <c r="CC9" s="3">
        <f>MAX('Crossbow Stats'!D$7 - $C9, 0)*MAX(1 - $D9/100,0)*'Crossbow Stats'!$F$7</f>
        <v>133.875</v>
      </c>
      <c r="CD9" s="3">
        <f>MAX('Crossbow Stats'!E$7 - $C9*'Crossbow Stats'!$G$7, 0)*MAX(1 - $D9/100,0)*'Crossbow Stats'!$F$7</f>
        <v>535.5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0.1</v>
      </c>
    </row>
    <row r="14" spans="1:82" x14ac:dyDescent="0.3">
      <c r="B14" t="s">
        <v>68</v>
      </c>
      <c r="C14">
        <v>3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3CC0-336B-4133-A3BF-89CC5D6B1F09}">
  <dimension ref="A1:CD14"/>
  <sheetViews>
    <sheetView zoomScaleNormal="100" workbookViewId="0">
      <pane xSplit="1" topLeftCell="B1" activePane="topRight" state="frozen"/>
      <selection activeCell="F4" sqref="F4"/>
      <selection pane="topRight" activeCell="S13" sqref="S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180</v>
      </c>
      <c r="C3">
        <v>0</v>
      </c>
      <c r="D3">
        <v>0</v>
      </c>
      <c r="E3">
        <v>70</v>
      </c>
      <c r="F3" s="3">
        <f>($B3 + 3 * $C3) / 10 / (1 - $D3 * 0.006) *POWER($E3, 0.75) * $C$14 / 13</f>
        <v>50.26248330563606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225</v>
      </c>
      <c r="C4">
        <v>2</v>
      </c>
      <c r="D4">
        <v>0</v>
      </c>
      <c r="E4">
        <v>90</v>
      </c>
      <c r="F4" s="3">
        <f t="shared" ref="F4:F9" si="0">($B4 + 3 * $C4) / 10 / (1 - $D4 * 0.006) *POWER($E4, 0.75) * $C$14 / 13</f>
        <v>77.882838031468935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300</v>
      </c>
      <c r="C5">
        <v>5</v>
      </c>
      <c r="D5">
        <v>0</v>
      </c>
      <c r="E5">
        <v>110</v>
      </c>
      <c r="F5" s="3">
        <f t="shared" si="0"/>
        <v>123.45337702480791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360</v>
      </c>
      <c r="C6">
        <v>8</v>
      </c>
      <c r="D6">
        <v>2</v>
      </c>
      <c r="E6">
        <v>125</v>
      </c>
      <c r="F6" s="3">
        <f t="shared" si="0"/>
        <v>167.65043950160054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400</v>
      </c>
      <c r="C7">
        <v>15</v>
      </c>
      <c r="D7">
        <v>5</v>
      </c>
      <c r="E7">
        <v>135</v>
      </c>
      <c r="F7" s="3">
        <f t="shared" si="0"/>
        <v>209.64596585195534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440</v>
      </c>
      <c r="C8">
        <v>20</v>
      </c>
      <c r="D8">
        <v>10</v>
      </c>
      <c r="E8">
        <v>160</v>
      </c>
      <c r="F8" s="3">
        <f t="shared" si="0"/>
        <v>276.108670306227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480</v>
      </c>
      <c r="C9">
        <v>25</v>
      </c>
      <c r="D9">
        <v>15</v>
      </c>
      <c r="E9">
        <v>175</v>
      </c>
      <c r="F9" s="3">
        <f t="shared" si="0"/>
        <v>338.59304577386712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C85F-08E8-4257-BCCD-DED32A26CC03}">
  <dimension ref="A1:CD14"/>
  <sheetViews>
    <sheetView zoomScaleNormal="100" workbookViewId="0">
      <pane xSplit="1" topLeftCell="C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270</v>
      </c>
      <c r="C3">
        <v>0</v>
      </c>
      <c r="D3">
        <v>0</v>
      </c>
      <c r="E3">
        <v>85</v>
      </c>
      <c r="F3" s="3">
        <f>($B3 + 3 * $C3) / 10 / (1 - $D3 * 0.006) *POWER($E3, 0.75) * $C$14 / 13</f>
        <v>87.211923505768482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320</v>
      </c>
      <c r="C4">
        <v>2</v>
      </c>
      <c r="D4">
        <v>0</v>
      </c>
      <c r="E4">
        <v>110</v>
      </c>
      <c r="F4" s="3">
        <f t="shared" ref="F4:F9" si="0">($B4 + 3 * $C4) / 10 / (1 - $D4 * 0.006) *POWER($E4, 0.75) * $C$14 / 13</f>
        <v>127.76444733361076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375</v>
      </c>
      <c r="C5">
        <v>5</v>
      </c>
      <c r="D5">
        <v>0</v>
      </c>
      <c r="E5">
        <v>135</v>
      </c>
      <c r="F5" s="3">
        <f t="shared" si="0"/>
        <v>178.22262670066223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440</v>
      </c>
      <c r="C6">
        <v>8</v>
      </c>
      <c r="D6">
        <v>2</v>
      </c>
      <c r="E6">
        <v>150</v>
      </c>
      <c r="F6" s="3">
        <f t="shared" si="0"/>
        <v>232.2615858459628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475</v>
      </c>
      <c r="C7">
        <v>15</v>
      </c>
      <c r="D7">
        <v>5</v>
      </c>
      <c r="E7">
        <v>165</v>
      </c>
      <c r="F7" s="3">
        <f t="shared" si="0"/>
        <v>284.768845324739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525</v>
      </c>
      <c r="C8">
        <v>20</v>
      </c>
      <c r="D8">
        <v>10</v>
      </c>
      <c r="E8">
        <v>180</v>
      </c>
      <c r="F8" s="3">
        <f t="shared" si="0"/>
        <v>352.88264342462941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580</v>
      </c>
      <c r="C9">
        <v>25</v>
      </c>
      <c r="D9">
        <v>15</v>
      </c>
      <c r="E9">
        <v>200</v>
      </c>
      <c r="F9" s="3">
        <f t="shared" si="0"/>
        <v>441.69279110299647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25FB-3240-409A-8D86-D295A8B74B01}">
  <dimension ref="A1:CD14"/>
  <sheetViews>
    <sheetView zoomScaleNormal="100" workbookViewId="0">
      <pane xSplit="1" topLeftCell="B1" activePane="topRight" state="frozen"/>
      <selection activeCell="F4" sqref="F4"/>
      <selection pane="topRight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10</v>
      </c>
      <c r="E3">
        <v>125</v>
      </c>
      <c r="F3" s="3">
        <f>($B3 + 3 * $C3) / 10 / (1 - $D3 * 0.006) *POWER($E3, 0.75) * $C$14 / 13</f>
        <v>110.13207063004081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40.5</v>
      </c>
      <c r="J3" s="3">
        <f>MAX('Sword Stats'!E$2 - $C3, 0)*MAX(1 - $D3/100,0)*'Sword Stats'!$F$2</f>
        <v>60.75</v>
      </c>
      <c r="K3" s="3">
        <f>MAX('Sword Stats'!D$3 - $C3, 0)*MAX(1 - $D3/100,0)*'Sword Stats'!$F$3</f>
        <v>57.375</v>
      </c>
      <c r="L3" s="3">
        <f>MAX('Sword Stats'!E$3 - $C3, 0)*MAX(1 - $D3/100,0)*'Sword Stats'!$F$3</f>
        <v>86.0625</v>
      </c>
      <c r="M3" s="3">
        <f>MAX('Sword Stats'!D$4 - $C3, 0)*MAX(1 - $D3/100,0)*'Sword Stats'!$F$4</f>
        <v>77.625</v>
      </c>
      <c r="N3" s="3">
        <f>MAX('Sword Stats'!E$4 - $C3, 0)*MAX(1 - $D3/100,0)*'Sword Stats'!$F$4</f>
        <v>116.4375</v>
      </c>
      <c r="O3" s="3">
        <f>MAX('Sword Stats'!D$5 - $C3, 0)*MAX(1 - $D3/100,0)*'Sword Stats'!$F$5</f>
        <v>101.25</v>
      </c>
      <c r="P3" s="3">
        <f>MAX('Sword Stats'!E$5 - $C3, 0)*MAX(1 - $D3/100,0)*'Sword Stats'!$F$5</f>
        <v>151.875</v>
      </c>
      <c r="Q3" s="3">
        <f>MAX('Sword Stats'!D$6 - $C3, 0)*MAX(1 - $D3/100,0)*'Sword Stats'!$F$6</f>
        <v>124.875</v>
      </c>
      <c r="R3" s="3">
        <f>MAX('Sword Stats'!E$6 - $C3, 0)*MAX(1 - $D3/100,0)*'Sword Stats'!$F$6</f>
        <v>187.3125</v>
      </c>
      <c r="S3" s="3">
        <f>MAX('Sword Stats'!D$7 - $C3, 0)*MAX(1 - $D3/100,0)*'Sword Stats'!$F$7</f>
        <v>145.125</v>
      </c>
      <c r="T3" s="3">
        <f>MAX('Sword Stats'!E$7 - $C3, 0)*MAX(1 - $D3/100,0)*'Sword Stats'!$F$7</f>
        <v>217.6875</v>
      </c>
      <c r="U3" s="3">
        <f>MAX('Sword Stats'!D$8 - $C3, 0)*MAX(1 - $D3/100,0)*'Sword Stats'!$F$8</f>
        <v>175.5</v>
      </c>
      <c r="V3" s="3">
        <f>MAX('Sword Stats'!E$8 - $C3, 0)*MAX(1 - $D3/100,0)*'Sword Stats'!$F$8</f>
        <v>263.25</v>
      </c>
      <c r="W3" s="3">
        <f>MAX('Sword Stats'!D$9 - $C3, 0)*MAX(1 - $D3/100,0)*'Sword Stats'!$F$9</f>
        <v>54</v>
      </c>
      <c r="X3" s="3">
        <f>MAX('Sword Stats'!E$9 - $C3, 0)*MAX(1 - $D3/100,0)*'Sword Stats'!$F$9</f>
        <v>81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72.899999999999991</v>
      </c>
      <c r="AN3" s="3">
        <f>MAX('Scythe Stats'!E$2, 0)*MAX(1 - $D3/100,0)*'Scythe Stats'!$F$2</f>
        <v>109.35000000000001</v>
      </c>
      <c r="AO3" s="3">
        <f>MAX('Scythe Stats'!D$3, 0)*MAX(1 - $D3/100,0)*'Scythe Stats'!$F$3</f>
        <v>87.075000000000003</v>
      </c>
      <c r="AP3" s="3">
        <f>MAX('Scythe Stats'!E$3, 0)*MAX(1 - $D3/100,0)*'Scythe Stats'!$F$3</f>
        <v>130.61250000000001</v>
      </c>
      <c r="AQ3" s="3">
        <f>MAX('Scythe Stats'!D$4, 0)*MAX(1 - $D3/100,0)*'Scythe Stats'!$F$4</f>
        <v>105.30000000000001</v>
      </c>
      <c r="AR3" s="3">
        <f>MAX('Scythe Stats'!E$4, 0)*MAX(1 - $D3/100,0)*'Scythe Stats'!$F$4</f>
        <v>157.95000000000002</v>
      </c>
      <c r="AS3" s="3">
        <f>MAX('Scythe Stats'!D$5, 0)*MAX(1 - $D3/100,0)*'Scythe Stats'!$F$5</f>
        <v>125.55000000000001</v>
      </c>
      <c r="AT3" s="3">
        <f>MAX('Scythe Stats'!E$5, 0)*MAX(1 - $D3/100,0)*'Scythe Stats'!$F$5</f>
        <v>188.32500000000002</v>
      </c>
      <c r="AU3" s="3">
        <f>MAX('Scythe Stats'!D$6, 0)*MAX(1 - $D3/100,0)*'Scythe Stats'!$F$6</f>
        <v>153.9</v>
      </c>
      <c r="AV3" s="3">
        <f>MAX('Scythe Stats'!E$6, 0)*MAX(1 - $D3/100,0)*'Scythe Stats'!$F$6</f>
        <v>230.85000000000002</v>
      </c>
      <c r="AW3" s="3">
        <f>MAX('Scythe Stats'!D$7, 0)*MAX(1 - $D3/100,0)*'Scythe Stats'!$F$7</f>
        <v>186.29999999999998</v>
      </c>
      <c r="AX3" s="3">
        <f>MAX('Scythe Stats'!E$7, 0)*MAX(1 - $D3/100,0)*'Scythe Stats'!$F$7</f>
        <v>279.45</v>
      </c>
      <c r="AY3" s="3">
        <f>MAX('Scythe Stats'!D$8, 0)*MAX(1 - $D3/100,0)*'Scythe Stats'!$F$8</f>
        <v>56.699999999999996</v>
      </c>
      <c r="AZ3" s="3">
        <f>MAX('Scythe Stats'!E$8, 0)*MAX(1 - $D3/100,0)*'Scythe Stats'!$F$8</f>
        <v>85.050000000000011</v>
      </c>
      <c r="BA3" s="3">
        <f>MAX('Scythe Stats'!D$9, 0)*MAX(1 - $D3/100,0)*'Scythe Stats'!$F$9</f>
        <v>64.8</v>
      </c>
      <c r="BB3" s="3">
        <f>MAX('Scythe Stats'!E$9, 0)*MAX(1 - $D3/100,0)*'Scythe Stats'!$F$9</f>
        <v>97.2</v>
      </c>
      <c r="BC3" s="3">
        <f>MAX('Scythe Stats'!D$10, 0)*MAX(1 - $D3/100,0)*'Scythe Stats'!$F$10</f>
        <v>76.95</v>
      </c>
      <c r="BD3" s="3">
        <f>MAX('Scythe Stats'!E$10, 0)*MAX(1 - $D3/100,0)*'Scythe Stats'!$F$10</f>
        <v>115.42500000000001</v>
      </c>
      <c r="BF3" s="3">
        <f>MAX('Bow Stats'!D$2 - $C3, 0)*MAX(1 - $D3/100,0)*'Bow Stats'!$F$2</f>
        <v>51.081030000000005</v>
      </c>
      <c r="BG3" s="3">
        <f>MAX('Bow Stats'!E$2 - $C3, 0)*MAX(1 - $D3/100,0)*'Bow Stats'!$F$2</f>
        <v>71.556614999999994</v>
      </c>
      <c r="BH3" s="3">
        <f>MAX('Bow Stats'!D$3 - $C3, 0)*MAX(1 - $D3/100,0)*'Bow Stats'!$F$3</f>
        <v>65.270205000000004</v>
      </c>
      <c r="BI3" s="3">
        <f>MAX('Bow Stats'!E$3 - $C3, 0)*MAX(1 - $D3/100,0)*'Bow Stats'!$F$3</f>
        <v>91.433452499999987</v>
      </c>
      <c r="BJ3" s="3">
        <f>MAX('Bow Stats'!D$4 - $C3, 0)*MAX(1 - $D3/100,0)*'Bow Stats'!$F$4</f>
        <v>85.135050000000007</v>
      </c>
      <c r="BK3" s="3">
        <f>MAX('Bow Stats'!E$4 - $C3, 0)*MAX(1 - $D3/100,0)*'Bow Stats'!$F$4</f>
        <v>119.261025</v>
      </c>
      <c r="BL3" s="3">
        <f>MAX('Bow Stats'!D$5 - $C3, 0)*MAX(1 - $D3/100,0)*'Bow Stats'!$F$5</f>
        <v>104.999895</v>
      </c>
      <c r="BM3" s="3">
        <f>MAX('Bow Stats'!E$5 - $C3, 0)*MAX(1 - $D3/100,0)*'Bow Stats'!$F$5</f>
        <v>147.08859749999999</v>
      </c>
      <c r="BN3" s="3">
        <f>MAX('Bow Stats'!D$6 - $C3, 0)*MAX(1 - $D3/100,0)*'Bow Stats'!$F$6</f>
        <v>127.702575</v>
      </c>
      <c r="BO3" s="3">
        <f>MAX('Bow Stats'!E$6 - $C3, 0)*MAX(1 - $D3/100,0)*'Bow Stats'!$F$6</f>
        <v>178.8915375</v>
      </c>
      <c r="BP3" s="3">
        <f>MAX('Bow Stats'!D$7 - $C3, 0)*MAX(1 - $D3/100,0)*'Bow Stats'!$F$7</f>
        <v>147.56742</v>
      </c>
      <c r="BQ3" s="3">
        <f>MAX('Bow Stats'!E$7 - $C3, 0)*MAX(1 - $D3/100,0)*'Bow Stats'!$F$7</f>
        <v>206.71911</v>
      </c>
      <c r="BS3" s="3">
        <f>MAX('Crossbow Stats'!D$2 - $C3, 0)*MAX(1 - $D3/100,0)*'Crossbow Stats'!$F$2</f>
        <v>74.587499999999991</v>
      </c>
      <c r="BT3" s="3">
        <f>MAX('Crossbow Stats'!E$2 - $C3*'Crossbow Stats'!$G$2, 0)*MAX(1 - $D3/100,0)*'Crossbow Stats'!$F$2</f>
        <v>74.587499999999991</v>
      </c>
      <c r="BU3" s="3">
        <f>MAX('Crossbow Stats'!D$3 - $C3, 0)*MAX(1 - $D3/100,0)*'Crossbow Stats'!$F$3</f>
        <v>93.712499999999991</v>
      </c>
      <c r="BV3" s="3">
        <f>MAX('Crossbow Stats'!E$3 - $C3*'Crossbow Stats'!$G$3, 0)*MAX(1 - $D3/100,0)*'Crossbow Stats'!$F$3</f>
        <v>93.712499999999991</v>
      </c>
      <c r="BW3" s="3">
        <f>MAX('Crossbow Stats'!D$4 - $C3, 0)*MAX(1 - $D3/100,0)*'Crossbow Stats'!$F$4</f>
        <v>118.575</v>
      </c>
      <c r="BX3" s="3">
        <f>MAX('Crossbow Stats'!E$4 - $C3*'Crossbow Stats'!$G$4, 0)*MAX(1 - $D3/100,0)*'Crossbow Stats'!$F$4</f>
        <v>237.15</v>
      </c>
      <c r="BY3" s="3">
        <f>MAX('Crossbow Stats'!D$5 - $C3, 0)*MAX(1 - $D3/100,0)*'Crossbow Stats'!$F$5</f>
        <v>143.4375</v>
      </c>
      <c r="BZ3" s="3">
        <f>MAX('Crossbow Stats'!E$5 - $C3*'Crossbow Stats'!$G$5, 0)*MAX(1 - $D3/100,0)*'Crossbow Stats'!$F$5</f>
        <v>286.875</v>
      </c>
      <c r="CA3" s="3">
        <f>MAX('Crossbow Stats'!D$6 - $C3, 0)*MAX(1 - $D3/100,0)*'Crossbow Stats'!$F$6</f>
        <v>179.77500000000001</v>
      </c>
      <c r="CB3" s="3">
        <f>MAX('Crossbow Stats'!E$6 - $C3*'Crossbow Stats'!$G$6, 0)*MAX(1 - $D3/100,0)*'Crossbow Stats'!$F$6</f>
        <v>539.32499999999993</v>
      </c>
      <c r="CC3" s="3">
        <f>MAX('Crossbow Stats'!D$7 - $C3, 0)*MAX(1 - $D3/100,0)*'Crossbow Stats'!$F$7</f>
        <v>210.375</v>
      </c>
      <c r="CD3" s="3">
        <f>MAX('Crossbow Stats'!E$7 - $C3*'Crossbow Stats'!$G$7, 0)*MAX(1 - $D3/100,0)*'Crossbow Stats'!$F$7</f>
        <v>841.5</v>
      </c>
    </row>
    <row r="4" spans="1:82" x14ac:dyDescent="0.3">
      <c r="A4" s="1">
        <v>2</v>
      </c>
      <c r="B4">
        <v>300</v>
      </c>
      <c r="C4">
        <v>2</v>
      </c>
      <c r="D4">
        <v>15</v>
      </c>
      <c r="E4">
        <v>140</v>
      </c>
      <c r="F4" s="3">
        <f t="shared" ref="F4:F9" si="0">($B4 + 3 * $C4) / 10 / (1 - $D4 * 0.006) *POWER($E4, 0.75) * $C$14 / 13</f>
        <v>157.91521199314354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35.700000000000003</v>
      </c>
      <c r="J4" s="3">
        <f>MAX('Sword Stats'!E$2 - $C4, 0)*MAX(1 - $D4/100,0)*'Sword Stats'!$F$2</f>
        <v>54.824999999999996</v>
      </c>
      <c r="K4" s="3">
        <f>MAX('Sword Stats'!D$3 - $C4, 0)*MAX(1 - $D4/100,0)*'Sword Stats'!$F$3</f>
        <v>51.637499999999996</v>
      </c>
      <c r="L4" s="3">
        <f>MAX('Sword Stats'!E$3 - $C4, 0)*MAX(1 - $D4/100,0)*'Sword Stats'!$F$3</f>
        <v>78.731249999999989</v>
      </c>
      <c r="M4" s="3">
        <f>MAX('Sword Stats'!D$4 - $C4, 0)*MAX(1 - $D4/100,0)*'Sword Stats'!$F$4</f>
        <v>70.762499999999989</v>
      </c>
      <c r="N4" s="3">
        <f>MAX('Sword Stats'!E$4 - $C4, 0)*MAX(1 - $D4/100,0)*'Sword Stats'!$F$4</f>
        <v>107.41874999999999</v>
      </c>
      <c r="O4" s="3">
        <f>MAX('Sword Stats'!D$5 - $C4, 0)*MAX(1 - $D4/100,0)*'Sword Stats'!$F$5</f>
        <v>93.074999999999989</v>
      </c>
      <c r="P4" s="3">
        <f>MAX('Sword Stats'!E$5 - $C4, 0)*MAX(1 - $D4/100,0)*'Sword Stats'!$F$5</f>
        <v>140.88749999999999</v>
      </c>
      <c r="Q4" s="3">
        <f>MAX('Sword Stats'!D$6 - $C4, 0)*MAX(1 - $D4/100,0)*'Sword Stats'!$F$6</f>
        <v>115.38749999999999</v>
      </c>
      <c r="R4" s="3">
        <f>MAX('Sword Stats'!E$6 - $C4, 0)*MAX(1 - $D4/100,0)*'Sword Stats'!$F$6</f>
        <v>174.35624999999999</v>
      </c>
      <c r="S4" s="3">
        <f>MAX('Sword Stats'!D$7 - $C4, 0)*MAX(1 - $D4/100,0)*'Sword Stats'!$F$7</f>
        <v>134.51249999999999</v>
      </c>
      <c r="T4" s="3">
        <f>MAX('Sword Stats'!E$7 - $C4, 0)*MAX(1 - $D4/100,0)*'Sword Stats'!$F$7</f>
        <v>203.04374999999999</v>
      </c>
      <c r="U4" s="3">
        <f>MAX('Sword Stats'!D$8 - $C4, 0)*MAX(1 - $D4/100,0)*'Sword Stats'!$F$8</f>
        <v>163.19999999999999</v>
      </c>
      <c r="V4" s="3">
        <f>MAX('Sword Stats'!E$8 - $C4, 0)*MAX(1 - $D4/100,0)*'Sword Stats'!$F$8</f>
        <v>246.07499999999999</v>
      </c>
      <c r="W4" s="3">
        <f>MAX('Sword Stats'!D$9 - $C4, 0)*MAX(1 - $D4/100,0)*'Sword Stats'!$F$9</f>
        <v>48.449999999999996</v>
      </c>
      <c r="X4" s="3">
        <f>MAX('Sword Stats'!E$9 - $C4, 0)*MAX(1 - $D4/100,0)*'Sword Stats'!$F$9</f>
        <v>73.949999999999989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68.849999999999994</v>
      </c>
      <c r="AN4" s="3">
        <f>MAX('Scythe Stats'!E$2, 0)*MAX(1 - $D4/100,0)*'Scythe Stats'!$F$2</f>
        <v>103.27499999999999</v>
      </c>
      <c r="AO4" s="3">
        <f>MAX('Scythe Stats'!D$3, 0)*MAX(1 - $D4/100,0)*'Scythe Stats'!$F$3</f>
        <v>82.237499999999997</v>
      </c>
      <c r="AP4" s="3">
        <f>MAX('Scythe Stats'!E$3, 0)*MAX(1 - $D4/100,0)*'Scythe Stats'!$F$3</f>
        <v>123.35624999999999</v>
      </c>
      <c r="AQ4" s="3">
        <f>MAX('Scythe Stats'!D$4, 0)*MAX(1 - $D4/100,0)*'Scythe Stats'!$F$4</f>
        <v>99.449999999999989</v>
      </c>
      <c r="AR4" s="3">
        <f>MAX('Scythe Stats'!E$4, 0)*MAX(1 - $D4/100,0)*'Scythe Stats'!$F$4</f>
        <v>149.17499999999998</v>
      </c>
      <c r="AS4" s="3">
        <f>MAX('Scythe Stats'!D$5, 0)*MAX(1 - $D4/100,0)*'Scythe Stats'!$F$5</f>
        <v>118.57499999999999</v>
      </c>
      <c r="AT4" s="3">
        <f>MAX('Scythe Stats'!E$5, 0)*MAX(1 - $D4/100,0)*'Scythe Stats'!$F$5</f>
        <v>177.86249999999998</v>
      </c>
      <c r="AU4" s="3">
        <f>MAX('Scythe Stats'!D$6, 0)*MAX(1 - $D4/100,0)*'Scythe Stats'!$F$6</f>
        <v>145.35</v>
      </c>
      <c r="AV4" s="3">
        <f>MAX('Scythe Stats'!E$6, 0)*MAX(1 - $D4/100,0)*'Scythe Stats'!$F$6</f>
        <v>218.02499999999998</v>
      </c>
      <c r="AW4" s="3">
        <f>MAX('Scythe Stats'!D$7, 0)*MAX(1 - $D4/100,0)*'Scythe Stats'!$F$7</f>
        <v>175.95000000000002</v>
      </c>
      <c r="AX4" s="3">
        <f>MAX('Scythe Stats'!E$7, 0)*MAX(1 - $D4/100,0)*'Scythe Stats'!$F$7</f>
        <v>263.92500000000001</v>
      </c>
      <c r="AY4" s="3">
        <f>MAX('Scythe Stats'!D$8, 0)*MAX(1 - $D4/100,0)*'Scythe Stats'!$F$8</f>
        <v>53.550000000000004</v>
      </c>
      <c r="AZ4" s="3">
        <f>MAX('Scythe Stats'!E$8, 0)*MAX(1 - $D4/100,0)*'Scythe Stats'!$F$8</f>
        <v>80.324999999999989</v>
      </c>
      <c r="BA4" s="3">
        <f>MAX('Scythe Stats'!D$9, 0)*MAX(1 - $D4/100,0)*'Scythe Stats'!$F$9</f>
        <v>61.199999999999996</v>
      </c>
      <c r="BB4" s="3">
        <f>MAX('Scythe Stats'!E$9, 0)*MAX(1 - $D4/100,0)*'Scythe Stats'!$F$9</f>
        <v>91.8</v>
      </c>
      <c r="BC4" s="3">
        <f>MAX('Scythe Stats'!D$10, 0)*MAX(1 - $D4/100,0)*'Scythe Stats'!$F$10</f>
        <v>72.674999999999997</v>
      </c>
      <c r="BD4" s="3">
        <f>MAX('Scythe Stats'!E$10, 0)*MAX(1 - $D4/100,0)*'Scythe Stats'!$F$10</f>
        <v>109.01249999999999</v>
      </c>
      <c r="BF4" s="3">
        <f>MAX('Bow Stats'!D$2 - $C4, 0)*MAX(1 - $D4/100,0)*'Bow Stats'!$F$2</f>
        <v>47.138194999999996</v>
      </c>
      <c r="BG4" s="3">
        <f>MAX('Bow Stats'!E$2 - $C4, 0)*MAX(1 - $D4/100,0)*'Bow Stats'!$F$2</f>
        <v>66.476247499999999</v>
      </c>
      <c r="BH4" s="3">
        <f>MAX('Bow Stats'!D$3 - $C4, 0)*MAX(1 - $D4/100,0)*'Bow Stats'!$F$3</f>
        <v>60.539082499999992</v>
      </c>
      <c r="BI4" s="3">
        <f>MAX('Bow Stats'!E$3 - $C4, 0)*MAX(1 - $D4/100,0)*'Bow Stats'!$F$3</f>
        <v>85.24881624999999</v>
      </c>
      <c r="BJ4" s="3">
        <f>MAX('Bow Stats'!D$4 - $C4, 0)*MAX(1 - $D4/100,0)*'Bow Stats'!$F$4</f>
        <v>79.300325000000001</v>
      </c>
      <c r="BK4" s="3">
        <f>MAX('Bow Stats'!E$4 - $C4, 0)*MAX(1 - $D4/100,0)*'Bow Stats'!$F$4</f>
        <v>111.53041249999998</v>
      </c>
      <c r="BL4" s="3">
        <f>MAX('Bow Stats'!D$5 - $C4, 0)*MAX(1 - $D4/100,0)*'Bow Stats'!$F$5</f>
        <v>98.061567499999995</v>
      </c>
      <c r="BM4" s="3">
        <f>MAX('Bow Stats'!E$5 - $C4, 0)*MAX(1 - $D4/100,0)*'Bow Stats'!$F$5</f>
        <v>137.81200874999999</v>
      </c>
      <c r="BN4" s="3">
        <f>MAX('Bow Stats'!D$6 - $C4, 0)*MAX(1 - $D4/100,0)*'Bow Stats'!$F$6</f>
        <v>119.50298749999999</v>
      </c>
      <c r="BO4" s="3">
        <f>MAX('Bow Stats'!E$6 - $C4, 0)*MAX(1 - $D4/100,0)*'Bow Stats'!$F$6</f>
        <v>167.84811875</v>
      </c>
      <c r="BP4" s="3">
        <f>MAX('Bow Stats'!D$7 - $C4, 0)*MAX(1 - $D4/100,0)*'Bow Stats'!$F$7</f>
        <v>138.26423</v>
      </c>
      <c r="BQ4" s="3">
        <f>MAX('Bow Stats'!E$7 - $C4, 0)*MAX(1 - $D4/100,0)*'Bow Stats'!$F$7</f>
        <v>194.129715</v>
      </c>
      <c r="BS4" s="3">
        <f>MAX('Crossbow Stats'!D$2 - $C4, 0)*MAX(1 - $D4/100,0)*'Crossbow Stats'!$F$2</f>
        <v>68.998750000000001</v>
      </c>
      <c r="BT4" s="3">
        <f>MAX('Crossbow Stats'!E$2 - $C4*'Crossbow Stats'!$G$2, 0)*MAX(1 - $D4/100,0)*'Crossbow Stats'!$F$2</f>
        <v>68.998750000000001</v>
      </c>
      <c r="BU4" s="3">
        <f>MAX('Crossbow Stats'!D$3 - $C4, 0)*MAX(1 - $D4/100,0)*'Crossbow Stats'!$F$3</f>
        <v>87.061250000000001</v>
      </c>
      <c r="BV4" s="3">
        <f>MAX('Crossbow Stats'!E$3 - $C4*'Crossbow Stats'!$G$3, 0)*MAX(1 - $D4/100,0)*'Crossbow Stats'!$F$3</f>
        <v>87.061250000000001</v>
      </c>
      <c r="BW4" s="3">
        <f>MAX('Crossbow Stats'!D$4 - $C4, 0)*MAX(1 - $D4/100,0)*'Crossbow Stats'!$F$4</f>
        <v>110.54249999999998</v>
      </c>
      <c r="BX4" s="3">
        <f>MAX('Crossbow Stats'!E$4 - $C4*'Crossbow Stats'!$G$4, 0)*MAX(1 - $D4/100,0)*'Crossbow Stats'!$F$4</f>
        <v>221.08499999999995</v>
      </c>
      <c r="BY4" s="3">
        <f>MAX('Crossbow Stats'!D$5 - $C4, 0)*MAX(1 - $D4/100,0)*'Crossbow Stats'!$F$5</f>
        <v>134.02374999999998</v>
      </c>
      <c r="BZ4" s="3">
        <f>MAX('Crossbow Stats'!E$5 - $C4*'Crossbow Stats'!$G$5, 0)*MAX(1 - $D4/100,0)*'Crossbow Stats'!$F$5</f>
        <v>268.04749999999996</v>
      </c>
      <c r="CA4" s="3">
        <f>MAX('Crossbow Stats'!D$6 - $C4, 0)*MAX(1 - $D4/100,0)*'Crossbow Stats'!$F$6</f>
        <v>168.34249999999997</v>
      </c>
      <c r="CB4" s="3">
        <f>MAX('Crossbow Stats'!E$6 - $C4*'Crossbow Stats'!$G$6, 0)*MAX(1 - $D4/100,0)*'Crossbow Stats'!$F$6</f>
        <v>505.02749999999997</v>
      </c>
      <c r="CC4" s="3">
        <f>MAX('Crossbow Stats'!D$7 - $C4, 0)*MAX(1 - $D4/100,0)*'Crossbow Stats'!$F$7</f>
        <v>197.24249999999998</v>
      </c>
      <c r="CD4" s="3">
        <f>MAX('Crossbow Stats'!E$7 - $C4*'Crossbow Stats'!$G$7, 0)*MAX(1 - $D4/100,0)*'Crossbow Stats'!$F$7</f>
        <v>788.96999999999991</v>
      </c>
    </row>
    <row r="5" spans="1:82" x14ac:dyDescent="0.3">
      <c r="A5" s="1">
        <v>3</v>
      </c>
      <c r="B5">
        <v>360</v>
      </c>
      <c r="C5">
        <v>4</v>
      </c>
      <c r="D5">
        <v>25</v>
      </c>
      <c r="E5">
        <v>160</v>
      </c>
      <c r="F5" s="3">
        <f t="shared" si="0"/>
        <v>227.17571725336816</v>
      </c>
      <c r="H5" s="3" t="str">
        <f t="shared" ca="1" si="1"/>
        <v>T6 Axe</v>
      </c>
      <c r="I5" s="3">
        <f>MAX('Sword Stats'!D$2 - $C5, 0)*MAX(1 - $D5/100,0)*'Sword Stats'!$F$2</f>
        <v>29.25</v>
      </c>
      <c r="J5" s="3">
        <f>MAX('Sword Stats'!E$2 - $C5, 0)*MAX(1 - $D5/100,0)*'Sword Stats'!$F$2</f>
        <v>46.125</v>
      </c>
      <c r="K5" s="3">
        <f>MAX('Sword Stats'!D$3 - $C5, 0)*MAX(1 - $D5/100,0)*'Sword Stats'!$F$3</f>
        <v>43.3125</v>
      </c>
      <c r="L5" s="3">
        <f>MAX('Sword Stats'!E$3 - $C5, 0)*MAX(1 - $D5/100,0)*'Sword Stats'!$F$3</f>
        <v>67.21875</v>
      </c>
      <c r="M5" s="3">
        <f>MAX('Sword Stats'!D$4 - $C5, 0)*MAX(1 - $D5/100,0)*'Sword Stats'!$F$4</f>
        <v>60.1875</v>
      </c>
      <c r="N5" s="3">
        <f>MAX('Sword Stats'!E$4 - $C5, 0)*MAX(1 - $D5/100,0)*'Sword Stats'!$F$4</f>
        <v>92.53125</v>
      </c>
      <c r="O5" s="3">
        <f>MAX('Sword Stats'!D$5 - $C5, 0)*MAX(1 - $D5/100,0)*'Sword Stats'!$F$5</f>
        <v>79.875</v>
      </c>
      <c r="P5" s="3">
        <f>MAX('Sword Stats'!E$5 - $C5, 0)*MAX(1 - $D5/100,0)*'Sword Stats'!$F$5</f>
        <v>122.0625</v>
      </c>
      <c r="Q5" s="3">
        <f>MAX('Sword Stats'!D$6 - $C5, 0)*MAX(1 - $D5/100,0)*'Sword Stats'!$F$6</f>
        <v>99.5625</v>
      </c>
      <c r="R5" s="3">
        <f>MAX('Sword Stats'!E$6 - $C5, 0)*MAX(1 - $D5/100,0)*'Sword Stats'!$F$6</f>
        <v>151.59375</v>
      </c>
      <c r="S5" s="3">
        <f>MAX('Sword Stats'!D$7 - $C5, 0)*MAX(1 - $D5/100,0)*'Sword Stats'!$F$7</f>
        <v>116.4375</v>
      </c>
      <c r="T5" s="3">
        <f>MAX('Sword Stats'!E$7 - $C5, 0)*MAX(1 - $D5/100,0)*'Sword Stats'!$F$7</f>
        <v>176.90625</v>
      </c>
      <c r="U5" s="3">
        <f>MAX('Sword Stats'!D$8 - $C5, 0)*MAX(1 - $D5/100,0)*'Sword Stats'!$F$8</f>
        <v>141.75</v>
      </c>
      <c r="V5" s="3">
        <f>MAX('Sword Stats'!E$8 - $C5, 0)*MAX(1 - $D5/100,0)*'Sword Stats'!$F$8</f>
        <v>214.875</v>
      </c>
      <c r="W5" s="3">
        <f>MAX('Sword Stats'!D$9 - $C5, 0)*MAX(1 - $D5/100,0)*'Sword Stats'!$F$9</f>
        <v>40.5</v>
      </c>
      <c r="X5" s="3">
        <f>MAX('Sword Stats'!E$9 - $C5, 0)*MAX(1 - $D5/100,0)*'Sword Stats'!$F$9</f>
        <v>63</v>
      </c>
      <c r="Z5" s="3">
        <f>MAX('Axe Stats'!D$2 - $C5, 0)*'Axe Stats'!$F$2</f>
        <v>52.800000000000004</v>
      </c>
      <c r="AA5" s="3">
        <f>MAX('Axe Stats'!E$2 - $C5, 0)*'Axe Stats'!$F$2</f>
        <v>80.800000000000011</v>
      </c>
      <c r="AB5" s="3">
        <f>MAX('Axe Stats'!D$3 - $C5, 0)*'Axe Stats'!$F$3</f>
        <v>74.8</v>
      </c>
      <c r="AC5" s="3">
        <f>MAX('Axe Stats'!E$3 - $C5, 0)*'Axe Stats'!$F$3</f>
        <v>113.80000000000001</v>
      </c>
      <c r="AD5" s="3">
        <f>MAX('Axe Stats'!D$4 - $C5, 0)*'Axe Stats'!$F$4</f>
        <v>102.80000000000001</v>
      </c>
      <c r="AE5" s="3">
        <f>MAX('Axe Stats'!E$4 - $C5, 0)*'Axe Stats'!$F$4</f>
        <v>155.80000000000001</v>
      </c>
      <c r="AF5" s="3">
        <f>MAX('Axe Stats'!D$5 - $C5, 0)*'Axe Stats'!$F$5</f>
        <v>128.80000000000001</v>
      </c>
      <c r="AG5" s="3">
        <f>MAX('Axe Stats'!E$5 - $C5, 0)*'Axe Stats'!$F$5</f>
        <v>194.8</v>
      </c>
      <c r="AH5" s="3">
        <f>MAX('Axe Stats'!D$6 - $C5, 0)*'Axe Stats'!$F$6</f>
        <v>158.80000000000001</v>
      </c>
      <c r="AI5" s="3">
        <f>MAX('Axe Stats'!E$6 - $C5, 0)*'Axe Stats'!$F$6</f>
        <v>239.8</v>
      </c>
      <c r="AJ5" s="3">
        <f>MAX('Axe Stats'!D$7 - $C5, 0)*'Axe Stats'!$F$7</f>
        <v>196.8</v>
      </c>
      <c r="AK5" s="3">
        <f>MAX('Axe Stats'!E$7 - $C5, 0)*'Axe Stats'!$F$7</f>
        <v>296.8</v>
      </c>
      <c r="AM5" s="3">
        <f>MAX('Scythe Stats'!D$2, 0)*MAX(1 - $D5/100,0)*'Scythe Stats'!$F$2</f>
        <v>60.75</v>
      </c>
      <c r="AN5" s="3">
        <f>MAX('Scythe Stats'!E$2, 0)*MAX(1 - $D5/100,0)*'Scythe Stats'!$F$2</f>
        <v>91.125</v>
      </c>
      <c r="AO5" s="3">
        <f>MAX('Scythe Stats'!D$3, 0)*MAX(1 - $D5/100,0)*'Scythe Stats'!$F$3</f>
        <v>72.5625</v>
      </c>
      <c r="AP5" s="3">
        <f>MAX('Scythe Stats'!E$3, 0)*MAX(1 - $D5/100,0)*'Scythe Stats'!$F$3</f>
        <v>108.84375</v>
      </c>
      <c r="AQ5" s="3">
        <f>MAX('Scythe Stats'!D$4, 0)*MAX(1 - $D5/100,0)*'Scythe Stats'!$F$4</f>
        <v>87.75</v>
      </c>
      <c r="AR5" s="3">
        <f>MAX('Scythe Stats'!E$4, 0)*MAX(1 - $D5/100,0)*'Scythe Stats'!$F$4</f>
        <v>131.625</v>
      </c>
      <c r="AS5" s="3">
        <f>MAX('Scythe Stats'!D$5, 0)*MAX(1 - $D5/100,0)*'Scythe Stats'!$F$5</f>
        <v>104.625</v>
      </c>
      <c r="AT5" s="3">
        <f>MAX('Scythe Stats'!E$5, 0)*MAX(1 - $D5/100,0)*'Scythe Stats'!$F$5</f>
        <v>156.9375</v>
      </c>
      <c r="AU5" s="3">
        <f>MAX('Scythe Stats'!D$6, 0)*MAX(1 - $D5/100,0)*'Scythe Stats'!$F$6</f>
        <v>128.25</v>
      </c>
      <c r="AV5" s="3">
        <f>MAX('Scythe Stats'!E$6, 0)*MAX(1 - $D5/100,0)*'Scythe Stats'!$F$6</f>
        <v>192.375</v>
      </c>
      <c r="AW5" s="3">
        <f>MAX('Scythe Stats'!D$7, 0)*MAX(1 - $D5/100,0)*'Scythe Stats'!$F$7</f>
        <v>155.25</v>
      </c>
      <c r="AX5" s="3">
        <f>MAX('Scythe Stats'!E$7, 0)*MAX(1 - $D5/100,0)*'Scythe Stats'!$F$7</f>
        <v>232.875</v>
      </c>
      <c r="AY5" s="3">
        <f>MAX('Scythe Stats'!D$8, 0)*MAX(1 - $D5/100,0)*'Scythe Stats'!$F$8</f>
        <v>47.25</v>
      </c>
      <c r="AZ5" s="3">
        <f>MAX('Scythe Stats'!E$8, 0)*MAX(1 - $D5/100,0)*'Scythe Stats'!$F$8</f>
        <v>70.875</v>
      </c>
      <c r="BA5" s="3">
        <f>MAX('Scythe Stats'!D$9, 0)*MAX(1 - $D5/100,0)*'Scythe Stats'!$F$9</f>
        <v>54</v>
      </c>
      <c r="BB5" s="3">
        <f>MAX('Scythe Stats'!E$9, 0)*MAX(1 - $D5/100,0)*'Scythe Stats'!$F$9</f>
        <v>81</v>
      </c>
      <c r="BC5" s="3">
        <f>MAX('Scythe Stats'!D$10, 0)*MAX(1 - $D5/100,0)*'Scythe Stats'!$F$10</f>
        <v>64.125</v>
      </c>
      <c r="BD5" s="3">
        <f>MAX('Scythe Stats'!E$10, 0)*MAX(1 - $D5/100,0)*'Scythe Stats'!$F$10</f>
        <v>96.1875</v>
      </c>
      <c r="BF5" s="3">
        <f>MAX('Bow Stats'!D$2 - $C5, 0)*MAX(1 - $D5/100,0)*'Bow Stats'!$F$2</f>
        <v>40.617525000000001</v>
      </c>
      <c r="BG5" s="3">
        <f>MAX('Bow Stats'!E$2 - $C5, 0)*MAX(1 - $D5/100,0)*'Bow Stats'!$F$2</f>
        <v>57.680512499999999</v>
      </c>
      <c r="BH5" s="3">
        <f>MAX('Bow Stats'!D$3 - $C5, 0)*MAX(1 - $D5/100,0)*'Bow Stats'!$F$3</f>
        <v>52.441837499999998</v>
      </c>
      <c r="BI5" s="3">
        <f>MAX('Bow Stats'!E$3 - $C5, 0)*MAX(1 - $D5/100,0)*'Bow Stats'!$F$3</f>
        <v>74.244543749999991</v>
      </c>
      <c r="BJ5" s="3">
        <f>MAX('Bow Stats'!D$4 - $C5, 0)*MAX(1 - $D5/100,0)*'Bow Stats'!$F$4</f>
        <v>68.995875000000012</v>
      </c>
      <c r="BK5" s="3">
        <f>MAX('Bow Stats'!E$4 - $C5, 0)*MAX(1 - $D5/100,0)*'Bow Stats'!$F$4</f>
        <v>97.434187499999993</v>
      </c>
      <c r="BL5" s="3">
        <f>MAX('Bow Stats'!D$5 - $C5, 0)*MAX(1 - $D5/100,0)*'Bow Stats'!$F$5</f>
        <v>85.549912500000005</v>
      </c>
      <c r="BM5" s="3">
        <f>MAX('Bow Stats'!E$5 - $C5, 0)*MAX(1 - $D5/100,0)*'Bow Stats'!$F$5</f>
        <v>120.62383124999999</v>
      </c>
      <c r="BN5" s="3">
        <f>MAX('Bow Stats'!D$6 - $C5, 0)*MAX(1 - $D5/100,0)*'Bow Stats'!$F$6</f>
        <v>104.4688125</v>
      </c>
      <c r="BO5" s="3">
        <f>MAX('Bow Stats'!E$6 - $C5, 0)*MAX(1 - $D5/100,0)*'Bow Stats'!$F$6</f>
        <v>147.12628125000001</v>
      </c>
      <c r="BP5" s="3">
        <f>MAX('Bow Stats'!D$7 - $C5, 0)*MAX(1 - $D5/100,0)*'Bow Stats'!$F$7</f>
        <v>121.02285000000002</v>
      </c>
      <c r="BQ5" s="3">
        <f>MAX('Bow Stats'!E$7 - $C5, 0)*MAX(1 - $D5/100,0)*'Bow Stats'!$F$7</f>
        <v>170.31592499999999</v>
      </c>
      <c r="BS5" s="3">
        <f>MAX('Crossbow Stats'!D$2 - $C5, 0)*MAX(1 - $D5/100,0)*'Crossbow Stats'!$F$2</f>
        <v>59.606249999999996</v>
      </c>
      <c r="BT5" s="3">
        <f>MAX('Crossbow Stats'!E$2 - $C5*'Crossbow Stats'!$G$2, 0)*MAX(1 - $D5/100,0)*'Crossbow Stats'!$F$2</f>
        <v>59.606249999999996</v>
      </c>
      <c r="BU5" s="3">
        <f>MAX('Crossbow Stats'!D$3 - $C5, 0)*MAX(1 - $D5/100,0)*'Crossbow Stats'!$F$3</f>
        <v>75.543750000000003</v>
      </c>
      <c r="BV5" s="3">
        <f>MAX('Crossbow Stats'!E$3 - $C5*'Crossbow Stats'!$G$3, 0)*MAX(1 - $D5/100,0)*'Crossbow Stats'!$F$3</f>
        <v>75.543750000000003</v>
      </c>
      <c r="BW5" s="3">
        <f>MAX('Crossbow Stats'!D$4 - $C5, 0)*MAX(1 - $D5/100,0)*'Crossbow Stats'!$F$4</f>
        <v>96.262500000000003</v>
      </c>
      <c r="BX5" s="3">
        <f>MAX('Crossbow Stats'!E$4 - $C5*'Crossbow Stats'!$G$4, 0)*MAX(1 - $D5/100,0)*'Crossbow Stats'!$F$4</f>
        <v>192.52500000000001</v>
      </c>
      <c r="BY5" s="3">
        <f>MAX('Crossbow Stats'!D$5 - $C5, 0)*MAX(1 - $D5/100,0)*'Crossbow Stats'!$F$5</f>
        <v>116.98125</v>
      </c>
      <c r="BZ5" s="3">
        <f>MAX('Crossbow Stats'!E$5 - $C5*'Crossbow Stats'!$G$5, 0)*MAX(1 - $D5/100,0)*'Crossbow Stats'!$F$5</f>
        <v>233.96250000000001</v>
      </c>
      <c r="CA5" s="3">
        <f>MAX('Crossbow Stats'!D$6 - $C5, 0)*MAX(1 - $D5/100,0)*'Crossbow Stats'!$F$6</f>
        <v>147.26249999999999</v>
      </c>
      <c r="CB5" s="3">
        <f>MAX('Crossbow Stats'!E$6 - $C5*'Crossbow Stats'!$G$6, 0)*MAX(1 - $D5/100,0)*'Crossbow Stats'!$F$6</f>
        <v>441.78749999999997</v>
      </c>
      <c r="CC5" s="3">
        <f>MAX('Crossbow Stats'!D$7 - $C5, 0)*MAX(1 - $D5/100,0)*'Crossbow Stats'!$F$7</f>
        <v>172.76249999999999</v>
      </c>
      <c r="CD5" s="3">
        <f>MAX('Crossbow Stats'!E$7 - $C5*'Crossbow Stats'!$G$7, 0)*MAX(1 - $D5/100,0)*'Crossbow Stats'!$F$7</f>
        <v>691.05</v>
      </c>
    </row>
    <row r="6" spans="1:82" x14ac:dyDescent="0.3">
      <c r="A6" s="1">
        <v>4</v>
      </c>
      <c r="B6">
        <v>420</v>
      </c>
      <c r="C6">
        <v>6</v>
      </c>
      <c r="D6">
        <v>35</v>
      </c>
      <c r="E6">
        <v>180</v>
      </c>
      <c r="F6" s="3">
        <f t="shared" si="0"/>
        <v>314.37594276920566</v>
      </c>
      <c r="H6" s="3" t="str">
        <f t="shared" ca="1" si="1"/>
        <v>T6 Axe</v>
      </c>
      <c r="I6" s="3">
        <f>MAX('Sword Stats'!D$2 - $C6, 0)*MAX(1 - $D6/100,0)*'Sword Stats'!$F$2</f>
        <v>23.400000000000002</v>
      </c>
      <c r="J6" s="3">
        <f>MAX('Sword Stats'!E$2 - $C6, 0)*MAX(1 - $D6/100,0)*'Sword Stats'!$F$2</f>
        <v>38.025000000000006</v>
      </c>
      <c r="K6" s="3">
        <f>MAX('Sword Stats'!D$3 - $C6, 0)*MAX(1 - $D6/100,0)*'Sword Stats'!$F$3</f>
        <v>35.587500000000006</v>
      </c>
      <c r="L6" s="3">
        <f>MAX('Sword Stats'!E$3 - $C6, 0)*MAX(1 - $D6/100,0)*'Sword Stats'!$F$3</f>
        <v>56.306250000000006</v>
      </c>
      <c r="M6" s="3">
        <f>MAX('Sword Stats'!D$4 - $C6, 0)*MAX(1 - $D6/100,0)*'Sword Stats'!$F$4</f>
        <v>50.212500000000006</v>
      </c>
      <c r="N6" s="3">
        <f>MAX('Sword Stats'!E$4 - $C6, 0)*MAX(1 - $D6/100,0)*'Sword Stats'!$F$4</f>
        <v>78.243750000000006</v>
      </c>
      <c r="O6" s="3">
        <f>MAX('Sword Stats'!D$5 - $C6, 0)*MAX(1 - $D6/100,0)*'Sword Stats'!$F$5</f>
        <v>67.275000000000006</v>
      </c>
      <c r="P6" s="3">
        <f>MAX('Sword Stats'!E$5 - $C6, 0)*MAX(1 - $D6/100,0)*'Sword Stats'!$F$5</f>
        <v>103.83750000000001</v>
      </c>
      <c r="Q6" s="3">
        <f>MAX('Sword Stats'!D$6 - $C6, 0)*MAX(1 - $D6/100,0)*'Sword Stats'!$F$6</f>
        <v>84.337500000000006</v>
      </c>
      <c r="R6" s="3">
        <f>MAX('Sword Stats'!E$6 - $C6, 0)*MAX(1 - $D6/100,0)*'Sword Stats'!$F$6</f>
        <v>129.43125000000001</v>
      </c>
      <c r="S6" s="3">
        <f>MAX('Sword Stats'!D$7 - $C6, 0)*MAX(1 - $D6/100,0)*'Sword Stats'!$F$7</f>
        <v>98.962500000000006</v>
      </c>
      <c r="T6" s="3">
        <f>MAX('Sword Stats'!E$7 - $C6, 0)*MAX(1 - $D6/100,0)*'Sword Stats'!$F$7</f>
        <v>151.36875000000001</v>
      </c>
      <c r="U6" s="3">
        <f>MAX('Sword Stats'!D$8 - $C6, 0)*MAX(1 - $D6/100,0)*'Sword Stats'!$F$8</f>
        <v>120.9</v>
      </c>
      <c r="V6" s="3">
        <f>MAX('Sword Stats'!E$8 - $C6, 0)*MAX(1 - $D6/100,0)*'Sword Stats'!$F$8</f>
        <v>184.27500000000001</v>
      </c>
      <c r="W6" s="3">
        <f>MAX('Sword Stats'!D$9 - $C6, 0)*MAX(1 - $D6/100,0)*'Sword Stats'!$F$9</f>
        <v>33.150000000000006</v>
      </c>
      <c r="X6" s="3">
        <f>MAX('Sword Stats'!E$9 - $C6, 0)*MAX(1 - $D6/100,0)*'Sword Stats'!$F$9</f>
        <v>52.650000000000006</v>
      </c>
      <c r="Z6" s="3">
        <f>MAX('Axe Stats'!D$2 - $C6, 0)*'Axe Stats'!$F$2</f>
        <v>51.2</v>
      </c>
      <c r="AA6" s="3">
        <f>MAX('Axe Stats'!E$2 - $C6, 0)*'Axe Stats'!$F$2</f>
        <v>79.2</v>
      </c>
      <c r="AB6" s="3">
        <f>MAX('Axe Stats'!D$3 - $C6, 0)*'Axe Stats'!$F$3</f>
        <v>73.2</v>
      </c>
      <c r="AC6" s="3">
        <f>MAX('Axe Stats'!E$3 - $C6, 0)*'Axe Stats'!$F$3</f>
        <v>112.2</v>
      </c>
      <c r="AD6" s="3">
        <f>MAX('Axe Stats'!D$4 - $C6, 0)*'Axe Stats'!$F$4</f>
        <v>101.2</v>
      </c>
      <c r="AE6" s="3">
        <f>MAX('Axe Stats'!E$4 - $C6, 0)*'Axe Stats'!$F$4</f>
        <v>154.20000000000002</v>
      </c>
      <c r="AF6" s="3">
        <f>MAX('Axe Stats'!D$5 - $C6, 0)*'Axe Stats'!$F$5</f>
        <v>127.2</v>
      </c>
      <c r="AG6" s="3">
        <f>MAX('Axe Stats'!E$5 - $C6, 0)*'Axe Stats'!$F$5</f>
        <v>193.20000000000002</v>
      </c>
      <c r="AH6" s="3">
        <f>MAX('Axe Stats'!D$6 - $C6, 0)*'Axe Stats'!$F$6</f>
        <v>157.20000000000002</v>
      </c>
      <c r="AI6" s="3">
        <f>MAX('Axe Stats'!E$6 - $C6, 0)*'Axe Stats'!$F$6</f>
        <v>238.20000000000002</v>
      </c>
      <c r="AJ6" s="3">
        <f>MAX('Axe Stats'!D$7 - $C6, 0)*'Axe Stats'!$F$7</f>
        <v>195.20000000000002</v>
      </c>
      <c r="AK6" s="3">
        <f>MAX('Axe Stats'!E$7 - $C6, 0)*'Axe Stats'!$F$7</f>
        <v>295.2</v>
      </c>
      <c r="AM6" s="3">
        <f>MAX('Scythe Stats'!D$2, 0)*MAX(1 - $D6/100,0)*'Scythe Stats'!$F$2</f>
        <v>52.650000000000006</v>
      </c>
      <c r="AN6" s="3">
        <f>MAX('Scythe Stats'!E$2, 0)*MAX(1 - $D6/100,0)*'Scythe Stats'!$F$2</f>
        <v>78.975000000000009</v>
      </c>
      <c r="AO6" s="3">
        <f>MAX('Scythe Stats'!D$3, 0)*MAX(1 - $D6/100,0)*'Scythe Stats'!$F$3</f>
        <v>62.887499999999996</v>
      </c>
      <c r="AP6" s="3">
        <f>MAX('Scythe Stats'!E$3, 0)*MAX(1 - $D6/100,0)*'Scythe Stats'!$F$3</f>
        <v>94.331250000000011</v>
      </c>
      <c r="AQ6" s="3">
        <f>MAX('Scythe Stats'!D$4, 0)*MAX(1 - $D6/100,0)*'Scythe Stats'!$F$4</f>
        <v>76.050000000000011</v>
      </c>
      <c r="AR6" s="3">
        <f>MAX('Scythe Stats'!E$4, 0)*MAX(1 - $D6/100,0)*'Scythe Stats'!$F$4</f>
        <v>114.075</v>
      </c>
      <c r="AS6" s="3">
        <f>MAX('Scythe Stats'!D$5, 0)*MAX(1 - $D6/100,0)*'Scythe Stats'!$F$5</f>
        <v>90.675000000000011</v>
      </c>
      <c r="AT6" s="3">
        <f>MAX('Scythe Stats'!E$5, 0)*MAX(1 - $D6/100,0)*'Scythe Stats'!$F$5</f>
        <v>136.01250000000002</v>
      </c>
      <c r="AU6" s="3">
        <f>MAX('Scythe Stats'!D$6, 0)*MAX(1 - $D6/100,0)*'Scythe Stats'!$F$6</f>
        <v>111.14999999999999</v>
      </c>
      <c r="AV6" s="3">
        <f>MAX('Scythe Stats'!E$6, 0)*MAX(1 - $D6/100,0)*'Scythe Stats'!$F$6</f>
        <v>166.72500000000002</v>
      </c>
      <c r="AW6" s="3">
        <f>MAX('Scythe Stats'!D$7, 0)*MAX(1 - $D6/100,0)*'Scythe Stats'!$F$7</f>
        <v>134.55000000000001</v>
      </c>
      <c r="AX6" s="3">
        <f>MAX('Scythe Stats'!E$7, 0)*MAX(1 - $D6/100,0)*'Scythe Stats'!$F$7</f>
        <v>201.82500000000002</v>
      </c>
      <c r="AY6" s="3">
        <f>MAX('Scythe Stats'!D$8, 0)*MAX(1 - $D6/100,0)*'Scythe Stats'!$F$8</f>
        <v>40.949999999999996</v>
      </c>
      <c r="AZ6" s="3">
        <f>MAX('Scythe Stats'!E$8, 0)*MAX(1 - $D6/100,0)*'Scythe Stats'!$F$8</f>
        <v>61.425000000000004</v>
      </c>
      <c r="BA6" s="3">
        <f>MAX('Scythe Stats'!D$9, 0)*MAX(1 - $D6/100,0)*'Scythe Stats'!$F$9</f>
        <v>46.800000000000004</v>
      </c>
      <c r="BB6" s="3">
        <f>MAX('Scythe Stats'!E$9, 0)*MAX(1 - $D6/100,0)*'Scythe Stats'!$F$9</f>
        <v>70.2</v>
      </c>
      <c r="BC6" s="3">
        <f>MAX('Scythe Stats'!D$10, 0)*MAX(1 - $D6/100,0)*'Scythe Stats'!$F$10</f>
        <v>55.574999999999996</v>
      </c>
      <c r="BD6" s="3">
        <f>MAX('Scythe Stats'!E$10, 0)*MAX(1 - $D6/100,0)*'Scythe Stats'!$F$10</f>
        <v>83.362500000000011</v>
      </c>
      <c r="BF6" s="3">
        <f>MAX('Bow Stats'!D$2 - $C6, 0)*MAX(1 - $D6/100,0)*'Bow Stats'!$F$2</f>
        <v>34.356855000000003</v>
      </c>
      <c r="BG6" s="3">
        <f>MAX('Bow Stats'!E$2 - $C6, 0)*MAX(1 - $D6/100,0)*'Bow Stats'!$F$2</f>
        <v>49.144777499999996</v>
      </c>
      <c r="BH6" s="3">
        <f>MAX('Bow Stats'!D$3 - $C6, 0)*MAX(1 - $D6/100,0)*'Bow Stats'!$F$3</f>
        <v>44.604592500000003</v>
      </c>
      <c r="BI6" s="3">
        <f>MAX('Bow Stats'!E$3 - $C6, 0)*MAX(1 - $D6/100,0)*'Bow Stats'!$F$3</f>
        <v>63.500271249999997</v>
      </c>
      <c r="BJ6" s="3">
        <f>MAX('Bow Stats'!D$4 - $C6, 0)*MAX(1 - $D6/100,0)*'Bow Stats'!$F$4</f>
        <v>58.951425000000008</v>
      </c>
      <c r="BK6" s="3">
        <f>MAX('Bow Stats'!E$4 - $C6, 0)*MAX(1 - $D6/100,0)*'Bow Stats'!$F$4</f>
        <v>83.597962499999994</v>
      </c>
      <c r="BL6" s="3">
        <f>MAX('Bow Stats'!D$5 - $C6, 0)*MAX(1 - $D6/100,0)*'Bow Stats'!$F$5</f>
        <v>73.298257500000005</v>
      </c>
      <c r="BM6" s="3">
        <f>MAX('Bow Stats'!E$5 - $C6, 0)*MAX(1 - $D6/100,0)*'Bow Stats'!$F$5</f>
        <v>103.69565374999999</v>
      </c>
      <c r="BN6" s="3">
        <f>MAX('Bow Stats'!D$6 - $C6, 0)*MAX(1 - $D6/100,0)*'Bow Stats'!$F$6</f>
        <v>89.694637499999999</v>
      </c>
      <c r="BO6" s="3">
        <f>MAX('Bow Stats'!E$6 - $C6, 0)*MAX(1 - $D6/100,0)*'Bow Stats'!$F$6</f>
        <v>126.66444374999999</v>
      </c>
      <c r="BP6" s="3">
        <f>MAX('Bow Stats'!D$7 - $C6, 0)*MAX(1 - $D6/100,0)*'Bow Stats'!$F$7</f>
        <v>104.04147000000002</v>
      </c>
      <c r="BQ6" s="3">
        <f>MAX('Bow Stats'!E$7 - $C6, 0)*MAX(1 - $D6/100,0)*'Bow Stats'!$F$7</f>
        <v>146.762135</v>
      </c>
      <c r="BS6" s="3">
        <f>MAX('Crossbow Stats'!D$2 - $C6, 0)*MAX(1 - $D6/100,0)*'Crossbow Stats'!$F$2</f>
        <v>50.553750000000001</v>
      </c>
      <c r="BT6" s="3">
        <f>MAX('Crossbow Stats'!E$2 - $C6*'Crossbow Stats'!$G$2, 0)*MAX(1 - $D6/100,0)*'Crossbow Stats'!$F$2</f>
        <v>50.553750000000001</v>
      </c>
      <c r="BU6" s="3">
        <f>MAX('Crossbow Stats'!D$3 - $C6, 0)*MAX(1 - $D6/100,0)*'Crossbow Stats'!$F$3</f>
        <v>64.366250000000008</v>
      </c>
      <c r="BV6" s="3">
        <f>MAX('Crossbow Stats'!E$3 - $C6*'Crossbow Stats'!$G$3, 0)*MAX(1 - $D6/100,0)*'Crossbow Stats'!$F$3</f>
        <v>64.366250000000008</v>
      </c>
      <c r="BW6" s="3">
        <f>MAX('Crossbow Stats'!D$4 - $C6, 0)*MAX(1 - $D6/100,0)*'Crossbow Stats'!$F$4</f>
        <v>82.322500000000005</v>
      </c>
      <c r="BX6" s="3">
        <f>MAX('Crossbow Stats'!E$4 - $C6*'Crossbow Stats'!$G$4, 0)*MAX(1 - $D6/100,0)*'Crossbow Stats'!$F$4</f>
        <v>164.64500000000001</v>
      </c>
      <c r="BY6" s="3">
        <f>MAX('Crossbow Stats'!D$5 - $C6, 0)*MAX(1 - $D6/100,0)*'Crossbow Stats'!$F$5</f>
        <v>100.27875</v>
      </c>
      <c r="BZ6" s="3">
        <f>MAX('Crossbow Stats'!E$5 - $C6*'Crossbow Stats'!$G$5, 0)*MAX(1 - $D6/100,0)*'Crossbow Stats'!$F$5</f>
        <v>200.5575</v>
      </c>
      <c r="CA6" s="3">
        <f>MAX('Crossbow Stats'!D$6 - $C6, 0)*MAX(1 - $D6/100,0)*'Crossbow Stats'!$F$6</f>
        <v>126.52249999999999</v>
      </c>
      <c r="CB6" s="3">
        <f>MAX('Crossbow Stats'!E$6 - $C6*'Crossbow Stats'!$G$6, 0)*MAX(1 - $D6/100,0)*'Crossbow Stats'!$F$6</f>
        <v>379.5675</v>
      </c>
      <c r="CC6" s="3">
        <f>MAX('Crossbow Stats'!D$7 - $C6, 0)*MAX(1 - $D6/100,0)*'Crossbow Stats'!$F$7</f>
        <v>148.6225</v>
      </c>
      <c r="CD6" s="3">
        <f>MAX('Crossbow Stats'!E$7 - $C6*'Crossbow Stats'!$G$7, 0)*MAX(1 - $D6/100,0)*'Crossbow Stats'!$F$7</f>
        <v>594.49</v>
      </c>
    </row>
    <row r="7" spans="1:82" x14ac:dyDescent="0.3">
      <c r="A7" s="1">
        <v>5</v>
      </c>
      <c r="B7">
        <v>450</v>
      </c>
      <c r="C7">
        <v>8</v>
      </c>
      <c r="D7">
        <v>45</v>
      </c>
      <c r="E7">
        <v>200</v>
      </c>
      <c r="F7" s="3">
        <f t="shared" si="0"/>
        <v>398.45188437596255</v>
      </c>
      <c r="H7" s="3" t="str">
        <f t="shared" ca="1" si="1"/>
        <v>T6 Axe</v>
      </c>
      <c r="I7" s="3">
        <f>MAX('Sword Stats'!D$2 - $C7, 0)*MAX(1 - $D7/100,0)*'Sword Stats'!$F$2</f>
        <v>18.150000000000002</v>
      </c>
      <c r="J7" s="3">
        <f>MAX('Sword Stats'!E$2 - $C7, 0)*MAX(1 - $D7/100,0)*'Sword Stats'!$F$2</f>
        <v>30.525000000000002</v>
      </c>
      <c r="K7" s="3">
        <f>MAX('Sword Stats'!D$3 - $C7, 0)*MAX(1 - $D7/100,0)*'Sword Stats'!$F$3</f>
        <v>28.462500000000002</v>
      </c>
      <c r="L7" s="3">
        <f>MAX('Sword Stats'!E$3 - $C7, 0)*MAX(1 - $D7/100,0)*'Sword Stats'!$F$3</f>
        <v>45.993750000000006</v>
      </c>
      <c r="M7" s="3">
        <f>MAX('Sword Stats'!D$4 - $C7, 0)*MAX(1 - $D7/100,0)*'Sword Stats'!$F$4</f>
        <v>40.837500000000006</v>
      </c>
      <c r="N7" s="3">
        <f>MAX('Sword Stats'!E$4 - $C7, 0)*MAX(1 - $D7/100,0)*'Sword Stats'!$F$4</f>
        <v>64.556250000000006</v>
      </c>
      <c r="O7" s="3">
        <f>MAX('Sword Stats'!D$5 - $C7, 0)*MAX(1 - $D7/100,0)*'Sword Stats'!$F$5</f>
        <v>55.275000000000006</v>
      </c>
      <c r="P7" s="3">
        <f>MAX('Sword Stats'!E$5 - $C7, 0)*MAX(1 - $D7/100,0)*'Sword Stats'!$F$5</f>
        <v>86.212500000000006</v>
      </c>
      <c r="Q7" s="3">
        <f>MAX('Sword Stats'!D$6 - $C7, 0)*MAX(1 - $D7/100,0)*'Sword Stats'!$F$6</f>
        <v>69.712500000000006</v>
      </c>
      <c r="R7" s="3">
        <f>MAX('Sword Stats'!E$6 - $C7, 0)*MAX(1 - $D7/100,0)*'Sword Stats'!$F$6</f>
        <v>107.86875000000001</v>
      </c>
      <c r="S7" s="3">
        <f>MAX('Sword Stats'!D$7 - $C7, 0)*MAX(1 - $D7/100,0)*'Sword Stats'!$F$7</f>
        <v>82.087500000000006</v>
      </c>
      <c r="T7" s="3">
        <f>MAX('Sword Stats'!E$7 - $C7, 0)*MAX(1 - $D7/100,0)*'Sword Stats'!$F$7</f>
        <v>126.43125000000001</v>
      </c>
      <c r="U7" s="3">
        <f>MAX('Sword Stats'!D$8 - $C7, 0)*MAX(1 - $D7/100,0)*'Sword Stats'!$F$8</f>
        <v>100.65</v>
      </c>
      <c r="V7" s="3">
        <f>MAX('Sword Stats'!E$8 - $C7, 0)*MAX(1 - $D7/100,0)*'Sword Stats'!$F$8</f>
        <v>154.27500000000001</v>
      </c>
      <c r="W7" s="3">
        <f>MAX('Sword Stats'!D$9 - $C7, 0)*MAX(1 - $D7/100,0)*'Sword Stats'!$F$9</f>
        <v>26.400000000000002</v>
      </c>
      <c r="X7" s="3">
        <f>MAX('Sword Stats'!E$9 - $C7, 0)*MAX(1 - $D7/100,0)*'Sword Stats'!$F$9</f>
        <v>42.900000000000006</v>
      </c>
      <c r="Z7" s="3">
        <f>MAX('Axe Stats'!D$2 - $C7, 0)*'Axe Stats'!$F$2</f>
        <v>49.6</v>
      </c>
      <c r="AA7" s="3">
        <f>MAX('Axe Stats'!E$2 - $C7, 0)*'Axe Stats'!$F$2</f>
        <v>77.600000000000009</v>
      </c>
      <c r="AB7" s="3">
        <f>MAX('Axe Stats'!D$3 - $C7, 0)*'Axe Stats'!$F$3</f>
        <v>71.600000000000009</v>
      </c>
      <c r="AC7" s="3">
        <f>MAX('Axe Stats'!E$3 - $C7, 0)*'Axe Stats'!$F$3</f>
        <v>110.60000000000001</v>
      </c>
      <c r="AD7" s="3">
        <f>MAX('Axe Stats'!D$4 - $C7, 0)*'Axe Stats'!$F$4</f>
        <v>99.600000000000009</v>
      </c>
      <c r="AE7" s="3">
        <f>MAX('Axe Stats'!E$4 - $C7, 0)*'Axe Stats'!$F$4</f>
        <v>152.6</v>
      </c>
      <c r="AF7" s="3">
        <f>MAX('Axe Stats'!D$5 - $C7, 0)*'Axe Stats'!$F$5</f>
        <v>125.60000000000001</v>
      </c>
      <c r="AG7" s="3">
        <f>MAX('Axe Stats'!E$5 - $C7, 0)*'Axe Stats'!$F$5</f>
        <v>191.60000000000002</v>
      </c>
      <c r="AH7" s="3">
        <f>MAX('Axe Stats'!D$6 - $C7, 0)*'Axe Stats'!$F$6</f>
        <v>155.60000000000002</v>
      </c>
      <c r="AI7" s="3">
        <f>MAX('Axe Stats'!E$6 - $C7, 0)*'Axe Stats'!$F$6</f>
        <v>236.60000000000002</v>
      </c>
      <c r="AJ7" s="3">
        <f>MAX('Axe Stats'!D$7 - $C7, 0)*'Axe Stats'!$F$7</f>
        <v>193.60000000000002</v>
      </c>
      <c r="AK7" s="3">
        <f>MAX('Axe Stats'!E$7 - $C7, 0)*'Axe Stats'!$F$7</f>
        <v>293.60000000000002</v>
      </c>
      <c r="AM7" s="3">
        <f>MAX('Scythe Stats'!D$2, 0)*MAX(1 - $D7/100,0)*'Scythe Stats'!$F$2</f>
        <v>44.550000000000004</v>
      </c>
      <c r="AN7" s="3">
        <f>MAX('Scythe Stats'!E$2, 0)*MAX(1 - $D7/100,0)*'Scythe Stats'!$F$2</f>
        <v>66.825000000000003</v>
      </c>
      <c r="AO7" s="3">
        <f>MAX('Scythe Stats'!D$3, 0)*MAX(1 - $D7/100,0)*'Scythe Stats'!$F$3</f>
        <v>53.212500000000006</v>
      </c>
      <c r="AP7" s="3">
        <f>MAX('Scythe Stats'!E$3, 0)*MAX(1 - $D7/100,0)*'Scythe Stats'!$F$3</f>
        <v>79.818750000000009</v>
      </c>
      <c r="AQ7" s="3">
        <f>MAX('Scythe Stats'!D$4, 0)*MAX(1 - $D7/100,0)*'Scythe Stats'!$F$4</f>
        <v>64.350000000000009</v>
      </c>
      <c r="AR7" s="3">
        <f>MAX('Scythe Stats'!E$4, 0)*MAX(1 - $D7/100,0)*'Scythe Stats'!$F$4</f>
        <v>96.525000000000006</v>
      </c>
      <c r="AS7" s="3">
        <f>MAX('Scythe Stats'!D$5, 0)*MAX(1 - $D7/100,0)*'Scythe Stats'!$F$5</f>
        <v>76.725000000000009</v>
      </c>
      <c r="AT7" s="3">
        <f>MAX('Scythe Stats'!E$5, 0)*MAX(1 - $D7/100,0)*'Scythe Stats'!$F$5</f>
        <v>115.08750000000001</v>
      </c>
      <c r="AU7" s="3">
        <f>MAX('Scythe Stats'!D$6, 0)*MAX(1 - $D7/100,0)*'Scythe Stats'!$F$6</f>
        <v>94.050000000000011</v>
      </c>
      <c r="AV7" s="3">
        <f>MAX('Scythe Stats'!E$6, 0)*MAX(1 - $D7/100,0)*'Scythe Stats'!$F$6</f>
        <v>141.07500000000002</v>
      </c>
      <c r="AW7" s="3">
        <f>MAX('Scythe Stats'!D$7, 0)*MAX(1 - $D7/100,0)*'Scythe Stats'!$F$7</f>
        <v>113.85000000000001</v>
      </c>
      <c r="AX7" s="3">
        <f>MAX('Scythe Stats'!E$7, 0)*MAX(1 - $D7/100,0)*'Scythe Stats'!$F$7</f>
        <v>170.77500000000001</v>
      </c>
      <c r="AY7" s="3">
        <f>MAX('Scythe Stats'!D$8, 0)*MAX(1 - $D7/100,0)*'Scythe Stats'!$F$8</f>
        <v>34.650000000000006</v>
      </c>
      <c r="AZ7" s="3">
        <f>MAX('Scythe Stats'!E$8, 0)*MAX(1 - $D7/100,0)*'Scythe Stats'!$F$8</f>
        <v>51.975000000000001</v>
      </c>
      <c r="BA7" s="3">
        <f>MAX('Scythe Stats'!D$9, 0)*MAX(1 - $D7/100,0)*'Scythe Stats'!$F$9</f>
        <v>39.6</v>
      </c>
      <c r="BB7" s="3">
        <f>MAX('Scythe Stats'!E$9, 0)*MAX(1 - $D7/100,0)*'Scythe Stats'!$F$9</f>
        <v>59.400000000000006</v>
      </c>
      <c r="BC7" s="3">
        <f>MAX('Scythe Stats'!D$10, 0)*MAX(1 - $D7/100,0)*'Scythe Stats'!$F$10</f>
        <v>47.025000000000006</v>
      </c>
      <c r="BD7" s="3">
        <f>MAX('Scythe Stats'!E$10, 0)*MAX(1 - $D7/100,0)*'Scythe Stats'!$F$10</f>
        <v>70.537500000000009</v>
      </c>
      <c r="BF7" s="3">
        <f>MAX('Bow Stats'!D$2 - $C7, 0)*MAX(1 - $D7/100,0)*'Bow Stats'!$F$2</f>
        <v>28.356185000000004</v>
      </c>
      <c r="BG7" s="3">
        <f>MAX('Bow Stats'!E$2 - $C7, 0)*MAX(1 - $D7/100,0)*'Bow Stats'!$F$2</f>
        <v>40.869042499999999</v>
      </c>
      <c r="BH7" s="3">
        <f>MAX('Bow Stats'!D$3 - $C7, 0)*MAX(1 - $D7/100,0)*'Bow Stats'!$F$3</f>
        <v>37.027347500000005</v>
      </c>
      <c r="BI7" s="3">
        <f>MAX('Bow Stats'!E$3 - $C7, 0)*MAX(1 - $D7/100,0)*'Bow Stats'!$F$3</f>
        <v>53.015998750000001</v>
      </c>
      <c r="BJ7" s="3">
        <f>MAX('Bow Stats'!D$4 - $C7, 0)*MAX(1 - $D7/100,0)*'Bow Stats'!$F$4</f>
        <v>49.166975000000008</v>
      </c>
      <c r="BK7" s="3">
        <f>MAX('Bow Stats'!E$4 - $C7, 0)*MAX(1 - $D7/100,0)*'Bow Stats'!$F$4</f>
        <v>70.0217375</v>
      </c>
      <c r="BL7" s="3">
        <f>MAX('Bow Stats'!D$5 - $C7, 0)*MAX(1 - $D7/100,0)*'Bow Stats'!$F$5</f>
        <v>61.306602500000004</v>
      </c>
      <c r="BM7" s="3">
        <f>MAX('Bow Stats'!E$5 - $C7, 0)*MAX(1 - $D7/100,0)*'Bow Stats'!$F$5</f>
        <v>87.027476250000007</v>
      </c>
      <c r="BN7" s="3">
        <f>MAX('Bow Stats'!D$6 - $C7, 0)*MAX(1 - $D7/100,0)*'Bow Stats'!$F$6</f>
        <v>75.180462500000004</v>
      </c>
      <c r="BO7" s="3">
        <f>MAX('Bow Stats'!E$6 - $C7, 0)*MAX(1 - $D7/100,0)*'Bow Stats'!$F$6</f>
        <v>106.46260625000001</v>
      </c>
      <c r="BP7" s="3">
        <f>MAX('Bow Stats'!D$7 - $C7, 0)*MAX(1 - $D7/100,0)*'Bow Stats'!$F$7</f>
        <v>87.320090000000008</v>
      </c>
      <c r="BQ7" s="3">
        <f>MAX('Bow Stats'!E$7 - $C7, 0)*MAX(1 - $D7/100,0)*'Bow Stats'!$F$7</f>
        <v>123.468345</v>
      </c>
      <c r="BS7" s="3">
        <f>MAX('Crossbow Stats'!D$2 - $C7, 0)*MAX(1 - $D7/100,0)*'Crossbow Stats'!$F$2</f>
        <v>41.841250000000002</v>
      </c>
      <c r="BT7" s="3">
        <f>MAX('Crossbow Stats'!E$2 - $C7*'Crossbow Stats'!$G$2, 0)*MAX(1 - $D7/100,0)*'Crossbow Stats'!$F$2</f>
        <v>41.841250000000002</v>
      </c>
      <c r="BU7" s="3">
        <f>MAX('Crossbow Stats'!D$3 - $C7, 0)*MAX(1 - $D7/100,0)*'Crossbow Stats'!$F$3</f>
        <v>53.528750000000009</v>
      </c>
      <c r="BV7" s="3">
        <f>MAX('Crossbow Stats'!E$3 - $C7*'Crossbow Stats'!$G$3, 0)*MAX(1 - $D7/100,0)*'Crossbow Stats'!$F$3</f>
        <v>53.528750000000009</v>
      </c>
      <c r="BW7" s="3">
        <f>MAX('Crossbow Stats'!D$4 - $C7, 0)*MAX(1 - $D7/100,0)*'Crossbow Stats'!$F$4</f>
        <v>68.722500000000011</v>
      </c>
      <c r="BX7" s="3">
        <f>MAX('Crossbow Stats'!E$4 - $C7*'Crossbow Stats'!$G$4, 0)*MAX(1 - $D7/100,0)*'Crossbow Stats'!$F$4</f>
        <v>137.44500000000002</v>
      </c>
      <c r="BY7" s="3">
        <f>MAX('Crossbow Stats'!D$5 - $C7, 0)*MAX(1 - $D7/100,0)*'Crossbow Stats'!$F$5</f>
        <v>83.916250000000005</v>
      </c>
      <c r="BZ7" s="3">
        <f>MAX('Crossbow Stats'!E$5 - $C7*'Crossbow Stats'!$G$5, 0)*MAX(1 - $D7/100,0)*'Crossbow Stats'!$F$5</f>
        <v>167.83250000000001</v>
      </c>
      <c r="CA7" s="3">
        <f>MAX('Crossbow Stats'!D$6 - $C7, 0)*MAX(1 - $D7/100,0)*'Crossbow Stats'!$F$6</f>
        <v>106.1225</v>
      </c>
      <c r="CB7" s="3">
        <f>MAX('Crossbow Stats'!E$6 - $C7*'Crossbow Stats'!$G$6, 0)*MAX(1 - $D7/100,0)*'Crossbow Stats'!$F$6</f>
        <v>318.36750000000001</v>
      </c>
      <c r="CC7" s="3">
        <f>MAX('Crossbow Stats'!D$7 - $C7, 0)*MAX(1 - $D7/100,0)*'Crossbow Stats'!$F$7</f>
        <v>124.82250000000002</v>
      </c>
      <c r="CD7" s="3">
        <f>MAX('Crossbow Stats'!E$7 - $C7*'Crossbow Stats'!$G$7, 0)*MAX(1 - $D7/100,0)*'Crossbow Stats'!$F$7</f>
        <v>499.29000000000008</v>
      </c>
    </row>
    <row r="8" spans="1:82" x14ac:dyDescent="0.3">
      <c r="A8" s="1">
        <v>6</v>
      </c>
      <c r="B8">
        <v>500</v>
      </c>
      <c r="C8">
        <v>10</v>
      </c>
      <c r="D8">
        <v>50</v>
      </c>
      <c r="E8">
        <v>225</v>
      </c>
      <c r="F8" s="3">
        <f t="shared" si="0"/>
        <v>507.53105937937841</v>
      </c>
      <c r="H8" s="3" t="str">
        <f t="shared" ca="1" si="1"/>
        <v>T6 Axe</v>
      </c>
      <c r="I8" s="3">
        <f>MAX('Sword Stats'!D$2 - $C8, 0)*MAX(1 - $D8/100,0)*'Sword Stats'!$F$2</f>
        <v>15</v>
      </c>
      <c r="J8" s="3">
        <f>MAX('Sword Stats'!E$2 - $C8, 0)*MAX(1 - $D8/100,0)*'Sword Stats'!$F$2</f>
        <v>26.25</v>
      </c>
      <c r="K8" s="3">
        <f>MAX('Sword Stats'!D$3 - $C8, 0)*MAX(1 - $D8/100,0)*'Sword Stats'!$F$3</f>
        <v>24.375</v>
      </c>
      <c r="L8" s="3">
        <f>MAX('Sword Stats'!E$3 - $C8, 0)*MAX(1 - $D8/100,0)*'Sword Stats'!$F$3</f>
        <v>40.3125</v>
      </c>
      <c r="M8" s="3">
        <f>MAX('Sword Stats'!D$4 - $C8, 0)*MAX(1 - $D8/100,0)*'Sword Stats'!$F$4</f>
        <v>35.625</v>
      </c>
      <c r="N8" s="3">
        <f>MAX('Sword Stats'!E$4 - $C8, 0)*MAX(1 - $D8/100,0)*'Sword Stats'!$F$4</f>
        <v>57.1875</v>
      </c>
      <c r="O8" s="3">
        <f>MAX('Sword Stats'!D$5 - $C8, 0)*MAX(1 - $D8/100,0)*'Sword Stats'!$F$5</f>
        <v>48.75</v>
      </c>
      <c r="P8" s="3">
        <f>MAX('Sword Stats'!E$5 - $C8, 0)*MAX(1 - $D8/100,0)*'Sword Stats'!$F$5</f>
        <v>76.875</v>
      </c>
      <c r="Q8" s="3">
        <f>MAX('Sword Stats'!D$6 - $C8, 0)*MAX(1 - $D8/100,0)*'Sword Stats'!$F$6</f>
        <v>61.875</v>
      </c>
      <c r="R8" s="3">
        <f>MAX('Sword Stats'!E$6 - $C8, 0)*MAX(1 - $D8/100,0)*'Sword Stats'!$F$6</f>
        <v>96.5625</v>
      </c>
      <c r="S8" s="3">
        <f>MAX('Sword Stats'!D$7 - $C8, 0)*MAX(1 - $D8/100,0)*'Sword Stats'!$F$7</f>
        <v>73.125</v>
      </c>
      <c r="T8" s="3">
        <f>MAX('Sword Stats'!E$7 - $C8, 0)*MAX(1 - $D8/100,0)*'Sword Stats'!$F$7</f>
        <v>113.4375</v>
      </c>
      <c r="U8" s="3">
        <f>MAX('Sword Stats'!D$8 - $C8, 0)*MAX(1 - $D8/100,0)*'Sword Stats'!$F$8</f>
        <v>90</v>
      </c>
      <c r="V8" s="3">
        <f>MAX('Sword Stats'!E$8 - $C8, 0)*MAX(1 - $D8/100,0)*'Sword Stats'!$F$8</f>
        <v>138.75</v>
      </c>
      <c r="W8" s="3">
        <f>MAX('Sword Stats'!D$9 - $C8, 0)*MAX(1 - $D8/100,0)*'Sword Stats'!$F$9</f>
        <v>22.5</v>
      </c>
      <c r="X8" s="3">
        <f>MAX('Sword Stats'!E$9 - $C8, 0)*MAX(1 - $D8/100,0)*'Sword Stats'!$F$9</f>
        <v>37.5</v>
      </c>
      <c r="Z8" s="3">
        <f>MAX('Axe Stats'!D$2 - $C8, 0)*'Axe Stats'!$F$2</f>
        <v>48</v>
      </c>
      <c r="AA8" s="3">
        <f>MAX('Axe Stats'!E$2 - $C8, 0)*'Axe Stats'!$F$2</f>
        <v>76</v>
      </c>
      <c r="AB8" s="3">
        <f>MAX('Axe Stats'!D$3 - $C8, 0)*'Axe Stats'!$F$3</f>
        <v>70</v>
      </c>
      <c r="AC8" s="3">
        <f>MAX('Axe Stats'!E$3 - $C8, 0)*'Axe Stats'!$F$3</f>
        <v>109</v>
      </c>
      <c r="AD8" s="3">
        <f>MAX('Axe Stats'!D$4 - $C8, 0)*'Axe Stats'!$F$4</f>
        <v>98</v>
      </c>
      <c r="AE8" s="3">
        <f>MAX('Axe Stats'!E$4 - $C8, 0)*'Axe Stats'!$F$4</f>
        <v>151</v>
      </c>
      <c r="AF8" s="3">
        <f>MAX('Axe Stats'!D$5 - $C8, 0)*'Axe Stats'!$F$5</f>
        <v>124</v>
      </c>
      <c r="AG8" s="3">
        <f>MAX('Axe Stats'!E$5 - $C8, 0)*'Axe Stats'!$F$5</f>
        <v>190</v>
      </c>
      <c r="AH8" s="3">
        <f>MAX('Axe Stats'!D$6 - $C8, 0)*'Axe Stats'!$F$6</f>
        <v>154</v>
      </c>
      <c r="AI8" s="3">
        <f>MAX('Axe Stats'!E$6 - $C8, 0)*'Axe Stats'!$F$6</f>
        <v>235</v>
      </c>
      <c r="AJ8" s="3">
        <f>MAX('Axe Stats'!D$7 - $C8, 0)*'Axe Stats'!$F$7</f>
        <v>192</v>
      </c>
      <c r="AK8" s="3">
        <f>MAX('Axe Stats'!E$7 - $C8, 0)*'Axe Stats'!$F$7</f>
        <v>292</v>
      </c>
      <c r="AM8" s="3">
        <f>MAX('Scythe Stats'!D$2, 0)*MAX(1 - $D8/100,0)*'Scythe Stats'!$F$2</f>
        <v>40.5</v>
      </c>
      <c r="AN8" s="3">
        <f>MAX('Scythe Stats'!E$2, 0)*MAX(1 - $D8/100,0)*'Scythe Stats'!$F$2</f>
        <v>60.75</v>
      </c>
      <c r="AO8" s="3">
        <f>MAX('Scythe Stats'!D$3, 0)*MAX(1 - $D8/100,0)*'Scythe Stats'!$F$3</f>
        <v>48.375</v>
      </c>
      <c r="AP8" s="3">
        <f>MAX('Scythe Stats'!E$3, 0)*MAX(1 - $D8/100,0)*'Scythe Stats'!$F$3</f>
        <v>72.5625</v>
      </c>
      <c r="AQ8" s="3">
        <f>MAX('Scythe Stats'!D$4, 0)*MAX(1 - $D8/100,0)*'Scythe Stats'!$F$4</f>
        <v>58.5</v>
      </c>
      <c r="AR8" s="3">
        <f>MAX('Scythe Stats'!E$4, 0)*MAX(1 - $D8/100,0)*'Scythe Stats'!$F$4</f>
        <v>87.75</v>
      </c>
      <c r="AS8" s="3">
        <f>MAX('Scythe Stats'!D$5, 0)*MAX(1 - $D8/100,0)*'Scythe Stats'!$F$5</f>
        <v>69.75</v>
      </c>
      <c r="AT8" s="3">
        <f>MAX('Scythe Stats'!E$5, 0)*MAX(1 - $D8/100,0)*'Scythe Stats'!$F$5</f>
        <v>104.625</v>
      </c>
      <c r="AU8" s="3">
        <f>MAX('Scythe Stats'!D$6, 0)*MAX(1 - $D8/100,0)*'Scythe Stats'!$F$6</f>
        <v>85.5</v>
      </c>
      <c r="AV8" s="3">
        <f>MAX('Scythe Stats'!E$6, 0)*MAX(1 - $D8/100,0)*'Scythe Stats'!$F$6</f>
        <v>128.25</v>
      </c>
      <c r="AW8" s="3">
        <f>MAX('Scythe Stats'!D$7, 0)*MAX(1 - $D8/100,0)*'Scythe Stats'!$F$7</f>
        <v>103.5</v>
      </c>
      <c r="AX8" s="3">
        <f>MAX('Scythe Stats'!E$7, 0)*MAX(1 - $D8/100,0)*'Scythe Stats'!$F$7</f>
        <v>155.25</v>
      </c>
      <c r="AY8" s="3">
        <f>MAX('Scythe Stats'!D$8, 0)*MAX(1 - $D8/100,0)*'Scythe Stats'!$F$8</f>
        <v>31.5</v>
      </c>
      <c r="AZ8" s="3">
        <f>MAX('Scythe Stats'!E$8, 0)*MAX(1 - $D8/100,0)*'Scythe Stats'!$F$8</f>
        <v>47.25</v>
      </c>
      <c r="BA8" s="3">
        <f>MAX('Scythe Stats'!D$9, 0)*MAX(1 - $D8/100,0)*'Scythe Stats'!$F$9</f>
        <v>36</v>
      </c>
      <c r="BB8" s="3">
        <f>MAX('Scythe Stats'!E$9, 0)*MAX(1 - $D8/100,0)*'Scythe Stats'!$F$9</f>
        <v>54</v>
      </c>
      <c r="BC8" s="3">
        <f>MAX('Scythe Stats'!D$10, 0)*MAX(1 - $D8/100,0)*'Scythe Stats'!$F$10</f>
        <v>42.75</v>
      </c>
      <c r="BD8" s="3">
        <f>MAX('Scythe Stats'!E$10, 0)*MAX(1 - $D8/100,0)*'Scythe Stats'!$F$10</f>
        <v>64.125</v>
      </c>
      <c r="BF8" s="3">
        <f>MAX('Bow Stats'!D$2 - $C8, 0)*MAX(1 - $D8/100,0)*'Bow Stats'!$F$2</f>
        <v>25.128350000000001</v>
      </c>
      <c r="BG8" s="3">
        <f>MAX('Bow Stats'!E$2 - $C8, 0)*MAX(1 - $D8/100,0)*'Bow Stats'!$F$2</f>
        <v>36.503674999999994</v>
      </c>
      <c r="BH8" s="3">
        <f>MAX('Bow Stats'!D$3 - $C8, 0)*MAX(1 - $D8/100,0)*'Bow Stats'!$F$3</f>
        <v>33.011224999999996</v>
      </c>
      <c r="BI8" s="3">
        <f>MAX('Bow Stats'!E$3 - $C8, 0)*MAX(1 - $D8/100,0)*'Bow Stats'!$F$3</f>
        <v>47.546362499999994</v>
      </c>
      <c r="BJ8" s="3">
        <f>MAX('Bow Stats'!D$4 - $C8, 0)*MAX(1 - $D8/100,0)*'Bow Stats'!$F$4</f>
        <v>44.047250000000005</v>
      </c>
      <c r="BK8" s="3">
        <f>MAX('Bow Stats'!E$4 - $C8, 0)*MAX(1 - $D8/100,0)*'Bow Stats'!$F$4</f>
        <v>63.006124999999997</v>
      </c>
      <c r="BL8" s="3">
        <f>MAX('Bow Stats'!D$5 - $C8, 0)*MAX(1 - $D8/100,0)*'Bow Stats'!$F$5</f>
        <v>55.083275</v>
      </c>
      <c r="BM8" s="3">
        <f>MAX('Bow Stats'!E$5 - $C8, 0)*MAX(1 - $D8/100,0)*'Bow Stats'!$F$5</f>
        <v>78.465887499999994</v>
      </c>
      <c r="BN8" s="3">
        <f>MAX('Bow Stats'!D$6 - $C8, 0)*MAX(1 - $D8/100,0)*'Bow Stats'!$F$6</f>
        <v>67.695875000000001</v>
      </c>
      <c r="BO8" s="3">
        <f>MAX('Bow Stats'!E$6 - $C8, 0)*MAX(1 - $D8/100,0)*'Bow Stats'!$F$6</f>
        <v>96.134187499999996</v>
      </c>
      <c r="BP8" s="3">
        <f>MAX('Bow Stats'!D$7 - $C8, 0)*MAX(1 - $D8/100,0)*'Bow Stats'!$F$7</f>
        <v>78.73190000000001</v>
      </c>
      <c r="BQ8" s="3">
        <f>MAX('Bow Stats'!E$7 - $C8, 0)*MAX(1 - $D8/100,0)*'Bow Stats'!$F$7</f>
        <v>111.59394999999999</v>
      </c>
      <c r="BS8" s="3">
        <f>MAX('Crossbow Stats'!D$2 - $C8, 0)*MAX(1 - $D8/100,0)*'Crossbow Stats'!$F$2</f>
        <v>37.1875</v>
      </c>
      <c r="BT8" s="3">
        <f>MAX('Crossbow Stats'!E$2 - $C8*'Crossbow Stats'!$G$2, 0)*MAX(1 - $D8/100,0)*'Crossbow Stats'!$F$2</f>
        <v>37.1875</v>
      </c>
      <c r="BU8" s="3">
        <f>MAX('Crossbow Stats'!D$3 - $C8, 0)*MAX(1 - $D8/100,0)*'Crossbow Stats'!$F$3</f>
        <v>47.8125</v>
      </c>
      <c r="BV8" s="3">
        <f>MAX('Crossbow Stats'!E$3 - $C8*'Crossbow Stats'!$G$3, 0)*MAX(1 - $D8/100,0)*'Crossbow Stats'!$F$3</f>
        <v>47.8125</v>
      </c>
      <c r="BW8" s="3">
        <f>MAX('Crossbow Stats'!D$4 - $C8, 0)*MAX(1 - $D8/100,0)*'Crossbow Stats'!$F$4</f>
        <v>61.625</v>
      </c>
      <c r="BX8" s="3">
        <f>MAX('Crossbow Stats'!E$4 - $C8*'Crossbow Stats'!$G$4, 0)*MAX(1 - $D8/100,0)*'Crossbow Stats'!$F$4</f>
        <v>123.25</v>
      </c>
      <c r="BY8" s="3">
        <f>MAX('Crossbow Stats'!D$5 - $C8, 0)*MAX(1 - $D8/100,0)*'Crossbow Stats'!$F$5</f>
        <v>75.4375</v>
      </c>
      <c r="BZ8" s="3">
        <f>MAX('Crossbow Stats'!E$5 - $C8*'Crossbow Stats'!$G$5, 0)*MAX(1 - $D8/100,0)*'Crossbow Stats'!$F$5</f>
        <v>150.875</v>
      </c>
      <c r="CA8" s="3">
        <f>MAX('Crossbow Stats'!D$6 - $C8, 0)*MAX(1 - $D8/100,0)*'Crossbow Stats'!$F$6</f>
        <v>95.625</v>
      </c>
      <c r="CB8" s="3">
        <f>MAX('Crossbow Stats'!E$6 - $C8*'Crossbow Stats'!$G$6, 0)*MAX(1 - $D8/100,0)*'Crossbow Stats'!$F$6</f>
        <v>286.875</v>
      </c>
      <c r="CC8" s="3">
        <f>MAX('Crossbow Stats'!D$7 - $C8, 0)*MAX(1 - $D8/100,0)*'Crossbow Stats'!$F$7</f>
        <v>112.625</v>
      </c>
      <c r="CD8" s="3">
        <f>MAX('Crossbow Stats'!E$7 - $C8*'Crossbow Stats'!$G$7, 0)*MAX(1 - $D8/100,0)*'Crossbow Stats'!$F$7</f>
        <v>450.5</v>
      </c>
    </row>
    <row r="9" spans="1:82" x14ac:dyDescent="0.3">
      <c r="A9" s="1">
        <v>7</v>
      </c>
      <c r="B9">
        <v>550</v>
      </c>
      <c r="C9">
        <v>15</v>
      </c>
      <c r="D9">
        <v>60</v>
      </c>
      <c r="E9">
        <v>250</v>
      </c>
      <c r="F9" s="3">
        <f t="shared" si="0"/>
        <v>674.43469711058867</v>
      </c>
      <c r="H9" s="3" t="str">
        <f t="shared" ca="1" si="1"/>
        <v>T6 Axe</v>
      </c>
      <c r="I9" s="3">
        <f>MAX('Sword Stats'!D$2 - $C9, 0)*MAX(1 - $D9/100,0)*'Sword Stats'!$F$2</f>
        <v>9</v>
      </c>
      <c r="J9" s="3">
        <f>MAX('Sword Stats'!E$2 - $C9, 0)*MAX(1 - $D9/100,0)*'Sword Stats'!$F$2</f>
        <v>18</v>
      </c>
      <c r="K9" s="3">
        <f>MAX('Sword Stats'!D$3 - $C9, 0)*MAX(1 - $D9/100,0)*'Sword Stats'!$F$3</f>
        <v>16.5</v>
      </c>
      <c r="L9" s="3">
        <f>MAX('Sword Stats'!E$3 - $C9, 0)*MAX(1 - $D9/100,0)*'Sword Stats'!$F$3</f>
        <v>29.25</v>
      </c>
      <c r="M9" s="3">
        <f>MAX('Sword Stats'!D$4 - $C9, 0)*MAX(1 - $D9/100,0)*'Sword Stats'!$F$4</f>
        <v>25.5</v>
      </c>
      <c r="N9" s="3">
        <f>MAX('Sword Stats'!E$4 - $C9, 0)*MAX(1 - $D9/100,0)*'Sword Stats'!$F$4</f>
        <v>42.75</v>
      </c>
      <c r="O9" s="3">
        <f>MAX('Sword Stats'!D$5 - $C9, 0)*MAX(1 - $D9/100,0)*'Sword Stats'!$F$5</f>
        <v>36</v>
      </c>
      <c r="P9" s="3">
        <f>MAX('Sword Stats'!E$5 - $C9, 0)*MAX(1 - $D9/100,0)*'Sword Stats'!$F$5</f>
        <v>58.5</v>
      </c>
      <c r="Q9" s="3">
        <f>MAX('Sword Stats'!D$6 - $C9, 0)*MAX(1 - $D9/100,0)*'Sword Stats'!$F$6</f>
        <v>46.5</v>
      </c>
      <c r="R9" s="3">
        <f>MAX('Sword Stats'!E$6 - $C9, 0)*MAX(1 - $D9/100,0)*'Sword Stats'!$F$6</f>
        <v>74.25</v>
      </c>
      <c r="S9" s="3">
        <f>MAX('Sword Stats'!D$7 - $C9, 0)*MAX(1 - $D9/100,0)*'Sword Stats'!$F$7</f>
        <v>55.5</v>
      </c>
      <c r="T9" s="3">
        <f>MAX('Sword Stats'!E$7 - $C9, 0)*MAX(1 - $D9/100,0)*'Sword Stats'!$F$7</f>
        <v>87.75</v>
      </c>
      <c r="U9" s="3">
        <f>MAX('Sword Stats'!D$8 - $C9, 0)*MAX(1 - $D9/100,0)*'Sword Stats'!$F$8</f>
        <v>69</v>
      </c>
      <c r="V9" s="3">
        <f>MAX('Sword Stats'!E$8 - $C9, 0)*MAX(1 - $D9/100,0)*'Sword Stats'!$F$8</f>
        <v>108</v>
      </c>
      <c r="W9" s="3">
        <f>MAX('Sword Stats'!D$9 - $C9, 0)*MAX(1 - $D9/100,0)*'Sword Stats'!$F$9</f>
        <v>15</v>
      </c>
      <c r="X9" s="3">
        <f>MAX('Sword Stats'!E$9 - $C9, 0)*MAX(1 - $D9/100,0)*'Sword Stats'!$F$9</f>
        <v>27</v>
      </c>
      <c r="Z9" s="3">
        <f>MAX('Axe Stats'!D$2 - $C9, 0)*'Axe Stats'!$F$2</f>
        <v>44</v>
      </c>
      <c r="AA9" s="3">
        <f>MAX('Axe Stats'!E$2 - $C9, 0)*'Axe Stats'!$F$2</f>
        <v>72</v>
      </c>
      <c r="AB9" s="3">
        <f>MAX('Axe Stats'!D$3 - $C9, 0)*'Axe Stats'!$F$3</f>
        <v>66</v>
      </c>
      <c r="AC9" s="3">
        <f>MAX('Axe Stats'!E$3 - $C9, 0)*'Axe Stats'!$F$3</f>
        <v>105</v>
      </c>
      <c r="AD9" s="3">
        <f>MAX('Axe Stats'!D$4 - $C9, 0)*'Axe Stats'!$F$4</f>
        <v>94</v>
      </c>
      <c r="AE9" s="3">
        <f>MAX('Axe Stats'!E$4 - $C9, 0)*'Axe Stats'!$F$4</f>
        <v>147</v>
      </c>
      <c r="AF9" s="3">
        <f>MAX('Axe Stats'!D$5 - $C9, 0)*'Axe Stats'!$F$5</f>
        <v>120</v>
      </c>
      <c r="AG9" s="3">
        <f>MAX('Axe Stats'!E$5 - $C9, 0)*'Axe Stats'!$F$5</f>
        <v>186</v>
      </c>
      <c r="AH9" s="3">
        <f>MAX('Axe Stats'!D$6 - $C9, 0)*'Axe Stats'!$F$6</f>
        <v>150</v>
      </c>
      <c r="AI9" s="3">
        <f>MAX('Axe Stats'!E$6 - $C9, 0)*'Axe Stats'!$F$6</f>
        <v>231</v>
      </c>
      <c r="AJ9" s="3">
        <f>MAX('Axe Stats'!D$7 - $C9, 0)*'Axe Stats'!$F$7</f>
        <v>188</v>
      </c>
      <c r="AK9" s="3">
        <f>MAX('Axe Stats'!E$7 - $C9, 0)*'Axe Stats'!$F$7</f>
        <v>288</v>
      </c>
      <c r="AM9" s="3">
        <f>MAX('Scythe Stats'!D$2, 0)*MAX(1 - $D9/100,0)*'Scythe Stats'!$F$2</f>
        <v>32.4</v>
      </c>
      <c r="AN9" s="3">
        <f>MAX('Scythe Stats'!E$2, 0)*MAX(1 - $D9/100,0)*'Scythe Stats'!$F$2</f>
        <v>48.6</v>
      </c>
      <c r="AO9" s="3">
        <f>MAX('Scythe Stats'!D$3, 0)*MAX(1 - $D9/100,0)*'Scythe Stats'!$F$3</f>
        <v>38.699999999999996</v>
      </c>
      <c r="AP9" s="3">
        <f>MAX('Scythe Stats'!E$3, 0)*MAX(1 - $D9/100,0)*'Scythe Stats'!$F$3</f>
        <v>58.050000000000004</v>
      </c>
      <c r="AQ9" s="3">
        <f>MAX('Scythe Stats'!D$4, 0)*MAX(1 - $D9/100,0)*'Scythe Stats'!$F$4</f>
        <v>46.800000000000004</v>
      </c>
      <c r="AR9" s="3">
        <f>MAX('Scythe Stats'!E$4, 0)*MAX(1 - $D9/100,0)*'Scythe Stats'!$F$4</f>
        <v>70.2</v>
      </c>
      <c r="AS9" s="3">
        <f>MAX('Scythe Stats'!D$5, 0)*MAX(1 - $D9/100,0)*'Scythe Stats'!$F$5</f>
        <v>55.800000000000004</v>
      </c>
      <c r="AT9" s="3">
        <f>MAX('Scythe Stats'!E$5, 0)*MAX(1 - $D9/100,0)*'Scythe Stats'!$F$5</f>
        <v>83.7</v>
      </c>
      <c r="AU9" s="3">
        <f>MAX('Scythe Stats'!D$6, 0)*MAX(1 - $D9/100,0)*'Scythe Stats'!$F$6</f>
        <v>68.400000000000006</v>
      </c>
      <c r="AV9" s="3">
        <f>MAX('Scythe Stats'!E$6, 0)*MAX(1 - $D9/100,0)*'Scythe Stats'!$F$6</f>
        <v>102.60000000000001</v>
      </c>
      <c r="AW9" s="3">
        <f>MAX('Scythe Stats'!D$7, 0)*MAX(1 - $D9/100,0)*'Scythe Stats'!$F$7</f>
        <v>82.800000000000011</v>
      </c>
      <c r="AX9" s="3">
        <f>MAX('Scythe Stats'!E$7, 0)*MAX(1 - $D9/100,0)*'Scythe Stats'!$F$7</f>
        <v>124.2</v>
      </c>
      <c r="AY9" s="3">
        <f>MAX('Scythe Stats'!D$8, 0)*MAX(1 - $D9/100,0)*'Scythe Stats'!$F$8</f>
        <v>25.200000000000003</v>
      </c>
      <c r="AZ9" s="3">
        <f>MAX('Scythe Stats'!E$8, 0)*MAX(1 - $D9/100,0)*'Scythe Stats'!$F$8</f>
        <v>37.800000000000004</v>
      </c>
      <c r="BA9" s="3">
        <f>MAX('Scythe Stats'!D$9, 0)*MAX(1 - $D9/100,0)*'Scythe Stats'!$F$9</f>
        <v>28.8</v>
      </c>
      <c r="BB9" s="3">
        <f>MAX('Scythe Stats'!E$9, 0)*MAX(1 - $D9/100,0)*'Scythe Stats'!$F$9</f>
        <v>43.2</v>
      </c>
      <c r="BC9" s="3">
        <f>MAX('Scythe Stats'!D$10, 0)*MAX(1 - $D9/100,0)*'Scythe Stats'!$F$10</f>
        <v>34.200000000000003</v>
      </c>
      <c r="BD9" s="3">
        <f>MAX('Scythe Stats'!E$10, 0)*MAX(1 - $D9/100,0)*'Scythe Stats'!$F$10</f>
        <v>51.300000000000004</v>
      </c>
      <c r="BF9" s="3">
        <f>MAX('Bow Stats'!D$2 - $C9, 0)*MAX(1 - $D9/100,0)*'Bow Stats'!$F$2</f>
        <v>18.802679999999999</v>
      </c>
      <c r="BG9" s="3">
        <f>MAX('Bow Stats'!E$2 - $C9, 0)*MAX(1 - $D9/100,0)*'Bow Stats'!$F$2</f>
        <v>27.902940000000001</v>
      </c>
      <c r="BH9" s="3">
        <f>MAX('Bow Stats'!D$3 - $C9, 0)*MAX(1 - $D9/100,0)*'Bow Stats'!$F$3</f>
        <v>25.108979999999999</v>
      </c>
      <c r="BI9" s="3">
        <f>MAX('Bow Stats'!E$3 - $C9, 0)*MAX(1 - $D9/100,0)*'Bow Stats'!$F$3</f>
        <v>36.737089999999995</v>
      </c>
      <c r="BJ9" s="3">
        <f>MAX('Bow Stats'!D$4 - $C9, 0)*MAX(1 - $D9/100,0)*'Bow Stats'!$F$4</f>
        <v>33.937800000000003</v>
      </c>
      <c r="BK9" s="3">
        <f>MAX('Bow Stats'!E$4 - $C9, 0)*MAX(1 - $D9/100,0)*'Bow Stats'!$F$4</f>
        <v>49.104899999999994</v>
      </c>
      <c r="BL9" s="3">
        <f>MAX('Bow Stats'!D$5 - $C9, 0)*MAX(1 - $D9/100,0)*'Bow Stats'!$F$5</f>
        <v>42.766619999999996</v>
      </c>
      <c r="BM9" s="3">
        <f>MAX('Bow Stats'!E$5 - $C9, 0)*MAX(1 - $D9/100,0)*'Bow Stats'!$F$5</f>
        <v>61.472709999999999</v>
      </c>
      <c r="BN9" s="3">
        <f>MAX('Bow Stats'!D$6 - $C9, 0)*MAX(1 - $D9/100,0)*'Bow Stats'!$F$6</f>
        <v>52.856700000000004</v>
      </c>
      <c r="BO9" s="3">
        <f>MAX('Bow Stats'!E$6 - $C9, 0)*MAX(1 - $D9/100,0)*'Bow Stats'!$F$6</f>
        <v>75.607349999999997</v>
      </c>
      <c r="BP9" s="3">
        <f>MAX('Bow Stats'!D$7 - $C9, 0)*MAX(1 - $D9/100,0)*'Bow Stats'!$F$7</f>
        <v>61.685520000000004</v>
      </c>
      <c r="BQ9" s="3">
        <f>MAX('Bow Stats'!E$7 - $C9, 0)*MAX(1 - $D9/100,0)*'Bow Stats'!$F$7</f>
        <v>87.975160000000002</v>
      </c>
      <c r="BS9" s="3">
        <f>MAX('Crossbow Stats'!D$2 - $C9, 0)*MAX(1 - $D9/100,0)*'Crossbow Stats'!$F$2</f>
        <v>28.05</v>
      </c>
      <c r="BT9" s="3">
        <f>MAX('Crossbow Stats'!E$2 - $C9*'Crossbow Stats'!$G$2, 0)*MAX(1 - $D9/100,0)*'Crossbow Stats'!$F$2</f>
        <v>28.05</v>
      </c>
      <c r="BU9" s="3">
        <f>MAX('Crossbow Stats'!D$3 - $C9, 0)*MAX(1 - $D9/100,0)*'Crossbow Stats'!$F$3</f>
        <v>36.549999999999997</v>
      </c>
      <c r="BV9" s="3">
        <f>MAX('Crossbow Stats'!E$3 - $C9*'Crossbow Stats'!$G$3, 0)*MAX(1 - $D9/100,0)*'Crossbow Stats'!$F$3</f>
        <v>36.549999999999997</v>
      </c>
      <c r="BW9" s="3">
        <f>MAX('Crossbow Stats'!D$4 - $C9, 0)*MAX(1 - $D9/100,0)*'Crossbow Stats'!$F$4</f>
        <v>47.6</v>
      </c>
      <c r="BX9" s="3">
        <f>MAX('Crossbow Stats'!E$4 - $C9*'Crossbow Stats'!$G$4, 0)*MAX(1 - $D9/100,0)*'Crossbow Stats'!$F$4</f>
        <v>95.2</v>
      </c>
      <c r="BY9" s="3">
        <f>MAX('Crossbow Stats'!D$5 - $C9, 0)*MAX(1 - $D9/100,0)*'Crossbow Stats'!$F$5</f>
        <v>58.65</v>
      </c>
      <c r="BZ9" s="3">
        <f>MAX('Crossbow Stats'!E$5 - $C9*'Crossbow Stats'!$G$5, 0)*MAX(1 - $D9/100,0)*'Crossbow Stats'!$F$5</f>
        <v>117.3</v>
      </c>
      <c r="CA9" s="3">
        <f>MAX('Crossbow Stats'!D$6 - $C9, 0)*MAX(1 - $D9/100,0)*'Crossbow Stats'!$F$6</f>
        <v>74.8</v>
      </c>
      <c r="CB9" s="3">
        <f>MAX('Crossbow Stats'!E$6 - $C9*'Crossbow Stats'!$G$6, 0)*MAX(1 - $D9/100,0)*'Crossbow Stats'!$F$6</f>
        <v>224.4</v>
      </c>
      <c r="CC9" s="3">
        <f>MAX('Crossbow Stats'!D$7 - $C9, 0)*MAX(1 - $D9/100,0)*'Crossbow Stats'!$F$7</f>
        <v>88.399999999999991</v>
      </c>
      <c r="CD9" s="3">
        <f>MAX('Crossbow Stats'!E$7 - $C9*'Crossbow Stats'!$G$7, 0)*MAX(1 - $D9/100,0)*'Crossbow Stats'!$F$7</f>
        <v>353.59999999999997</v>
      </c>
    </row>
    <row r="12" spans="1:82" x14ac:dyDescent="0.3">
      <c r="B12" t="s">
        <v>4</v>
      </c>
      <c r="C12" s="2">
        <v>0.05</v>
      </c>
    </row>
    <row r="13" spans="1:82" x14ac:dyDescent="0.3">
      <c r="B13" t="s">
        <v>5</v>
      </c>
      <c r="C13" s="2">
        <v>0.25</v>
      </c>
    </row>
    <row r="14" spans="1:82" x14ac:dyDescent="0.3">
      <c r="B14" t="s">
        <v>68</v>
      </c>
      <c r="C14">
        <v>1.5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2E89-78F8-48B4-A9D8-FF8BE05F132D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110</v>
      </c>
      <c r="F3" s="3">
        <f>($B3 + 3 * $C3) / 10 / (1 - $D3 * 0.006) *POWER($E3, 0.75) * $C$14 / 13</f>
        <v>150.49554532548015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5</v>
      </c>
      <c r="D4">
        <v>0</v>
      </c>
      <c r="E4">
        <v>125</v>
      </c>
      <c r="F4" s="3">
        <f t="shared" ref="F4:F9" si="0">($B4 + 3 * $C4) / 10 / (1 - $D4 * 0.006) *POWER($E4, 0.75) * $C$14 / 13</f>
        <v>217.40070742370051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37.5</v>
      </c>
      <c r="J4" s="3">
        <f>MAX('Sword Stats'!E$2 - $C4, 0)*MAX(1 - $D4/100,0)*'Sword Stats'!$F$2</f>
        <v>60</v>
      </c>
      <c r="K4" s="3">
        <f>MAX('Sword Stats'!D$3 - $C4, 0)*MAX(1 - $D4/100,0)*'Sword Stats'!$F$3</f>
        <v>56.25</v>
      </c>
      <c r="L4" s="3">
        <f>MAX('Sword Stats'!E$3 - $C4, 0)*MAX(1 - $D4/100,0)*'Sword Stats'!$F$3</f>
        <v>88.125</v>
      </c>
      <c r="M4" s="3">
        <f>MAX('Sword Stats'!D$4 - $C4, 0)*MAX(1 - $D4/100,0)*'Sword Stats'!$F$4</f>
        <v>78.75</v>
      </c>
      <c r="N4" s="3">
        <f>MAX('Sword Stats'!E$4 - $C4, 0)*MAX(1 - $D4/100,0)*'Sword Stats'!$F$4</f>
        <v>121.875</v>
      </c>
      <c r="O4" s="3">
        <f>MAX('Sword Stats'!D$5 - $C4, 0)*MAX(1 - $D4/100,0)*'Sword Stats'!$F$5</f>
        <v>105</v>
      </c>
      <c r="P4" s="3">
        <f>MAX('Sword Stats'!E$5 - $C4, 0)*MAX(1 - $D4/100,0)*'Sword Stats'!$F$5</f>
        <v>161.25</v>
      </c>
      <c r="Q4" s="3">
        <f>MAX('Sword Stats'!D$6 - $C4, 0)*MAX(1 - $D4/100,0)*'Sword Stats'!$F$6</f>
        <v>131.25</v>
      </c>
      <c r="R4" s="3">
        <f>MAX('Sword Stats'!E$6 - $C4, 0)*MAX(1 - $D4/100,0)*'Sword Stats'!$F$6</f>
        <v>200.625</v>
      </c>
      <c r="S4" s="3">
        <f>MAX('Sword Stats'!D$7 - $C4, 0)*MAX(1 - $D4/100,0)*'Sword Stats'!$F$7</f>
        <v>153.75</v>
      </c>
      <c r="T4" s="3">
        <f>MAX('Sword Stats'!E$7 - $C4, 0)*MAX(1 - $D4/100,0)*'Sword Stats'!$F$7</f>
        <v>234.375</v>
      </c>
      <c r="U4" s="3">
        <f>MAX('Sword Stats'!D$8 - $C4, 0)*MAX(1 - $D4/100,0)*'Sword Stats'!$F$8</f>
        <v>187.5</v>
      </c>
      <c r="V4" s="3">
        <f>MAX('Sword Stats'!E$8 - $C4, 0)*MAX(1 - $D4/100,0)*'Sword Stats'!$F$8</f>
        <v>285</v>
      </c>
      <c r="W4" s="3">
        <f>MAX('Sword Stats'!D$9 - $C4, 0)*MAX(1 - $D4/100,0)*'Sword Stats'!$F$9</f>
        <v>52.5</v>
      </c>
      <c r="X4" s="3">
        <f>MAX('Sword Stats'!E$9 - $C4, 0)*MAX(1 - $D4/100,0)*'Sword Stats'!$F$9</f>
        <v>82.5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53.506700000000002</v>
      </c>
      <c r="BG4" s="3">
        <f>MAX('Bow Stats'!E$2 - $C4, 0)*MAX(1 - $D4/100,0)*'Bow Stats'!$F$2</f>
        <v>76.257349999999988</v>
      </c>
      <c r="BH4" s="3">
        <f>MAX('Bow Stats'!D$3 - $C4, 0)*MAX(1 - $D4/100,0)*'Bow Stats'!$F$3</f>
        <v>69.272449999999992</v>
      </c>
      <c r="BI4" s="3">
        <f>MAX('Bow Stats'!E$3 - $C4, 0)*MAX(1 - $D4/100,0)*'Bow Stats'!$F$3</f>
        <v>98.342724999999987</v>
      </c>
      <c r="BJ4" s="3">
        <f>MAX('Bow Stats'!D$4 - $C4, 0)*MAX(1 - $D4/100,0)*'Bow Stats'!$F$4</f>
        <v>91.344500000000011</v>
      </c>
      <c r="BK4" s="3">
        <f>MAX('Bow Stats'!E$4 - $C4, 0)*MAX(1 - $D4/100,0)*'Bow Stats'!$F$4</f>
        <v>129.26224999999999</v>
      </c>
      <c r="BL4" s="3">
        <f>MAX('Bow Stats'!D$5 - $C4, 0)*MAX(1 - $D4/100,0)*'Bow Stats'!$F$5</f>
        <v>113.41655</v>
      </c>
      <c r="BM4" s="3">
        <f>MAX('Bow Stats'!E$5 - $C4, 0)*MAX(1 - $D4/100,0)*'Bow Stats'!$F$5</f>
        <v>160.18177499999999</v>
      </c>
      <c r="BN4" s="3">
        <f>MAX('Bow Stats'!D$6 - $C4, 0)*MAX(1 - $D4/100,0)*'Bow Stats'!$F$6</f>
        <v>138.64175</v>
      </c>
      <c r="BO4" s="3">
        <f>MAX('Bow Stats'!E$6 - $C4, 0)*MAX(1 - $D4/100,0)*'Bow Stats'!$F$6</f>
        <v>195.51837499999999</v>
      </c>
      <c r="BP4" s="3">
        <f>MAX('Bow Stats'!D$7 - $C4, 0)*MAX(1 - $D4/100,0)*'Bow Stats'!$F$7</f>
        <v>160.71380000000002</v>
      </c>
      <c r="BQ4" s="3">
        <f>MAX('Bow Stats'!E$7 - $C4, 0)*MAX(1 - $D4/100,0)*'Bow Stats'!$F$7</f>
        <v>226.43789999999998</v>
      </c>
      <c r="BS4" s="3">
        <f>MAX('Crossbow Stats'!D$2 - $C4, 0)*MAX(1 - $D4/100,0)*'Crossbow Stats'!$F$2</f>
        <v>78.625</v>
      </c>
      <c r="BT4" s="3">
        <f>MAX('Crossbow Stats'!E$2 - $C4*'Crossbow Stats'!$G$2, 0)*MAX(1 - $D4/100,0)*'Crossbow Stats'!$F$2</f>
        <v>78.625</v>
      </c>
      <c r="BU4" s="3">
        <f>MAX('Crossbow Stats'!D$3 - $C4, 0)*MAX(1 - $D4/100,0)*'Crossbow Stats'!$F$3</f>
        <v>99.875</v>
      </c>
      <c r="BV4" s="3">
        <f>MAX('Crossbow Stats'!E$3 - $C4*'Crossbow Stats'!$G$3, 0)*MAX(1 - $D4/100,0)*'Crossbow Stats'!$F$3</f>
        <v>99.875</v>
      </c>
      <c r="BW4" s="3">
        <f>MAX('Crossbow Stats'!D$4 - $C4, 0)*MAX(1 - $D4/100,0)*'Crossbow Stats'!$F$4</f>
        <v>127.5</v>
      </c>
      <c r="BX4" s="3">
        <f>MAX('Crossbow Stats'!E$4 - $C4*'Crossbow Stats'!$G$4, 0)*MAX(1 - $D4/100,0)*'Crossbow Stats'!$F$4</f>
        <v>255</v>
      </c>
      <c r="BY4" s="3">
        <f>MAX('Crossbow Stats'!D$5 - $C4, 0)*MAX(1 - $D4/100,0)*'Crossbow Stats'!$F$5</f>
        <v>155.125</v>
      </c>
      <c r="BZ4" s="3">
        <f>MAX('Crossbow Stats'!E$5 - $C4*'Crossbow Stats'!$G$5, 0)*MAX(1 - $D4/100,0)*'Crossbow Stats'!$F$5</f>
        <v>310.25</v>
      </c>
      <c r="CA4" s="3">
        <f>MAX('Crossbow Stats'!D$6 - $C4, 0)*MAX(1 - $D4/100,0)*'Crossbow Stats'!$F$6</f>
        <v>195.5</v>
      </c>
      <c r="CB4" s="3">
        <f>MAX('Crossbow Stats'!E$6 - $C4*'Crossbow Stats'!$G$6, 0)*MAX(1 - $D4/100,0)*'Crossbow Stats'!$F$6</f>
        <v>586.5</v>
      </c>
      <c r="CC4" s="3">
        <f>MAX('Crossbow Stats'!D$7 - $C4, 0)*MAX(1 - $D4/100,0)*'Crossbow Stats'!$F$7</f>
        <v>229.5</v>
      </c>
      <c r="CD4" s="3">
        <f>MAX('Crossbow Stats'!E$7 - $C4*'Crossbow Stats'!$G$7, 0)*MAX(1 - $D4/100,0)*'Crossbow Stats'!$F$7</f>
        <v>918</v>
      </c>
    </row>
    <row r="5" spans="1:82" x14ac:dyDescent="0.3">
      <c r="A5" s="1">
        <v>3</v>
      </c>
      <c r="B5">
        <v>360</v>
      </c>
      <c r="C5">
        <v>10</v>
      </c>
      <c r="D5">
        <v>0</v>
      </c>
      <c r="E5">
        <v>145</v>
      </c>
      <c r="F5" s="3">
        <f t="shared" si="0"/>
        <v>300.85587601020171</v>
      </c>
      <c r="H5" s="3" t="str">
        <f t="shared" ca="1" si="1"/>
        <v>T6 Scythe</v>
      </c>
      <c r="I5" s="3">
        <f>MAX('Sword Stats'!D$2 - $C5, 0)*MAX(1 - $D5/100,0)*'Sword Stats'!$F$2</f>
        <v>30</v>
      </c>
      <c r="J5" s="3">
        <f>MAX('Sword Stats'!E$2 - $C5, 0)*MAX(1 - $D5/100,0)*'Sword Stats'!$F$2</f>
        <v>52.5</v>
      </c>
      <c r="K5" s="3">
        <f>MAX('Sword Stats'!D$3 - $C5, 0)*MAX(1 - $D5/100,0)*'Sword Stats'!$F$3</f>
        <v>48.75</v>
      </c>
      <c r="L5" s="3">
        <f>MAX('Sword Stats'!E$3 - $C5, 0)*MAX(1 - $D5/100,0)*'Sword Stats'!$F$3</f>
        <v>80.625</v>
      </c>
      <c r="M5" s="3">
        <f>MAX('Sword Stats'!D$4 - $C5, 0)*MAX(1 - $D5/100,0)*'Sword Stats'!$F$4</f>
        <v>71.25</v>
      </c>
      <c r="N5" s="3">
        <f>MAX('Sword Stats'!E$4 - $C5, 0)*MAX(1 - $D5/100,0)*'Sword Stats'!$F$4</f>
        <v>114.375</v>
      </c>
      <c r="O5" s="3">
        <f>MAX('Sword Stats'!D$5 - $C5, 0)*MAX(1 - $D5/100,0)*'Sword Stats'!$F$5</f>
        <v>97.5</v>
      </c>
      <c r="P5" s="3">
        <f>MAX('Sword Stats'!E$5 - $C5, 0)*MAX(1 - $D5/100,0)*'Sword Stats'!$F$5</f>
        <v>153.75</v>
      </c>
      <c r="Q5" s="3">
        <f>MAX('Sword Stats'!D$6 - $C5, 0)*MAX(1 - $D5/100,0)*'Sword Stats'!$F$6</f>
        <v>123.75</v>
      </c>
      <c r="R5" s="3">
        <f>MAX('Sword Stats'!E$6 - $C5, 0)*MAX(1 - $D5/100,0)*'Sword Stats'!$F$6</f>
        <v>193.125</v>
      </c>
      <c r="S5" s="3">
        <f>MAX('Sword Stats'!D$7 - $C5, 0)*MAX(1 - $D5/100,0)*'Sword Stats'!$F$7</f>
        <v>146.25</v>
      </c>
      <c r="T5" s="3">
        <f>MAX('Sword Stats'!E$7 - $C5, 0)*MAX(1 - $D5/100,0)*'Sword Stats'!$F$7</f>
        <v>226.875</v>
      </c>
      <c r="U5" s="3">
        <f>MAX('Sword Stats'!D$8 - $C5, 0)*MAX(1 - $D5/100,0)*'Sword Stats'!$F$8</f>
        <v>180</v>
      </c>
      <c r="V5" s="3">
        <f>MAX('Sword Stats'!E$8 - $C5, 0)*MAX(1 - $D5/100,0)*'Sword Stats'!$F$8</f>
        <v>277.5</v>
      </c>
      <c r="W5" s="3">
        <f>MAX('Sword Stats'!D$9 - $C5, 0)*MAX(1 - $D5/100,0)*'Sword Stats'!$F$9</f>
        <v>45</v>
      </c>
      <c r="X5" s="3">
        <f>MAX('Sword Stats'!E$9 - $C5, 0)*MAX(1 - $D5/100,0)*'Sword Stats'!$F$9</f>
        <v>75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50.256700000000002</v>
      </c>
      <c r="BG5" s="3">
        <f>MAX('Bow Stats'!E$2 - $C5, 0)*MAX(1 - $D5/100,0)*'Bow Stats'!$F$2</f>
        <v>73.007349999999988</v>
      </c>
      <c r="BH5" s="3">
        <f>MAX('Bow Stats'!D$3 - $C5, 0)*MAX(1 - $D5/100,0)*'Bow Stats'!$F$3</f>
        <v>66.022449999999992</v>
      </c>
      <c r="BI5" s="3">
        <f>MAX('Bow Stats'!E$3 - $C5, 0)*MAX(1 - $D5/100,0)*'Bow Stats'!$F$3</f>
        <v>95.092724999999987</v>
      </c>
      <c r="BJ5" s="3">
        <f>MAX('Bow Stats'!D$4 - $C5, 0)*MAX(1 - $D5/100,0)*'Bow Stats'!$F$4</f>
        <v>88.094500000000011</v>
      </c>
      <c r="BK5" s="3">
        <f>MAX('Bow Stats'!E$4 - $C5, 0)*MAX(1 - $D5/100,0)*'Bow Stats'!$F$4</f>
        <v>126.01224999999999</v>
      </c>
      <c r="BL5" s="3">
        <f>MAX('Bow Stats'!D$5 - $C5, 0)*MAX(1 - $D5/100,0)*'Bow Stats'!$F$5</f>
        <v>110.16655</v>
      </c>
      <c r="BM5" s="3">
        <f>MAX('Bow Stats'!E$5 - $C5, 0)*MAX(1 - $D5/100,0)*'Bow Stats'!$F$5</f>
        <v>156.93177499999999</v>
      </c>
      <c r="BN5" s="3">
        <f>MAX('Bow Stats'!D$6 - $C5, 0)*MAX(1 - $D5/100,0)*'Bow Stats'!$F$6</f>
        <v>135.39175</v>
      </c>
      <c r="BO5" s="3">
        <f>MAX('Bow Stats'!E$6 - $C5, 0)*MAX(1 - $D5/100,0)*'Bow Stats'!$F$6</f>
        <v>192.26837499999999</v>
      </c>
      <c r="BP5" s="3">
        <f>MAX('Bow Stats'!D$7 - $C5, 0)*MAX(1 - $D5/100,0)*'Bow Stats'!$F$7</f>
        <v>157.46380000000002</v>
      </c>
      <c r="BQ5" s="3">
        <f>MAX('Bow Stats'!E$7 - $C5, 0)*MAX(1 - $D5/100,0)*'Bow Stats'!$F$7</f>
        <v>223.18789999999998</v>
      </c>
      <c r="BS5" s="3">
        <f>MAX('Crossbow Stats'!D$2 - $C5, 0)*MAX(1 - $D5/100,0)*'Crossbow Stats'!$F$2</f>
        <v>74.375</v>
      </c>
      <c r="BT5" s="3">
        <f>MAX('Crossbow Stats'!E$2 - $C5*'Crossbow Stats'!$G$2, 0)*MAX(1 - $D5/100,0)*'Crossbow Stats'!$F$2</f>
        <v>74.375</v>
      </c>
      <c r="BU5" s="3">
        <f>MAX('Crossbow Stats'!D$3 - $C5, 0)*MAX(1 - $D5/100,0)*'Crossbow Stats'!$F$3</f>
        <v>95.625</v>
      </c>
      <c r="BV5" s="3">
        <f>MAX('Crossbow Stats'!E$3 - $C5*'Crossbow Stats'!$G$3, 0)*MAX(1 - $D5/100,0)*'Crossbow Stats'!$F$3</f>
        <v>95.625</v>
      </c>
      <c r="BW5" s="3">
        <f>MAX('Crossbow Stats'!D$4 - $C5, 0)*MAX(1 - $D5/100,0)*'Crossbow Stats'!$F$4</f>
        <v>123.25</v>
      </c>
      <c r="BX5" s="3">
        <f>MAX('Crossbow Stats'!E$4 - $C5*'Crossbow Stats'!$G$4, 0)*MAX(1 - $D5/100,0)*'Crossbow Stats'!$F$4</f>
        <v>246.5</v>
      </c>
      <c r="BY5" s="3">
        <f>MAX('Crossbow Stats'!D$5 - $C5, 0)*MAX(1 - $D5/100,0)*'Crossbow Stats'!$F$5</f>
        <v>150.875</v>
      </c>
      <c r="BZ5" s="3">
        <f>MAX('Crossbow Stats'!E$5 - $C5*'Crossbow Stats'!$G$5, 0)*MAX(1 - $D5/100,0)*'Crossbow Stats'!$F$5</f>
        <v>301.75</v>
      </c>
      <c r="CA5" s="3">
        <f>MAX('Crossbow Stats'!D$6 - $C5, 0)*MAX(1 - $D5/100,0)*'Crossbow Stats'!$F$6</f>
        <v>191.25</v>
      </c>
      <c r="CB5" s="3">
        <f>MAX('Crossbow Stats'!E$6 - $C5*'Crossbow Stats'!$G$6, 0)*MAX(1 - $D5/100,0)*'Crossbow Stats'!$F$6</f>
        <v>573.75</v>
      </c>
      <c r="CC5" s="3">
        <f>MAX('Crossbow Stats'!D$7 - $C5, 0)*MAX(1 - $D5/100,0)*'Crossbow Stats'!$F$7</f>
        <v>225.25</v>
      </c>
      <c r="CD5" s="3">
        <f>MAX('Crossbow Stats'!E$7 - $C5*'Crossbow Stats'!$G$7, 0)*MAX(1 - $D5/100,0)*'Crossbow Stats'!$F$7</f>
        <v>901</v>
      </c>
    </row>
    <row r="6" spans="1:82" x14ac:dyDescent="0.3">
      <c r="A6" s="1">
        <v>4</v>
      </c>
      <c r="B6">
        <v>420</v>
      </c>
      <c r="C6">
        <v>15</v>
      </c>
      <c r="D6">
        <v>2</v>
      </c>
      <c r="E6">
        <v>165</v>
      </c>
      <c r="F6" s="3">
        <f t="shared" si="0"/>
        <v>400.01553311654794</v>
      </c>
      <c r="H6" s="3" t="str">
        <f t="shared" ca="1" si="1"/>
        <v>T6 Scythe</v>
      </c>
      <c r="I6" s="3">
        <f>MAX('Sword Stats'!D$2 - $C6, 0)*MAX(1 - $D6/100,0)*'Sword Stats'!$F$2</f>
        <v>22.049999999999997</v>
      </c>
      <c r="J6" s="3">
        <f>MAX('Sword Stats'!E$2 - $C6, 0)*MAX(1 - $D6/100,0)*'Sword Stats'!$F$2</f>
        <v>44.099999999999994</v>
      </c>
      <c r="K6" s="3">
        <f>MAX('Sword Stats'!D$3 - $C6, 0)*MAX(1 - $D6/100,0)*'Sword Stats'!$F$3</f>
        <v>40.424999999999997</v>
      </c>
      <c r="L6" s="3">
        <f>MAX('Sword Stats'!E$3 - $C6, 0)*MAX(1 - $D6/100,0)*'Sword Stats'!$F$3</f>
        <v>71.662499999999994</v>
      </c>
      <c r="M6" s="3">
        <f>MAX('Sword Stats'!D$4 - $C6, 0)*MAX(1 - $D6/100,0)*'Sword Stats'!$F$4</f>
        <v>62.474999999999994</v>
      </c>
      <c r="N6" s="3">
        <f>MAX('Sword Stats'!E$4 - $C6, 0)*MAX(1 - $D6/100,0)*'Sword Stats'!$F$4</f>
        <v>104.73750000000001</v>
      </c>
      <c r="O6" s="3">
        <f>MAX('Sword Stats'!D$5 - $C6, 0)*MAX(1 - $D6/100,0)*'Sword Stats'!$F$5</f>
        <v>88.199999999999989</v>
      </c>
      <c r="P6" s="3">
        <f>MAX('Sword Stats'!E$5 - $C6, 0)*MAX(1 - $D6/100,0)*'Sword Stats'!$F$5</f>
        <v>143.32499999999999</v>
      </c>
      <c r="Q6" s="3">
        <f>MAX('Sword Stats'!D$6 - $C6, 0)*MAX(1 - $D6/100,0)*'Sword Stats'!$F$6</f>
        <v>113.92500000000001</v>
      </c>
      <c r="R6" s="3">
        <f>MAX('Sword Stats'!E$6 - $C6, 0)*MAX(1 - $D6/100,0)*'Sword Stats'!$F$6</f>
        <v>181.91249999999999</v>
      </c>
      <c r="S6" s="3">
        <f>MAX('Sword Stats'!D$7 - $C6, 0)*MAX(1 - $D6/100,0)*'Sword Stats'!$F$7</f>
        <v>135.97499999999999</v>
      </c>
      <c r="T6" s="3">
        <f>MAX('Sword Stats'!E$7 - $C6, 0)*MAX(1 - $D6/100,0)*'Sword Stats'!$F$7</f>
        <v>214.98749999999998</v>
      </c>
      <c r="U6" s="3">
        <f>MAX('Sword Stats'!D$8 - $C6, 0)*MAX(1 - $D6/100,0)*'Sword Stats'!$F$8</f>
        <v>169.05</v>
      </c>
      <c r="V6" s="3">
        <f>MAX('Sword Stats'!E$8 - $C6, 0)*MAX(1 - $D6/100,0)*'Sword Stats'!$F$8</f>
        <v>264.60000000000002</v>
      </c>
      <c r="W6" s="3">
        <f>MAX('Sword Stats'!D$9 - $C6, 0)*MAX(1 - $D6/100,0)*'Sword Stats'!$F$9</f>
        <v>36.75</v>
      </c>
      <c r="X6" s="3">
        <f>MAX('Sword Stats'!E$9 - $C6, 0)*MAX(1 - $D6/100,0)*'Sword Stats'!$F$9</f>
        <v>66.150000000000006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46.066566000000002</v>
      </c>
      <c r="BG6" s="3">
        <f>MAX('Bow Stats'!E$2 - $C6, 0)*MAX(1 - $D6/100,0)*'Bow Stats'!$F$2</f>
        <v>68.362202999999994</v>
      </c>
      <c r="BH6" s="3">
        <f>MAX('Bow Stats'!D$3 - $C6, 0)*MAX(1 - $D6/100,0)*'Bow Stats'!$F$3</f>
        <v>61.517000999999993</v>
      </c>
      <c r="BI6" s="3">
        <f>MAX('Bow Stats'!E$3 - $C6, 0)*MAX(1 - $D6/100,0)*'Bow Stats'!$F$3</f>
        <v>90.005870499999986</v>
      </c>
      <c r="BJ6" s="3">
        <f>MAX('Bow Stats'!D$4 - $C6, 0)*MAX(1 - $D6/100,0)*'Bow Stats'!$F$4</f>
        <v>83.14761</v>
      </c>
      <c r="BK6" s="3">
        <f>MAX('Bow Stats'!E$4 - $C6, 0)*MAX(1 - $D6/100,0)*'Bow Stats'!$F$4</f>
        <v>120.30700499999999</v>
      </c>
      <c r="BL6" s="3">
        <f>MAX('Bow Stats'!D$5 - $C6, 0)*MAX(1 - $D6/100,0)*'Bow Stats'!$F$5</f>
        <v>104.77821900000001</v>
      </c>
      <c r="BM6" s="3">
        <f>MAX('Bow Stats'!E$5 - $C6, 0)*MAX(1 - $D6/100,0)*'Bow Stats'!$F$5</f>
        <v>150.60813949999999</v>
      </c>
      <c r="BN6" s="3">
        <f>MAX('Bow Stats'!D$6 - $C6, 0)*MAX(1 - $D6/100,0)*'Bow Stats'!$F$6</f>
        <v>129.49891500000001</v>
      </c>
      <c r="BO6" s="3">
        <f>MAX('Bow Stats'!E$6 - $C6, 0)*MAX(1 - $D6/100,0)*'Bow Stats'!$F$6</f>
        <v>185.23800749999998</v>
      </c>
      <c r="BP6" s="3">
        <f>MAX('Bow Stats'!D$7 - $C6, 0)*MAX(1 - $D6/100,0)*'Bow Stats'!$F$7</f>
        <v>151.129524</v>
      </c>
      <c r="BQ6" s="3">
        <f>MAX('Bow Stats'!E$7 - $C6, 0)*MAX(1 - $D6/100,0)*'Bow Stats'!$F$7</f>
        <v>215.539142</v>
      </c>
      <c r="BS6" s="3">
        <f>MAX('Crossbow Stats'!D$2 - $C6, 0)*MAX(1 - $D6/100,0)*'Crossbow Stats'!$F$2</f>
        <v>68.722499999999997</v>
      </c>
      <c r="BT6" s="3">
        <f>MAX('Crossbow Stats'!E$2 - $C6*'Crossbow Stats'!$G$2, 0)*MAX(1 - $D6/100,0)*'Crossbow Stats'!$F$2</f>
        <v>68.722499999999997</v>
      </c>
      <c r="BU6" s="3">
        <f>MAX('Crossbow Stats'!D$3 - $C6, 0)*MAX(1 - $D6/100,0)*'Crossbow Stats'!$F$3</f>
        <v>89.547499999999999</v>
      </c>
      <c r="BV6" s="3">
        <f>MAX('Crossbow Stats'!E$3 - $C6*'Crossbow Stats'!$G$3, 0)*MAX(1 - $D6/100,0)*'Crossbow Stats'!$F$3</f>
        <v>89.547499999999999</v>
      </c>
      <c r="BW6" s="3">
        <f>MAX('Crossbow Stats'!D$4 - $C6, 0)*MAX(1 - $D6/100,0)*'Crossbow Stats'!$F$4</f>
        <v>116.61999999999999</v>
      </c>
      <c r="BX6" s="3">
        <f>MAX('Crossbow Stats'!E$4 - $C6*'Crossbow Stats'!$G$4, 0)*MAX(1 - $D6/100,0)*'Crossbow Stats'!$F$4</f>
        <v>233.23999999999998</v>
      </c>
      <c r="BY6" s="3">
        <f>MAX('Crossbow Stats'!D$5 - $C6, 0)*MAX(1 - $D6/100,0)*'Crossbow Stats'!$F$5</f>
        <v>143.6925</v>
      </c>
      <c r="BZ6" s="3">
        <f>MAX('Crossbow Stats'!E$5 - $C6*'Crossbow Stats'!$G$5, 0)*MAX(1 - $D6/100,0)*'Crossbow Stats'!$F$5</f>
        <v>287.38499999999999</v>
      </c>
      <c r="CA6" s="3">
        <f>MAX('Crossbow Stats'!D$6 - $C6, 0)*MAX(1 - $D6/100,0)*'Crossbow Stats'!$F$6</f>
        <v>183.26</v>
      </c>
      <c r="CB6" s="3">
        <f>MAX('Crossbow Stats'!E$6 - $C6*'Crossbow Stats'!$G$6, 0)*MAX(1 - $D6/100,0)*'Crossbow Stats'!$F$6</f>
        <v>549.78</v>
      </c>
      <c r="CC6" s="3">
        <f>MAX('Crossbow Stats'!D$7 - $C6, 0)*MAX(1 - $D6/100,0)*'Crossbow Stats'!$F$7</f>
        <v>216.57999999999998</v>
      </c>
      <c r="CD6" s="3">
        <f>MAX('Crossbow Stats'!E$7 - $C6*'Crossbow Stats'!$G$7, 0)*MAX(1 - $D6/100,0)*'Crossbow Stats'!$F$7</f>
        <v>866.31999999999994</v>
      </c>
    </row>
    <row r="7" spans="1:82" x14ac:dyDescent="0.3">
      <c r="A7" s="1">
        <v>5</v>
      </c>
      <c r="B7">
        <v>450</v>
      </c>
      <c r="C7">
        <v>25</v>
      </c>
      <c r="D7">
        <v>5</v>
      </c>
      <c r="E7">
        <v>185</v>
      </c>
      <c r="F7" s="3">
        <f t="shared" si="0"/>
        <v>501.22676617874117</v>
      </c>
      <c r="H7" s="3" t="str">
        <f t="shared" ca="1" si="1"/>
        <v>T6 Scythe</v>
      </c>
      <c r="I7" s="3">
        <f>MAX('Sword Stats'!D$2 - $C7, 0)*MAX(1 - $D7/100,0)*'Sword Stats'!$F$2</f>
        <v>7.125</v>
      </c>
      <c r="J7" s="3">
        <f>MAX('Sword Stats'!E$2 - $C7, 0)*MAX(1 - $D7/100,0)*'Sword Stats'!$F$2</f>
        <v>28.5</v>
      </c>
      <c r="K7" s="3">
        <f>MAX('Sword Stats'!D$3 - $C7, 0)*MAX(1 - $D7/100,0)*'Sword Stats'!$F$3</f>
        <v>24.9375</v>
      </c>
      <c r="L7" s="3">
        <f>MAX('Sword Stats'!E$3 - $C7, 0)*MAX(1 - $D7/100,0)*'Sword Stats'!$F$3</f>
        <v>55.21875</v>
      </c>
      <c r="M7" s="3">
        <f>MAX('Sword Stats'!D$4 - $C7, 0)*MAX(1 - $D7/100,0)*'Sword Stats'!$F$4</f>
        <v>46.3125</v>
      </c>
      <c r="N7" s="3">
        <f>MAX('Sword Stats'!E$4 - $C7, 0)*MAX(1 - $D7/100,0)*'Sword Stats'!$F$4</f>
        <v>87.28125</v>
      </c>
      <c r="O7" s="3">
        <f>MAX('Sword Stats'!D$5 - $C7, 0)*MAX(1 - $D7/100,0)*'Sword Stats'!$F$5</f>
        <v>71.25</v>
      </c>
      <c r="P7" s="3">
        <f>MAX('Sword Stats'!E$5 - $C7, 0)*MAX(1 - $D7/100,0)*'Sword Stats'!$F$5</f>
        <v>124.6875</v>
      </c>
      <c r="Q7" s="3">
        <f>MAX('Sword Stats'!D$6 - $C7, 0)*MAX(1 - $D7/100,0)*'Sword Stats'!$F$6</f>
        <v>96.1875</v>
      </c>
      <c r="R7" s="3">
        <f>MAX('Sword Stats'!E$6 - $C7, 0)*MAX(1 - $D7/100,0)*'Sword Stats'!$F$6</f>
        <v>162.09375</v>
      </c>
      <c r="S7" s="3">
        <f>MAX('Sword Stats'!D$7 - $C7, 0)*MAX(1 - $D7/100,0)*'Sword Stats'!$F$7</f>
        <v>117.5625</v>
      </c>
      <c r="T7" s="3">
        <f>MAX('Sword Stats'!E$7 - $C7, 0)*MAX(1 - $D7/100,0)*'Sword Stats'!$F$7</f>
        <v>194.15625</v>
      </c>
      <c r="U7" s="3">
        <f>MAX('Sword Stats'!D$8 - $C7, 0)*MAX(1 - $D7/100,0)*'Sword Stats'!$F$8</f>
        <v>149.625</v>
      </c>
      <c r="V7" s="3">
        <f>MAX('Sword Stats'!E$8 - $C7, 0)*MAX(1 - $D7/100,0)*'Sword Stats'!$F$8</f>
        <v>242.25</v>
      </c>
      <c r="W7" s="3">
        <f>MAX('Sword Stats'!D$9 - $C7, 0)*MAX(1 - $D7/100,0)*'Sword Stats'!$F$9</f>
        <v>21.375</v>
      </c>
      <c r="X7" s="3">
        <f>MAX('Sword Stats'!E$9 - $C7, 0)*MAX(1 - $D7/100,0)*'Sword Stats'!$F$9</f>
        <v>49.875</v>
      </c>
      <c r="Z7" s="3">
        <f>MAX('Axe Stats'!D$2 - $C7, 0)*'Axe Stats'!$F$2</f>
        <v>36</v>
      </c>
      <c r="AA7" s="3">
        <f>MAX('Axe Stats'!E$2 - $C7, 0)*'Axe Stats'!$F$2</f>
        <v>64</v>
      </c>
      <c r="AB7" s="3">
        <f>MAX('Axe Stats'!D$3 - $C7, 0)*'Axe Stats'!$F$3</f>
        <v>58</v>
      </c>
      <c r="AC7" s="3">
        <f>MAX('Axe Stats'!E$3 - $C7, 0)*'Axe Stats'!$F$3</f>
        <v>97</v>
      </c>
      <c r="AD7" s="3">
        <f>MAX('Axe Stats'!D$4 - $C7, 0)*'Axe Stats'!$F$4</f>
        <v>86</v>
      </c>
      <c r="AE7" s="3">
        <f>MAX('Axe Stats'!E$4 - $C7, 0)*'Axe Stats'!$F$4</f>
        <v>139</v>
      </c>
      <c r="AF7" s="3">
        <f>MAX('Axe Stats'!D$5 - $C7, 0)*'Axe Stats'!$F$5</f>
        <v>112</v>
      </c>
      <c r="AG7" s="3">
        <f>MAX('Axe Stats'!E$5 - $C7, 0)*'Axe Stats'!$F$5</f>
        <v>178</v>
      </c>
      <c r="AH7" s="3">
        <f>MAX('Axe Stats'!D$6 - $C7, 0)*'Axe Stats'!$F$6</f>
        <v>142</v>
      </c>
      <c r="AI7" s="3">
        <f>MAX('Axe Stats'!E$6 - $C7, 0)*'Axe Stats'!$F$6</f>
        <v>223</v>
      </c>
      <c r="AJ7" s="3">
        <f>MAX('Axe Stats'!D$7 - $C7, 0)*'Axe Stats'!$F$7</f>
        <v>180</v>
      </c>
      <c r="AK7" s="3">
        <f>MAX('Axe Stats'!E$7 - $C7, 0)*'Axe Stats'!$F$7</f>
        <v>280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38.481364999999997</v>
      </c>
      <c r="BG7" s="3">
        <f>MAX('Bow Stats'!E$2 - $C7, 0)*MAX(1 - $D7/100,0)*'Bow Stats'!$F$2</f>
        <v>60.094482499999998</v>
      </c>
      <c r="BH7" s="3">
        <f>MAX('Bow Stats'!D$3 - $C7, 0)*MAX(1 - $D7/100,0)*'Bow Stats'!$F$3</f>
        <v>53.458827499999991</v>
      </c>
      <c r="BI7" s="3">
        <f>MAX('Bow Stats'!E$3 - $C7, 0)*MAX(1 - $D7/100,0)*'Bow Stats'!$F$3</f>
        <v>81.075588749999994</v>
      </c>
      <c r="BJ7" s="3">
        <f>MAX('Bow Stats'!D$4 - $C7, 0)*MAX(1 - $D7/100,0)*'Bow Stats'!$F$4</f>
        <v>74.427275000000009</v>
      </c>
      <c r="BK7" s="3">
        <f>MAX('Bow Stats'!E$4 - $C7, 0)*MAX(1 - $D7/100,0)*'Bow Stats'!$F$4</f>
        <v>110.44913749999999</v>
      </c>
      <c r="BL7" s="3">
        <f>MAX('Bow Stats'!D$5 - $C7, 0)*MAX(1 - $D7/100,0)*'Bow Stats'!$F$5</f>
        <v>95.395722499999991</v>
      </c>
      <c r="BM7" s="3">
        <f>MAX('Bow Stats'!E$5 - $C7, 0)*MAX(1 - $D7/100,0)*'Bow Stats'!$F$5</f>
        <v>139.82268625</v>
      </c>
      <c r="BN7" s="3">
        <f>MAX('Bow Stats'!D$6 - $C7, 0)*MAX(1 - $D7/100,0)*'Bow Stats'!$F$6</f>
        <v>119.3596625</v>
      </c>
      <c r="BO7" s="3">
        <f>MAX('Bow Stats'!E$6 - $C7, 0)*MAX(1 - $D7/100,0)*'Bow Stats'!$F$6</f>
        <v>173.39245624999998</v>
      </c>
      <c r="BP7" s="3">
        <f>MAX('Bow Stats'!D$7 - $C7, 0)*MAX(1 - $D7/100,0)*'Bow Stats'!$F$7</f>
        <v>140.32811000000001</v>
      </c>
      <c r="BQ7" s="3">
        <f>MAX('Bow Stats'!E$7 - $C7, 0)*MAX(1 - $D7/100,0)*'Bow Stats'!$F$7</f>
        <v>202.76600500000001</v>
      </c>
      <c r="BS7" s="3">
        <f>MAX('Crossbow Stats'!D$2 - $C7, 0)*MAX(1 - $D7/100,0)*'Crossbow Stats'!$F$2</f>
        <v>58.543749999999996</v>
      </c>
      <c r="BT7" s="3">
        <f>MAX('Crossbow Stats'!E$2 - $C7*'Crossbow Stats'!$G$2, 0)*MAX(1 - $D7/100,0)*'Crossbow Stats'!$F$2</f>
        <v>58.543749999999996</v>
      </c>
      <c r="BU7" s="3">
        <f>MAX('Crossbow Stats'!D$3 - $C7, 0)*MAX(1 - $D7/100,0)*'Crossbow Stats'!$F$3</f>
        <v>78.731250000000003</v>
      </c>
      <c r="BV7" s="3">
        <f>MAX('Crossbow Stats'!E$3 - $C7*'Crossbow Stats'!$G$3, 0)*MAX(1 - $D7/100,0)*'Crossbow Stats'!$F$3</f>
        <v>78.731250000000003</v>
      </c>
      <c r="BW7" s="3">
        <f>MAX('Crossbow Stats'!D$4 - $C7, 0)*MAX(1 - $D7/100,0)*'Crossbow Stats'!$F$4</f>
        <v>104.97499999999999</v>
      </c>
      <c r="BX7" s="3">
        <f>MAX('Crossbow Stats'!E$4 - $C7*'Crossbow Stats'!$G$4, 0)*MAX(1 - $D7/100,0)*'Crossbow Stats'!$F$4</f>
        <v>209.95</v>
      </c>
      <c r="BY7" s="3">
        <f>MAX('Crossbow Stats'!D$5 - $C7, 0)*MAX(1 - $D7/100,0)*'Crossbow Stats'!$F$5</f>
        <v>131.21875</v>
      </c>
      <c r="BZ7" s="3">
        <f>MAX('Crossbow Stats'!E$5 - $C7*'Crossbow Stats'!$G$5, 0)*MAX(1 - $D7/100,0)*'Crossbow Stats'!$F$5</f>
        <v>262.4375</v>
      </c>
      <c r="CA7" s="3">
        <f>MAX('Crossbow Stats'!D$6 - $C7, 0)*MAX(1 - $D7/100,0)*'Crossbow Stats'!$F$6</f>
        <v>169.57499999999999</v>
      </c>
      <c r="CB7" s="3">
        <f>MAX('Crossbow Stats'!E$6 - $C7*'Crossbow Stats'!$G$6, 0)*MAX(1 - $D7/100,0)*'Crossbow Stats'!$F$6</f>
        <v>508.72499999999997</v>
      </c>
      <c r="CC7" s="3">
        <f>MAX('Crossbow Stats'!D$7 - $C7, 0)*MAX(1 - $D7/100,0)*'Crossbow Stats'!$F$7</f>
        <v>201.875</v>
      </c>
      <c r="CD7" s="3">
        <f>MAX('Crossbow Stats'!E$7 - $C7*'Crossbow Stats'!$G$7, 0)*MAX(1 - $D7/100,0)*'Crossbow Stats'!$F$7</f>
        <v>807.5</v>
      </c>
    </row>
    <row r="8" spans="1:82" x14ac:dyDescent="0.3">
      <c r="A8" s="1">
        <v>6</v>
      </c>
      <c r="B8">
        <v>500</v>
      </c>
      <c r="C8">
        <v>30</v>
      </c>
      <c r="D8">
        <v>10</v>
      </c>
      <c r="E8">
        <v>210</v>
      </c>
      <c r="F8" s="3">
        <f t="shared" si="0"/>
        <v>639.22907218164266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20.25</v>
      </c>
      <c r="K8" s="3">
        <f>MAX('Sword Stats'!D$3 - $C8, 0)*MAX(1 - $D8/100,0)*'Sword Stats'!$F$3</f>
        <v>16.875</v>
      </c>
      <c r="L8" s="3">
        <f>MAX('Sword Stats'!E$3 - $C8, 0)*MAX(1 - $D8/100,0)*'Sword Stats'!$F$3</f>
        <v>45.5625</v>
      </c>
      <c r="M8" s="3">
        <f>MAX('Sword Stats'!D$4 - $C8, 0)*MAX(1 - $D8/100,0)*'Sword Stats'!$F$4</f>
        <v>37.125</v>
      </c>
      <c r="N8" s="3">
        <f>MAX('Sword Stats'!E$4 - $C8, 0)*MAX(1 - $D8/100,0)*'Sword Stats'!$F$4</f>
        <v>75.9375</v>
      </c>
      <c r="O8" s="3">
        <f>MAX('Sword Stats'!D$5 - $C8, 0)*MAX(1 - $D8/100,0)*'Sword Stats'!$F$5</f>
        <v>60.75</v>
      </c>
      <c r="P8" s="3">
        <f>MAX('Sword Stats'!E$5 - $C8, 0)*MAX(1 - $D8/100,0)*'Sword Stats'!$F$5</f>
        <v>111.375</v>
      </c>
      <c r="Q8" s="3">
        <f>MAX('Sword Stats'!D$6 - $C8, 0)*MAX(1 - $D8/100,0)*'Sword Stats'!$F$6</f>
        <v>84.375</v>
      </c>
      <c r="R8" s="3">
        <f>MAX('Sword Stats'!E$6 - $C8, 0)*MAX(1 - $D8/100,0)*'Sword Stats'!$F$6</f>
        <v>146.8125</v>
      </c>
      <c r="S8" s="3">
        <f>MAX('Sword Stats'!D$7 - $C8, 0)*MAX(1 - $D8/100,0)*'Sword Stats'!$F$7</f>
        <v>104.625</v>
      </c>
      <c r="T8" s="3">
        <f>MAX('Sword Stats'!E$7 - $C8, 0)*MAX(1 - $D8/100,0)*'Sword Stats'!$F$7</f>
        <v>177.1875</v>
      </c>
      <c r="U8" s="3">
        <f>MAX('Sword Stats'!D$8 - $C8, 0)*MAX(1 - $D8/100,0)*'Sword Stats'!$F$8</f>
        <v>135</v>
      </c>
      <c r="V8" s="3">
        <f>MAX('Sword Stats'!E$8 - $C8, 0)*MAX(1 - $D8/100,0)*'Sword Stats'!$F$8</f>
        <v>222.75</v>
      </c>
      <c r="W8" s="3">
        <f>MAX('Sword Stats'!D$9 - $C8, 0)*MAX(1 - $D8/100,0)*'Sword Stats'!$F$9</f>
        <v>13.5</v>
      </c>
      <c r="X8" s="3">
        <f>MAX('Sword Stats'!E$9 - $C8, 0)*MAX(1 - $D8/100,0)*'Sword Stats'!$F$9</f>
        <v>40.5</v>
      </c>
      <c r="Z8" s="3">
        <f>MAX('Axe Stats'!D$2 - $C8, 0)*'Axe Stats'!$F$2</f>
        <v>32</v>
      </c>
      <c r="AA8" s="3">
        <f>MAX('Axe Stats'!E$2 - $C8, 0)*'Axe Stats'!$F$2</f>
        <v>60</v>
      </c>
      <c r="AB8" s="3">
        <f>MAX('Axe Stats'!D$3 - $C8, 0)*'Axe Stats'!$F$3</f>
        <v>54</v>
      </c>
      <c r="AC8" s="3">
        <f>MAX('Axe Stats'!E$3 - $C8, 0)*'Axe Stats'!$F$3</f>
        <v>93</v>
      </c>
      <c r="AD8" s="3">
        <f>MAX('Axe Stats'!D$4 - $C8, 0)*'Axe Stats'!$F$4</f>
        <v>82</v>
      </c>
      <c r="AE8" s="3">
        <f>MAX('Axe Stats'!E$4 - $C8, 0)*'Axe Stats'!$F$4</f>
        <v>135</v>
      </c>
      <c r="AF8" s="3">
        <f>MAX('Axe Stats'!D$5 - $C8, 0)*'Axe Stats'!$F$5</f>
        <v>108</v>
      </c>
      <c r="AG8" s="3">
        <f>MAX('Axe Stats'!E$5 - $C8, 0)*'Axe Stats'!$F$5</f>
        <v>174</v>
      </c>
      <c r="AH8" s="3">
        <f>MAX('Axe Stats'!D$6 - $C8, 0)*'Axe Stats'!$F$6</f>
        <v>138</v>
      </c>
      <c r="AI8" s="3">
        <f>MAX('Axe Stats'!E$6 - $C8, 0)*'Axe Stats'!$F$6</f>
        <v>219</v>
      </c>
      <c r="AJ8" s="3">
        <f>MAX('Axe Stats'!D$7 - $C8, 0)*'Axe Stats'!$F$7</f>
        <v>176</v>
      </c>
      <c r="AK8" s="3">
        <f>MAX('Axe Stats'!E$7 - $C8, 0)*'Axe Stats'!$F$7</f>
        <v>276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33.531030000000001</v>
      </c>
      <c r="BG8" s="3">
        <f>MAX('Bow Stats'!E$2 - $C8, 0)*MAX(1 - $D8/100,0)*'Bow Stats'!$F$2</f>
        <v>54.006614999999996</v>
      </c>
      <c r="BH8" s="3">
        <f>MAX('Bow Stats'!D$3 - $C8, 0)*MAX(1 - $D8/100,0)*'Bow Stats'!$F$3</f>
        <v>47.720205</v>
      </c>
      <c r="BI8" s="3">
        <f>MAX('Bow Stats'!E$3 - $C8, 0)*MAX(1 - $D8/100,0)*'Bow Stats'!$F$3</f>
        <v>73.88345249999999</v>
      </c>
      <c r="BJ8" s="3">
        <f>MAX('Bow Stats'!D$4 - $C8, 0)*MAX(1 - $D8/100,0)*'Bow Stats'!$F$4</f>
        <v>67.58505000000001</v>
      </c>
      <c r="BK8" s="3">
        <f>MAX('Bow Stats'!E$4 - $C8, 0)*MAX(1 - $D8/100,0)*'Bow Stats'!$F$4</f>
        <v>101.71102500000001</v>
      </c>
      <c r="BL8" s="3">
        <f>MAX('Bow Stats'!D$5 - $C8, 0)*MAX(1 - $D8/100,0)*'Bow Stats'!$F$5</f>
        <v>87.449894999999998</v>
      </c>
      <c r="BM8" s="3">
        <f>MAX('Bow Stats'!E$5 - $C8, 0)*MAX(1 - $D8/100,0)*'Bow Stats'!$F$5</f>
        <v>129.53859749999998</v>
      </c>
      <c r="BN8" s="3">
        <f>MAX('Bow Stats'!D$6 - $C8, 0)*MAX(1 - $D8/100,0)*'Bow Stats'!$F$6</f>
        <v>110.152575</v>
      </c>
      <c r="BO8" s="3">
        <f>MAX('Bow Stats'!E$6 - $C8, 0)*MAX(1 - $D8/100,0)*'Bow Stats'!$F$6</f>
        <v>161.34153749999999</v>
      </c>
      <c r="BP8" s="3">
        <f>MAX('Bow Stats'!D$7 - $C8, 0)*MAX(1 - $D8/100,0)*'Bow Stats'!$F$7</f>
        <v>130.01742000000002</v>
      </c>
      <c r="BQ8" s="3">
        <f>MAX('Bow Stats'!E$7 - $C8, 0)*MAX(1 - $D8/100,0)*'Bow Stats'!$F$7</f>
        <v>189.16911000000002</v>
      </c>
      <c r="BS8" s="3">
        <f>MAX('Crossbow Stats'!D$2 - $C8, 0)*MAX(1 - $D8/100,0)*'Crossbow Stats'!$F$2</f>
        <v>51.637499999999996</v>
      </c>
      <c r="BT8" s="3">
        <f>MAX('Crossbow Stats'!E$2 - $C8*'Crossbow Stats'!$G$2, 0)*MAX(1 - $D8/100,0)*'Crossbow Stats'!$F$2</f>
        <v>51.637499999999996</v>
      </c>
      <c r="BU8" s="3">
        <f>MAX('Crossbow Stats'!D$3 - $C8, 0)*MAX(1 - $D8/100,0)*'Crossbow Stats'!$F$3</f>
        <v>70.762500000000003</v>
      </c>
      <c r="BV8" s="3">
        <f>MAX('Crossbow Stats'!E$3 - $C8*'Crossbow Stats'!$G$3, 0)*MAX(1 - $D8/100,0)*'Crossbow Stats'!$F$3</f>
        <v>70.762500000000003</v>
      </c>
      <c r="BW8" s="3">
        <f>MAX('Crossbow Stats'!D$4 - $C8, 0)*MAX(1 - $D8/100,0)*'Crossbow Stats'!$F$4</f>
        <v>95.625</v>
      </c>
      <c r="BX8" s="3">
        <f>MAX('Crossbow Stats'!E$4 - $C8*'Crossbow Stats'!$G$4, 0)*MAX(1 - $D8/100,0)*'Crossbow Stats'!$F$4</f>
        <v>191.25</v>
      </c>
      <c r="BY8" s="3">
        <f>MAX('Crossbow Stats'!D$5 - $C8, 0)*MAX(1 - $D8/100,0)*'Crossbow Stats'!$F$5</f>
        <v>120.4875</v>
      </c>
      <c r="BZ8" s="3">
        <f>MAX('Crossbow Stats'!E$5 - $C8*'Crossbow Stats'!$G$5, 0)*MAX(1 - $D8/100,0)*'Crossbow Stats'!$F$5</f>
        <v>240.97499999999999</v>
      </c>
      <c r="CA8" s="3">
        <f>MAX('Crossbow Stats'!D$6 - $C8, 0)*MAX(1 - $D8/100,0)*'Crossbow Stats'!$F$6</f>
        <v>156.82499999999999</v>
      </c>
      <c r="CB8" s="3">
        <f>MAX('Crossbow Stats'!E$6 - $C8*'Crossbow Stats'!$G$6, 0)*MAX(1 - $D8/100,0)*'Crossbow Stats'!$F$6</f>
        <v>470.47499999999997</v>
      </c>
      <c r="CC8" s="3">
        <f>MAX('Crossbow Stats'!D$7 - $C8, 0)*MAX(1 - $D8/100,0)*'Crossbow Stats'!$F$7</f>
        <v>187.42499999999998</v>
      </c>
      <c r="CD8" s="3">
        <f>MAX('Crossbow Stats'!E$7 - $C8*'Crossbow Stats'!$G$7, 0)*MAX(1 - $D8/100,0)*'Crossbow Stats'!$F$7</f>
        <v>749.69999999999993</v>
      </c>
    </row>
    <row r="9" spans="1:82" x14ac:dyDescent="0.3">
      <c r="A9" s="1">
        <v>7</v>
      </c>
      <c r="B9">
        <v>550</v>
      </c>
      <c r="C9">
        <v>35</v>
      </c>
      <c r="D9">
        <v>15</v>
      </c>
      <c r="E9">
        <v>235</v>
      </c>
      <c r="F9" s="3">
        <f t="shared" si="0"/>
        <v>797.56978665898419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12.75</v>
      </c>
      <c r="K9" s="3">
        <f>MAX('Sword Stats'!D$3 - $C9, 0)*MAX(1 - $D9/100,0)*'Sword Stats'!$F$3</f>
        <v>9.5625</v>
      </c>
      <c r="L9" s="3">
        <f>MAX('Sword Stats'!E$3 - $C9, 0)*MAX(1 - $D9/100,0)*'Sword Stats'!$F$3</f>
        <v>36.65625</v>
      </c>
      <c r="M9" s="3">
        <f>MAX('Sword Stats'!D$4 - $C9, 0)*MAX(1 - $D9/100,0)*'Sword Stats'!$F$4</f>
        <v>28.6875</v>
      </c>
      <c r="N9" s="3">
        <f>MAX('Sword Stats'!E$4 - $C9, 0)*MAX(1 - $D9/100,0)*'Sword Stats'!$F$4</f>
        <v>65.34375</v>
      </c>
      <c r="O9" s="3">
        <f>MAX('Sword Stats'!D$5 - $C9, 0)*MAX(1 - $D9/100,0)*'Sword Stats'!$F$5</f>
        <v>51</v>
      </c>
      <c r="P9" s="3">
        <f>MAX('Sword Stats'!E$5 - $C9, 0)*MAX(1 - $D9/100,0)*'Sword Stats'!$F$5</f>
        <v>98.8125</v>
      </c>
      <c r="Q9" s="3">
        <f>MAX('Sword Stats'!D$6 - $C9, 0)*MAX(1 - $D9/100,0)*'Sword Stats'!$F$6</f>
        <v>73.3125</v>
      </c>
      <c r="R9" s="3">
        <f>MAX('Sword Stats'!E$6 - $C9, 0)*MAX(1 - $D9/100,0)*'Sword Stats'!$F$6</f>
        <v>132.28125</v>
      </c>
      <c r="S9" s="3">
        <f>MAX('Sword Stats'!D$7 - $C9, 0)*MAX(1 - $D9/100,0)*'Sword Stats'!$F$7</f>
        <v>92.4375</v>
      </c>
      <c r="T9" s="3">
        <f>MAX('Sword Stats'!E$7 - $C9, 0)*MAX(1 - $D9/100,0)*'Sword Stats'!$F$7</f>
        <v>160.96875</v>
      </c>
      <c r="U9" s="3">
        <f>MAX('Sword Stats'!D$8 - $C9, 0)*MAX(1 - $D9/100,0)*'Sword Stats'!$F$8</f>
        <v>121.125</v>
      </c>
      <c r="V9" s="3">
        <f>MAX('Sword Stats'!E$8 - $C9, 0)*MAX(1 - $D9/100,0)*'Sword Stats'!$F$8</f>
        <v>204</v>
      </c>
      <c r="W9" s="3">
        <f>MAX('Sword Stats'!D$9 - $C9, 0)*MAX(1 - $D9/100,0)*'Sword Stats'!$F$9</f>
        <v>6.375</v>
      </c>
      <c r="X9" s="3">
        <f>MAX('Sword Stats'!E$9 - $C9, 0)*MAX(1 - $D9/100,0)*'Sword Stats'!$F$9</f>
        <v>31.875</v>
      </c>
      <c r="Z9" s="3">
        <f>MAX('Axe Stats'!D$2 - $C9, 0)*'Axe Stats'!$F$2</f>
        <v>28</v>
      </c>
      <c r="AA9" s="3">
        <f>MAX('Axe Stats'!E$2 - $C9, 0)*'Axe Stats'!$F$2</f>
        <v>56</v>
      </c>
      <c r="AB9" s="3">
        <f>MAX('Axe Stats'!D$3 - $C9, 0)*'Axe Stats'!$F$3</f>
        <v>50</v>
      </c>
      <c r="AC9" s="3">
        <f>MAX('Axe Stats'!E$3 - $C9, 0)*'Axe Stats'!$F$3</f>
        <v>89</v>
      </c>
      <c r="AD9" s="3">
        <f>MAX('Axe Stats'!D$4 - $C9, 0)*'Axe Stats'!$F$4</f>
        <v>78</v>
      </c>
      <c r="AE9" s="3">
        <f>MAX('Axe Stats'!E$4 - $C9, 0)*'Axe Stats'!$F$4</f>
        <v>131</v>
      </c>
      <c r="AF9" s="3">
        <f>MAX('Axe Stats'!D$5 - $C9, 0)*'Axe Stats'!$F$5</f>
        <v>104</v>
      </c>
      <c r="AG9" s="3">
        <f>MAX('Axe Stats'!E$5 - $C9, 0)*'Axe Stats'!$F$5</f>
        <v>170</v>
      </c>
      <c r="AH9" s="3">
        <f>MAX('Axe Stats'!D$6 - $C9, 0)*'Axe Stats'!$F$6</f>
        <v>134</v>
      </c>
      <c r="AI9" s="3">
        <f>MAX('Axe Stats'!E$6 - $C9, 0)*'Axe Stats'!$F$6</f>
        <v>215</v>
      </c>
      <c r="AJ9" s="3">
        <f>MAX('Axe Stats'!D$7 - $C9, 0)*'Axe Stats'!$F$7</f>
        <v>172</v>
      </c>
      <c r="AK9" s="3">
        <f>MAX('Axe Stats'!E$7 - $C9, 0)*'Axe Stats'!$F$7</f>
        <v>272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28.905694999999998</v>
      </c>
      <c r="BG9" s="3">
        <f>MAX('Bow Stats'!E$2 - $C9, 0)*MAX(1 - $D9/100,0)*'Bow Stats'!$F$2</f>
        <v>48.243747499999998</v>
      </c>
      <c r="BH9" s="3">
        <f>MAX('Bow Stats'!D$3 - $C9, 0)*MAX(1 - $D9/100,0)*'Bow Stats'!$F$3</f>
        <v>42.306582499999998</v>
      </c>
      <c r="BI9" s="3">
        <f>MAX('Bow Stats'!E$3 - $C9, 0)*MAX(1 - $D9/100,0)*'Bow Stats'!$F$3</f>
        <v>67.016316249999988</v>
      </c>
      <c r="BJ9" s="3">
        <f>MAX('Bow Stats'!D$4 - $C9, 0)*MAX(1 - $D9/100,0)*'Bow Stats'!$F$4</f>
        <v>61.067825000000006</v>
      </c>
      <c r="BK9" s="3">
        <f>MAX('Bow Stats'!E$4 - $C9, 0)*MAX(1 - $D9/100,0)*'Bow Stats'!$F$4</f>
        <v>93.297912499999995</v>
      </c>
      <c r="BL9" s="3">
        <f>MAX('Bow Stats'!D$5 - $C9, 0)*MAX(1 - $D9/100,0)*'Bow Stats'!$F$5</f>
        <v>79.829067499999994</v>
      </c>
      <c r="BM9" s="3">
        <f>MAX('Bow Stats'!E$5 - $C9, 0)*MAX(1 - $D9/100,0)*'Bow Stats'!$F$5</f>
        <v>119.57950874999999</v>
      </c>
      <c r="BN9" s="3">
        <f>MAX('Bow Stats'!D$6 - $C9, 0)*MAX(1 - $D9/100,0)*'Bow Stats'!$F$6</f>
        <v>101.2704875</v>
      </c>
      <c r="BO9" s="3">
        <f>MAX('Bow Stats'!E$6 - $C9, 0)*MAX(1 - $D9/100,0)*'Bow Stats'!$F$6</f>
        <v>149.61561874999998</v>
      </c>
      <c r="BP9" s="3">
        <f>MAX('Bow Stats'!D$7 - $C9, 0)*MAX(1 - $D9/100,0)*'Bow Stats'!$F$7</f>
        <v>120.03173</v>
      </c>
      <c r="BQ9" s="3">
        <f>MAX('Bow Stats'!E$7 - $C9, 0)*MAX(1 - $D9/100,0)*'Bow Stats'!$F$7</f>
        <v>175.89721499999999</v>
      </c>
      <c r="BS9" s="3">
        <f>MAX('Crossbow Stats'!D$2 - $C9, 0)*MAX(1 - $D9/100,0)*'Crossbow Stats'!$F$2</f>
        <v>45.15625</v>
      </c>
      <c r="BT9" s="3">
        <f>MAX('Crossbow Stats'!E$2 - $C9*'Crossbow Stats'!$G$2, 0)*MAX(1 - $D9/100,0)*'Crossbow Stats'!$F$2</f>
        <v>45.15625</v>
      </c>
      <c r="BU9" s="3">
        <f>MAX('Crossbow Stats'!D$3 - $C9, 0)*MAX(1 - $D9/100,0)*'Crossbow Stats'!$F$3</f>
        <v>63.21875</v>
      </c>
      <c r="BV9" s="3">
        <f>MAX('Crossbow Stats'!E$3 - $C9*'Crossbow Stats'!$G$3, 0)*MAX(1 - $D9/100,0)*'Crossbow Stats'!$F$3</f>
        <v>63.21875</v>
      </c>
      <c r="BW9" s="3">
        <f>MAX('Crossbow Stats'!D$4 - $C9, 0)*MAX(1 - $D9/100,0)*'Crossbow Stats'!$F$4</f>
        <v>86.7</v>
      </c>
      <c r="BX9" s="3">
        <f>MAX('Crossbow Stats'!E$4 - $C9*'Crossbow Stats'!$G$4, 0)*MAX(1 - $D9/100,0)*'Crossbow Stats'!$F$4</f>
        <v>173.4</v>
      </c>
      <c r="BY9" s="3">
        <f>MAX('Crossbow Stats'!D$5 - $C9, 0)*MAX(1 - $D9/100,0)*'Crossbow Stats'!$F$5</f>
        <v>110.18124999999999</v>
      </c>
      <c r="BZ9" s="3">
        <f>MAX('Crossbow Stats'!E$5 - $C9*'Crossbow Stats'!$G$5, 0)*MAX(1 - $D9/100,0)*'Crossbow Stats'!$F$5</f>
        <v>220.36249999999998</v>
      </c>
      <c r="CA9" s="3">
        <f>MAX('Crossbow Stats'!D$6 - $C9, 0)*MAX(1 - $D9/100,0)*'Crossbow Stats'!$F$6</f>
        <v>144.5</v>
      </c>
      <c r="CB9" s="3">
        <f>MAX('Crossbow Stats'!E$6 - $C9*'Crossbow Stats'!$G$6, 0)*MAX(1 - $D9/100,0)*'Crossbow Stats'!$F$6</f>
        <v>433.5</v>
      </c>
      <c r="CC9" s="3">
        <f>MAX('Crossbow Stats'!D$7 - $C9, 0)*MAX(1 - $D9/100,0)*'Crossbow Stats'!$F$7</f>
        <v>173.4</v>
      </c>
      <c r="CD9" s="3">
        <f>MAX('Crossbow Stats'!E$7 - $C9*'Crossbow Stats'!$G$7, 0)*MAX(1 - $D9/100,0)*'Crossbow Stats'!$F$7</f>
        <v>693.6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0.3</v>
      </c>
    </row>
    <row r="14" spans="1:82" x14ac:dyDescent="0.3">
      <c r="B14" t="s">
        <v>68</v>
      </c>
      <c r="C14">
        <v>2.4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63C7-4970-47E6-A1E5-BF9B13BA7E3D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180</v>
      </c>
      <c r="C3">
        <v>0</v>
      </c>
      <c r="D3">
        <v>0</v>
      </c>
      <c r="E3">
        <v>75</v>
      </c>
      <c r="F3" s="3">
        <f>($B3 + 3 * $C3) / 10 / (1 - $D3 * 0.006) *POWER($E3, 0.75) * $C$14 / 13</f>
        <v>84.690820820071934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225</v>
      </c>
      <c r="C4">
        <v>2</v>
      </c>
      <c r="D4">
        <v>0</v>
      </c>
      <c r="E4">
        <v>85</v>
      </c>
      <c r="F4" s="3">
        <f t="shared" ref="F4:F9" si="0">($B4 + 3 * $C4) / 10 / (1 - $D4 * 0.006) *POWER($E4, 0.75) * $C$14 / 13</f>
        <v>119.38343306567421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300</v>
      </c>
      <c r="C5">
        <v>5</v>
      </c>
      <c r="D5">
        <v>0</v>
      </c>
      <c r="E5">
        <v>100</v>
      </c>
      <c r="F5" s="3">
        <f t="shared" si="0"/>
        <v>183.89860854517656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360</v>
      </c>
      <c r="C6">
        <v>8</v>
      </c>
      <c r="D6">
        <v>2</v>
      </c>
      <c r="E6">
        <v>115</v>
      </c>
      <c r="F6" s="3">
        <f t="shared" si="0"/>
        <v>251.97969704721538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400</v>
      </c>
      <c r="C7">
        <v>15</v>
      </c>
      <c r="D7">
        <v>5</v>
      </c>
      <c r="E7">
        <v>125</v>
      </c>
      <c r="F7" s="3">
        <f t="shared" si="0"/>
        <v>316.62024154327185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440</v>
      </c>
      <c r="C8">
        <v>20</v>
      </c>
      <c r="D8">
        <v>10</v>
      </c>
      <c r="E8">
        <v>135</v>
      </c>
      <c r="F8" s="3">
        <f t="shared" si="0"/>
        <v>388.92008008873381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480</v>
      </c>
      <c r="C9">
        <v>25</v>
      </c>
      <c r="D9">
        <v>15</v>
      </c>
      <c r="E9">
        <v>145</v>
      </c>
      <c r="F9" s="3">
        <f t="shared" si="0"/>
        <v>470.48467507935186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0.15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2.4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66D-3B88-4A45-AD53-FBA097379B57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360</v>
      </c>
      <c r="C3">
        <v>15</v>
      </c>
      <c r="D3">
        <v>0</v>
      </c>
      <c r="E3">
        <v>4</v>
      </c>
      <c r="F3" s="3">
        <f>($B3 + 3 * $C3) / 10 / (1 - $D3 * 0.006) *POWER($E3, 0.75) * $C$12 / 13</f>
        <v>176.23276700341646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22.5</v>
      </c>
      <c r="J3" s="3">
        <f>MAX('Sword Stats'!E$2 - $C3, 0)*MAX(1 - $D3/100,0)*'Sword Stats'!$F$2</f>
        <v>45</v>
      </c>
      <c r="K3" s="3">
        <f>MAX('Sword Stats'!D$3 - $C3, 0)*MAX(1 - $D3/100,0)*'Sword Stats'!$F$3</f>
        <v>41.25</v>
      </c>
      <c r="L3" s="3">
        <f>MAX('Sword Stats'!E$3 - $C3, 0)*MAX(1 - $D3/100,0)*'Sword Stats'!$F$3</f>
        <v>73.125</v>
      </c>
      <c r="M3" s="3">
        <f>MAX('Sword Stats'!D$4 - $C3, 0)*MAX(1 - $D3/100,0)*'Sword Stats'!$F$4</f>
        <v>63.75</v>
      </c>
      <c r="N3" s="3">
        <f>MAX('Sword Stats'!E$4 - $C3, 0)*MAX(1 - $D3/100,0)*'Sword Stats'!$F$4</f>
        <v>106.875</v>
      </c>
      <c r="O3" s="3">
        <f>MAX('Sword Stats'!D$5 - $C3, 0)*MAX(1 - $D3/100,0)*'Sword Stats'!$F$5</f>
        <v>90</v>
      </c>
      <c r="P3" s="3">
        <f>MAX('Sword Stats'!E$5 - $C3, 0)*MAX(1 - $D3/100,0)*'Sword Stats'!$F$5</f>
        <v>146.25</v>
      </c>
      <c r="Q3" s="3">
        <f>MAX('Sword Stats'!D$6 - $C3, 0)*MAX(1 - $D3/100,0)*'Sword Stats'!$F$6</f>
        <v>116.25</v>
      </c>
      <c r="R3" s="3">
        <f>MAX('Sword Stats'!E$6 - $C3, 0)*MAX(1 - $D3/100,0)*'Sword Stats'!$F$6</f>
        <v>185.625</v>
      </c>
      <c r="S3" s="3">
        <f>MAX('Sword Stats'!D$7 - $C3, 0)*MAX(1 - $D3/100,0)*'Sword Stats'!$F$7</f>
        <v>138.75</v>
      </c>
      <c r="T3" s="3">
        <f>MAX('Sword Stats'!E$7 - $C3, 0)*MAX(1 - $D3/100,0)*'Sword Stats'!$F$7</f>
        <v>219.375</v>
      </c>
      <c r="U3" s="3">
        <f>MAX('Sword Stats'!D$8 - $C3, 0)*MAX(1 - $D3/100,0)*'Sword Stats'!$F$8</f>
        <v>172.5</v>
      </c>
      <c r="V3" s="3">
        <f>MAX('Sword Stats'!E$8 - $C3, 0)*MAX(1 - $D3/100,0)*'Sword Stats'!$F$8</f>
        <v>270</v>
      </c>
      <c r="W3" s="3">
        <f>MAX('Sword Stats'!D$9 - $C3, 0)*MAX(1 - $D3/100,0)*'Sword Stats'!$F$9</f>
        <v>37.5</v>
      </c>
      <c r="X3" s="3">
        <f>MAX('Sword Stats'!E$9 - $C3, 0)*MAX(1 - $D3/100,0)*'Sword Stats'!$F$9</f>
        <v>67.5</v>
      </c>
      <c r="Z3" s="3">
        <f>MAX('Axe Stats'!D$2 - $C3, 0)*'Axe Stats'!$F$2</f>
        <v>44</v>
      </c>
      <c r="AA3" s="3">
        <f>MAX('Axe Stats'!E$2 - $C3, 0)*'Axe Stats'!$F$2</f>
        <v>72</v>
      </c>
      <c r="AB3" s="3">
        <f>MAX('Axe Stats'!D$3 - $C3, 0)*'Axe Stats'!$F$3</f>
        <v>66</v>
      </c>
      <c r="AC3" s="3">
        <f>MAX('Axe Stats'!E$3 - $C3, 0)*'Axe Stats'!$F$3</f>
        <v>105</v>
      </c>
      <c r="AD3" s="3">
        <f>MAX('Axe Stats'!D$4 - $C3, 0)*'Axe Stats'!$F$4</f>
        <v>94</v>
      </c>
      <c r="AE3" s="3">
        <f>MAX('Axe Stats'!E$4 - $C3, 0)*'Axe Stats'!$F$4</f>
        <v>147</v>
      </c>
      <c r="AF3" s="3">
        <f>MAX('Axe Stats'!D$5 - $C3, 0)*'Axe Stats'!$F$5</f>
        <v>120</v>
      </c>
      <c r="AG3" s="3">
        <f>MAX('Axe Stats'!E$5 - $C3, 0)*'Axe Stats'!$F$5</f>
        <v>186</v>
      </c>
      <c r="AH3" s="3">
        <f>MAX('Axe Stats'!D$6 - $C3, 0)*'Axe Stats'!$F$6</f>
        <v>150</v>
      </c>
      <c r="AI3" s="3">
        <f>MAX('Axe Stats'!E$6 - $C3, 0)*'Axe Stats'!$F$6</f>
        <v>231</v>
      </c>
      <c r="AJ3" s="3">
        <f>MAX('Axe Stats'!D$7 - $C3, 0)*'Axe Stats'!$F$7</f>
        <v>188</v>
      </c>
      <c r="AK3" s="3">
        <f>MAX('Axe Stats'!E$7 - $C3, 0)*'Axe Stats'!$F$7</f>
        <v>288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47.006700000000002</v>
      </c>
      <c r="BG3" s="3">
        <f>MAX('Bow Stats'!E$2 - $C3, 0)*MAX(1 - $D3/100,0)*'Bow Stats'!$F$2</f>
        <v>69.757349999999988</v>
      </c>
      <c r="BH3" s="3">
        <f>MAX('Bow Stats'!D$3 - $C3, 0)*MAX(1 - $D3/100,0)*'Bow Stats'!$F$3</f>
        <v>62.772449999999999</v>
      </c>
      <c r="BI3" s="3">
        <f>MAX('Bow Stats'!E$3 - $C3, 0)*MAX(1 - $D3/100,0)*'Bow Stats'!$F$3</f>
        <v>91.842724999999987</v>
      </c>
      <c r="BJ3" s="3">
        <f>MAX('Bow Stats'!D$4 - $C3, 0)*MAX(1 - $D3/100,0)*'Bow Stats'!$F$4</f>
        <v>84.844500000000011</v>
      </c>
      <c r="BK3" s="3">
        <f>MAX('Bow Stats'!E$4 - $C3, 0)*MAX(1 - $D3/100,0)*'Bow Stats'!$F$4</f>
        <v>122.76224999999999</v>
      </c>
      <c r="BL3" s="3">
        <f>MAX('Bow Stats'!D$5 - $C3, 0)*MAX(1 - $D3/100,0)*'Bow Stats'!$F$5</f>
        <v>106.91655</v>
      </c>
      <c r="BM3" s="3">
        <f>MAX('Bow Stats'!E$5 - $C3, 0)*MAX(1 - $D3/100,0)*'Bow Stats'!$F$5</f>
        <v>153.68177499999999</v>
      </c>
      <c r="BN3" s="3">
        <f>MAX('Bow Stats'!D$6 - $C3, 0)*MAX(1 - $D3/100,0)*'Bow Stats'!$F$6</f>
        <v>132.14175</v>
      </c>
      <c r="BO3" s="3">
        <f>MAX('Bow Stats'!E$6 - $C3, 0)*MAX(1 - $D3/100,0)*'Bow Stats'!$F$6</f>
        <v>189.01837499999999</v>
      </c>
      <c r="BP3" s="3">
        <f>MAX('Bow Stats'!D$7 - $C3, 0)*MAX(1 - $D3/100,0)*'Bow Stats'!$F$7</f>
        <v>154.21380000000002</v>
      </c>
      <c r="BQ3" s="3">
        <f>MAX('Bow Stats'!E$7 - $C3, 0)*MAX(1 - $D3/100,0)*'Bow Stats'!$F$7</f>
        <v>219.93789999999998</v>
      </c>
      <c r="BS3" s="3">
        <f>MAX('Crossbow Stats'!D$2 - $C3, 0)*MAX(1 - $D3/100,0)*'Crossbow Stats'!$F$2</f>
        <v>70.125</v>
      </c>
      <c r="BT3" s="3">
        <f>MAX('Crossbow Stats'!E$2 - $C3*'Crossbow Stats'!$G$2, 0)*MAX(1 - $D3/100,0)*'Crossbow Stats'!$F$2</f>
        <v>70.125</v>
      </c>
      <c r="BU3" s="3">
        <f>MAX('Crossbow Stats'!D$3 - $C3, 0)*MAX(1 - $D3/100,0)*'Crossbow Stats'!$F$3</f>
        <v>91.375</v>
      </c>
      <c r="BV3" s="3">
        <f>MAX('Crossbow Stats'!E$3 - $C3*'Crossbow Stats'!$G$3, 0)*MAX(1 - $D3/100,0)*'Crossbow Stats'!$F$3</f>
        <v>91.375</v>
      </c>
      <c r="BW3" s="3">
        <f>MAX('Crossbow Stats'!D$4 - $C3, 0)*MAX(1 - $D3/100,0)*'Crossbow Stats'!$F$4</f>
        <v>119</v>
      </c>
      <c r="BX3" s="3">
        <f>MAX('Crossbow Stats'!E$4 - $C3*'Crossbow Stats'!$G$4, 0)*MAX(1 - $D3/100,0)*'Crossbow Stats'!$F$4</f>
        <v>238</v>
      </c>
      <c r="BY3" s="3">
        <f>MAX('Crossbow Stats'!D$5 - $C3, 0)*MAX(1 - $D3/100,0)*'Crossbow Stats'!$F$5</f>
        <v>146.625</v>
      </c>
      <c r="BZ3" s="3">
        <f>MAX('Crossbow Stats'!E$5 - $C3*'Crossbow Stats'!$G$5, 0)*MAX(1 - $D3/100,0)*'Crossbow Stats'!$F$5</f>
        <v>293.25</v>
      </c>
      <c r="CA3" s="3">
        <f>MAX('Crossbow Stats'!D$6 - $C3, 0)*MAX(1 - $D3/100,0)*'Crossbow Stats'!$F$6</f>
        <v>187</v>
      </c>
      <c r="CB3" s="3">
        <f>MAX('Crossbow Stats'!E$6 - $C3*'Crossbow Stats'!$G$6, 0)*MAX(1 - $D3/100,0)*'Crossbow Stats'!$F$6</f>
        <v>561</v>
      </c>
      <c r="CC3" s="3">
        <f>MAX('Crossbow Stats'!D$7 - $C3, 0)*MAX(1 - $D3/100,0)*'Crossbow Stats'!$F$7</f>
        <v>221</v>
      </c>
      <c r="CD3" s="3">
        <f>MAX('Crossbow Stats'!E$7 - $C3*'Crossbow Stats'!$G$7, 0)*MAX(1 - $D3/100,0)*'Crossbow Stats'!$F$7</f>
        <v>884</v>
      </c>
    </row>
    <row r="4" spans="1:82" x14ac:dyDescent="0.3">
      <c r="A4" s="1">
        <v>2</v>
      </c>
      <c r="B4">
        <v>425</v>
      </c>
      <c r="C4">
        <v>25</v>
      </c>
      <c r="D4">
        <v>2</v>
      </c>
      <c r="E4">
        <v>4</v>
      </c>
      <c r="F4" s="3">
        <f t="shared" ref="F4:F7" si="0">($B4 + 3 * $C4) / 10 / (1 - $D4 * 0.006) *POWER($E4, 0.75) * $C$12 / 13</f>
        <v>220.21388389490735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7.3500000000000005</v>
      </c>
      <c r="J4" s="3">
        <f>MAX('Sword Stats'!E$2 - $C4, 0)*MAX(1 - $D4/100,0)*'Sword Stats'!$F$2</f>
        <v>29.400000000000002</v>
      </c>
      <c r="K4" s="3">
        <f>MAX('Sword Stats'!D$3 - $C4, 0)*MAX(1 - $D4/100,0)*'Sword Stats'!$F$3</f>
        <v>25.724999999999998</v>
      </c>
      <c r="L4" s="3">
        <f>MAX('Sword Stats'!E$3 - $C4, 0)*MAX(1 - $D4/100,0)*'Sword Stats'!$F$3</f>
        <v>56.962500000000006</v>
      </c>
      <c r="M4" s="3">
        <f>MAX('Sword Stats'!D$4 - $C4, 0)*MAX(1 - $D4/100,0)*'Sword Stats'!$F$4</f>
        <v>47.774999999999999</v>
      </c>
      <c r="N4" s="3">
        <f>MAX('Sword Stats'!E$4 - $C4, 0)*MAX(1 - $D4/100,0)*'Sword Stats'!$F$4</f>
        <v>90.037499999999994</v>
      </c>
      <c r="O4" s="3">
        <f>MAX('Sword Stats'!D$5 - $C4, 0)*MAX(1 - $D4/100,0)*'Sword Stats'!$F$5</f>
        <v>73.5</v>
      </c>
      <c r="P4" s="3">
        <f>MAX('Sword Stats'!E$5 - $C4, 0)*MAX(1 - $D4/100,0)*'Sword Stats'!$F$5</f>
        <v>128.625</v>
      </c>
      <c r="Q4" s="3">
        <f>MAX('Sword Stats'!D$6 - $C4, 0)*MAX(1 - $D4/100,0)*'Sword Stats'!$F$6</f>
        <v>99.225000000000009</v>
      </c>
      <c r="R4" s="3">
        <f>MAX('Sword Stats'!E$6 - $C4, 0)*MAX(1 - $D4/100,0)*'Sword Stats'!$F$6</f>
        <v>167.21249999999998</v>
      </c>
      <c r="S4" s="3">
        <f>MAX('Sword Stats'!D$7 - $C4, 0)*MAX(1 - $D4/100,0)*'Sword Stats'!$F$7</f>
        <v>121.27499999999999</v>
      </c>
      <c r="T4" s="3">
        <f>MAX('Sword Stats'!E$7 - $C4, 0)*MAX(1 - $D4/100,0)*'Sword Stats'!$F$7</f>
        <v>200.28750000000002</v>
      </c>
      <c r="U4" s="3">
        <f>MAX('Sword Stats'!D$8 - $C4, 0)*MAX(1 - $D4/100,0)*'Sword Stats'!$F$8</f>
        <v>154.35</v>
      </c>
      <c r="V4" s="3">
        <f>MAX('Sword Stats'!E$8 - $C4, 0)*MAX(1 - $D4/100,0)*'Sword Stats'!$F$8</f>
        <v>249.89999999999998</v>
      </c>
      <c r="W4" s="3">
        <f>MAX('Sword Stats'!D$9 - $C4, 0)*MAX(1 - $D4/100,0)*'Sword Stats'!$F$9</f>
        <v>22.049999999999997</v>
      </c>
      <c r="X4" s="3">
        <f>MAX('Sword Stats'!E$9 - $C4, 0)*MAX(1 - $D4/100,0)*'Sword Stats'!$F$9</f>
        <v>51.449999999999996</v>
      </c>
      <c r="Z4" s="3">
        <f>MAX('Axe Stats'!D$2 - $C4, 0)*'Axe Stats'!$F$2</f>
        <v>36</v>
      </c>
      <c r="AA4" s="3">
        <f>MAX('Axe Stats'!E$2 - $C4, 0)*'Axe Stats'!$F$2</f>
        <v>64</v>
      </c>
      <c r="AB4" s="3">
        <f>MAX('Axe Stats'!D$3 - $C4, 0)*'Axe Stats'!$F$3</f>
        <v>58</v>
      </c>
      <c r="AC4" s="3">
        <f>MAX('Axe Stats'!E$3 - $C4, 0)*'Axe Stats'!$F$3</f>
        <v>97</v>
      </c>
      <c r="AD4" s="3">
        <f>MAX('Axe Stats'!D$4 - $C4, 0)*'Axe Stats'!$F$4</f>
        <v>86</v>
      </c>
      <c r="AE4" s="3">
        <f>MAX('Axe Stats'!E$4 - $C4, 0)*'Axe Stats'!$F$4</f>
        <v>139</v>
      </c>
      <c r="AF4" s="3">
        <f>MAX('Axe Stats'!D$5 - $C4, 0)*'Axe Stats'!$F$5</f>
        <v>112</v>
      </c>
      <c r="AG4" s="3">
        <f>MAX('Axe Stats'!E$5 - $C4, 0)*'Axe Stats'!$F$5</f>
        <v>178</v>
      </c>
      <c r="AH4" s="3">
        <f>MAX('Axe Stats'!D$6 - $C4, 0)*'Axe Stats'!$F$6</f>
        <v>142</v>
      </c>
      <c r="AI4" s="3">
        <f>MAX('Axe Stats'!E$6 - $C4, 0)*'Axe Stats'!$F$6</f>
        <v>223</v>
      </c>
      <c r="AJ4" s="3">
        <f>MAX('Axe Stats'!D$7 - $C4, 0)*'Axe Stats'!$F$7</f>
        <v>180</v>
      </c>
      <c r="AK4" s="3">
        <f>MAX('Axe Stats'!E$7 - $C4, 0)*'Axe Stats'!$F$7</f>
        <v>280</v>
      </c>
      <c r="AM4" s="3">
        <f>MAX('Scythe Stats'!D$2, 0)*MAX(1 - $D4/100,0)*'Scythe Stats'!$F$2</f>
        <v>79.38</v>
      </c>
      <c r="AN4" s="3">
        <f>MAX('Scythe Stats'!E$2, 0)*MAX(1 - $D4/100,0)*'Scythe Stats'!$F$2</f>
        <v>119.07000000000001</v>
      </c>
      <c r="AO4" s="3">
        <f>MAX('Scythe Stats'!D$3, 0)*MAX(1 - $D4/100,0)*'Scythe Stats'!$F$3</f>
        <v>94.814999999999998</v>
      </c>
      <c r="AP4" s="3">
        <f>MAX('Scythe Stats'!E$3, 0)*MAX(1 - $D4/100,0)*'Scythe Stats'!$F$3</f>
        <v>142.2225</v>
      </c>
      <c r="AQ4" s="3">
        <f>MAX('Scythe Stats'!D$4, 0)*MAX(1 - $D4/100,0)*'Scythe Stats'!$F$4</f>
        <v>114.66</v>
      </c>
      <c r="AR4" s="3">
        <f>MAX('Scythe Stats'!E$4, 0)*MAX(1 - $D4/100,0)*'Scythe Stats'!$F$4</f>
        <v>171.99</v>
      </c>
      <c r="AS4" s="3">
        <f>MAX('Scythe Stats'!D$5, 0)*MAX(1 - $D4/100,0)*'Scythe Stats'!$F$5</f>
        <v>136.71</v>
      </c>
      <c r="AT4" s="3">
        <f>MAX('Scythe Stats'!E$5, 0)*MAX(1 - $D4/100,0)*'Scythe Stats'!$F$5</f>
        <v>205.065</v>
      </c>
      <c r="AU4" s="3">
        <f>MAX('Scythe Stats'!D$6, 0)*MAX(1 - $D4/100,0)*'Scythe Stats'!$F$6</f>
        <v>167.58</v>
      </c>
      <c r="AV4" s="3">
        <f>MAX('Scythe Stats'!E$6, 0)*MAX(1 - $D4/100,0)*'Scythe Stats'!$F$6</f>
        <v>251.37</v>
      </c>
      <c r="AW4" s="3">
        <f>MAX('Scythe Stats'!D$7, 0)*MAX(1 - $D4/100,0)*'Scythe Stats'!$F$7</f>
        <v>202.85999999999999</v>
      </c>
      <c r="AX4" s="3">
        <f>MAX('Scythe Stats'!E$7, 0)*MAX(1 - $D4/100,0)*'Scythe Stats'!$F$7</f>
        <v>304.29000000000002</v>
      </c>
      <c r="AY4" s="3">
        <f>MAX('Scythe Stats'!D$8, 0)*MAX(1 - $D4/100,0)*'Scythe Stats'!$F$8</f>
        <v>61.739999999999995</v>
      </c>
      <c r="AZ4" s="3">
        <f>MAX('Scythe Stats'!E$8, 0)*MAX(1 - $D4/100,0)*'Scythe Stats'!$F$8</f>
        <v>92.609999999999985</v>
      </c>
      <c r="BA4" s="3">
        <f>MAX('Scythe Stats'!D$9, 0)*MAX(1 - $D4/100,0)*'Scythe Stats'!$F$9</f>
        <v>70.56</v>
      </c>
      <c r="BB4" s="3">
        <f>MAX('Scythe Stats'!E$9, 0)*MAX(1 - $D4/100,0)*'Scythe Stats'!$F$9</f>
        <v>105.84</v>
      </c>
      <c r="BC4" s="3">
        <f>MAX('Scythe Stats'!D$10, 0)*MAX(1 - $D4/100,0)*'Scythe Stats'!$F$10</f>
        <v>83.79</v>
      </c>
      <c r="BD4" s="3">
        <f>MAX('Scythe Stats'!E$10, 0)*MAX(1 - $D4/100,0)*'Scythe Stats'!$F$10</f>
        <v>125.685</v>
      </c>
      <c r="BF4" s="3">
        <f>MAX('Bow Stats'!D$2 - $C4, 0)*MAX(1 - $D4/100,0)*'Bow Stats'!$F$2</f>
        <v>39.696565999999997</v>
      </c>
      <c r="BG4" s="3">
        <f>MAX('Bow Stats'!E$2 - $C4, 0)*MAX(1 - $D4/100,0)*'Bow Stats'!$F$2</f>
        <v>61.992202999999989</v>
      </c>
      <c r="BH4" s="3">
        <f>MAX('Bow Stats'!D$3 - $C4, 0)*MAX(1 - $D4/100,0)*'Bow Stats'!$F$3</f>
        <v>55.147000999999996</v>
      </c>
      <c r="BI4" s="3">
        <f>MAX('Bow Stats'!E$3 - $C4, 0)*MAX(1 - $D4/100,0)*'Bow Stats'!$F$3</f>
        <v>83.635870499999982</v>
      </c>
      <c r="BJ4" s="3">
        <f>MAX('Bow Stats'!D$4 - $C4, 0)*MAX(1 - $D4/100,0)*'Bow Stats'!$F$4</f>
        <v>76.777609999999996</v>
      </c>
      <c r="BK4" s="3">
        <f>MAX('Bow Stats'!E$4 - $C4, 0)*MAX(1 - $D4/100,0)*'Bow Stats'!$F$4</f>
        <v>113.93700499999998</v>
      </c>
      <c r="BL4" s="3">
        <f>MAX('Bow Stats'!D$5 - $C4, 0)*MAX(1 - $D4/100,0)*'Bow Stats'!$F$5</f>
        <v>98.408219000000003</v>
      </c>
      <c r="BM4" s="3">
        <f>MAX('Bow Stats'!E$5 - $C4, 0)*MAX(1 - $D4/100,0)*'Bow Stats'!$F$5</f>
        <v>144.23813949999999</v>
      </c>
      <c r="BN4" s="3">
        <f>MAX('Bow Stats'!D$6 - $C4, 0)*MAX(1 - $D4/100,0)*'Bow Stats'!$F$6</f>
        <v>123.12891499999999</v>
      </c>
      <c r="BO4" s="3">
        <f>MAX('Bow Stats'!E$6 - $C4, 0)*MAX(1 - $D4/100,0)*'Bow Stats'!$F$6</f>
        <v>178.86800749999998</v>
      </c>
      <c r="BP4" s="3">
        <f>MAX('Bow Stats'!D$7 - $C4, 0)*MAX(1 - $D4/100,0)*'Bow Stats'!$F$7</f>
        <v>144.759524</v>
      </c>
      <c r="BQ4" s="3">
        <f>MAX('Bow Stats'!E$7 - $C4, 0)*MAX(1 - $D4/100,0)*'Bow Stats'!$F$7</f>
        <v>209.16914199999999</v>
      </c>
      <c r="BS4" s="3">
        <f>MAX('Crossbow Stats'!D$2 - $C4, 0)*MAX(1 - $D4/100,0)*'Crossbow Stats'!$F$2</f>
        <v>60.392499999999998</v>
      </c>
      <c r="BT4" s="3">
        <f>MAX('Crossbow Stats'!E$2 - $C4*'Crossbow Stats'!$G$2, 0)*MAX(1 - $D4/100,0)*'Crossbow Stats'!$F$2</f>
        <v>60.392499999999998</v>
      </c>
      <c r="BU4" s="3">
        <f>MAX('Crossbow Stats'!D$3 - $C4, 0)*MAX(1 - $D4/100,0)*'Crossbow Stats'!$F$3</f>
        <v>81.217500000000001</v>
      </c>
      <c r="BV4" s="3">
        <f>MAX('Crossbow Stats'!E$3 - $C4*'Crossbow Stats'!$G$3, 0)*MAX(1 - $D4/100,0)*'Crossbow Stats'!$F$3</f>
        <v>81.217500000000001</v>
      </c>
      <c r="BW4" s="3">
        <f>MAX('Crossbow Stats'!D$4 - $C4, 0)*MAX(1 - $D4/100,0)*'Crossbow Stats'!$F$4</f>
        <v>108.28999999999999</v>
      </c>
      <c r="BX4" s="3">
        <f>MAX('Crossbow Stats'!E$4 - $C4*'Crossbow Stats'!$G$4, 0)*MAX(1 - $D4/100,0)*'Crossbow Stats'!$F$4</f>
        <v>216.57999999999998</v>
      </c>
      <c r="BY4" s="3">
        <f>MAX('Crossbow Stats'!D$5 - $C4, 0)*MAX(1 - $D4/100,0)*'Crossbow Stats'!$F$5</f>
        <v>135.36249999999998</v>
      </c>
      <c r="BZ4" s="3">
        <f>MAX('Crossbow Stats'!E$5 - $C4*'Crossbow Stats'!$G$5, 0)*MAX(1 - $D4/100,0)*'Crossbow Stats'!$F$5</f>
        <v>270.72499999999997</v>
      </c>
      <c r="CA4" s="3">
        <f>MAX('Crossbow Stats'!D$6 - $C4, 0)*MAX(1 - $D4/100,0)*'Crossbow Stats'!$F$6</f>
        <v>174.92999999999998</v>
      </c>
      <c r="CB4" s="3">
        <f>MAX('Crossbow Stats'!E$6 - $C4*'Crossbow Stats'!$G$6, 0)*MAX(1 - $D4/100,0)*'Crossbow Stats'!$F$6</f>
        <v>524.79</v>
      </c>
      <c r="CC4" s="3">
        <f>MAX('Crossbow Stats'!D$7 - $C4, 0)*MAX(1 - $D4/100,0)*'Crossbow Stats'!$F$7</f>
        <v>208.25</v>
      </c>
      <c r="CD4" s="3">
        <f>MAX('Crossbow Stats'!E$7 - $C4*'Crossbow Stats'!$G$7, 0)*MAX(1 - $D4/100,0)*'Crossbow Stats'!$F$7</f>
        <v>833</v>
      </c>
    </row>
    <row r="5" spans="1:82" x14ac:dyDescent="0.3">
      <c r="A5" s="1">
        <v>3</v>
      </c>
      <c r="B5">
        <v>525</v>
      </c>
      <c r="C5">
        <v>35</v>
      </c>
      <c r="D5">
        <v>5</v>
      </c>
      <c r="E5">
        <v>4</v>
      </c>
      <c r="F5" s="3">
        <f t="shared" si="0"/>
        <v>282.6184121475178</v>
      </c>
      <c r="H5" s="3" t="str">
        <f t="shared" ca="1" si="1"/>
        <v>T6 Scythe</v>
      </c>
      <c r="I5" s="3">
        <f>MAX('Sword Stats'!D$2 - $C5, 0)*MAX(1 - $D5/100,0)*'Sword Stats'!$F$2</f>
        <v>0</v>
      </c>
      <c r="J5" s="3">
        <f>MAX('Sword Stats'!E$2 - $C5, 0)*MAX(1 - $D5/100,0)*'Sword Stats'!$F$2</f>
        <v>14.25</v>
      </c>
      <c r="K5" s="3">
        <f>MAX('Sword Stats'!D$3 - $C5, 0)*MAX(1 - $D5/100,0)*'Sword Stats'!$F$3</f>
        <v>10.6875</v>
      </c>
      <c r="L5" s="3">
        <f>MAX('Sword Stats'!E$3 - $C5, 0)*MAX(1 - $D5/100,0)*'Sword Stats'!$F$3</f>
        <v>40.96875</v>
      </c>
      <c r="M5" s="3">
        <f>MAX('Sword Stats'!D$4 - $C5, 0)*MAX(1 - $D5/100,0)*'Sword Stats'!$F$4</f>
        <v>32.0625</v>
      </c>
      <c r="N5" s="3">
        <f>MAX('Sword Stats'!E$4 - $C5, 0)*MAX(1 - $D5/100,0)*'Sword Stats'!$F$4</f>
        <v>73.03125</v>
      </c>
      <c r="O5" s="3">
        <f>MAX('Sword Stats'!D$5 - $C5, 0)*MAX(1 - $D5/100,0)*'Sword Stats'!$F$5</f>
        <v>57</v>
      </c>
      <c r="P5" s="3">
        <f>MAX('Sword Stats'!E$5 - $C5, 0)*MAX(1 - $D5/100,0)*'Sword Stats'!$F$5</f>
        <v>110.4375</v>
      </c>
      <c r="Q5" s="3">
        <f>MAX('Sword Stats'!D$6 - $C5, 0)*MAX(1 - $D5/100,0)*'Sword Stats'!$F$6</f>
        <v>81.9375</v>
      </c>
      <c r="R5" s="3">
        <f>MAX('Sword Stats'!E$6 - $C5, 0)*MAX(1 - $D5/100,0)*'Sword Stats'!$F$6</f>
        <v>147.84375</v>
      </c>
      <c r="S5" s="3">
        <f>MAX('Sword Stats'!D$7 - $C5, 0)*MAX(1 - $D5/100,0)*'Sword Stats'!$F$7</f>
        <v>103.3125</v>
      </c>
      <c r="T5" s="3">
        <f>MAX('Sword Stats'!E$7 - $C5, 0)*MAX(1 - $D5/100,0)*'Sword Stats'!$F$7</f>
        <v>179.90625</v>
      </c>
      <c r="U5" s="3">
        <f>MAX('Sword Stats'!D$8 - $C5, 0)*MAX(1 - $D5/100,0)*'Sword Stats'!$F$8</f>
        <v>135.375</v>
      </c>
      <c r="V5" s="3">
        <f>MAX('Sword Stats'!E$8 - $C5, 0)*MAX(1 - $D5/100,0)*'Sword Stats'!$F$8</f>
        <v>228</v>
      </c>
      <c r="W5" s="3">
        <f>MAX('Sword Stats'!D$9 - $C5, 0)*MAX(1 - $D5/100,0)*'Sword Stats'!$F$9</f>
        <v>7.125</v>
      </c>
      <c r="X5" s="3">
        <f>MAX('Sword Stats'!E$9 - $C5, 0)*MAX(1 - $D5/100,0)*'Sword Stats'!$F$9</f>
        <v>35.625</v>
      </c>
      <c r="Z5" s="3">
        <f>MAX('Axe Stats'!D$2 - $C5, 0)*'Axe Stats'!$F$2</f>
        <v>28</v>
      </c>
      <c r="AA5" s="3">
        <f>MAX('Axe Stats'!E$2 - $C5, 0)*'Axe Stats'!$F$2</f>
        <v>56</v>
      </c>
      <c r="AB5" s="3">
        <f>MAX('Axe Stats'!D$3 - $C5, 0)*'Axe Stats'!$F$3</f>
        <v>50</v>
      </c>
      <c r="AC5" s="3">
        <f>MAX('Axe Stats'!E$3 - $C5, 0)*'Axe Stats'!$F$3</f>
        <v>89</v>
      </c>
      <c r="AD5" s="3">
        <f>MAX('Axe Stats'!D$4 - $C5, 0)*'Axe Stats'!$F$4</f>
        <v>78</v>
      </c>
      <c r="AE5" s="3">
        <f>MAX('Axe Stats'!E$4 - $C5, 0)*'Axe Stats'!$F$4</f>
        <v>131</v>
      </c>
      <c r="AF5" s="3">
        <f>MAX('Axe Stats'!D$5 - $C5, 0)*'Axe Stats'!$F$5</f>
        <v>104</v>
      </c>
      <c r="AG5" s="3">
        <f>MAX('Axe Stats'!E$5 - $C5, 0)*'Axe Stats'!$F$5</f>
        <v>170</v>
      </c>
      <c r="AH5" s="3">
        <f>MAX('Axe Stats'!D$6 - $C5, 0)*'Axe Stats'!$F$6</f>
        <v>134</v>
      </c>
      <c r="AI5" s="3">
        <f>MAX('Axe Stats'!E$6 - $C5, 0)*'Axe Stats'!$F$6</f>
        <v>215</v>
      </c>
      <c r="AJ5" s="3">
        <f>MAX('Axe Stats'!D$7 - $C5, 0)*'Axe Stats'!$F$7</f>
        <v>172</v>
      </c>
      <c r="AK5" s="3">
        <f>MAX('Axe Stats'!E$7 - $C5, 0)*'Axe Stats'!$F$7</f>
        <v>272</v>
      </c>
      <c r="AM5" s="3">
        <f>MAX('Scythe Stats'!D$2, 0)*MAX(1 - $D5/100,0)*'Scythe Stats'!$F$2</f>
        <v>76.949999999999989</v>
      </c>
      <c r="AN5" s="3">
        <f>MAX('Scythe Stats'!E$2, 0)*MAX(1 - $D5/100,0)*'Scythe Stats'!$F$2</f>
        <v>115.425</v>
      </c>
      <c r="AO5" s="3">
        <f>MAX('Scythe Stats'!D$3, 0)*MAX(1 - $D5/100,0)*'Scythe Stats'!$F$3</f>
        <v>91.912500000000009</v>
      </c>
      <c r="AP5" s="3">
        <f>MAX('Scythe Stats'!E$3, 0)*MAX(1 - $D5/100,0)*'Scythe Stats'!$F$3</f>
        <v>137.86875000000001</v>
      </c>
      <c r="AQ5" s="3">
        <f>MAX('Scythe Stats'!D$4, 0)*MAX(1 - $D5/100,0)*'Scythe Stats'!$F$4</f>
        <v>111.14999999999999</v>
      </c>
      <c r="AR5" s="3">
        <f>MAX('Scythe Stats'!E$4, 0)*MAX(1 - $D5/100,0)*'Scythe Stats'!$F$4</f>
        <v>166.72499999999999</v>
      </c>
      <c r="AS5" s="3">
        <f>MAX('Scythe Stats'!D$5, 0)*MAX(1 - $D5/100,0)*'Scythe Stats'!$F$5</f>
        <v>132.52500000000001</v>
      </c>
      <c r="AT5" s="3">
        <f>MAX('Scythe Stats'!E$5, 0)*MAX(1 - $D5/100,0)*'Scythe Stats'!$F$5</f>
        <v>198.78749999999999</v>
      </c>
      <c r="AU5" s="3">
        <f>MAX('Scythe Stats'!D$6, 0)*MAX(1 - $D5/100,0)*'Scythe Stats'!$F$6</f>
        <v>162.45000000000002</v>
      </c>
      <c r="AV5" s="3">
        <f>MAX('Scythe Stats'!E$6, 0)*MAX(1 - $D5/100,0)*'Scythe Stats'!$F$6</f>
        <v>243.67499999999998</v>
      </c>
      <c r="AW5" s="3">
        <f>MAX('Scythe Stats'!D$7, 0)*MAX(1 - $D5/100,0)*'Scythe Stats'!$F$7</f>
        <v>196.64999999999998</v>
      </c>
      <c r="AX5" s="3">
        <f>MAX('Scythe Stats'!E$7, 0)*MAX(1 - $D5/100,0)*'Scythe Stats'!$F$7</f>
        <v>294.97499999999997</v>
      </c>
      <c r="AY5" s="3">
        <f>MAX('Scythe Stats'!D$8, 0)*MAX(1 - $D5/100,0)*'Scythe Stats'!$F$8</f>
        <v>59.849999999999994</v>
      </c>
      <c r="AZ5" s="3">
        <f>MAX('Scythe Stats'!E$8, 0)*MAX(1 - $D5/100,0)*'Scythe Stats'!$F$8</f>
        <v>89.774999999999991</v>
      </c>
      <c r="BA5" s="3">
        <f>MAX('Scythe Stats'!D$9, 0)*MAX(1 - $D5/100,0)*'Scythe Stats'!$F$9</f>
        <v>68.399999999999991</v>
      </c>
      <c r="BB5" s="3">
        <f>MAX('Scythe Stats'!E$9, 0)*MAX(1 - $D5/100,0)*'Scythe Stats'!$F$9</f>
        <v>102.6</v>
      </c>
      <c r="BC5" s="3">
        <f>MAX('Scythe Stats'!D$10, 0)*MAX(1 - $D5/100,0)*'Scythe Stats'!$F$10</f>
        <v>81.225000000000009</v>
      </c>
      <c r="BD5" s="3">
        <f>MAX('Scythe Stats'!E$10, 0)*MAX(1 - $D5/100,0)*'Scythe Stats'!$F$10</f>
        <v>121.83749999999999</v>
      </c>
      <c r="BF5" s="3">
        <f>MAX('Bow Stats'!D$2 - $C5, 0)*MAX(1 - $D5/100,0)*'Bow Stats'!$F$2</f>
        <v>32.306365</v>
      </c>
      <c r="BG5" s="3">
        <f>MAX('Bow Stats'!E$2 - $C5, 0)*MAX(1 - $D5/100,0)*'Bow Stats'!$F$2</f>
        <v>53.919482499999994</v>
      </c>
      <c r="BH5" s="3">
        <f>MAX('Bow Stats'!D$3 - $C5, 0)*MAX(1 - $D5/100,0)*'Bow Stats'!$F$3</f>
        <v>47.283827500000001</v>
      </c>
      <c r="BI5" s="3">
        <f>MAX('Bow Stats'!E$3 - $C5, 0)*MAX(1 - $D5/100,0)*'Bow Stats'!$F$3</f>
        <v>74.900588749999997</v>
      </c>
      <c r="BJ5" s="3">
        <f>MAX('Bow Stats'!D$4 - $C5, 0)*MAX(1 - $D5/100,0)*'Bow Stats'!$F$4</f>
        <v>68.252274999999997</v>
      </c>
      <c r="BK5" s="3">
        <f>MAX('Bow Stats'!E$4 - $C5, 0)*MAX(1 - $D5/100,0)*'Bow Stats'!$F$4</f>
        <v>104.27413749999998</v>
      </c>
      <c r="BL5" s="3">
        <f>MAX('Bow Stats'!D$5 - $C5, 0)*MAX(1 - $D5/100,0)*'Bow Stats'!$F$5</f>
        <v>89.220722499999994</v>
      </c>
      <c r="BM5" s="3">
        <f>MAX('Bow Stats'!E$5 - $C5, 0)*MAX(1 - $D5/100,0)*'Bow Stats'!$F$5</f>
        <v>133.64768624999999</v>
      </c>
      <c r="BN5" s="3">
        <f>MAX('Bow Stats'!D$6 - $C5, 0)*MAX(1 - $D5/100,0)*'Bow Stats'!$F$6</f>
        <v>113.1846625</v>
      </c>
      <c r="BO5" s="3">
        <f>MAX('Bow Stats'!E$6 - $C5, 0)*MAX(1 - $D5/100,0)*'Bow Stats'!$F$6</f>
        <v>167.21745624999997</v>
      </c>
      <c r="BP5" s="3">
        <f>MAX('Bow Stats'!D$7 - $C5, 0)*MAX(1 - $D5/100,0)*'Bow Stats'!$F$7</f>
        <v>134.15311</v>
      </c>
      <c r="BQ5" s="3">
        <f>MAX('Bow Stats'!E$7 - $C5, 0)*MAX(1 - $D5/100,0)*'Bow Stats'!$F$7</f>
        <v>196.591005</v>
      </c>
      <c r="BS5" s="3">
        <f>MAX('Crossbow Stats'!D$2 - $C5, 0)*MAX(1 - $D5/100,0)*'Crossbow Stats'!$F$2</f>
        <v>50.46875</v>
      </c>
      <c r="BT5" s="3">
        <f>MAX('Crossbow Stats'!E$2 - $C5*'Crossbow Stats'!$G$2, 0)*MAX(1 - $D5/100,0)*'Crossbow Stats'!$F$2</f>
        <v>50.46875</v>
      </c>
      <c r="BU5" s="3">
        <f>MAX('Crossbow Stats'!D$3 - $C5, 0)*MAX(1 - $D5/100,0)*'Crossbow Stats'!$F$3</f>
        <v>70.65625</v>
      </c>
      <c r="BV5" s="3">
        <f>MAX('Crossbow Stats'!E$3 - $C5*'Crossbow Stats'!$G$3, 0)*MAX(1 - $D5/100,0)*'Crossbow Stats'!$F$3</f>
        <v>70.65625</v>
      </c>
      <c r="BW5" s="3">
        <f>MAX('Crossbow Stats'!D$4 - $C5, 0)*MAX(1 - $D5/100,0)*'Crossbow Stats'!$F$4</f>
        <v>96.899999999999991</v>
      </c>
      <c r="BX5" s="3">
        <f>MAX('Crossbow Stats'!E$4 - $C5*'Crossbow Stats'!$G$4, 0)*MAX(1 - $D5/100,0)*'Crossbow Stats'!$F$4</f>
        <v>193.79999999999998</v>
      </c>
      <c r="BY5" s="3">
        <f>MAX('Crossbow Stats'!D$5 - $C5, 0)*MAX(1 - $D5/100,0)*'Crossbow Stats'!$F$5</f>
        <v>123.14375</v>
      </c>
      <c r="BZ5" s="3">
        <f>MAX('Crossbow Stats'!E$5 - $C5*'Crossbow Stats'!$G$5, 0)*MAX(1 - $D5/100,0)*'Crossbow Stats'!$F$5</f>
        <v>246.28749999999999</v>
      </c>
      <c r="CA5" s="3">
        <f>MAX('Crossbow Stats'!D$6 - $C5, 0)*MAX(1 - $D5/100,0)*'Crossbow Stats'!$F$6</f>
        <v>161.5</v>
      </c>
      <c r="CB5" s="3">
        <f>MAX('Crossbow Stats'!E$6 - $C5*'Crossbow Stats'!$G$6, 0)*MAX(1 - $D5/100,0)*'Crossbow Stats'!$F$6</f>
        <v>484.5</v>
      </c>
      <c r="CC5" s="3">
        <f>MAX('Crossbow Stats'!D$7 - $C5, 0)*MAX(1 - $D5/100,0)*'Crossbow Stats'!$F$7</f>
        <v>193.79999999999998</v>
      </c>
      <c r="CD5" s="3">
        <f>MAX('Crossbow Stats'!E$7 - $C5*'Crossbow Stats'!$G$7, 0)*MAX(1 - $D5/100,0)*'Crossbow Stats'!$F$7</f>
        <v>775.19999999999993</v>
      </c>
    </row>
    <row r="6" spans="1:82" x14ac:dyDescent="0.3">
      <c r="A6" s="1">
        <v>4</v>
      </c>
      <c r="B6">
        <v>640</v>
      </c>
      <c r="C6">
        <v>50</v>
      </c>
      <c r="D6">
        <v>8</v>
      </c>
      <c r="E6">
        <v>4</v>
      </c>
      <c r="F6" s="3">
        <f t="shared" si="0"/>
        <v>361.0952534824645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0</v>
      </c>
      <c r="K6" s="3">
        <f>MAX('Sword Stats'!D$3 - $C6, 0)*MAX(1 - $D6/100,0)*'Sword Stats'!$F$3</f>
        <v>0</v>
      </c>
      <c r="L6" s="3">
        <f>MAX('Sword Stats'!E$3 - $C6, 0)*MAX(1 - $D6/100,0)*'Sword Stats'!$F$3</f>
        <v>18.975000000000001</v>
      </c>
      <c r="M6" s="3">
        <f>MAX('Sword Stats'!D$4 - $C6, 0)*MAX(1 - $D6/100,0)*'Sword Stats'!$F$4</f>
        <v>10.350000000000001</v>
      </c>
      <c r="N6" s="3">
        <f>MAX('Sword Stats'!E$4 - $C6, 0)*MAX(1 - $D6/100,0)*'Sword Stats'!$F$4</f>
        <v>50.025000000000006</v>
      </c>
      <c r="O6" s="3">
        <f>MAX('Sword Stats'!D$5 - $C6, 0)*MAX(1 - $D6/100,0)*'Sword Stats'!$F$5</f>
        <v>34.5</v>
      </c>
      <c r="P6" s="3">
        <f>MAX('Sword Stats'!E$5 - $C6, 0)*MAX(1 - $D6/100,0)*'Sword Stats'!$F$5</f>
        <v>86.25</v>
      </c>
      <c r="Q6" s="3">
        <f>MAX('Sword Stats'!D$6 - $C6, 0)*MAX(1 - $D6/100,0)*'Sword Stats'!$F$6</f>
        <v>58.650000000000006</v>
      </c>
      <c r="R6" s="3">
        <f>MAX('Sword Stats'!E$6 - $C6, 0)*MAX(1 - $D6/100,0)*'Sword Stats'!$F$6</f>
        <v>122.47500000000001</v>
      </c>
      <c r="S6" s="3">
        <f>MAX('Sword Stats'!D$7 - $C6, 0)*MAX(1 - $D6/100,0)*'Sword Stats'!$F$7</f>
        <v>79.350000000000009</v>
      </c>
      <c r="T6" s="3">
        <f>MAX('Sword Stats'!E$7 - $C6, 0)*MAX(1 - $D6/100,0)*'Sword Stats'!$F$7</f>
        <v>153.52500000000001</v>
      </c>
      <c r="U6" s="3">
        <f>MAX('Sword Stats'!D$8 - $C6, 0)*MAX(1 - $D6/100,0)*'Sword Stats'!$F$8</f>
        <v>110.4</v>
      </c>
      <c r="V6" s="3">
        <f>MAX('Sword Stats'!E$8 - $C6, 0)*MAX(1 - $D6/100,0)*'Sword Stats'!$F$8</f>
        <v>200.10000000000002</v>
      </c>
      <c r="W6" s="3">
        <f>MAX('Sword Stats'!D$9 - $C6, 0)*MAX(1 - $D6/100,0)*'Sword Stats'!$F$9</f>
        <v>0</v>
      </c>
      <c r="X6" s="3">
        <f>MAX('Sword Stats'!E$9 - $C6, 0)*MAX(1 - $D6/100,0)*'Sword Stats'!$F$9</f>
        <v>13.8</v>
      </c>
      <c r="Z6" s="3">
        <f>MAX('Axe Stats'!D$2 - $C6, 0)*'Axe Stats'!$F$2</f>
        <v>16</v>
      </c>
      <c r="AA6" s="3">
        <f>MAX('Axe Stats'!E$2 - $C6, 0)*'Axe Stats'!$F$2</f>
        <v>44</v>
      </c>
      <c r="AB6" s="3">
        <f>MAX('Axe Stats'!D$3 - $C6, 0)*'Axe Stats'!$F$3</f>
        <v>38</v>
      </c>
      <c r="AC6" s="3">
        <f>MAX('Axe Stats'!E$3 - $C6, 0)*'Axe Stats'!$F$3</f>
        <v>77</v>
      </c>
      <c r="AD6" s="3">
        <f>MAX('Axe Stats'!D$4 - $C6, 0)*'Axe Stats'!$F$4</f>
        <v>66</v>
      </c>
      <c r="AE6" s="3">
        <f>MAX('Axe Stats'!E$4 - $C6, 0)*'Axe Stats'!$F$4</f>
        <v>119</v>
      </c>
      <c r="AF6" s="3">
        <f>MAX('Axe Stats'!D$5 - $C6, 0)*'Axe Stats'!$F$5</f>
        <v>92</v>
      </c>
      <c r="AG6" s="3">
        <f>MAX('Axe Stats'!E$5 - $C6, 0)*'Axe Stats'!$F$5</f>
        <v>158</v>
      </c>
      <c r="AH6" s="3">
        <f>MAX('Axe Stats'!D$6 - $C6, 0)*'Axe Stats'!$F$6</f>
        <v>122</v>
      </c>
      <c r="AI6" s="3">
        <f>MAX('Axe Stats'!E$6 - $C6, 0)*'Axe Stats'!$F$6</f>
        <v>203</v>
      </c>
      <c r="AJ6" s="3">
        <f>MAX('Axe Stats'!D$7 - $C6, 0)*'Axe Stats'!$F$7</f>
        <v>160</v>
      </c>
      <c r="AK6" s="3">
        <f>MAX('Axe Stats'!E$7 - $C6, 0)*'Axe Stats'!$F$7</f>
        <v>260</v>
      </c>
      <c r="AM6" s="3">
        <f>MAX('Scythe Stats'!D$2, 0)*MAX(1 - $D6/100,0)*'Scythe Stats'!$F$2</f>
        <v>74.52000000000001</v>
      </c>
      <c r="AN6" s="3">
        <f>MAX('Scythe Stats'!E$2, 0)*MAX(1 - $D6/100,0)*'Scythe Stats'!$F$2</f>
        <v>111.78</v>
      </c>
      <c r="AO6" s="3">
        <f>MAX('Scythe Stats'!D$3, 0)*MAX(1 - $D6/100,0)*'Scythe Stats'!$F$3</f>
        <v>89.01</v>
      </c>
      <c r="AP6" s="3">
        <f>MAX('Scythe Stats'!E$3, 0)*MAX(1 - $D6/100,0)*'Scythe Stats'!$F$3</f>
        <v>133.51500000000001</v>
      </c>
      <c r="AQ6" s="3">
        <f>MAX('Scythe Stats'!D$4, 0)*MAX(1 - $D6/100,0)*'Scythe Stats'!$F$4</f>
        <v>107.64000000000001</v>
      </c>
      <c r="AR6" s="3">
        <f>MAX('Scythe Stats'!E$4, 0)*MAX(1 - $D6/100,0)*'Scythe Stats'!$F$4</f>
        <v>161.46</v>
      </c>
      <c r="AS6" s="3">
        <f>MAX('Scythe Stats'!D$5, 0)*MAX(1 - $D6/100,0)*'Scythe Stats'!$F$5</f>
        <v>128.34</v>
      </c>
      <c r="AT6" s="3">
        <f>MAX('Scythe Stats'!E$5, 0)*MAX(1 - $D6/100,0)*'Scythe Stats'!$F$5</f>
        <v>192.51</v>
      </c>
      <c r="AU6" s="3">
        <f>MAX('Scythe Stats'!D$6, 0)*MAX(1 - $D6/100,0)*'Scythe Stats'!$F$6</f>
        <v>157.32</v>
      </c>
      <c r="AV6" s="3">
        <f>MAX('Scythe Stats'!E$6, 0)*MAX(1 - $D6/100,0)*'Scythe Stats'!$F$6</f>
        <v>235.98000000000002</v>
      </c>
      <c r="AW6" s="3">
        <f>MAX('Scythe Stats'!D$7, 0)*MAX(1 - $D6/100,0)*'Scythe Stats'!$F$7</f>
        <v>190.44</v>
      </c>
      <c r="AX6" s="3">
        <f>MAX('Scythe Stats'!E$7, 0)*MAX(1 - $D6/100,0)*'Scythe Stats'!$F$7</f>
        <v>285.66000000000003</v>
      </c>
      <c r="AY6" s="3">
        <f>MAX('Scythe Stats'!D$8, 0)*MAX(1 - $D6/100,0)*'Scythe Stats'!$F$8</f>
        <v>57.96</v>
      </c>
      <c r="AZ6" s="3">
        <f>MAX('Scythe Stats'!E$8, 0)*MAX(1 - $D6/100,0)*'Scythe Stats'!$F$8</f>
        <v>86.94</v>
      </c>
      <c r="BA6" s="3">
        <f>MAX('Scythe Stats'!D$9, 0)*MAX(1 - $D6/100,0)*'Scythe Stats'!$F$9</f>
        <v>66.240000000000009</v>
      </c>
      <c r="BB6" s="3">
        <f>MAX('Scythe Stats'!E$9, 0)*MAX(1 - $D6/100,0)*'Scythe Stats'!$F$9</f>
        <v>99.360000000000014</v>
      </c>
      <c r="BC6" s="3">
        <f>MAX('Scythe Stats'!D$10, 0)*MAX(1 - $D6/100,0)*'Scythe Stats'!$F$10</f>
        <v>78.66</v>
      </c>
      <c r="BD6" s="3">
        <f>MAX('Scythe Stats'!E$10, 0)*MAX(1 - $D6/100,0)*'Scythe Stats'!$F$10</f>
        <v>117.99000000000001</v>
      </c>
      <c r="BF6" s="3">
        <f>MAX('Bow Stats'!D$2 - $C6, 0)*MAX(1 - $D6/100,0)*'Bow Stats'!$F$2</f>
        <v>22.316164000000001</v>
      </c>
      <c r="BG6" s="3">
        <f>MAX('Bow Stats'!E$2 - $C6, 0)*MAX(1 - $D6/100,0)*'Bow Stats'!$F$2</f>
        <v>43.246761999999997</v>
      </c>
      <c r="BH6" s="3">
        <f>MAX('Bow Stats'!D$3 - $C6, 0)*MAX(1 - $D6/100,0)*'Bow Stats'!$F$3</f>
        <v>36.820653999999998</v>
      </c>
      <c r="BI6" s="3">
        <f>MAX('Bow Stats'!E$3 - $C6, 0)*MAX(1 - $D6/100,0)*'Bow Stats'!$F$3</f>
        <v>63.56530699999999</v>
      </c>
      <c r="BJ6" s="3">
        <f>MAX('Bow Stats'!D$4 - $C6, 0)*MAX(1 - $D6/100,0)*'Bow Stats'!$F$4</f>
        <v>57.126940000000005</v>
      </c>
      <c r="BK6" s="3">
        <f>MAX('Bow Stats'!E$4 - $C6, 0)*MAX(1 - $D6/100,0)*'Bow Stats'!$F$4</f>
        <v>92.011269999999982</v>
      </c>
      <c r="BL6" s="3">
        <f>MAX('Bow Stats'!D$5 - $C6, 0)*MAX(1 - $D6/100,0)*'Bow Stats'!$F$5</f>
        <v>77.433226000000005</v>
      </c>
      <c r="BM6" s="3">
        <f>MAX('Bow Stats'!E$5 - $C6, 0)*MAX(1 - $D6/100,0)*'Bow Stats'!$F$5</f>
        <v>120.457233</v>
      </c>
      <c r="BN6" s="3">
        <f>MAX('Bow Stats'!D$6 - $C6, 0)*MAX(1 - $D6/100,0)*'Bow Stats'!$F$6</f>
        <v>100.64041</v>
      </c>
      <c r="BO6" s="3">
        <f>MAX('Bow Stats'!E$6 - $C6, 0)*MAX(1 - $D6/100,0)*'Bow Stats'!$F$6</f>
        <v>152.96690499999997</v>
      </c>
      <c r="BP6" s="3">
        <f>MAX('Bow Stats'!D$7 - $C6, 0)*MAX(1 - $D6/100,0)*'Bow Stats'!$F$7</f>
        <v>120.946696</v>
      </c>
      <c r="BQ6" s="3">
        <f>MAX('Bow Stats'!E$7 - $C6, 0)*MAX(1 - $D6/100,0)*'Bow Stats'!$F$7</f>
        <v>181.412868</v>
      </c>
      <c r="BS6" s="3">
        <f>MAX('Crossbow Stats'!D$2 - $C6, 0)*MAX(1 - $D6/100,0)*'Crossbow Stats'!$F$2</f>
        <v>37.145000000000003</v>
      </c>
      <c r="BT6" s="3">
        <f>MAX('Crossbow Stats'!E$2 - $C6*'Crossbow Stats'!$G$2, 0)*MAX(1 - $D6/100,0)*'Crossbow Stats'!$F$2</f>
        <v>37.145000000000003</v>
      </c>
      <c r="BU6" s="3">
        <f>MAX('Crossbow Stats'!D$3 - $C6, 0)*MAX(1 - $D6/100,0)*'Crossbow Stats'!$F$3</f>
        <v>56.695</v>
      </c>
      <c r="BV6" s="3">
        <f>MAX('Crossbow Stats'!E$3 - $C6*'Crossbow Stats'!$G$3, 0)*MAX(1 - $D6/100,0)*'Crossbow Stats'!$F$3</f>
        <v>56.695</v>
      </c>
      <c r="BW6" s="3">
        <f>MAX('Crossbow Stats'!D$4 - $C6, 0)*MAX(1 - $D6/100,0)*'Crossbow Stats'!$F$4</f>
        <v>82.11</v>
      </c>
      <c r="BX6" s="3">
        <f>MAX('Crossbow Stats'!E$4 - $C6*'Crossbow Stats'!$G$4, 0)*MAX(1 - $D6/100,0)*'Crossbow Stats'!$F$4</f>
        <v>164.22</v>
      </c>
      <c r="BY6" s="3">
        <f>MAX('Crossbow Stats'!D$5 - $C6, 0)*MAX(1 - $D6/100,0)*'Crossbow Stats'!$F$5</f>
        <v>107.52499999999999</v>
      </c>
      <c r="BZ6" s="3">
        <f>MAX('Crossbow Stats'!E$5 - $C6*'Crossbow Stats'!$G$5, 0)*MAX(1 - $D6/100,0)*'Crossbow Stats'!$F$5</f>
        <v>215.04999999999998</v>
      </c>
      <c r="CA6" s="3">
        <f>MAX('Crossbow Stats'!D$6 - $C6, 0)*MAX(1 - $D6/100,0)*'Crossbow Stats'!$F$6</f>
        <v>144.67000000000002</v>
      </c>
      <c r="CB6" s="3">
        <f>MAX('Crossbow Stats'!E$6 - $C6*'Crossbow Stats'!$G$6, 0)*MAX(1 - $D6/100,0)*'Crossbow Stats'!$F$6</f>
        <v>434.01</v>
      </c>
      <c r="CC6" s="3">
        <f>MAX('Crossbow Stats'!D$7 - $C6, 0)*MAX(1 - $D6/100,0)*'Crossbow Stats'!$F$7</f>
        <v>175.95</v>
      </c>
      <c r="CD6" s="3">
        <f>MAX('Crossbow Stats'!E$7 - $C6*'Crossbow Stats'!$G$7, 0)*MAX(1 - $D6/100,0)*'Crossbow Stats'!$F$7</f>
        <v>703.8</v>
      </c>
    </row>
    <row r="7" spans="1:82" x14ac:dyDescent="0.3">
      <c r="A7" s="1">
        <v>5</v>
      </c>
      <c r="B7">
        <v>775</v>
      </c>
      <c r="C7">
        <v>65</v>
      </c>
      <c r="D7">
        <v>10</v>
      </c>
      <c r="E7">
        <v>4</v>
      </c>
      <c r="F7" s="3">
        <f t="shared" si="0"/>
        <v>449.03016546707113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0</v>
      </c>
      <c r="M7" s="3">
        <f>MAX('Sword Stats'!D$4 - $C7, 0)*MAX(1 - $D7/100,0)*'Sword Stats'!$F$4</f>
        <v>0</v>
      </c>
      <c r="N7" s="3">
        <f>MAX('Sword Stats'!E$4 - $C7, 0)*MAX(1 - $D7/100,0)*'Sword Stats'!$F$4</f>
        <v>28.6875</v>
      </c>
      <c r="O7" s="3">
        <f>MAX('Sword Stats'!D$5 - $C7, 0)*MAX(1 - $D7/100,0)*'Sword Stats'!$F$5</f>
        <v>13.5</v>
      </c>
      <c r="P7" s="3">
        <f>MAX('Sword Stats'!E$5 - $C7, 0)*MAX(1 - $D7/100,0)*'Sword Stats'!$F$5</f>
        <v>64.125</v>
      </c>
      <c r="Q7" s="3">
        <f>MAX('Sword Stats'!D$6 - $C7, 0)*MAX(1 - $D7/100,0)*'Sword Stats'!$F$6</f>
        <v>37.125</v>
      </c>
      <c r="R7" s="3">
        <f>MAX('Sword Stats'!E$6 - $C7, 0)*MAX(1 - $D7/100,0)*'Sword Stats'!$F$6</f>
        <v>99.5625</v>
      </c>
      <c r="S7" s="3">
        <f>MAX('Sword Stats'!D$7 - $C7, 0)*MAX(1 - $D7/100,0)*'Sword Stats'!$F$7</f>
        <v>57.375</v>
      </c>
      <c r="T7" s="3">
        <f>MAX('Sword Stats'!E$7 - $C7, 0)*MAX(1 - $D7/100,0)*'Sword Stats'!$F$7</f>
        <v>129.9375</v>
      </c>
      <c r="U7" s="3">
        <f>MAX('Sword Stats'!D$8 - $C7, 0)*MAX(1 - $D7/100,0)*'Sword Stats'!$F$8</f>
        <v>87.75</v>
      </c>
      <c r="V7" s="3">
        <f>MAX('Sword Stats'!E$8 - $C7, 0)*MAX(1 - $D7/100,0)*'Sword Stats'!$F$8</f>
        <v>175.5</v>
      </c>
      <c r="W7" s="3">
        <f>MAX('Sword Stats'!D$9 - $C7, 0)*MAX(1 - $D7/100,0)*'Sword Stats'!$F$9</f>
        <v>0</v>
      </c>
      <c r="X7" s="3">
        <f>MAX('Sword Stats'!E$9 - $C7, 0)*MAX(1 - $D7/100,0)*'Sword Stats'!$F$9</f>
        <v>0</v>
      </c>
      <c r="Z7" s="3">
        <f>MAX('Axe Stats'!D$2 - $C7, 0)*'Axe Stats'!$F$2</f>
        <v>4</v>
      </c>
      <c r="AA7" s="3">
        <f>MAX('Axe Stats'!E$2 - $C7, 0)*'Axe Stats'!$F$2</f>
        <v>32</v>
      </c>
      <c r="AB7" s="3">
        <f>MAX('Axe Stats'!D$3 - $C7, 0)*'Axe Stats'!$F$3</f>
        <v>26</v>
      </c>
      <c r="AC7" s="3">
        <f>MAX('Axe Stats'!E$3 - $C7, 0)*'Axe Stats'!$F$3</f>
        <v>65</v>
      </c>
      <c r="AD7" s="3">
        <f>MAX('Axe Stats'!D$4 - $C7, 0)*'Axe Stats'!$F$4</f>
        <v>54</v>
      </c>
      <c r="AE7" s="3">
        <f>MAX('Axe Stats'!E$4 - $C7, 0)*'Axe Stats'!$F$4</f>
        <v>107</v>
      </c>
      <c r="AF7" s="3">
        <f>MAX('Axe Stats'!D$5 - $C7, 0)*'Axe Stats'!$F$5</f>
        <v>80</v>
      </c>
      <c r="AG7" s="3">
        <f>MAX('Axe Stats'!E$5 - $C7, 0)*'Axe Stats'!$F$5</f>
        <v>146</v>
      </c>
      <c r="AH7" s="3">
        <f>MAX('Axe Stats'!D$6 - $C7, 0)*'Axe Stats'!$F$6</f>
        <v>110</v>
      </c>
      <c r="AI7" s="3">
        <f>MAX('Axe Stats'!E$6 - $C7, 0)*'Axe Stats'!$F$6</f>
        <v>191</v>
      </c>
      <c r="AJ7" s="3">
        <f>MAX('Axe Stats'!D$7 - $C7, 0)*'Axe Stats'!$F$7</f>
        <v>148</v>
      </c>
      <c r="AK7" s="3">
        <f>MAX('Axe Stats'!E$7 - $C7, 0)*'Axe Stats'!$F$7</f>
        <v>248</v>
      </c>
      <c r="AM7" s="3">
        <f>MAX('Scythe Stats'!D$2, 0)*MAX(1 - $D7/100,0)*'Scythe Stats'!$F$2</f>
        <v>72.899999999999991</v>
      </c>
      <c r="AN7" s="3">
        <f>MAX('Scythe Stats'!E$2, 0)*MAX(1 - $D7/100,0)*'Scythe Stats'!$F$2</f>
        <v>109.35000000000001</v>
      </c>
      <c r="AO7" s="3">
        <f>MAX('Scythe Stats'!D$3, 0)*MAX(1 - $D7/100,0)*'Scythe Stats'!$F$3</f>
        <v>87.075000000000003</v>
      </c>
      <c r="AP7" s="3">
        <f>MAX('Scythe Stats'!E$3, 0)*MAX(1 - $D7/100,0)*'Scythe Stats'!$F$3</f>
        <v>130.61250000000001</v>
      </c>
      <c r="AQ7" s="3">
        <f>MAX('Scythe Stats'!D$4, 0)*MAX(1 - $D7/100,0)*'Scythe Stats'!$F$4</f>
        <v>105.30000000000001</v>
      </c>
      <c r="AR7" s="3">
        <f>MAX('Scythe Stats'!E$4, 0)*MAX(1 - $D7/100,0)*'Scythe Stats'!$F$4</f>
        <v>157.95000000000002</v>
      </c>
      <c r="AS7" s="3">
        <f>MAX('Scythe Stats'!D$5, 0)*MAX(1 - $D7/100,0)*'Scythe Stats'!$F$5</f>
        <v>125.55000000000001</v>
      </c>
      <c r="AT7" s="3">
        <f>MAX('Scythe Stats'!E$5, 0)*MAX(1 - $D7/100,0)*'Scythe Stats'!$F$5</f>
        <v>188.32500000000002</v>
      </c>
      <c r="AU7" s="3">
        <f>MAX('Scythe Stats'!D$6, 0)*MAX(1 - $D7/100,0)*'Scythe Stats'!$F$6</f>
        <v>153.9</v>
      </c>
      <c r="AV7" s="3">
        <f>MAX('Scythe Stats'!E$6, 0)*MAX(1 - $D7/100,0)*'Scythe Stats'!$F$6</f>
        <v>230.85000000000002</v>
      </c>
      <c r="AW7" s="3">
        <f>MAX('Scythe Stats'!D$7, 0)*MAX(1 - $D7/100,0)*'Scythe Stats'!$F$7</f>
        <v>186.29999999999998</v>
      </c>
      <c r="AX7" s="3">
        <f>MAX('Scythe Stats'!E$7, 0)*MAX(1 - $D7/100,0)*'Scythe Stats'!$F$7</f>
        <v>279.45</v>
      </c>
      <c r="AY7" s="3">
        <f>MAX('Scythe Stats'!D$8, 0)*MAX(1 - $D7/100,0)*'Scythe Stats'!$F$8</f>
        <v>56.699999999999996</v>
      </c>
      <c r="AZ7" s="3">
        <f>MAX('Scythe Stats'!E$8, 0)*MAX(1 - $D7/100,0)*'Scythe Stats'!$F$8</f>
        <v>85.050000000000011</v>
      </c>
      <c r="BA7" s="3">
        <f>MAX('Scythe Stats'!D$9, 0)*MAX(1 - $D7/100,0)*'Scythe Stats'!$F$9</f>
        <v>64.8</v>
      </c>
      <c r="BB7" s="3">
        <f>MAX('Scythe Stats'!E$9, 0)*MAX(1 - $D7/100,0)*'Scythe Stats'!$F$9</f>
        <v>97.2</v>
      </c>
      <c r="BC7" s="3">
        <f>MAX('Scythe Stats'!D$10, 0)*MAX(1 - $D7/100,0)*'Scythe Stats'!$F$10</f>
        <v>76.95</v>
      </c>
      <c r="BD7" s="3">
        <f>MAX('Scythe Stats'!E$10, 0)*MAX(1 - $D7/100,0)*'Scythe Stats'!$F$10</f>
        <v>115.42500000000001</v>
      </c>
      <c r="BF7" s="3">
        <f>MAX('Bow Stats'!D$2 - $C7, 0)*MAX(1 - $D7/100,0)*'Bow Stats'!$F$2</f>
        <v>13.05603</v>
      </c>
      <c r="BG7" s="3">
        <f>MAX('Bow Stats'!E$2 - $C7, 0)*MAX(1 - $D7/100,0)*'Bow Stats'!$F$2</f>
        <v>33.531614999999995</v>
      </c>
      <c r="BH7" s="3">
        <f>MAX('Bow Stats'!D$3 - $C7, 0)*MAX(1 - $D7/100,0)*'Bow Stats'!$F$3</f>
        <v>27.245204999999999</v>
      </c>
      <c r="BI7" s="3">
        <f>MAX('Bow Stats'!E$3 - $C7, 0)*MAX(1 - $D7/100,0)*'Bow Stats'!$F$3</f>
        <v>53.408452499999989</v>
      </c>
      <c r="BJ7" s="3">
        <f>MAX('Bow Stats'!D$4 - $C7, 0)*MAX(1 - $D7/100,0)*'Bow Stats'!$F$4</f>
        <v>47.110050000000001</v>
      </c>
      <c r="BK7" s="3">
        <f>MAX('Bow Stats'!E$4 - $C7, 0)*MAX(1 - $D7/100,0)*'Bow Stats'!$F$4</f>
        <v>81.236024999999998</v>
      </c>
      <c r="BL7" s="3">
        <f>MAX('Bow Stats'!D$5 - $C7, 0)*MAX(1 - $D7/100,0)*'Bow Stats'!$F$5</f>
        <v>66.974895000000004</v>
      </c>
      <c r="BM7" s="3">
        <f>MAX('Bow Stats'!E$5 - $C7, 0)*MAX(1 - $D7/100,0)*'Bow Stats'!$F$5</f>
        <v>109.06359749999999</v>
      </c>
      <c r="BN7" s="3">
        <f>MAX('Bow Stats'!D$6 - $C7, 0)*MAX(1 - $D7/100,0)*'Bow Stats'!$F$6</f>
        <v>89.677575000000004</v>
      </c>
      <c r="BO7" s="3">
        <f>MAX('Bow Stats'!E$6 - $C7, 0)*MAX(1 - $D7/100,0)*'Bow Stats'!$F$6</f>
        <v>140.86653749999999</v>
      </c>
      <c r="BP7" s="3">
        <f>MAX('Bow Stats'!D$7 - $C7, 0)*MAX(1 - $D7/100,0)*'Bow Stats'!$F$7</f>
        <v>109.54242000000001</v>
      </c>
      <c r="BQ7" s="3">
        <f>MAX('Bow Stats'!E$7 - $C7, 0)*MAX(1 - $D7/100,0)*'Bow Stats'!$F$7</f>
        <v>168.69411000000002</v>
      </c>
      <c r="BS7" s="3">
        <f>MAX('Crossbow Stats'!D$2 - $C7, 0)*MAX(1 - $D7/100,0)*'Crossbow Stats'!$F$2</f>
        <v>24.862500000000001</v>
      </c>
      <c r="BT7" s="3">
        <f>MAX('Crossbow Stats'!E$2 - $C7*'Crossbow Stats'!$G$2, 0)*MAX(1 - $D7/100,0)*'Crossbow Stats'!$F$2</f>
        <v>24.862500000000001</v>
      </c>
      <c r="BU7" s="3">
        <f>MAX('Crossbow Stats'!D$3 - $C7, 0)*MAX(1 - $D7/100,0)*'Crossbow Stats'!$F$3</f>
        <v>43.987499999999997</v>
      </c>
      <c r="BV7" s="3">
        <f>MAX('Crossbow Stats'!E$3 - $C7*'Crossbow Stats'!$G$3, 0)*MAX(1 - $D7/100,0)*'Crossbow Stats'!$F$3</f>
        <v>43.987499999999997</v>
      </c>
      <c r="BW7" s="3">
        <f>MAX('Crossbow Stats'!D$4 - $C7, 0)*MAX(1 - $D7/100,0)*'Crossbow Stats'!$F$4</f>
        <v>68.849999999999994</v>
      </c>
      <c r="BX7" s="3">
        <f>MAX('Crossbow Stats'!E$4 - $C7*'Crossbow Stats'!$G$4, 0)*MAX(1 - $D7/100,0)*'Crossbow Stats'!$F$4</f>
        <v>137.69999999999999</v>
      </c>
      <c r="BY7" s="3">
        <f>MAX('Crossbow Stats'!D$5 - $C7, 0)*MAX(1 - $D7/100,0)*'Crossbow Stats'!$F$5</f>
        <v>93.712499999999991</v>
      </c>
      <c r="BZ7" s="3">
        <f>MAX('Crossbow Stats'!E$5 - $C7*'Crossbow Stats'!$G$5, 0)*MAX(1 - $D7/100,0)*'Crossbow Stats'!$F$5</f>
        <v>187.42499999999998</v>
      </c>
      <c r="CA7" s="3">
        <f>MAX('Crossbow Stats'!D$6 - $C7, 0)*MAX(1 - $D7/100,0)*'Crossbow Stats'!$F$6</f>
        <v>130.04999999999998</v>
      </c>
      <c r="CB7" s="3">
        <f>MAX('Crossbow Stats'!E$6 - $C7*'Crossbow Stats'!$G$6, 0)*MAX(1 - $D7/100,0)*'Crossbow Stats'!$F$6</f>
        <v>390.15</v>
      </c>
      <c r="CC7" s="3">
        <f>MAX('Crossbow Stats'!D$7 - $C7, 0)*MAX(1 - $D7/100,0)*'Crossbow Stats'!$F$7</f>
        <v>160.65</v>
      </c>
      <c r="CD7" s="3">
        <f>MAX('Crossbow Stats'!E$7 - $C7*'Crossbow Stats'!$G$7, 0)*MAX(1 - $D7/100,0)*'Crossbow Stats'!$F$7</f>
        <v>642.6</v>
      </c>
    </row>
    <row r="10" spans="1:82" x14ac:dyDescent="0.3">
      <c r="C10" s="2"/>
    </row>
    <row r="11" spans="1:82" x14ac:dyDescent="0.3">
      <c r="B11" t="s">
        <v>5</v>
      </c>
      <c r="C11" s="2">
        <v>0.1</v>
      </c>
    </row>
    <row r="12" spans="1:82" x14ac:dyDescent="0.3">
      <c r="B12" t="s">
        <v>68</v>
      </c>
      <c r="C12">
        <v>20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6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0DA3-616A-482A-A127-3D9FEA7079F6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0</v>
      </c>
      <c r="E3">
        <v>200</v>
      </c>
      <c r="F3" s="3">
        <f>($B3 + 3 * $C3) / 10 / (1 - $D3 * 0.006) *POWER($E3, 0.75) * $C$12 / 13</f>
        <v>282.2787822224646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700</v>
      </c>
      <c r="C4">
        <v>0</v>
      </c>
      <c r="D4">
        <v>0</v>
      </c>
      <c r="E4">
        <v>240</v>
      </c>
      <c r="F4" s="3">
        <f t="shared" ref="F4:F7" si="0">($B4 + 3 * $C4) / 10 / (1 - $D4 * 0.006) *POWER($E4, 0.75) * $C$12 / 13</f>
        <v>377.58171901335203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45</v>
      </c>
      <c r="J4" s="3">
        <f>MAX('Sword Stats'!E$2 - $C4, 0)*MAX(1 - $D4/100,0)*'Sword Stats'!$F$2</f>
        <v>67.5</v>
      </c>
      <c r="K4" s="3">
        <f>MAX('Sword Stats'!D$3 - $C4, 0)*MAX(1 - $D4/100,0)*'Sword Stats'!$F$3</f>
        <v>63.75</v>
      </c>
      <c r="L4" s="3">
        <f>MAX('Sword Stats'!E$3 - $C4, 0)*MAX(1 - $D4/100,0)*'Sword Stats'!$F$3</f>
        <v>95.625</v>
      </c>
      <c r="M4" s="3">
        <f>MAX('Sword Stats'!D$4 - $C4, 0)*MAX(1 - $D4/100,0)*'Sword Stats'!$F$4</f>
        <v>86.25</v>
      </c>
      <c r="N4" s="3">
        <f>MAX('Sword Stats'!E$4 - $C4, 0)*MAX(1 - $D4/100,0)*'Sword Stats'!$F$4</f>
        <v>129.375</v>
      </c>
      <c r="O4" s="3">
        <f>MAX('Sword Stats'!D$5 - $C4, 0)*MAX(1 - $D4/100,0)*'Sword Stats'!$F$5</f>
        <v>112.5</v>
      </c>
      <c r="P4" s="3">
        <f>MAX('Sword Stats'!E$5 - $C4, 0)*MAX(1 - $D4/100,0)*'Sword Stats'!$F$5</f>
        <v>168.75</v>
      </c>
      <c r="Q4" s="3">
        <f>MAX('Sword Stats'!D$6 - $C4, 0)*MAX(1 - $D4/100,0)*'Sword Stats'!$F$6</f>
        <v>138.75</v>
      </c>
      <c r="R4" s="3">
        <f>MAX('Sword Stats'!E$6 - $C4, 0)*MAX(1 - $D4/100,0)*'Sword Stats'!$F$6</f>
        <v>208.125</v>
      </c>
      <c r="S4" s="3">
        <f>MAX('Sword Stats'!D$7 - $C4, 0)*MAX(1 - $D4/100,0)*'Sword Stats'!$F$7</f>
        <v>161.25</v>
      </c>
      <c r="T4" s="3">
        <f>MAX('Sword Stats'!E$7 - $C4, 0)*MAX(1 - $D4/100,0)*'Sword Stats'!$F$7</f>
        <v>241.875</v>
      </c>
      <c r="U4" s="3">
        <f>MAX('Sword Stats'!D$8 - $C4, 0)*MAX(1 - $D4/100,0)*'Sword Stats'!$F$8</f>
        <v>195</v>
      </c>
      <c r="V4" s="3">
        <f>MAX('Sword Stats'!E$8 - $C4, 0)*MAX(1 - $D4/100,0)*'Sword Stats'!$F$8</f>
        <v>292.5</v>
      </c>
      <c r="W4" s="3">
        <f>MAX('Sword Stats'!D$9 - $C4, 0)*MAX(1 - $D4/100,0)*'Sword Stats'!$F$9</f>
        <v>60</v>
      </c>
      <c r="X4" s="3">
        <f>MAX('Sword Stats'!E$9 - $C4, 0)*MAX(1 - $D4/100,0)*'Sword Stats'!$F$9</f>
        <v>90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56.756700000000002</v>
      </c>
      <c r="BG4" s="3">
        <f>MAX('Bow Stats'!E$2 - $C4, 0)*MAX(1 - $D4/100,0)*'Bow Stats'!$F$2</f>
        <v>79.507349999999988</v>
      </c>
      <c r="BH4" s="3">
        <f>MAX('Bow Stats'!D$3 - $C4, 0)*MAX(1 - $D4/100,0)*'Bow Stats'!$F$3</f>
        <v>72.522449999999992</v>
      </c>
      <c r="BI4" s="3">
        <f>MAX('Bow Stats'!E$3 - $C4, 0)*MAX(1 - $D4/100,0)*'Bow Stats'!$F$3</f>
        <v>101.59272499999999</v>
      </c>
      <c r="BJ4" s="3">
        <f>MAX('Bow Stats'!D$4 - $C4, 0)*MAX(1 - $D4/100,0)*'Bow Stats'!$F$4</f>
        <v>94.594500000000011</v>
      </c>
      <c r="BK4" s="3">
        <f>MAX('Bow Stats'!E$4 - $C4, 0)*MAX(1 - $D4/100,0)*'Bow Stats'!$F$4</f>
        <v>132.51224999999999</v>
      </c>
      <c r="BL4" s="3">
        <f>MAX('Bow Stats'!D$5 - $C4, 0)*MAX(1 - $D4/100,0)*'Bow Stats'!$F$5</f>
        <v>116.66655</v>
      </c>
      <c r="BM4" s="3">
        <f>MAX('Bow Stats'!E$5 - $C4, 0)*MAX(1 - $D4/100,0)*'Bow Stats'!$F$5</f>
        <v>163.43177499999999</v>
      </c>
      <c r="BN4" s="3">
        <f>MAX('Bow Stats'!D$6 - $C4, 0)*MAX(1 - $D4/100,0)*'Bow Stats'!$F$6</f>
        <v>141.89175</v>
      </c>
      <c r="BO4" s="3">
        <f>MAX('Bow Stats'!E$6 - $C4, 0)*MAX(1 - $D4/100,0)*'Bow Stats'!$F$6</f>
        <v>198.76837499999999</v>
      </c>
      <c r="BP4" s="3">
        <f>MAX('Bow Stats'!D$7 - $C4, 0)*MAX(1 - $D4/100,0)*'Bow Stats'!$F$7</f>
        <v>163.96380000000002</v>
      </c>
      <c r="BQ4" s="3">
        <f>MAX('Bow Stats'!E$7 - $C4, 0)*MAX(1 - $D4/100,0)*'Bow Stats'!$F$7</f>
        <v>229.68789999999998</v>
      </c>
      <c r="BS4" s="3">
        <f>MAX('Crossbow Stats'!D$2 - $C4, 0)*MAX(1 - $D4/100,0)*'Crossbow Stats'!$F$2</f>
        <v>82.875</v>
      </c>
      <c r="BT4" s="3">
        <f>MAX('Crossbow Stats'!E$2 - $C4*'Crossbow Stats'!$G$2, 0)*MAX(1 - $D4/100,0)*'Crossbow Stats'!$F$2</f>
        <v>82.875</v>
      </c>
      <c r="BU4" s="3">
        <f>MAX('Crossbow Stats'!D$3 - $C4, 0)*MAX(1 - $D4/100,0)*'Crossbow Stats'!$F$3</f>
        <v>104.125</v>
      </c>
      <c r="BV4" s="3">
        <f>MAX('Crossbow Stats'!E$3 - $C4*'Crossbow Stats'!$G$3, 0)*MAX(1 - $D4/100,0)*'Crossbow Stats'!$F$3</f>
        <v>104.125</v>
      </c>
      <c r="BW4" s="3">
        <f>MAX('Crossbow Stats'!D$4 - $C4, 0)*MAX(1 - $D4/100,0)*'Crossbow Stats'!$F$4</f>
        <v>131.75</v>
      </c>
      <c r="BX4" s="3">
        <f>MAX('Crossbow Stats'!E$4 - $C4*'Crossbow Stats'!$G$4, 0)*MAX(1 - $D4/100,0)*'Crossbow Stats'!$F$4</f>
        <v>263.5</v>
      </c>
      <c r="BY4" s="3">
        <f>MAX('Crossbow Stats'!D$5 - $C4, 0)*MAX(1 - $D4/100,0)*'Crossbow Stats'!$F$5</f>
        <v>159.375</v>
      </c>
      <c r="BZ4" s="3">
        <f>MAX('Crossbow Stats'!E$5 - $C4*'Crossbow Stats'!$G$5, 0)*MAX(1 - $D4/100,0)*'Crossbow Stats'!$F$5</f>
        <v>318.75</v>
      </c>
      <c r="CA4" s="3">
        <f>MAX('Crossbow Stats'!D$6 - $C4, 0)*MAX(1 - $D4/100,0)*'Crossbow Stats'!$F$6</f>
        <v>199.75</v>
      </c>
      <c r="CB4" s="3">
        <f>MAX('Crossbow Stats'!E$6 - $C4*'Crossbow Stats'!$G$6, 0)*MAX(1 - $D4/100,0)*'Crossbow Stats'!$F$6</f>
        <v>599.25</v>
      </c>
      <c r="CC4" s="3">
        <f>MAX('Crossbow Stats'!D$7 - $C4, 0)*MAX(1 - $D4/100,0)*'Crossbow Stats'!$F$7</f>
        <v>233.75</v>
      </c>
      <c r="CD4" s="3">
        <f>MAX('Crossbow Stats'!E$7 - $C4*'Crossbow Stats'!$G$7, 0)*MAX(1 - $D4/100,0)*'Crossbow Stats'!$F$7</f>
        <v>935</v>
      </c>
    </row>
    <row r="5" spans="1:82" x14ac:dyDescent="0.3">
      <c r="A5" s="1">
        <v>3</v>
      </c>
      <c r="B5">
        <v>750</v>
      </c>
      <c r="C5">
        <v>0</v>
      </c>
      <c r="D5">
        <v>0</v>
      </c>
      <c r="E5">
        <v>300</v>
      </c>
      <c r="F5" s="3">
        <f t="shared" si="0"/>
        <v>478.25188723643652</v>
      </c>
      <c r="H5" s="3" t="str">
        <f t="shared" ca="1" si="1"/>
        <v>T6 Scythe</v>
      </c>
      <c r="I5" s="3">
        <f>MAX('Sword Stats'!D$2 - $C5, 0)*MAX(1 - $D5/100,0)*'Sword Stats'!$F$2</f>
        <v>45</v>
      </c>
      <c r="J5" s="3">
        <f>MAX('Sword Stats'!E$2 - $C5, 0)*MAX(1 - $D5/100,0)*'Sword Stats'!$F$2</f>
        <v>67.5</v>
      </c>
      <c r="K5" s="3">
        <f>MAX('Sword Stats'!D$3 - $C5, 0)*MAX(1 - $D5/100,0)*'Sword Stats'!$F$3</f>
        <v>63.75</v>
      </c>
      <c r="L5" s="3">
        <f>MAX('Sword Stats'!E$3 - $C5, 0)*MAX(1 - $D5/100,0)*'Sword Stats'!$F$3</f>
        <v>95.625</v>
      </c>
      <c r="M5" s="3">
        <f>MAX('Sword Stats'!D$4 - $C5, 0)*MAX(1 - $D5/100,0)*'Sword Stats'!$F$4</f>
        <v>86.25</v>
      </c>
      <c r="N5" s="3">
        <f>MAX('Sword Stats'!E$4 - $C5, 0)*MAX(1 - $D5/100,0)*'Sword Stats'!$F$4</f>
        <v>129.375</v>
      </c>
      <c r="O5" s="3">
        <f>MAX('Sword Stats'!D$5 - $C5, 0)*MAX(1 - $D5/100,0)*'Sword Stats'!$F$5</f>
        <v>112.5</v>
      </c>
      <c r="P5" s="3">
        <f>MAX('Sword Stats'!E$5 - $C5, 0)*MAX(1 - $D5/100,0)*'Sword Stats'!$F$5</f>
        <v>168.75</v>
      </c>
      <c r="Q5" s="3">
        <f>MAX('Sword Stats'!D$6 - $C5, 0)*MAX(1 - $D5/100,0)*'Sword Stats'!$F$6</f>
        <v>138.75</v>
      </c>
      <c r="R5" s="3">
        <f>MAX('Sword Stats'!E$6 - $C5, 0)*MAX(1 - $D5/100,0)*'Sword Stats'!$F$6</f>
        <v>208.125</v>
      </c>
      <c r="S5" s="3">
        <f>MAX('Sword Stats'!D$7 - $C5, 0)*MAX(1 - $D5/100,0)*'Sword Stats'!$F$7</f>
        <v>161.25</v>
      </c>
      <c r="T5" s="3">
        <f>MAX('Sword Stats'!E$7 - $C5, 0)*MAX(1 - $D5/100,0)*'Sword Stats'!$F$7</f>
        <v>241.875</v>
      </c>
      <c r="U5" s="3">
        <f>MAX('Sword Stats'!D$8 - $C5, 0)*MAX(1 - $D5/100,0)*'Sword Stats'!$F$8</f>
        <v>195</v>
      </c>
      <c r="V5" s="3">
        <f>MAX('Sword Stats'!E$8 - $C5, 0)*MAX(1 - $D5/100,0)*'Sword Stats'!$F$8</f>
        <v>292.5</v>
      </c>
      <c r="W5" s="3">
        <f>MAX('Sword Stats'!D$9 - $C5, 0)*MAX(1 - $D5/100,0)*'Sword Stats'!$F$9</f>
        <v>60</v>
      </c>
      <c r="X5" s="3">
        <f>MAX('Sword Stats'!E$9 - $C5, 0)*MAX(1 - $D5/100,0)*'Sword Stats'!$F$9</f>
        <v>90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56.756700000000002</v>
      </c>
      <c r="BG5" s="3">
        <f>MAX('Bow Stats'!E$2 - $C5, 0)*MAX(1 - $D5/100,0)*'Bow Stats'!$F$2</f>
        <v>79.507349999999988</v>
      </c>
      <c r="BH5" s="3">
        <f>MAX('Bow Stats'!D$3 - $C5, 0)*MAX(1 - $D5/100,0)*'Bow Stats'!$F$3</f>
        <v>72.522449999999992</v>
      </c>
      <c r="BI5" s="3">
        <f>MAX('Bow Stats'!E$3 - $C5, 0)*MAX(1 - $D5/100,0)*'Bow Stats'!$F$3</f>
        <v>101.59272499999999</v>
      </c>
      <c r="BJ5" s="3">
        <f>MAX('Bow Stats'!D$4 - $C5, 0)*MAX(1 - $D5/100,0)*'Bow Stats'!$F$4</f>
        <v>94.594500000000011</v>
      </c>
      <c r="BK5" s="3">
        <f>MAX('Bow Stats'!E$4 - $C5, 0)*MAX(1 - $D5/100,0)*'Bow Stats'!$F$4</f>
        <v>132.51224999999999</v>
      </c>
      <c r="BL5" s="3">
        <f>MAX('Bow Stats'!D$5 - $C5, 0)*MAX(1 - $D5/100,0)*'Bow Stats'!$F$5</f>
        <v>116.66655</v>
      </c>
      <c r="BM5" s="3">
        <f>MAX('Bow Stats'!E$5 - $C5, 0)*MAX(1 - $D5/100,0)*'Bow Stats'!$F$5</f>
        <v>163.43177499999999</v>
      </c>
      <c r="BN5" s="3">
        <f>MAX('Bow Stats'!D$6 - $C5, 0)*MAX(1 - $D5/100,0)*'Bow Stats'!$F$6</f>
        <v>141.89175</v>
      </c>
      <c r="BO5" s="3">
        <f>MAX('Bow Stats'!E$6 - $C5, 0)*MAX(1 - $D5/100,0)*'Bow Stats'!$F$6</f>
        <v>198.76837499999999</v>
      </c>
      <c r="BP5" s="3">
        <f>MAX('Bow Stats'!D$7 - $C5, 0)*MAX(1 - $D5/100,0)*'Bow Stats'!$F$7</f>
        <v>163.96380000000002</v>
      </c>
      <c r="BQ5" s="3">
        <f>MAX('Bow Stats'!E$7 - $C5, 0)*MAX(1 - $D5/100,0)*'Bow Stats'!$F$7</f>
        <v>229.68789999999998</v>
      </c>
      <c r="BS5" s="3">
        <f>MAX('Crossbow Stats'!D$2 - $C5, 0)*MAX(1 - $D5/100,0)*'Crossbow Stats'!$F$2</f>
        <v>82.875</v>
      </c>
      <c r="BT5" s="3">
        <f>MAX('Crossbow Stats'!E$2 - $C5*'Crossbow Stats'!$G$2, 0)*MAX(1 - $D5/100,0)*'Crossbow Stats'!$F$2</f>
        <v>82.875</v>
      </c>
      <c r="BU5" s="3">
        <f>MAX('Crossbow Stats'!D$3 - $C5, 0)*MAX(1 - $D5/100,0)*'Crossbow Stats'!$F$3</f>
        <v>104.125</v>
      </c>
      <c r="BV5" s="3">
        <f>MAX('Crossbow Stats'!E$3 - $C5*'Crossbow Stats'!$G$3, 0)*MAX(1 - $D5/100,0)*'Crossbow Stats'!$F$3</f>
        <v>104.125</v>
      </c>
      <c r="BW5" s="3">
        <f>MAX('Crossbow Stats'!D$4 - $C5, 0)*MAX(1 - $D5/100,0)*'Crossbow Stats'!$F$4</f>
        <v>131.75</v>
      </c>
      <c r="BX5" s="3">
        <f>MAX('Crossbow Stats'!E$4 - $C5*'Crossbow Stats'!$G$4, 0)*MAX(1 - $D5/100,0)*'Crossbow Stats'!$F$4</f>
        <v>263.5</v>
      </c>
      <c r="BY5" s="3">
        <f>MAX('Crossbow Stats'!D$5 - $C5, 0)*MAX(1 - $D5/100,0)*'Crossbow Stats'!$F$5</f>
        <v>159.375</v>
      </c>
      <c r="BZ5" s="3">
        <f>MAX('Crossbow Stats'!E$5 - $C5*'Crossbow Stats'!$G$5, 0)*MAX(1 - $D5/100,0)*'Crossbow Stats'!$F$5</f>
        <v>318.75</v>
      </c>
      <c r="CA5" s="3">
        <f>MAX('Crossbow Stats'!D$6 - $C5, 0)*MAX(1 - $D5/100,0)*'Crossbow Stats'!$F$6</f>
        <v>199.75</v>
      </c>
      <c r="CB5" s="3">
        <f>MAX('Crossbow Stats'!E$6 - $C5*'Crossbow Stats'!$G$6, 0)*MAX(1 - $D5/100,0)*'Crossbow Stats'!$F$6</f>
        <v>599.25</v>
      </c>
      <c r="CC5" s="3">
        <f>MAX('Crossbow Stats'!D$7 - $C5, 0)*MAX(1 - $D5/100,0)*'Crossbow Stats'!$F$7</f>
        <v>233.75</v>
      </c>
      <c r="CD5" s="3">
        <f>MAX('Crossbow Stats'!E$7 - $C5*'Crossbow Stats'!$G$7, 0)*MAX(1 - $D5/100,0)*'Crossbow Stats'!$F$7</f>
        <v>935</v>
      </c>
    </row>
    <row r="6" spans="1:82" x14ac:dyDescent="0.3">
      <c r="A6" s="1">
        <v>4</v>
      </c>
      <c r="B6">
        <v>850</v>
      </c>
      <c r="C6">
        <v>0</v>
      </c>
      <c r="D6">
        <v>0</v>
      </c>
      <c r="E6">
        <v>360</v>
      </c>
      <c r="F6" s="3">
        <f t="shared" si="0"/>
        <v>621.44155318473713</v>
      </c>
      <c r="H6" s="3" t="str">
        <f t="shared" ca="1" si="1"/>
        <v>T6 Scythe</v>
      </c>
      <c r="I6" s="3">
        <f>MAX('Sword Stats'!D$2 - $C6, 0)*MAX(1 - $D6/100,0)*'Sword Stats'!$F$2</f>
        <v>45</v>
      </c>
      <c r="J6" s="3">
        <f>MAX('Sword Stats'!E$2 - $C6, 0)*MAX(1 - $D6/100,0)*'Sword Stats'!$F$2</f>
        <v>67.5</v>
      </c>
      <c r="K6" s="3">
        <f>MAX('Sword Stats'!D$3 - $C6, 0)*MAX(1 - $D6/100,0)*'Sword Stats'!$F$3</f>
        <v>63.75</v>
      </c>
      <c r="L6" s="3">
        <f>MAX('Sword Stats'!E$3 - $C6, 0)*MAX(1 - $D6/100,0)*'Sword Stats'!$F$3</f>
        <v>95.625</v>
      </c>
      <c r="M6" s="3">
        <f>MAX('Sword Stats'!D$4 - $C6, 0)*MAX(1 - $D6/100,0)*'Sword Stats'!$F$4</f>
        <v>86.25</v>
      </c>
      <c r="N6" s="3">
        <f>MAX('Sword Stats'!E$4 - $C6, 0)*MAX(1 - $D6/100,0)*'Sword Stats'!$F$4</f>
        <v>129.375</v>
      </c>
      <c r="O6" s="3">
        <f>MAX('Sword Stats'!D$5 - $C6, 0)*MAX(1 - $D6/100,0)*'Sword Stats'!$F$5</f>
        <v>112.5</v>
      </c>
      <c r="P6" s="3">
        <f>MAX('Sword Stats'!E$5 - $C6, 0)*MAX(1 - $D6/100,0)*'Sword Stats'!$F$5</f>
        <v>168.75</v>
      </c>
      <c r="Q6" s="3">
        <f>MAX('Sword Stats'!D$6 - $C6, 0)*MAX(1 - $D6/100,0)*'Sword Stats'!$F$6</f>
        <v>138.75</v>
      </c>
      <c r="R6" s="3">
        <f>MAX('Sword Stats'!E$6 - $C6, 0)*MAX(1 - $D6/100,0)*'Sword Stats'!$F$6</f>
        <v>208.125</v>
      </c>
      <c r="S6" s="3">
        <f>MAX('Sword Stats'!D$7 - $C6, 0)*MAX(1 - $D6/100,0)*'Sword Stats'!$F$7</f>
        <v>161.25</v>
      </c>
      <c r="T6" s="3">
        <f>MAX('Sword Stats'!E$7 - $C6, 0)*MAX(1 - $D6/100,0)*'Sword Stats'!$F$7</f>
        <v>241.875</v>
      </c>
      <c r="U6" s="3">
        <f>MAX('Sword Stats'!D$8 - $C6, 0)*MAX(1 - $D6/100,0)*'Sword Stats'!$F$8</f>
        <v>195</v>
      </c>
      <c r="V6" s="3">
        <f>MAX('Sword Stats'!E$8 - $C6, 0)*MAX(1 - $D6/100,0)*'Sword Stats'!$F$8</f>
        <v>292.5</v>
      </c>
      <c r="W6" s="3">
        <f>MAX('Sword Stats'!D$9 - $C6, 0)*MAX(1 - $D6/100,0)*'Sword Stats'!$F$9</f>
        <v>60</v>
      </c>
      <c r="X6" s="3">
        <f>MAX('Sword Stats'!E$9 - $C6, 0)*MAX(1 - $D6/100,0)*'Sword Stats'!$F$9</f>
        <v>90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81</v>
      </c>
      <c r="AN6" s="3">
        <f>MAX('Scythe Stats'!E$2, 0)*MAX(1 - $D6/100,0)*'Scythe Stats'!$F$2</f>
        <v>121.5</v>
      </c>
      <c r="AO6" s="3">
        <f>MAX('Scythe Stats'!D$3, 0)*MAX(1 - $D6/100,0)*'Scythe Stats'!$F$3</f>
        <v>96.75</v>
      </c>
      <c r="AP6" s="3">
        <f>MAX('Scythe Stats'!E$3, 0)*MAX(1 - $D6/100,0)*'Scythe Stats'!$F$3</f>
        <v>145.125</v>
      </c>
      <c r="AQ6" s="3">
        <f>MAX('Scythe Stats'!D$4, 0)*MAX(1 - $D6/100,0)*'Scythe Stats'!$F$4</f>
        <v>117</v>
      </c>
      <c r="AR6" s="3">
        <f>MAX('Scythe Stats'!E$4, 0)*MAX(1 - $D6/100,0)*'Scythe Stats'!$F$4</f>
        <v>175.5</v>
      </c>
      <c r="AS6" s="3">
        <f>MAX('Scythe Stats'!D$5, 0)*MAX(1 - $D6/100,0)*'Scythe Stats'!$F$5</f>
        <v>139.5</v>
      </c>
      <c r="AT6" s="3">
        <f>MAX('Scythe Stats'!E$5, 0)*MAX(1 - $D6/100,0)*'Scythe Stats'!$F$5</f>
        <v>209.25</v>
      </c>
      <c r="AU6" s="3">
        <f>MAX('Scythe Stats'!D$6, 0)*MAX(1 - $D6/100,0)*'Scythe Stats'!$F$6</f>
        <v>171</v>
      </c>
      <c r="AV6" s="3">
        <f>MAX('Scythe Stats'!E$6, 0)*MAX(1 - $D6/100,0)*'Scythe Stats'!$F$6</f>
        <v>256.5</v>
      </c>
      <c r="AW6" s="3">
        <f>MAX('Scythe Stats'!D$7, 0)*MAX(1 - $D6/100,0)*'Scythe Stats'!$F$7</f>
        <v>207</v>
      </c>
      <c r="AX6" s="3">
        <f>MAX('Scythe Stats'!E$7, 0)*MAX(1 - $D6/100,0)*'Scythe Stats'!$F$7</f>
        <v>310.5</v>
      </c>
      <c r="AY6" s="3">
        <f>MAX('Scythe Stats'!D$8, 0)*MAX(1 - $D6/100,0)*'Scythe Stats'!$F$8</f>
        <v>63</v>
      </c>
      <c r="AZ6" s="3">
        <f>MAX('Scythe Stats'!E$8, 0)*MAX(1 - $D6/100,0)*'Scythe Stats'!$F$8</f>
        <v>94.5</v>
      </c>
      <c r="BA6" s="3">
        <f>MAX('Scythe Stats'!D$9, 0)*MAX(1 - $D6/100,0)*'Scythe Stats'!$F$9</f>
        <v>72</v>
      </c>
      <c r="BB6" s="3">
        <f>MAX('Scythe Stats'!E$9, 0)*MAX(1 - $D6/100,0)*'Scythe Stats'!$F$9</f>
        <v>108</v>
      </c>
      <c r="BC6" s="3">
        <f>MAX('Scythe Stats'!D$10, 0)*MAX(1 - $D6/100,0)*'Scythe Stats'!$F$10</f>
        <v>85.5</v>
      </c>
      <c r="BD6" s="3">
        <f>MAX('Scythe Stats'!E$10, 0)*MAX(1 - $D6/100,0)*'Scythe Stats'!$F$10</f>
        <v>128.25</v>
      </c>
      <c r="BF6" s="3">
        <f>MAX('Bow Stats'!D$2 - $C6, 0)*MAX(1 - $D6/100,0)*'Bow Stats'!$F$2</f>
        <v>56.756700000000002</v>
      </c>
      <c r="BG6" s="3">
        <f>MAX('Bow Stats'!E$2 - $C6, 0)*MAX(1 - $D6/100,0)*'Bow Stats'!$F$2</f>
        <v>79.507349999999988</v>
      </c>
      <c r="BH6" s="3">
        <f>MAX('Bow Stats'!D$3 - $C6, 0)*MAX(1 - $D6/100,0)*'Bow Stats'!$F$3</f>
        <v>72.522449999999992</v>
      </c>
      <c r="BI6" s="3">
        <f>MAX('Bow Stats'!E$3 - $C6, 0)*MAX(1 - $D6/100,0)*'Bow Stats'!$F$3</f>
        <v>101.59272499999999</v>
      </c>
      <c r="BJ6" s="3">
        <f>MAX('Bow Stats'!D$4 - $C6, 0)*MAX(1 - $D6/100,0)*'Bow Stats'!$F$4</f>
        <v>94.594500000000011</v>
      </c>
      <c r="BK6" s="3">
        <f>MAX('Bow Stats'!E$4 - $C6, 0)*MAX(1 - $D6/100,0)*'Bow Stats'!$F$4</f>
        <v>132.51224999999999</v>
      </c>
      <c r="BL6" s="3">
        <f>MAX('Bow Stats'!D$5 - $C6, 0)*MAX(1 - $D6/100,0)*'Bow Stats'!$F$5</f>
        <v>116.66655</v>
      </c>
      <c r="BM6" s="3">
        <f>MAX('Bow Stats'!E$5 - $C6, 0)*MAX(1 - $D6/100,0)*'Bow Stats'!$F$5</f>
        <v>163.43177499999999</v>
      </c>
      <c r="BN6" s="3">
        <f>MAX('Bow Stats'!D$6 - $C6, 0)*MAX(1 - $D6/100,0)*'Bow Stats'!$F$6</f>
        <v>141.89175</v>
      </c>
      <c r="BO6" s="3">
        <f>MAX('Bow Stats'!E$6 - $C6, 0)*MAX(1 - $D6/100,0)*'Bow Stats'!$F$6</f>
        <v>198.76837499999999</v>
      </c>
      <c r="BP6" s="3">
        <f>MAX('Bow Stats'!D$7 - $C6, 0)*MAX(1 - $D6/100,0)*'Bow Stats'!$F$7</f>
        <v>163.96380000000002</v>
      </c>
      <c r="BQ6" s="3">
        <f>MAX('Bow Stats'!E$7 - $C6, 0)*MAX(1 - $D6/100,0)*'Bow Stats'!$F$7</f>
        <v>229.68789999999998</v>
      </c>
      <c r="BS6" s="3">
        <f>MAX('Crossbow Stats'!D$2 - $C6, 0)*MAX(1 - $D6/100,0)*'Crossbow Stats'!$F$2</f>
        <v>82.875</v>
      </c>
      <c r="BT6" s="3">
        <f>MAX('Crossbow Stats'!E$2 - $C6*'Crossbow Stats'!$G$2, 0)*MAX(1 - $D6/100,0)*'Crossbow Stats'!$F$2</f>
        <v>82.875</v>
      </c>
      <c r="BU6" s="3">
        <f>MAX('Crossbow Stats'!D$3 - $C6, 0)*MAX(1 - $D6/100,0)*'Crossbow Stats'!$F$3</f>
        <v>104.125</v>
      </c>
      <c r="BV6" s="3">
        <f>MAX('Crossbow Stats'!E$3 - $C6*'Crossbow Stats'!$G$3, 0)*MAX(1 - $D6/100,0)*'Crossbow Stats'!$F$3</f>
        <v>104.125</v>
      </c>
      <c r="BW6" s="3">
        <f>MAX('Crossbow Stats'!D$4 - $C6, 0)*MAX(1 - $D6/100,0)*'Crossbow Stats'!$F$4</f>
        <v>131.75</v>
      </c>
      <c r="BX6" s="3">
        <f>MAX('Crossbow Stats'!E$4 - $C6*'Crossbow Stats'!$G$4, 0)*MAX(1 - $D6/100,0)*'Crossbow Stats'!$F$4</f>
        <v>263.5</v>
      </c>
      <c r="BY6" s="3">
        <f>MAX('Crossbow Stats'!D$5 - $C6, 0)*MAX(1 - $D6/100,0)*'Crossbow Stats'!$F$5</f>
        <v>159.375</v>
      </c>
      <c r="BZ6" s="3">
        <f>MAX('Crossbow Stats'!E$5 - $C6*'Crossbow Stats'!$G$5, 0)*MAX(1 - $D6/100,0)*'Crossbow Stats'!$F$5</f>
        <v>318.75</v>
      </c>
      <c r="CA6" s="3">
        <f>MAX('Crossbow Stats'!D$6 - $C6, 0)*MAX(1 - $D6/100,0)*'Crossbow Stats'!$F$6</f>
        <v>199.75</v>
      </c>
      <c r="CB6" s="3">
        <f>MAX('Crossbow Stats'!E$6 - $C6*'Crossbow Stats'!$G$6, 0)*MAX(1 - $D6/100,0)*'Crossbow Stats'!$F$6</f>
        <v>599.25</v>
      </c>
      <c r="CC6" s="3">
        <f>MAX('Crossbow Stats'!D$7 - $C6, 0)*MAX(1 - $D6/100,0)*'Crossbow Stats'!$F$7</f>
        <v>233.75</v>
      </c>
      <c r="CD6" s="3">
        <f>MAX('Crossbow Stats'!E$7 - $C6*'Crossbow Stats'!$G$7, 0)*MAX(1 - $D6/100,0)*'Crossbow Stats'!$F$7</f>
        <v>935</v>
      </c>
    </row>
    <row r="7" spans="1:82" x14ac:dyDescent="0.3">
      <c r="A7" s="1">
        <v>5</v>
      </c>
      <c r="B7">
        <v>1000</v>
      </c>
      <c r="C7">
        <v>0</v>
      </c>
      <c r="D7">
        <v>0</v>
      </c>
      <c r="E7">
        <v>420</v>
      </c>
      <c r="F7" s="3">
        <f t="shared" si="0"/>
        <v>820.71327059986606</v>
      </c>
      <c r="H7" s="3" t="str">
        <f t="shared" ca="1" si="1"/>
        <v>T6 Scythe</v>
      </c>
      <c r="I7" s="3">
        <f>MAX('Sword Stats'!D$2 - $C7, 0)*MAX(1 - $D7/100,0)*'Sword Stats'!$F$2</f>
        <v>45</v>
      </c>
      <c r="J7" s="3">
        <f>MAX('Sword Stats'!E$2 - $C7, 0)*MAX(1 - $D7/100,0)*'Sword Stats'!$F$2</f>
        <v>67.5</v>
      </c>
      <c r="K7" s="3">
        <f>MAX('Sword Stats'!D$3 - $C7, 0)*MAX(1 - $D7/100,0)*'Sword Stats'!$F$3</f>
        <v>63.75</v>
      </c>
      <c r="L7" s="3">
        <f>MAX('Sword Stats'!E$3 - $C7, 0)*MAX(1 - $D7/100,0)*'Sword Stats'!$F$3</f>
        <v>95.625</v>
      </c>
      <c r="M7" s="3">
        <f>MAX('Sword Stats'!D$4 - $C7, 0)*MAX(1 - $D7/100,0)*'Sword Stats'!$F$4</f>
        <v>86.25</v>
      </c>
      <c r="N7" s="3">
        <f>MAX('Sword Stats'!E$4 - $C7, 0)*MAX(1 - $D7/100,0)*'Sword Stats'!$F$4</f>
        <v>129.375</v>
      </c>
      <c r="O7" s="3">
        <f>MAX('Sword Stats'!D$5 - $C7, 0)*MAX(1 - $D7/100,0)*'Sword Stats'!$F$5</f>
        <v>112.5</v>
      </c>
      <c r="P7" s="3">
        <f>MAX('Sword Stats'!E$5 - $C7, 0)*MAX(1 - $D7/100,0)*'Sword Stats'!$F$5</f>
        <v>168.75</v>
      </c>
      <c r="Q7" s="3">
        <f>MAX('Sword Stats'!D$6 - $C7, 0)*MAX(1 - $D7/100,0)*'Sword Stats'!$F$6</f>
        <v>138.75</v>
      </c>
      <c r="R7" s="3">
        <f>MAX('Sword Stats'!E$6 - $C7, 0)*MAX(1 - $D7/100,0)*'Sword Stats'!$F$6</f>
        <v>208.125</v>
      </c>
      <c r="S7" s="3">
        <f>MAX('Sword Stats'!D$7 - $C7, 0)*MAX(1 - $D7/100,0)*'Sword Stats'!$F$7</f>
        <v>161.25</v>
      </c>
      <c r="T7" s="3">
        <f>MAX('Sword Stats'!E$7 - $C7, 0)*MAX(1 - $D7/100,0)*'Sword Stats'!$F$7</f>
        <v>241.875</v>
      </c>
      <c r="U7" s="3">
        <f>MAX('Sword Stats'!D$8 - $C7, 0)*MAX(1 - $D7/100,0)*'Sword Stats'!$F$8</f>
        <v>195</v>
      </c>
      <c r="V7" s="3">
        <f>MAX('Sword Stats'!E$8 - $C7, 0)*MAX(1 - $D7/100,0)*'Sword Stats'!$F$8</f>
        <v>292.5</v>
      </c>
      <c r="W7" s="3">
        <f>MAX('Sword Stats'!D$9 - $C7, 0)*MAX(1 - $D7/100,0)*'Sword Stats'!$F$9</f>
        <v>60</v>
      </c>
      <c r="X7" s="3">
        <f>MAX('Sword Stats'!E$9 - $C7, 0)*MAX(1 - $D7/100,0)*'Sword Stats'!$F$9</f>
        <v>90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81</v>
      </c>
      <c r="AN7" s="3">
        <f>MAX('Scythe Stats'!E$2, 0)*MAX(1 - $D7/100,0)*'Scythe Stats'!$F$2</f>
        <v>121.5</v>
      </c>
      <c r="AO7" s="3">
        <f>MAX('Scythe Stats'!D$3, 0)*MAX(1 - $D7/100,0)*'Scythe Stats'!$F$3</f>
        <v>96.75</v>
      </c>
      <c r="AP7" s="3">
        <f>MAX('Scythe Stats'!E$3, 0)*MAX(1 - $D7/100,0)*'Scythe Stats'!$F$3</f>
        <v>145.125</v>
      </c>
      <c r="AQ7" s="3">
        <f>MAX('Scythe Stats'!D$4, 0)*MAX(1 - $D7/100,0)*'Scythe Stats'!$F$4</f>
        <v>117</v>
      </c>
      <c r="AR7" s="3">
        <f>MAX('Scythe Stats'!E$4, 0)*MAX(1 - $D7/100,0)*'Scythe Stats'!$F$4</f>
        <v>175.5</v>
      </c>
      <c r="AS7" s="3">
        <f>MAX('Scythe Stats'!D$5, 0)*MAX(1 - $D7/100,0)*'Scythe Stats'!$F$5</f>
        <v>139.5</v>
      </c>
      <c r="AT7" s="3">
        <f>MAX('Scythe Stats'!E$5, 0)*MAX(1 - $D7/100,0)*'Scythe Stats'!$F$5</f>
        <v>209.25</v>
      </c>
      <c r="AU7" s="3">
        <f>MAX('Scythe Stats'!D$6, 0)*MAX(1 - $D7/100,0)*'Scythe Stats'!$F$6</f>
        <v>171</v>
      </c>
      <c r="AV7" s="3">
        <f>MAX('Scythe Stats'!E$6, 0)*MAX(1 - $D7/100,0)*'Scythe Stats'!$F$6</f>
        <v>256.5</v>
      </c>
      <c r="AW7" s="3">
        <f>MAX('Scythe Stats'!D$7, 0)*MAX(1 - $D7/100,0)*'Scythe Stats'!$F$7</f>
        <v>207</v>
      </c>
      <c r="AX7" s="3">
        <f>MAX('Scythe Stats'!E$7, 0)*MAX(1 - $D7/100,0)*'Scythe Stats'!$F$7</f>
        <v>310.5</v>
      </c>
      <c r="AY7" s="3">
        <f>MAX('Scythe Stats'!D$8, 0)*MAX(1 - $D7/100,0)*'Scythe Stats'!$F$8</f>
        <v>63</v>
      </c>
      <c r="AZ7" s="3">
        <f>MAX('Scythe Stats'!E$8, 0)*MAX(1 - $D7/100,0)*'Scythe Stats'!$F$8</f>
        <v>94.5</v>
      </c>
      <c r="BA7" s="3">
        <f>MAX('Scythe Stats'!D$9, 0)*MAX(1 - $D7/100,0)*'Scythe Stats'!$F$9</f>
        <v>72</v>
      </c>
      <c r="BB7" s="3">
        <f>MAX('Scythe Stats'!E$9, 0)*MAX(1 - $D7/100,0)*'Scythe Stats'!$F$9</f>
        <v>108</v>
      </c>
      <c r="BC7" s="3">
        <f>MAX('Scythe Stats'!D$10, 0)*MAX(1 - $D7/100,0)*'Scythe Stats'!$F$10</f>
        <v>85.5</v>
      </c>
      <c r="BD7" s="3">
        <f>MAX('Scythe Stats'!E$10, 0)*MAX(1 - $D7/100,0)*'Scythe Stats'!$F$10</f>
        <v>128.25</v>
      </c>
      <c r="BF7" s="3">
        <f>MAX('Bow Stats'!D$2 - $C7, 0)*MAX(1 - $D7/100,0)*'Bow Stats'!$F$2</f>
        <v>56.756700000000002</v>
      </c>
      <c r="BG7" s="3">
        <f>MAX('Bow Stats'!E$2 - $C7, 0)*MAX(1 - $D7/100,0)*'Bow Stats'!$F$2</f>
        <v>79.507349999999988</v>
      </c>
      <c r="BH7" s="3">
        <f>MAX('Bow Stats'!D$3 - $C7, 0)*MAX(1 - $D7/100,0)*'Bow Stats'!$F$3</f>
        <v>72.522449999999992</v>
      </c>
      <c r="BI7" s="3">
        <f>MAX('Bow Stats'!E$3 - $C7, 0)*MAX(1 - $D7/100,0)*'Bow Stats'!$F$3</f>
        <v>101.59272499999999</v>
      </c>
      <c r="BJ7" s="3">
        <f>MAX('Bow Stats'!D$4 - $C7, 0)*MAX(1 - $D7/100,0)*'Bow Stats'!$F$4</f>
        <v>94.594500000000011</v>
      </c>
      <c r="BK7" s="3">
        <f>MAX('Bow Stats'!E$4 - $C7, 0)*MAX(1 - $D7/100,0)*'Bow Stats'!$F$4</f>
        <v>132.51224999999999</v>
      </c>
      <c r="BL7" s="3">
        <f>MAX('Bow Stats'!D$5 - $C7, 0)*MAX(1 - $D7/100,0)*'Bow Stats'!$F$5</f>
        <v>116.66655</v>
      </c>
      <c r="BM7" s="3">
        <f>MAX('Bow Stats'!E$5 - $C7, 0)*MAX(1 - $D7/100,0)*'Bow Stats'!$F$5</f>
        <v>163.43177499999999</v>
      </c>
      <c r="BN7" s="3">
        <f>MAX('Bow Stats'!D$6 - $C7, 0)*MAX(1 - $D7/100,0)*'Bow Stats'!$F$6</f>
        <v>141.89175</v>
      </c>
      <c r="BO7" s="3">
        <f>MAX('Bow Stats'!E$6 - $C7, 0)*MAX(1 - $D7/100,0)*'Bow Stats'!$F$6</f>
        <v>198.76837499999999</v>
      </c>
      <c r="BP7" s="3">
        <f>MAX('Bow Stats'!D$7 - $C7, 0)*MAX(1 - $D7/100,0)*'Bow Stats'!$F$7</f>
        <v>163.96380000000002</v>
      </c>
      <c r="BQ7" s="3">
        <f>MAX('Bow Stats'!E$7 - $C7, 0)*MAX(1 - $D7/100,0)*'Bow Stats'!$F$7</f>
        <v>229.68789999999998</v>
      </c>
      <c r="BS7" s="3">
        <f>MAX('Crossbow Stats'!D$2 - $C7, 0)*MAX(1 - $D7/100,0)*'Crossbow Stats'!$F$2</f>
        <v>82.875</v>
      </c>
      <c r="BT7" s="3">
        <f>MAX('Crossbow Stats'!E$2 - $C7*'Crossbow Stats'!$G$2, 0)*MAX(1 - $D7/100,0)*'Crossbow Stats'!$F$2</f>
        <v>82.875</v>
      </c>
      <c r="BU7" s="3">
        <f>MAX('Crossbow Stats'!D$3 - $C7, 0)*MAX(1 - $D7/100,0)*'Crossbow Stats'!$F$3</f>
        <v>104.125</v>
      </c>
      <c r="BV7" s="3">
        <f>MAX('Crossbow Stats'!E$3 - $C7*'Crossbow Stats'!$G$3, 0)*MAX(1 - $D7/100,0)*'Crossbow Stats'!$F$3</f>
        <v>104.125</v>
      </c>
      <c r="BW7" s="3">
        <f>MAX('Crossbow Stats'!D$4 - $C7, 0)*MAX(1 - $D7/100,0)*'Crossbow Stats'!$F$4</f>
        <v>131.75</v>
      </c>
      <c r="BX7" s="3">
        <f>MAX('Crossbow Stats'!E$4 - $C7*'Crossbow Stats'!$G$4, 0)*MAX(1 - $D7/100,0)*'Crossbow Stats'!$F$4</f>
        <v>263.5</v>
      </c>
      <c r="BY7" s="3">
        <f>MAX('Crossbow Stats'!D$5 - $C7, 0)*MAX(1 - $D7/100,0)*'Crossbow Stats'!$F$5</f>
        <v>159.375</v>
      </c>
      <c r="BZ7" s="3">
        <f>MAX('Crossbow Stats'!E$5 - $C7*'Crossbow Stats'!$G$5, 0)*MAX(1 - $D7/100,0)*'Crossbow Stats'!$F$5</f>
        <v>318.75</v>
      </c>
      <c r="CA7" s="3">
        <f>MAX('Crossbow Stats'!D$6 - $C7, 0)*MAX(1 - $D7/100,0)*'Crossbow Stats'!$F$6</f>
        <v>199.75</v>
      </c>
      <c r="CB7" s="3">
        <f>MAX('Crossbow Stats'!E$6 - $C7*'Crossbow Stats'!$G$6, 0)*MAX(1 - $D7/100,0)*'Crossbow Stats'!$F$6</f>
        <v>599.25</v>
      </c>
      <c r="CC7" s="3">
        <f>MAX('Crossbow Stats'!D$7 - $C7, 0)*MAX(1 - $D7/100,0)*'Crossbow Stats'!$F$7</f>
        <v>233.75</v>
      </c>
      <c r="CD7" s="3">
        <f>MAX('Crossbow Stats'!E$7 - $C7*'Crossbow Stats'!$G$7, 0)*MAX(1 - $D7/100,0)*'Crossbow Stats'!$F$7</f>
        <v>935</v>
      </c>
    </row>
    <row r="10" spans="1:82" x14ac:dyDescent="0.3">
      <c r="B10" t="s">
        <v>4</v>
      </c>
      <c r="C10" s="2">
        <v>0.2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1.1499999999999999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47AA-0DAE-4005-9CCD-6251DC57F72A}">
  <dimension ref="A1:CD12"/>
  <sheetViews>
    <sheetView zoomScaleNormal="100" workbookViewId="0">
      <pane xSplit="1" topLeftCell="B1" activePane="topRight" state="frozen"/>
      <selection activeCell="F4" sqref="F4"/>
      <selection pane="topRight" activeCell="F7" sqref="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200</v>
      </c>
      <c r="F3" s="3">
        <f>($B3 + 3 * $C3) / 10 / (1 - $D3 * 0.006) *POWER($E3, 0.75) * $C$12 / 13</f>
        <v>122.72990531411506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2</v>
      </c>
      <c r="D4">
        <v>2</v>
      </c>
      <c r="E4">
        <v>250</v>
      </c>
      <c r="F4" s="3">
        <f>($B4 + 3 * $C4) / 10 / (1 - $D4 * 0.006) *POWER($E4, 0.75) * $C$12 / 13</f>
        <v>187.23461805267931</v>
      </c>
      <c r="H4" s="3" t="str">
        <f t="shared" ref="H4:H7" ca="1" si="0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41.16</v>
      </c>
      <c r="J4" s="3">
        <f>MAX('Sword Stats'!E$2 - $C4, 0)*MAX(1 - $D4/100,0)*'Sword Stats'!$F$2</f>
        <v>63.21</v>
      </c>
      <c r="K4" s="3">
        <f>MAX('Sword Stats'!D$3 - $C4, 0)*MAX(1 - $D4/100,0)*'Sword Stats'!$F$3</f>
        <v>59.534999999999997</v>
      </c>
      <c r="L4" s="3">
        <f>MAX('Sword Stats'!E$3 - $C4, 0)*MAX(1 - $D4/100,0)*'Sword Stats'!$F$3</f>
        <v>90.772500000000008</v>
      </c>
      <c r="M4" s="3">
        <f>MAX('Sword Stats'!D$4 - $C4, 0)*MAX(1 - $D4/100,0)*'Sword Stats'!$F$4</f>
        <v>81.585000000000008</v>
      </c>
      <c r="N4" s="3">
        <f>MAX('Sword Stats'!E$4 - $C4, 0)*MAX(1 - $D4/100,0)*'Sword Stats'!$F$4</f>
        <v>123.8475</v>
      </c>
      <c r="O4" s="3">
        <f>MAX('Sword Stats'!D$5 - $C4, 0)*MAX(1 - $D4/100,0)*'Sword Stats'!$F$5</f>
        <v>107.30999999999999</v>
      </c>
      <c r="P4" s="3">
        <f>MAX('Sword Stats'!E$5 - $C4, 0)*MAX(1 - $D4/100,0)*'Sword Stats'!$F$5</f>
        <v>162.435</v>
      </c>
      <c r="Q4" s="3">
        <f>MAX('Sword Stats'!D$6 - $C4, 0)*MAX(1 - $D4/100,0)*'Sword Stats'!$F$6</f>
        <v>133.035</v>
      </c>
      <c r="R4" s="3">
        <f>MAX('Sword Stats'!E$6 - $C4, 0)*MAX(1 - $D4/100,0)*'Sword Stats'!$F$6</f>
        <v>201.02249999999998</v>
      </c>
      <c r="S4" s="3">
        <f>MAX('Sword Stats'!D$7 - $C4, 0)*MAX(1 - $D4/100,0)*'Sword Stats'!$F$7</f>
        <v>155.08500000000001</v>
      </c>
      <c r="T4" s="3">
        <f>MAX('Sword Stats'!E$7 - $C4, 0)*MAX(1 - $D4/100,0)*'Sword Stats'!$F$7</f>
        <v>234.0975</v>
      </c>
      <c r="U4" s="3">
        <f>MAX('Sword Stats'!D$8 - $C4, 0)*MAX(1 - $D4/100,0)*'Sword Stats'!$F$8</f>
        <v>188.16</v>
      </c>
      <c r="V4" s="3">
        <f>MAX('Sword Stats'!E$8 - $C4, 0)*MAX(1 - $D4/100,0)*'Sword Stats'!$F$8</f>
        <v>283.70999999999998</v>
      </c>
      <c r="W4" s="3">
        <f>MAX('Sword Stats'!D$9 - $C4, 0)*MAX(1 - $D4/100,0)*'Sword Stats'!$F$9</f>
        <v>55.86</v>
      </c>
      <c r="X4" s="3">
        <f>MAX('Sword Stats'!E$9 - $C4, 0)*MAX(1 - $D4/100,0)*'Sword Stats'!$F$9</f>
        <v>85.259999999999991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79.38</v>
      </c>
      <c r="AN4" s="3">
        <f>MAX('Scythe Stats'!E$2, 0)*MAX(1 - $D4/100,0)*'Scythe Stats'!$F$2</f>
        <v>119.07000000000001</v>
      </c>
      <c r="AO4" s="3">
        <f>MAX('Scythe Stats'!D$3, 0)*MAX(1 - $D4/100,0)*'Scythe Stats'!$F$3</f>
        <v>94.814999999999998</v>
      </c>
      <c r="AP4" s="3">
        <f>MAX('Scythe Stats'!E$3, 0)*MAX(1 - $D4/100,0)*'Scythe Stats'!$F$3</f>
        <v>142.2225</v>
      </c>
      <c r="AQ4" s="3">
        <f>MAX('Scythe Stats'!D$4, 0)*MAX(1 - $D4/100,0)*'Scythe Stats'!$F$4</f>
        <v>114.66</v>
      </c>
      <c r="AR4" s="3">
        <f>MAX('Scythe Stats'!E$4, 0)*MAX(1 - $D4/100,0)*'Scythe Stats'!$F$4</f>
        <v>171.99</v>
      </c>
      <c r="AS4" s="3">
        <f>MAX('Scythe Stats'!D$5, 0)*MAX(1 - $D4/100,0)*'Scythe Stats'!$F$5</f>
        <v>136.71</v>
      </c>
      <c r="AT4" s="3">
        <f>MAX('Scythe Stats'!E$5, 0)*MAX(1 - $D4/100,0)*'Scythe Stats'!$F$5</f>
        <v>205.065</v>
      </c>
      <c r="AU4" s="3">
        <f>MAX('Scythe Stats'!D$6, 0)*MAX(1 - $D4/100,0)*'Scythe Stats'!$F$6</f>
        <v>167.58</v>
      </c>
      <c r="AV4" s="3">
        <f>MAX('Scythe Stats'!E$6, 0)*MAX(1 - $D4/100,0)*'Scythe Stats'!$F$6</f>
        <v>251.37</v>
      </c>
      <c r="AW4" s="3">
        <f>MAX('Scythe Stats'!D$7, 0)*MAX(1 - $D4/100,0)*'Scythe Stats'!$F$7</f>
        <v>202.85999999999999</v>
      </c>
      <c r="AX4" s="3">
        <f>MAX('Scythe Stats'!E$7, 0)*MAX(1 - $D4/100,0)*'Scythe Stats'!$F$7</f>
        <v>304.29000000000002</v>
      </c>
      <c r="AY4" s="3">
        <f>MAX('Scythe Stats'!D$8, 0)*MAX(1 - $D4/100,0)*'Scythe Stats'!$F$8</f>
        <v>61.739999999999995</v>
      </c>
      <c r="AZ4" s="3">
        <f>MAX('Scythe Stats'!E$8, 0)*MAX(1 - $D4/100,0)*'Scythe Stats'!$F$8</f>
        <v>92.609999999999985</v>
      </c>
      <c r="BA4" s="3">
        <f>MAX('Scythe Stats'!D$9, 0)*MAX(1 - $D4/100,0)*'Scythe Stats'!$F$9</f>
        <v>70.56</v>
      </c>
      <c r="BB4" s="3">
        <f>MAX('Scythe Stats'!E$9, 0)*MAX(1 - $D4/100,0)*'Scythe Stats'!$F$9</f>
        <v>105.84</v>
      </c>
      <c r="BC4" s="3">
        <f>MAX('Scythe Stats'!D$10, 0)*MAX(1 - $D4/100,0)*'Scythe Stats'!$F$10</f>
        <v>83.79</v>
      </c>
      <c r="BD4" s="3">
        <f>MAX('Scythe Stats'!E$10, 0)*MAX(1 - $D4/100,0)*'Scythe Stats'!$F$10</f>
        <v>125.685</v>
      </c>
      <c r="BF4" s="3">
        <f>MAX('Bow Stats'!D$2 - $C4, 0)*MAX(1 - $D4/100,0)*'Bow Stats'!$F$2</f>
        <v>54.347566</v>
      </c>
      <c r="BG4" s="3">
        <f>MAX('Bow Stats'!E$2 - $C4, 0)*MAX(1 - $D4/100,0)*'Bow Stats'!$F$2</f>
        <v>76.643203</v>
      </c>
      <c r="BH4" s="3">
        <f>MAX('Bow Stats'!D$3 - $C4, 0)*MAX(1 - $D4/100,0)*'Bow Stats'!$F$3</f>
        <v>69.798000999999999</v>
      </c>
      <c r="BI4" s="3">
        <f>MAX('Bow Stats'!E$3 - $C4, 0)*MAX(1 - $D4/100,0)*'Bow Stats'!$F$3</f>
        <v>98.286870499999992</v>
      </c>
      <c r="BJ4" s="3">
        <f>MAX('Bow Stats'!D$4 - $C4, 0)*MAX(1 - $D4/100,0)*'Bow Stats'!$F$4</f>
        <v>91.428610000000006</v>
      </c>
      <c r="BK4" s="3">
        <f>MAX('Bow Stats'!E$4 - $C4, 0)*MAX(1 - $D4/100,0)*'Bow Stats'!$F$4</f>
        <v>128.58800499999998</v>
      </c>
      <c r="BL4" s="3">
        <f>MAX('Bow Stats'!D$5 - $C4, 0)*MAX(1 - $D4/100,0)*'Bow Stats'!$F$5</f>
        <v>113.05921899999998</v>
      </c>
      <c r="BM4" s="3">
        <f>MAX('Bow Stats'!E$5 - $C4, 0)*MAX(1 - $D4/100,0)*'Bow Stats'!$F$5</f>
        <v>158.88913949999997</v>
      </c>
      <c r="BN4" s="3">
        <f>MAX('Bow Stats'!D$6 - $C4, 0)*MAX(1 - $D4/100,0)*'Bow Stats'!$F$6</f>
        <v>137.77991500000002</v>
      </c>
      <c r="BO4" s="3">
        <f>MAX('Bow Stats'!E$6 - $C4, 0)*MAX(1 - $D4/100,0)*'Bow Stats'!$F$6</f>
        <v>193.51900749999999</v>
      </c>
      <c r="BP4" s="3">
        <f>MAX('Bow Stats'!D$7 - $C4, 0)*MAX(1 - $D4/100,0)*'Bow Stats'!$F$7</f>
        <v>159.41052400000001</v>
      </c>
      <c r="BQ4" s="3">
        <f>MAX('Bow Stats'!E$7 - $C4, 0)*MAX(1 - $D4/100,0)*'Bow Stats'!$F$7</f>
        <v>223.82014199999998</v>
      </c>
      <c r="BS4" s="3">
        <f>MAX('Crossbow Stats'!D$2 - $C4, 0)*MAX(1 - $D4/100,0)*'Crossbow Stats'!$F$2</f>
        <v>79.551500000000004</v>
      </c>
      <c r="BT4" s="3">
        <f>MAX('Crossbow Stats'!E$2 - $C4*'Crossbow Stats'!$G$2, 0)*MAX(1 - $D4/100,0)*'Crossbow Stats'!$F$2</f>
        <v>79.551500000000004</v>
      </c>
      <c r="BU4" s="3">
        <f>MAX('Crossbow Stats'!D$3 - $C4, 0)*MAX(1 - $D4/100,0)*'Crossbow Stats'!$F$3</f>
        <v>100.37650000000001</v>
      </c>
      <c r="BV4" s="3">
        <f>MAX('Crossbow Stats'!E$3 - $C4*'Crossbow Stats'!$G$3, 0)*MAX(1 - $D4/100,0)*'Crossbow Stats'!$F$3</f>
        <v>100.37650000000001</v>
      </c>
      <c r="BW4" s="3">
        <f>MAX('Crossbow Stats'!D$4 - $C4, 0)*MAX(1 - $D4/100,0)*'Crossbow Stats'!$F$4</f>
        <v>127.449</v>
      </c>
      <c r="BX4" s="3">
        <f>MAX('Crossbow Stats'!E$4 - $C4*'Crossbow Stats'!$G$4, 0)*MAX(1 - $D4/100,0)*'Crossbow Stats'!$F$4</f>
        <v>254.898</v>
      </c>
      <c r="BY4" s="3">
        <f>MAX('Crossbow Stats'!D$5 - $C4, 0)*MAX(1 - $D4/100,0)*'Crossbow Stats'!$F$5</f>
        <v>154.5215</v>
      </c>
      <c r="BZ4" s="3">
        <f>MAX('Crossbow Stats'!E$5 - $C4*'Crossbow Stats'!$G$5, 0)*MAX(1 - $D4/100,0)*'Crossbow Stats'!$F$5</f>
        <v>309.04300000000001</v>
      </c>
      <c r="CA4" s="3">
        <f>MAX('Crossbow Stats'!D$6 - $C4, 0)*MAX(1 - $D4/100,0)*'Crossbow Stats'!$F$6</f>
        <v>194.089</v>
      </c>
      <c r="CB4" s="3">
        <f>MAX('Crossbow Stats'!E$6 - $C4*'Crossbow Stats'!$G$6, 0)*MAX(1 - $D4/100,0)*'Crossbow Stats'!$F$6</f>
        <v>582.26699999999994</v>
      </c>
      <c r="CC4" s="3">
        <f>MAX('Crossbow Stats'!D$7 - $C4, 0)*MAX(1 - $D4/100,0)*'Crossbow Stats'!$F$7</f>
        <v>227.40900000000002</v>
      </c>
      <c r="CD4" s="3">
        <f>MAX('Crossbow Stats'!E$7 - $C4*'Crossbow Stats'!$G$7, 0)*MAX(1 - $D4/100,0)*'Crossbow Stats'!$F$7</f>
        <v>909.63600000000008</v>
      </c>
    </row>
    <row r="5" spans="1:82" x14ac:dyDescent="0.3">
      <c r="A5" s="1">
        <v>3</v>
      </c>
      <c r="B5">
        <v>360</v>
      </c>
      <c r="C5">
        <v>5</v>
      </c>
      <c r="D5">
        <v>5</v>
      </c>
      <c r="E5">
        <v>300</v>
      </c>
      <c r="F5" s="3">
        <f>($B5 + 3 * $C5) / 10 / (1 - $D5 * 0.006) *POWER($E5, 0.75) * $C$12 / 13</f>
        <v>267.95825147716079</v>
      </c>
      <c r="H5" s="3" t="str">
        <f t="shared" ca="1" si="0"/>
        <v>T6 Axe</v>
      </c>
      <c r="I5" s="3">
        <f>MAX('Sword Stats'!D$2 - $C5, 0)*MAX(1 - $D5/100,0)*'Sword Stats'!$F$2</f>
        <v>35.625</v>
      </c>
      <c r="J5" s="3">
        <f>MAX('Sword Stats'!E$2 - $C5, 0)*MAX(1 - $D5/100,0)*'Sword Stats'!$F$2</f>
        <v>57</v>
      </c>
      <c r="K5" s="3">
        <f>MAX('Sword Stats'!D$3 - $C5, 0)*MAX(1 - $D5/100,0)*'Sword Stats'!$F$3</f>
        <v>53.4375</v>
      </c>
      <c r="L5" s="3">
        <f>MAX('Sword Stats'!E$3 - $C5, 0)*MAX(1 - $D5/100,0)*'Sword Stats'!$F$3</f>
        <v>83.71875</v>
      </c>
      <c r="M5" s="3">
        <f>MAX('Sword Stats'!D$4 - $C5, 0)*MAX(1 - $D5/100,0)*'Sword Stats'!$F$4</f>
        <v>74.8125</v>
      </c>
      <c r="N5" s="3">
        <f>MAX('Sword Stats'!E$4 - $C5, 0)*MAX(1 - $D5/100,0)*'Sword Stats'!$F$4</f>
        <v>115.78125</v>
      </c>
      <c r="O5" s="3">
        <f>MAX('Sword Stats'!D$5 - $C5, 0)*MAX(1 - $D5/100,0)*'Sword Stats'!$F$5</f>
        <v>99.75</v>
      </c>
      <c r="P5" s="3">
        <f>MAX('Sword Stats'!E$5 - $C5, 0)*MAX(1 - $D5/100,0)*'Sword Stats'!$F$5</f>
        <v>153.1875</v>
      </c>
      <c r="Q5" s="3">
        <f>MAX('Sword Stats'!D$6 - $C5, 0)*MAX(1 - $D5/100,0)*'Sword Stats'!$F$6</f>
        <v>124.6875</v>
      </c>
      <c r="R5" s="3">
        <f>MAX('Sword Stats'!E$6 - $C5, 0)*MAX(1 - $D5/100,0)*'Sword Stats'!$F$6</f>
        <v>190.59375</v>
      </c>
      <c r="S5" s="3">
        <f>MAX('Sword Stats'!D$7 - $C5, 0)*MAX(1 - $D5/100,0)*'Sword Stats'!$F$7</f>
        <v>146.0625</v>
      </c>
      <c r="T5" s="3">
        <f>MAX('Sword Stats'!E$7 - $C5, 0)*MAX(1 - $D5/100,0)*'Sword Stats'!$F$7</f>
        <v>222.65625</v>
      </c>
      <c r="U5" s="3">
        <f>MAX('Sword Stats'!D$8 - $C5, 0)*MAX(1 - $D5/100,0)*'Sword Stats'!$F$8</f>
        <v>178.125</v>
      </c>
      <c r="V5" s="3">
        <f>MAX('Sword Stats'!E$8 - $C5, 0)*MAX(1 - $D5/100,0)*'Sword Stats'!$F$8</f>
        <v>270.75</v>
      </c>
      <c r="W5" s="3">
        <f>MAX('Sword Stats'!D$9 - $C5, 0)*MAX(1 - $D5/100,0)*'Sword Stats'!$F$9</f>
        <v>49.875</v>
      </c>
      <c r="X5" s="3">
        <f>MAX('Sword Stats'!E$9 - $C5, 0)*MAX(1 - $D5/100,0)*'Sword Stats'!$F$9</f>
        <v>78.375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76.949999999999989</v>
      </c>
      <c r="AN5" s="3">
        <f>MAX('Scythe Stats'!E$2, 0)*MAX(1 - $D5/100,0)*'Scythe Stats'!$F$2</f>
        <v>115.425</v>
      </c>
      <c r="AO5" s="3">
        <f>MAX('Scythe Stats'!D$3, 0)*MAX(1 - $D5/100,0)*'Scythe Stats'!$F$3</f>
        <v>91.912500000000009</v>
      </c>
      <c r="AP5" s="3">
        <f>MAX('Scythe Stats'!E$3, 0)*MAX(1 - $D5/100,0)*'Scythe Stats'!$F$3</f>
        <v>137.86875000000001</v>
      </c>
      <c r="AQ5" s="3">
        <f>MAX('Scythe Stats'!D$4, 0)*MAX(1 - $D5/100,0)*'Scythe Stats'!$F$4</f>
        <v>111.14999999999999</v>
      </c>
      <c r="AR5" s="3">
        <f>MAX('Scythe Stats'!E$4, 0)*MAX(1 - $D5/100,0)*'Scythe Stats'!$F$4</f>
        <v>166.72499999999999</v>
      </c>
      <c r="AS5" s="3">
        <f>MAX('Scythe Stats'!D$5, 0)*MAX(1 - $D5/100,0)*'Scythe Stats'!$F$5</f>
        <v>132.52500000000001</v>
      </c>
      <c r="AT5" s="3">
        <f>MAX('Scythe Stats'!E$5, 0)*MAX(1 - $D5/100,0)*'Scythe Stats'!$F$5</f>
        <v>198.78749999999999</v>
      </c>
      <c r="AU5" s="3">
        <f>MAX('Scythe Stats'!D$6, 0)*MAX(1 - $D5/100,0)*'Scythe Stats'!$F$6</f>
        <v>162.45000000000002</v>
      </c>
      <c r="AV5" s="3">
        <f>MAX('Scythe Stats'!E$6, 0)*MAX(1 - $D5/100,0)*'Scythe Stats'!$F$6</f>
        <v>243.67499999999998</v>
      </c>
      <c r="AW5" s="3">
        <f>MAX('Scythe Stats'!D$7, 0)*MAX(1 - $D5/100,0)*'Scythe Stats'!$F$7</f>
        <v>196.64999999999998</v>
      </c>
      <c r="AX5" s="3">
        <f>MAX('Scythe Stats'!E$7, 0)*MAX(1 - $D5/100,0)*'Scythe Stats'!$F$7</f>
        <v>294.97499999999997</v>
      </c>
      <c r="AY5" s="3">
        <f>MAX('Scythe Stats'!D$8, 0)*MAX(1 - $D5/100,0)*'Scythe Stats'!$F$8</f>
        <v>59.849999999999994</v>
      </c>
      <c r="AZ5" s="3">
        <f>MAX('Scythe Stats'!E$8, 0)*MAX(1 - $D5/100,0)*'Scythe Stats'!$F$8</f>
        <v>89.774999999999991</v>
      </c>
      <c r="BA5" s="3">
        <f>MAX('Scythe Stats'!D$9, 0)*MAX(1 - $D5/100,0)*'Scythe Stats'!$F$9</f>
        <v>68.399999999999991</v>
      </c>
      <c r="BB5" s="3">
        <f>MAX('Scythe Stats'!E$9, 0)*MAX(1 - $D5/100,0)*'Scythe Stats'!$F$9</f>
        <v>102.6</v>
      </c>
      <c r="BC5" s="3">
        <f>MAX('Scythe Stats'!D$10, 0)*MAX(1 - $D5/100,0)*'Scythe Stats'!$F$10</f>
        <v>81.225000000000009</v>
      </c>
      <c r="BD5" s="3">
        <f>MAX('Scythe Stats'!E$10, 0)*MAX(1 - $D5/100,0)*'Scythe Stats'!$F$10</f>
        <v>121.83749999999999</v>
      </c>
      <c r="BF5" s="3">
        <f>MAX('Bow Stats'!D$2 - $C5, 0)*MAX(1 - $D5/100,0)*'Bow Stats'!$F$2</f>
        <v>50.831364999999991</v>
      </c>
      <c r="BG5" s="3">
        <f>MAX('Bow Stats'!E$2 - $C5, 0)*MAX(1 - $D5/100,0)*'Bow Stats'!$F$2</f>
        <v>72.444482499999992</v>
      </c>
      <c r="BH5" s="3">
        <f>MAX('Bow Stats'!D$3 - $C5, 0)*MAX(1 - $D5/100,0)*'Bow Stats'!$F$3</f>
        <v>65.808827499999992</v>
      </c>
      <c r="BI5" s="3">
        <f>MAX('Bow Stats'!E$3 - $C5, 0)*MAX(1 - $D5/100,0)*'Bow Stats'!$F$3</f>
        <v>93.425588749999989</v>
      </c>
      <c r="BJ5" s="3">
        <f>MAX('Bow Stats'!D$4 - $C5, 0)*MAX(1 - $D5/100,0)*'Bow Stats'!$F$4</f>
        <v>86.777275000000003</v>
      </c>
      <c r="BK5" s="3">
        <f>MAX('Bow Stats'!E$4 - $C5, 0)*MAX(1 - $D5/100,0)*'Bow Stats'!$F$4</f>
        <v>122.79913749999999</v>
      </c>
      <c r="BL5" s="3">
        <f>MAX('Bow Stats'!D$5 - $C5, 0)*MAX(1 - $D5/100,0)*'Bow Stats'!$F$5</f>
        <v>107.74572249999999</v>
      </c>
      <c r="BM5" s="3">
        <f>MAX('Bow Stats'!E$5 - $C5, 0)*MAX(1 - $D5/100,0)*'Bow Stats'!$F$5</f>
        <v>152.17268625</v>
      </c>
      <c r="BN5" s="3">
        <f>MAX('Bow Stats'!D$6 - $C5, 0)*MAX(1 - $D5/100,0)*'Bow Stats'!$F$6</f>
        <v>131.70966250000001</v>
      </c>
      <c r="BO5" s="3">
        <f>MAX('Bow Stats'!E$6 - $C5, 0)*MAX(1 - $D5/100,0)*'Bow Stats'!$F$6</f>
        <v>185.74245624999998</v>
      </c>
      <c r="BP5" s="3">
        <f>MAX('Bow Stats'!D$7 - $C5, 0)*MAX(1 - $D5/100,0)*'Bow Stats'!$F$7</f>
        <v>152.67811</v>
      </c>
      <c r="BQ5" s="3">
        <f>MAX('Bow Stats'!E$7 - $C5, 0)*MAX(1 - $D5/100,0)*'Bow Stats'!$F$7</f>
        <v>215.116005</v>
      </c>
      <c r="BS5" s="3">
        <f>MAX('Crossbow Stats'!D$2 - $C5, 0)*MAX(1 - $D5/100,0)*'Crossbow Stats'!$F$2</f>
        <v>74.693749999999994</v>
      </c>
      <c r="BT5" s="3">
        <f>MAX('Crossbow Stats'!E$2 - $C5*'Crossbow Stats'!$G$2, 0)*MAX(1 - $D5/100,0)*'Crossbow Stats'!$F$2</f>
        <v>74.693749999999994</v>
      </c>
      <c r="BU5" s="3">
        <f>MAX('Crossbow Stats'!D$3 - $C5, 0)*MAX(1 - $D5/100,0)*'Crossbow Stats'!$F$3</f>
        <v>94.881249999999994</v>
      </c>
      <c r="BV5" s="3">
        <f>MAX('Crossbow Stats'!E$3 - $C5*'Crossbow Stats'!$G$3, 0)*MAX(1 - $D5/100,0)*'Crossbow Stats'!$F$3</f>
        <v>94.881249999999994</v>
      </c>
      <c r="BW5" s="3">
        <f>MAX('Crossbow Stats'!D$4 - $C5, 0)*MAX(1 - $D5/100,0)*'Crossbow Stats'!$F$4</f>
        <v>121.125</v>
      </c>
      <c r="BX5" s="3">
        <f>MAX('Crossbow Stats'!E$4 - $C5*'Crossbow Stats'!$G$4, 0)*MAX(1 - $D5/100,0)*'Crossbow Stats'!$F$4</f>
        <v>242.25</v>
      </c>
      <c r="BY5" s="3">
        <f>MAX('Crossbow Stats'!D$5 - $C5, 0)*MAX(1 - $D5/100,0)*'Crossbow Stats'!$F$5</f>
        <v>147.36875000000001</v>
      </c>
      <c r="BZ5" s="3">
        <f>MAX('Crossbow Stats'!E$5 - $C5*'Crossbow Stats'!$G$5, 0)*MAX(1 - $D5/100,0)*'Crossbow Stats'!$F$5</f>
        <v>294.73750000000001</v>
      </c>
      <c r="CA5" s="3">
        <f>MAX('Crossbow Stats'!D$6 - $C5, 0)*MAX(1 - $D5/100,0)*'Crossbow Stats'!$F$6</f>
        <v>185.72499999999999</v>
      </c>
      <c r="CB5" s="3">
        <f>MAX('Crossbow Stats'!E$6 - $C5*'Crossbow Stats'!$G$6, 0)*MAX(1 - $D5/100,0)*'Crossbow Stats'!$F$6</f>
        <v>557.17499999999995</v>
      </c>
      <c r="CC5" s="3">
        <f>MAX('Crossbow Stats'!D$7 - $C5, 0)*MAX(1 - $D5/100,0)*'Crossbow Stats'!$F$7</f>
        <v>218.02500000000001</v>
      </c>
      <c r="CD5" s="3">
        <f>MAX('Crossbow Stats'!E$7 - $C5*'Crossbow Stats'!$G$7, 0)*MAX(1 - $D5/100,0)*'Crossbow Stats'!$F$7</f>
        <v>872.1</v>
      </c>
    </row>
    <row r="6" spans="1:82" x14ac:dyDescent="0.3">
      <c r="A6" s="1">
        <v>4</v>
      </c>
      <c r="B6">
        <v>420</v>
      </c>
      <c r="C6">
        <v>8</v>
      </c>
      <c r="D6">
        <v>10</v>
      </c>
      <c r="E6">
        <v>360</v>
      </c>
      <c r="F6" s="3">
        <f>($B6 + 3 * $C6) / 10 / (1 - $D6 * 0.006) *POWER($E6, 0.75) * $C$12 / 13</f>
        <v>375.36057247377607</v>
      </c>
      <c r="H6" s="3" t="str">
        <f t="shared" ca="1" si="0"/>
        <v>T6 Axe</v>
      </c>
      <c r="I6" s="3">
        <f>MAX('Sword Stats'!D$2 - $C6, 0)*MAX(1 - $D6/100,0)*'Sword Stats'!$F$2</f>
        <v>29.700000000000003</v>
      </c>
      <c r="J6" s="3">
        <f>MAX('Sword Stats'!E$2 - $C6, 0)*MAX(1 - $D6/100,0)*'Sword Stats'!$F$2</f>
        <v>49.95</v>
      </c>
      <c r="K6" s="3">
        <f>MAX('Sword Stats'!D$3 - $C6, 0)*MAX(1 - $D6/100,0)*'Sword Stats'!$F$3</f>
        <v>46.575000000000003</v>
      </c>
      <c r="L6" s="3">
        <f>MAX('Sword Stats'!E$3 - $C6, 0)*MAX(1 - $D6/100,0)*'Sword Stats'!$F$3</f>
        <v>75.262500000000003</v>
      </c>
      <c r="M6" s="3">
        <f>MAX('Sword Stats'!D$4 - $C6, 0)*MAX(1 - $D6/100,0)*'Sword Stats'!$F$4</f>
        <v>66.825000000000003</v>
      </c>
      <c r="N6" s="3">
        <f>MAX('Sword Stats'!E$4 - $C6, 0)*MAX(1 - $D6/100,0)*'Sword Stats'!$F$4</f>
        <v>105.63749999999999</v>
      </c>
      <c r="O6" s="3">
        <f>MAX('Sword Stats'!D$5 - $C6, 0)*MAX(1 - $D6/100,0)*'Sword Stats'!$F$5</f>
        <v>90.45</v>
      </c>
      <c r="P6" s="3">
        <f>MAX('Sword Stats'!E$5 - $C6, 0)*MAX(1 - $D6/100,0)*'Sword Stats'!$F$5</f>
        <v>141.07499999999999</v>
      </c>
      <c r="Q6" s="3">
        <f>MAX('Sword Stats'!D$6 - $C6, 0)*MAX(1 - $D6/100,0)*'Sword Stats'!$F$6</f>
        <v>114.07499999999999</v>
      </c>
      <c r="R6" s="3">
        <f>MAX('Sword Stats'!E$6 - $C6, 0)*MAX(1 - $D6/100,0)*'Sword Stats'!$F$6</f>
        <v>176.51249999999999</v>
      </c>
      <c r="S6" s="3">
        <f>MAX('Sword Stats'!D$7 - $C6, 0)*MAX(1 - $D6/100,0)*'Sword Stats'!$F$7</f>
        <v>134.32499999999999</v>
      </c>
      <c r="T6" s="3">
        <f>MAX('Sword Stats'!E$7 - $C6, 0)*MAX(1 - $D6/100,0)*'Sword Stats'!$F$7</f>
        <v>206.88750000000002</v>
      </c>
      <c r="U6" s="3">
        <f>MAX('Sword Stats'!D$8 - $C6, 0)*MAX(1 - $D6/100,0)*'Sword Stats'!$F$8</f>
        <v>164.7</v>
      </c>
      <c r="V6" s="3">
        <f>MAX('Sword Stats'!E$8 - $C6, 0)*MAX(1 - $D6/100,0)*'Sword Stats'!$F$8</f>
        <v>252.45000000000002</v>
      </c>
      <c r="W6" s="3">
        <f>MAX('Sword Stats'!D$9 - $C6, 0)*MAX(1 - $D6/100,0)*'Sword Stats'!$F$9</f>
        <v>43.2</v>
      </c>
      <c r="X6" s="3">
        <f>MAX('Sword Stats'!E$9 - $C6, 0)*MAX(1 - $D6/100,0)*'Sword Stats'!$F$9</f>
        <v>70.2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72.899999999999991</v>
      </c>
      <c r="AN6" s="3">
        <f>MAX('Scythe Stats'!E$2, 0)*MAX(1 - $D6/100,0)*'Scythe Stats'!$F$2</f>
        <v>109.35000000000001</v>
      </c>
      <c r="AO6" s="3">
        <f>MAX('Scythe Stats'!D$3, 0)*MAX(1 - $D6/100,0)*'Scythe Stats'!$F$3</f>
        <v>87.075000000000003</v>
      </c>
      <c r="AP6" s="3">
        <f>MAX('Scythe Stats'!E$3, 0)*MAX(1 - $D6/100,0)*'Scythe Stats'!$F$3</f>
        <v>130.61250000000001</v>
      </c>
      <c r="AQ6" s="3">
        <f>MAX('Scythe Stats'!D$4, 0)*MAX(1 - $D6/100,0)*'Scythe Stats'!$F$4</f>
        <v>105.30000000000001</v>
      </c>
      <c r="AR6" s="3">
        <f>MAX('Scythe Stats'!E$4, 0)*MAX(1 - $D6/100,0)*'Scythe Stats'!$F$4</f>
        <v>157.95000000000002</v>
      </c>
      <c r="AS6" s="3">
        <f>MAX('Scythe Stats'!D$5, 0)*MAX(1 - $D6/100,0)*'Scythe Stats'!$F$5</f>
        <v>125.55000000000001</v>
      </c>
      <c r="AT6" s="3">
        <f>MAX('Scythe Stats'!E$5, 0)*MAX(1 - $D6/100,0)*'Scythe Stats'!$F$5</f>
        <v>188.32500000000002</v>
      </c>
      <c r="AU6" s="3">
        <f>MAX('Scythe Stats'!D$6, 0)*MAX(1 - $D6/100,0)*'Scythe Stats'!$F$6</f>
        <v>153.9</v>
      </c>
      <c r="AV6" s="3">
        <f>MAX('Scythe Stats'!E$6, 0)*MAX(1 - $D6/100,0)*'Scythe Stats'!$F$6</f>
        <v>230.85000000000002</v>
      </c>
      <c r="AW6" s="3">
        <f>MAX('Scythe Stats'!D$7, 0)*MAX(1 - $D6/100,0)*'Scythe Stats'!$F$7</f>
        <v>186.29999999999998</v>
      </c>
      <c r="AX6" s="3">
        <f>MAX('Scythe Stats'!E$7, 0)*MAX(1 - $D6/100,0)*'Scythe Stats'!$F$7</f>
        <v>279.45</v>
      </c>
      <c r="AY6" s="3">
        <f>MAX('Scythe Stats'!D$8, 0)*MAX(1 - $D6/100,0)*'Scythe Stats'!$F$8</f>
        <v>56.699999999999996</v>
      </c>
      <c r="AZ6" s="3">
        <f>MAX('Scythe Stats'!E$8, 0)*MAX(1 - $D6/100,0)*'Scythe Stats'!$F$8</f>
        <v>85.050000000000011</v>
      </c>
      <c r="BA6" s="3">
        <f>MAX('Scythe Stats'!D$9, 0)*MAX(1 - $D6/100,0)*'Scythe Stats'!$F$9</f>
        <v>64.8</v>
      </c>
      <c r="BB6" s="3">
        <f>MAX('Scythe Stats'!E$9, 0)*MAX(1 - $D6/100,0)*'Scythe Stats'!$F$9</f>
        <v>97.2</v>
      </c>
      <c r="BC6" s="3">
        <f>MAX('Scythe Stats'!D$10, 0)*MAX(1 - $D6/100,0)*'Scythe Stats'!$F$10</f>
        <v>76.95</v>
      </c>
      <c r="BD6" s="3">
        <f>MAX('Scythe Stats'!E$10, 0)*MAX(1 - $D6/100,0)*'Scythe Stats'!$F$10</f>
        <v>115.42500000000001</v>
      </c>
      <c r="BF6" s="3">
        <f>MAX('Bow Stats'!D$2 - $C6, 0)*MAX(1 - $D6/100,0)*'Bow Stats'!$F$2</f>
        <v>46.401030000000006</v>
      </c>
      <c r="BG6" s="3">
        <f>MAX('Bow Stats'!E$2 - $C6, 0)*MAX(1 - $D6/100,0)*'Bow Stats'!$F$2</f>
        <v>66.876615000000001</v>
      </c>
      <c r="BH6" s="3">
        <f>MAX('Bow Stats'!D$3 - $C6, 0)*MAX(1 - $D6/100,0)*'Bow Stats'!$F$3</f>
        <v>60.590204999999997</v>
      </c>
      <c r="BI6" s="3">
        <f>MAX('Bow Stats'!E$3 - $C6, 0)*MAX(1 - $D6/100,0)*'Bow Stats'!$F$3</f>
        <v>86.753452499999995</v>
      </c>
      <c r="BJ6" s="3">
        <f>MAX('Bow Stats'!D$4 - $C6, 0)*MAX(1 - $D6/100,0)*'Bow Stats'!$F$4</f>
        <v>80.45505</v>
      </c>
      <c r="BK6" s="3">
        <f>MAX('Bow Stats'!E$4 - $C6, 0)*MAX(1 - $D6/100,0)*'Bow Stats'!$F$4</f>
        <v>114.581025</v>
      </c>
      <c r="BL6" s="3">
        <f>MAX('Bow Stats'!D$5 - $C6, 0)*MAX(1 - $D6/100,0)*'Bow Stats'!$F$5</f>
        <v>100.319895</v>
      </c>
      <c r="BM6" s="3">
        <f>MAX('Bow Stats'!E$5 - $C6, 0)*MAX(1 - $D6/100,0)*'Bow Stats'!$F$5</f>
        <v>142.40859750000001</v>
      </c>
      <c r="BN6" s="3">
        <f>MAX('Bow Stats'!D$6 - $C6, 0)*MAX(1 - $D6/100,0)*'Bow Stats'!$F$6</f>
        <v>123.022575</v>
      </c>
      <c r="BO6" s="3">
        <f>MAX('Bow Stats'!E$6 - $C6, 0)*MAX(1 - $D6/100,0)*'Bow Stats'!$F$6</f>
        <v>174.21153749999999</v>
      </c>
      <c r="BP6" s="3">
        <f>MAX('Bow Stats'!D$7 - $C6, 0)*MAX(1 - $D6/100,0)*'Bow Stats'!$F$7</f>
        <v>142.88742000000002</v>
      </c>
      <c r="BQ6" s="3">
        <f>MAX('Bow Stats'!E$7 - $C6, 0)*MAX(1 - $D6/100,0)*'Bow Stats'!$F$7</f>
        <v>202.03911000000002</v>
      </c>
      <c r="BS6" s="3">
        <f>MAX('Crossbow Stats'!D$2 - $C6, 0)*MAX(1 - $D6/100,0)*'Crossbow Stats'!$F$2</f>
        <v>68.467500000000001</v>
      </c>
      <c r="BT6" s="3">
        <f>MAX('Crossbow Stats'!E$2 - $C6*'Crossbow Stats'!$G$2, 0)*MAX(1 - $D6/100,0)*'Crossbow Stats'!$F$2</f>
        <v>68.467500000000001</v>
      </c>
      <c r="BU6" s="3">
        <f>MAX('Crossbow Stats'!D$3 - $C6, 0)*MAX(1 - $D6/100,0)*'Crossbow Stats'!$F$3</f>
        <v>87.592500000000001</v>
      </c>
      <c r="BV6" s="3">
        <f>MAX('Crossbow Stats'!E$3 - $C6*'Crossbow Stats'!$G$3, 0)*MAX(1 - $D6/100,0)*'Crossbow Stats'!$F$3</f>
        <v>87.592500000000001</v>
      </c>
      <c r="BW6" s="3">
        <f>MAX('Crossbow Stats'!D$4 - $C6, 0)*MAX(1 - $D6/100,0)*'Crossbow Stats'!$F$4</f>
        <v>112.45500000000001</v>
      </c>
      <c r="BX6" s="3">
        <f>MAX('Crossbow Stats'!E$4 - $C6*'Crossbow Stats'!$G$4, 0)*MAX(1 - $D6/100,0)*'Crossbow Stats'!$F$4</f>
        <v>224.91000000000003</v>
      </c>
      <c r="BY6" s="3">
        <f>MAX('Crossbow Stats'!D$5 - $C6, 0)*MAX(1 - $D6/100,0)*'Crossbow Stats'!$F$5</f>
        <v>137.3175</v>
      </c>
      <c r="BZ6" s="3">
        <f>MAX('Crossbow Stats'!E$5 - $C6*'Crossbow Stats'!$G$5, 0)*MAX(1 - $D6/100,0)*'Crossbow Stats'!$F$5</f>
        <v>274.63499999999999</v>
      </c>
      <c r="CA6" s="3">
        <f>MAX('Crossbow Stats'!D$6 - $C6, 0)*MAX(1 - $D6/100,0)*'Crossbow Stats'!$F$6</f>
        <v>173.655</v>
      </c>
      <c r="CB6" s="3">
        <f>MAX('Crossbow Stats'!E$6 - $C6*'Crossbow Stats'!$G$6, 0)*MAX(1 - $D6/100,0)*'Crossbow Stats'!$F$6</f>
        <v>520.96499999999992</v>
      </c>
      <c r="CC6" s="3">
        <f>MAX('Crossbow Stats'!D$7 - $C6, 0)*MAX(1 - $D6/100,0)*'Crossbow Stats'!$F$7</f>
        <v>204.255</v>
      </c>
      <c r="CD6" s="3">
        <f>MAX('Crossbow Stats'!E$7 - $C6*'Crossbow Stats'!$G$7, 0)*MAX(1 - $D6/100,0)*'Crossbow Stats'!$F$7</f>
        <v>817.02</v>
      </c>
    </row>
    <row r="7" spans="1:82" x14ac:dyDescent="0.3">
      <c r="A7" s="1">
        <v>5</v>
      </c>
      <c r="B7">
        <v>475</v>
      </c>
      <c r="C7">
        <v>12</v>
      </c>
      <c r="D7">
        <v>15</v>
      </c>
      <c r="E7">
        <v>420</v>
      </c>
      <c r="F7" s="3">
        <f>($B7 + 3 * $C7) / 10 / (1 - $D7 * 0.006) *POWER($E7, 0.75) * $C$12 / 13</f>
        <v>500.9370297139651</v>
      </c>
      <c r="H7" s="3" t="str">
        <f t="shared" ca="1" si="0"/>
        <v>T6 Axe</v>
      </c>
      <c r="I7" s="3">
        <f>MAX('Sword Stats'!D$2 - $C7, 0)*MAX(1 - $D7/100,0)*'Sword Stats'!$F$2</f>
        <v>22.95</v>
      </c>
      <c r="J7" s="3">
        <f>MAX('Sword Stats'!E$2 - $C7, 0)*MAX(1 - $D7/100,0)*'Sword Stats'!$F$2</f>
        <v>42.075000000000003</v>
      </c>
      <c r="K7" s="3">
        <f>MAX('Sword Stats'!D$3 - $C7, 0)*MAX(1 - $D7/100,0)*'Sword Stats'!$F$3</f>
        <v>38.887500000000003</v>
      </c>
      <c r="L7" s="3">
        <f>MAX('Sword Stats'!E$3 - $C7, 0)*MAX(1 - $D7/100,0)*'Sword Stats'!$F$3</f>
        <v>65.981249999999989</v>
      </c>
      <c r="M7" s="3">
        <f>MAX('Sword Stats'!D$4 - $C7, 0)*MAX(1 - $D7/100,0)*'Sword Stats'!$F$4</f>
        <v>58.012499999999996</v>
      </c>
      <c r="N7" s="3">
        <f>MAX('Sword Stats'!E$4 - $C7, 0)*MAX(1 - $D7/100,0)*'Sword Stats'!$F$4</f>
        <v>94.668749999999989</v>
      </c>
      <c r="O7" s="3">
        <f>MAX('Sword Stats'!D$5 - $C7, 0)*MAX(1 - $D7/100,0)*'Sword Stats'!$F$5</f>
        <v>80.324999999999989</v>
      </c>
      <c r="P7" s="3">
        <f>MAX('Sword Stats'!E$5 - $C7, 0)*MAX(1 - $D7/100,0)*'Sword Stats'!$F$5</f>
        <v>128.13749999999999</v>
      </c>
      <c r="Q7" s="3">
        <f>MAX('Sword Stats'!D$6 - $C7, 0)*MAX(1 - $D7/100,0)*'Sword Stats'!$F$6</f>
        <v>102.63749999999999</v>
      </c>
      <c r="R7" s="3">
        <f>MAX('Sword Stats'!E$6 - $C7, 0)*MAX(1 - $D7/100,0)*'Sword Stats'!$F$6</f>
        <v>161.60624999999999</v>
      </c>
      <c r="S7" s="3">
        <f>MAX('Sword Stats'!D$7 - $C7, 0)*MAX(1 - $D7/100,0)*'Sword Stats'!$F$7</f>
        <v>121.76249999999999</v>
      </c>
      <c r="T7" s="3">
        <f>MAX('Sword Stats'!E$7 - $C7, 0)*MAX(1 - $D7/100,0)*'Sword Stats'!$F$7</f>
        <v>190.29374999999999</v>
      </c>
      <c r="U7" s="3">
        <f>MAX('Sword Stats'!D$8 - $C7, 0)*MAX(1 - $D7/100,0)*'Sword Stats'!$F$8</f>
        <v>150.44999999999999</v>
      </c>
      <c r="V7" s="3">
        <f>MAX('Sword Stats'!E$8 - $C7, 0)*MAX(1 - $D7/100,0)*'Sword Stats'!$F$8</f>
        <v>233.32499999999999</v>
      </c>
      <c r="W7" s="3">
        <f>MAX('Sword Stats'!D$9 - $C7, 0)*MAX(1 - $D7/100,0)*'Sword Stats'!$F$9</f>
        <v>35.700000000000003</v>
      </c>
      <c r="X7" s="3">
        <f>MAX('Sword Stats'!E$9 - $C7, 0)*MAX(1 - $D7/100,0)*'Sword Stats'!$F$9</f>
        <v>61.199999999999996</v>
      </c>
      <c r="Z7" s="3">
        <f>MAX('Axe Stats'!D$2 - $C7, 0)*'Axe Stats'!$F$2</f>
        <v>46.400000000000006</v>
      </c>
      <c r="AA7" s="3">
        <f>MAX('Axe Stats'!E$2 - $C7, 0)*'Axe Stats'!$F$2</f>
        <v>74.400000000000006</v>
      </c>
      <c r="AB7" s="3">
        <f>MAX('Axe Stats'!D$3 - $C7, 0)*'Axe Stats'!$F$3</f>
        <v>68.400000000000006</v>
      </c>
      <c r="AC7" s="3">
        <f>MAX('Axe Stats'!E$3 - $C7, 0)*'Axe Stats'!$F$3</f>
        <v>107.4</v>
      </c>
      <c r="AD7" s="3">
        <f>MAX('Axe Stats'!D$4 - $C7, 0)*'Axe Stats'!$F$4</f>
        <v>96.4</v>
      </c>
      <c r="AE7" s="3">
        <f>MAX('Axe Stats'!E$4 - $C7, 0)*'Axe Stats'!$F$4</f>
        <v>149.4</v>
      </c>
      <c r="AF7" s="3">
        <f>MAX('Axe Stats'!D$5 - $C7, 0)*'Axe Stats'!$F$5</f>
        <v>122.4</v>
      </c>
      <c r="AG7" s="3">
        <f>MAX('Axe Stats'!E$5 - $C7, 0)*'Axe Stats'!$F$5</f>
        <v>188.4</v>
      </c>
      <c r="AH7" s="3">
        <f>MAX('Axe Stats'!D$6 - $C7, 0)*'Axe Stats'!$F$6</f>
        <v>152.4</v>
      </c>
      <c r="AI7" s="3">
        <f>MAX('Axe Stats'!E$6 - $C7, 0)*'Axe Stats'!$F$6</f>
        <v>233.4</v>
      </c>
      <c r="AJ7" s="3">
        <f>MAX('Axe Stats'!D$7 - $C7, 0)*'Axe Stats'!$F$7</f>
        <v>190.4</v>
      </c>
      <c r="AK7" s="3">
        <f>MAX('Axe Stats'!E$7 - $C7, 0)*'Axe Stats'!$F$7</f>
        <v>290.40000000000003</v>
      </c>
      <c r="AM7" s="3">
        <f>MAX('Scythe Stats'!D$2, 0)*MAX(1 - $D7/100,0)*'Scythe Stats'!$F$2</f>
        <v>68.849999999999994</v>
      </c>
      <c r="AN7" s="3">
        <f>MAX('Scythe Stats'!E$2, 0)*MAX(1 - $D7/100,0)*'Scythe Stats'!$F$2</f>
        <v>103.27499999999999</v>
      </c>
      <c r="AO7" s="3">
        <f>MAX('Scythe Stats'!D$3, 0)*MAX(1 - $D7/100,0)*'Scythe Stats'!$F$3</f>
        <v>82.237499999999997</v>
      </c>
      <c r="AP7" s="3">
        <f>MAX('Scythe Stats'!E$3, 0)*MAX(1 - $D7/100,0)*'Scythe Stats'!$F$3</f>
        <v>123.35624999999999</v>
      </c>
      <c r="AQ7" s="3">
        <f>MAX('Scythe Stats'!D$4, 0)*MAX(1 - $D7/100,0)*'Scythe Stats'!$F$4</f>
        <v>99.449999999999989</v>
      </c>
      <c r="AR7" s="3">
        <f>MAX('Scythe Stats'!E$4, 0)*MAX(1 - $D7/100,0)*'Scythe Stats'!$F$4</f>
        <v>149.17499999999998</v>
      </c>
      <c r="AS7" s="3">
        <f>MAX('Scythe Stats'!D$5, 0)*MAX(1 - $D7/100,0)*'Scythe Stats'!$F$5</f>
        <v>118.57499999999999</v>
      </c>
      <c r="AT7" s="3">
        <f>MAX('Scythe Stats'!E$5, 0)*MAX(1 - $D7/100,0)*'Scythe Stats'!$F$5</f>
        <v>177.86249999999998</v>
      </c>
      <c r="AU7" s="3">
        <f>MAX('Scythe Stats'!D$6, 0)*MAX(1 - $D7/100,0)*'Scythe Stats'!$F$6</f>
        <v>145.35</v>
      </c>
      <c r="AV7" s="3">
        <f>MAX('Scythe Stats'!E$6, 0)*MAX(1 - $D7/100,0)*'Scythe Stats'!$F$6</f>
        <v>218.02499999999998</v>
      </c>
      <c r="AW7" s="3">
        <f>MAX('Scythe Stats'!D$7, 0)*MAX(1 - $D7/100,0)*'Scythe Stats'!$F$7</f>
        <v>175.95000000000002</v>
      </c>
      <c r="AX7" s="3">
        <f>MAX('Scythe Stats'!E$7, 0)*MAX(1 - $D7/100,0)*'Scythe Stats'!$F$7</f>
        <v>263.92500000000001</v>
      </c>
      <c r="AY7" s="3">
        <f>MAX('Scythe Stats'!D$8, 0)*MAX(1 - $D7/100,0)*'Scythe Stats'!$F$8</f>
        <v>53.550000000000004</v>
      </c>
      <c r="AZ7" s="3">
        <f>MAX('Scythe Stats'!E$8, 0)*MAX(1 - $D7/100,0)*'Scythe Stats'!$F$8</f>
        <v>80.324999999999989</v>
      </c>
      <c r="BA7" s="3">
        <f>MAX('Scythe Stats'!D$9, 0)*MAX(1 - $D7/100,0)*'Scythe Stats'!$F$9</f>
        <v>61.199999999999996</v>
      </c>
      <c r="BB7" s="3">
        <f>MAX('Scythe Stats'!E$9, 0)*MAX(1 - $D7/100,0)*'Scythe Stats'!$F$9</f>
        <v>91.8</v>
      </c>
      <c r="BC7" s="3">
        <f>MAX('Scythe Stats'!D$10, 0)*MAX(1 - $D7/100,0)*'Scythe Stats'!$F$10</f>
        <v>72.674999999999997</v>
      </c>
      <c r="BD7" s="3">
        <f>MAX('Scythe Stats'!E$10, 0)*MAX(1 - $D7/100,0)*'Scythe Stats'!$F$10</f>
        <v>109.01249999999999</v>
      </c>
      <c r="BF7" s="3">
        <f>MAX('Bow Stats'!D$2 - $C7, 0)*MAX(1 - $D7/100,0)*'Bow Stats'!$F$2</f>
        <v>41.613194999999997</v>
      </c>
      <c r="BG7" s="3">
        <f>MAX('Bow Stats'!E$2 - $C7, 0)*MAX(1 - $D7/100,0)*'Bow Stats'!$F$2</f>
        <v>60.951247499999994</v>
      </c>
      <c r="BH7" s="3">
        <f>MAX('Bow Stats'!D$3 - $C7, 0)*MAX(1 - $D7/100,0)*'Bow Stats'!$F$3</f>
        <v>55.014082499999994</v>
      </c>
      <c r="BI7" s="3">
        <f>MAX('Bow Stats'!E$3 - $C7, 0)*MAX(1 - $D7/100,0)*'Bow Stats'!$F$3</f>
        <v>79.723816249999985</v>
      </c>
      <c r="BJ7" s="3">
        <f>MAX('Bow Stats'!D$4 - $C7, 0)*MAX(1 - $D7/100,0)*'Bow Stats'!$F$4</f>
        <v>73.775325000000009</v>
      </c>
      <c r="BK7" s="3">
        <f>MAX('Bow Stats'!E$4 - $C7, 0)*MAX(1 - $D7/100,0)*'Bow Stats'!$F$4</f>
        <v>106.00541249999999</v>
      </c>
      <c r="BL7" s="3">
        <f>MAX('Bow Stats'!D$5 - $C7, 0)*MAX(1 - $D7/100,0)*'Bow Stats'!$F$5</f>
        <v>92.53656749999999</v>
      </c>
      <c r="BM7" s="3">
        <f>MAX('Bow Stats'!E$5 - $C7, 0)*MAX(1 - $D7/100,0)*'Bow Stats'!$F$5</f>
        <v>132.28700874999998</v>
      </c>
      <c r="BN7" s="3">
        <f>MAX('Bow Stats'!D$6 - $C7, 0)*MAX(1 - $D7/100,0)*'Bow Stats'!$F$6</f>
        <v>113.97798749999998</v>
      </c>
      <c r="BO7" s="3">
        <f>MAX('Bow Stats'!E$6 - $C7, 0)*MAX(1 - $D7/100,0)*'Bow Stats'!$F$6</f>
        <v>162.32311874999996</v>
      </c>
      <c r="BP7" s="3">
        <f>MAX('Bow Stats'!D$7 - $C7, 0)*MAX(1 - $D7/100,0)*'Bow Stats'!$F$7</f>
        <v>132.73923000000002</v>
      </c>
      <c r="BQ7" s="3">
        <f>MAX('Bow Stats'!E$7 - $C7, 0)*MAX(1 - $D7/100,0)*'Bow Stats'!$F$7</f>
        <v>188.604715</v>
      </c>
      <c r="BS7" s="3">
        <f>MAX('Crossbow Stats'!D$2 - $C7, 0)*MAX(1 - $D7/100,0)*'Crossbow Stats'!$F$2</f>
        <v>61.773749999999993</v>
      </c>
      <c r="BT7" s="3">
        <f>MAX('Crossbow Stats'!E$2 - $C7*'Crossbow Stats'!$G$2, 0)*MAX(1 - $D7/100,0)*'Crossbow Stats'!$F$2</f>
        <v>61.773749999999993</v>
      </c>
      <c r="BU7" s="3">
        <f>MAX('Crossbow Stats'!D$3 - $C7, 0)*MAX(1 - $D7/100,0)*'Crossbow Stats'!$F$3</f>
        <v>79.836249999999993</v>
      </c>
      <c r="BV7" s="3">
        <f>MAX('Crossbow Stats'!E$3 - $C7*'Crossbow Stats'!$G$3, 0)*MAX(1 - $D7/100,0)*'Crossbow Stats'!$F$3</f>
        <v>79.836249999999993</v>
      </c>
      <c r="BW7" s="3">
        <f>MAX('Crossbow Stats'!D$4 - $C7, 0)*MAX(1 - $D7/100,0)*'Crossbow Stats'!$F$4</f>
        <v>103.3175</v>
      </c>
      <c r="BX7" s="3">
        <f>MAX('Crossbow Stats'!E$4 - $C7*'Crossbow Stats'!$G$4, 0)*MAX(1 - $D7/100,0)*'Crossbow Stats'!$F$4</f>
        <v>206.63499999999999</v>
      </c>
      <c r="BY7" s="3">
        <f>MAX('Crossbow Stats'!D$5 - $C7, 0)*MAX(1 - $D7/100,0)*'Crossbow Stats'!$F$5</f>
        <v>126.79874999999998</v>
      </c>
      <c r="BZ7" s="3">
        <f>MAX('Crossbow Stats'!E$5 - $C7*'Crossbow Stats'!$G$5, 0)*MAX(1 - $D7/100,0)*'Crossbow Stats'!$F$5</f>
        <v>253.59749999999997</v>
      </c>
      <c r="CA7" s="3">
        <f>MAX('Crossbow Stats'!D$6 - $C7, 0)*MAX(1 - $D7/100,0)*'Crossbow Stats'!$F$6</f>
        <v>161.11749999999998</v>
      </c>
      <c r="CB7" s="3">
        <f>MAX('Crossbow Stats'!E$6 - $C7*'Crossbow Stats'!$G$6, 0)*MAX(1 - $D7/100,0)*'Crossbow Stats'!$F$6</f>
        <v>483.35249999999996</v>
      </c>
      <c r="CC7" s="3">
        <f>MAX('Crossbow Stats'!D$7 - $C7, 0)*MAX(1 - $D7/100,0)*'Crossbow Stats'!$F$7</f>
        <v>190.01749999999998</v>
      </c>
      <c r="CD7" s="3">
        <f>MAX('Crossbow Stats'!E$7 - $C7*'Crossbow Stats'!$G$7, 0)*MAX(1 - $D7/100,0)*'Crossbow Stats'!$F$7</f>
        <v>760.06999999999994</v>
      </c>
    </row>
    <row r="10" spans="1:82" x14ac:dyDescent="0.3">
      <c r="B10" t="s">
        <v>4</v>
      </c>
      <c r="C10" s="2">
        <v>0.25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1.25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4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AB84-E6CB-49EB-84AA-94E73BEA7478}">
  <dimension ref="A1:CD14"/>
  <sheetViews>
    <sheetView zoomScaleNormal="100" workbookViewId="0">
      <pane xSplit="1" topLeftCell="B1" activePane="topRight" state="frozen"/>
      <selection activeCell="D20" sqref="D20"/>
      <selection pane="topRight" activeCell="D20" sqref="D20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160</v>
      </c>
      <c r="C3">
        <v>5</v>
      </c>
      <c r="D3">
        <v>0</v>
      </c>
      <c r="E3">
        <v>35</v>
      </c>
      <c r="F3" s="3">
        <f>($B3 + 3 * $C3) / 10 / (1 - $D3 * 0.006) *POWER($E3, 0.75) * $C$14 / 13</f>
        <v>48.426796221455447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200</v>
      </c>
      <c r="C4">
        <v>10</v>
      </c>
      <c r="D4">
        <v>0</v>
      </c>
      <c r="E4">
        <v>45</v>
      </c>
      <c r="F4" s="3">
        <f t="shared" ref="F4:F9" si="0">($B4 + 3 * $C4) / 10 / (1 - $D4 * 0.006) *POWER($E4, 0.75) * $C$14 / 13</f>
        <v>76.848231523933222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240</v>
      </c>
      <c r="C5">
        <v>20</v>
      </c>
      <c r="D5">
        <v>0</v>
      </c>
      <c r="E5">
        <v>50</v>
      </c>
      <c r="F5" s="3">
        <f t="shared" si="0"/>
        <v>108.47893537749211</v>
      </c>
      <c r="H5" s="3" t="str">
        <f t="shared" ca="1" si="1"/>
        <v>T6 Scythe</v>
      </c>
      <c r="I5" s="3">
        <f>MAX('Sword Stats'!D$2 - $C5, 0)*MAX(1 - $D5/100,0)*'Sword Stats'!$F$2</f>
        <v>15</v>
      </c>
      <c r="J5" s="3">
        <f>MAX('Sword Stats'!E$2 - $C5, 0)*MAX(1 - $D5/100,0)*'Sword Stats'!$F$2</f>
        <v>37.5</v>
      </c>
      <c r="K5" s="3">
        <f>MAX('Sword Stats'!D$3 - $C5, 0)*MAX(1 - $D5/100,0)*'Sword Stats'!$F$3</f>
        <v>33.75</v>
      </c>
      <c r="L5" s="3">
        <f>MAX('Sword Stats'!E$3 - $C5, 0)*MAX(1 - $D5/100,0)*'Sword Stats'!$F$3</f>
        <v>65.625</v>
      </c>
      <c r="M5" s="3">
        <f>MAX('Sword Stats'!D$4 - $C5, 0)*MAX(1 - $D5/100,0)*'Sword Stats'!$F$4</f>
        <v>56.25</v>
      </c>
      <c r="N5" s="3">
        <f>MAX('Sword Stats'!E$4 - $C5, 0)*MAX(1 - $D5/100,0)*'Sword Stats'!$F$4</f>
        <v>99.375</v>
      </c>
      <c r="O5" s="3">
        <f>MAX('Sword Stats'!D$5 - $C5, 0)*MAX(1 - $D5/100,0)*'Sword Stats'!$F$5</f>
        <v>82.5</v>
      </c>
      <c r="P5" s="3">
        <f>MAX('Sword Stats'!E$5 - $C5, 0)*MAX(1 - $D5/100,0)*'Sword Stats'!$F$5</f>
        <v>138.75</v>
      </c>
      <c r="Q5" s="3">
        <f>MAX('Sword Stats'!D$6 - $C5, 0)*MAX(1 - $D5/100,0)*'Sword Stats'!$F$6</f>
        <v>108.75</v>
      </c>
      <c r="R5" s="3">
        <f>MAX('Sword Stats'!E$6 - $C5, 0)*MAX(1 - $D5/100,0)*'Sword Stats'!$F$6</f>
        <v>178.125</v>
      </c>
      <c r="S5" s="3">
        <f>MAX('Sword Stats'!D$7 - $C5, 0)*MAX(1 - $D5/100,0)*'Sword Stats'!$F$7</f>
        <v>131.25</v>
      </c>
      <c r="T5" s="3">
        <f>MAX('Sword Stats'!E$7 - $C5, 0)*MAX(1 - $D5/100,0)*'Sword Stats'!$F$7</f>
        <v>211.875</v>
      </c>
      <c r="U5" s="3">
        <f>MAX('Sword Stats'!D$8 - $C5, 0)*MAX(1 - $D5/100,0)*'Sword Stats'!$F$8</f>
        <v>165</v>
      </c>
      <c r="V5" s="3">
        <f>MAX('Sword Stats'!E$8 - $C5, 0)*MAX(1 - $D5/100,0)*'Sword Stats'!$F$8</f>
        <v>262.5</v>
      </c>
      <c r="W5" s="3">
        <f>MAX('Sword Stats'!D$9 - $C5, 0)*MAX(1 - $D5/100,0)*'Sword Stats'!$F$9</f>
        <v>30</v>
      </c>
      <c r="X5" s="3">
        <f>MAX('Sword Stats'!E$9 - $C5, 0)*MAX(1 - $D5/100,0)*'Sword Stats'!$F$9</f>
        <v>60</v>
      </c>
      <c r="Z5" s="3">
        <f>MAX('Axe Stats'!D$2 - $C5, 0)*'Axe Stats'!$F$2</f>
        <v>40</v>
      </c>
      <c r="AA5" s="3">
        <f>MAX('Axe Stats'!E$2 - $C5, 0)*'Axe Stats'!$F$2</f>
        <v>68</v>
      </c>
      <c r="AB5" s="3">
        <f>MAX('Axe Stats'!D$3 - $C5, 0)*'Axe Stats'!$F$3</f>
        <v>62</v>
      </c>
      <c r="AC5" s="3">
        <f>MAX('Axe Stats'!E$3 - $C5, 0)*'Axe Stats'!$F$3</f>
        <v>101</v>
      </c>
      <c r="AD5" s="3">
        <f>MAX('Axe Stats'!D$4 - $C5, 0)*'Axe Stats'!$F$4</f>
        <v>90</v>
      </c>
      <c r="AE5" s="3">
        <f>MAX('Axe Stats'!E$4 - $C5, 0)*'Axe Stats'!$F$4</f>
        <v>143</v>
      </c>
      <c r="AF5" s="3">
        <f>MAX('Axe Stats'!D$5 - $C5, 0)*'Axe Stats'!$F$5</f>
        <v>116</v>
      </c>
      <c r="AG5" s="3">
        <f>MAX('Axe Stats'!E$5 - $C5, 0)*'Axe Stats'!$F$5</f>
        <v>182</v>
      </c>
      <c r="AH5" s="3">
        <f>MAX('Axe Stats'!D$6 - $C5, 0)*'Axe Stats'!$F$6</f>
        <v>146</v>
      </c>
      <c r="AI5" s="3">
        <f>MAX('Axe Stats'!E$6 - $C5, 0)*'Axe Stats'!$F$6</f>
        <v>227</v>
      </c>
      <c r="AJ5" s="3">
        <f>MAX('Axe Stats'!D$7 - $C5, 0)*'Axe Stats'!$F$7</f>
        <v>184</v>
      </c>
      <c r="AK5" s="3">
        <f>MAX('Axe Stats'!E$7 - $C5, 0)*'Axe Stats'!$F$7</f>
        <v>284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43.756700000000002</v>
      </c>
      <c r="BG5" s="3">
        <f>MAX('Bow Stats'!E$2 - $C5, 0)*MAX(1 - $D5/100,0)*'Bow Stats'!$F$2</f>
        <v>66.507349999999988</v>
      </c>
      <c r="BH5" s="3">
        <f>MAX('Bow Stats'!D$3 - $C5, 0)*MAX(1 - $D5/100,0)*'Bow Stats'!$F$3</f>
        <v>59.522449999999999</v>
      </c>
      <c r="BI5" s="3">
        <f>MAX('Bow Stats'!E$3 - $C5, 0)*MAX(1 - $D5/100,0)*'Bow Stats'!$F$3</f>
        <v>88.592724999999987</v>
      </c>
      <c r="BJ5" s="3">
        <f>MAX('Bow Stats'!D$4 - $C5, 0)*MAX(1 - $D5/100,0)*'Bow Stats'!$F$4</f>
        <v>81.594499999999996</v>
      </c>
      <c r="BK5" s="3">
        <f>MAX('Bow Stats'!E$4 - $C5, 0)*MAX(1 - $D5/100,0)*'Bow Stats'!$F$4</f>
        <v>119.51224999999999</v>
      </c>
      <c r="BL5" s="3">
        <f>MAX('Bow Stats'!D$5 - $C5, 0)*MAX(1 - $D5/100,0)*'Bow Stats'!$F$5</f>
        <v>103.66655</v>
      </c>
      <c r="BM5" s="3">
        <f>MAX('Bow Stats'!E$5 - $C5, 0)*MAX(1 - $D5/100,0)*'Bow Stats'!$F$5</f>
        <v>150.43177499999999</v>
      </c>
      <c r="BN5" s="3">
        <f>MAX('Bow Stats'!D$6 - $C5, 0)*MAX(1 - $D5/100,0)*'Bow Stats'!$F$6</f>
        <v>128.89175</v>
      </c>
      <c r="BO5" s="3">
        <f>MAX('Bow Stats'!E$6 - $C5, 0)*MAX(1 - $D5/100,0)*'Bow Stats'!$F$6</f>
        <v>185.76837499999999</v>
      </c>
      <c r="BP5" s="3">
        <f>MAX('Bow Stats'!D$7 - $C5, 0)*MAX(1 - $D5/100,0)*'Bow Stats'!$F$7</f>
        <v>150.96380000000002</v>
      </c>
      <c r="BQ5" s="3">
        <f>MAX('Bow Stats'!E$7 - $C5, 0)*MAX(1 - $D5/100,0)*'Bow Stats'!$F$7</f>
        <v>216.68789999999998</v>
      </c>
      <c r="BS5" s="3">
        <f>MAX('Crossbow Stats'!D$2 - $C5, 0)*MAX(1 - $D5/100,0)*'Crossbow Stats'!$F$2</f>
        <v>65.875</v>
      </c>
      <c r="BT5" s="3">
        <f>MAX('Crossbow Stats'!E$2 - $C5*'Crossbow Stats'!$G$2, 0)*MAX(1 - $D5/100,0)*'Crossbow Stats'!$F$2</f>
        <v>65.875</v>
      </c>
      <c r="BU5" s="3">
        <f>MAX('Crossbow Stats'!D$3 - $C5, 0)*MAX(1 - $D5/100,0)*'Crossbow Stats'!$F$3</f>
        <v>87.125</v>
      </c>
      <c r="BV5" s="3">
        <f>MAX('Crossbow Stats'!E$3 - $C5*'Crossbow Stats'!$G$3, 0)*MAX(1 - $D5/100,0)*'Crossbow Stats'!$F$3</f>
        <v>87.125</v>
      </c>
      <c r="BW5" s="3">
        <f>MAX('Crossbow Stats'!D$4 - $C5, 0)*MAX(1 - $D5/100,0)*'Crossbow Stats'!$F$4</f>
        <v>114.75</v>
      </c>
      <c r="BX5" s="3">
        <f>MAX('Crossbow Stats'!E$4 - $C5*'Crossbow Stats'!$G$4, 0)*MAX(1 - $D5/100,0)*'Crossbow Stats'!$F$4</f>
        <v>229.5</v>
      </c>
      <c r="BY5" s="3">
        <f>MAX('Crossbow Stats'!D$5 - $C5, 0)*MAX(1 - $D5/100,0)*'Crossbow Stats'!$F$5</f>
        <v>142.375</v>
      </c>
      <c r="BZ5" s="3">
        <f>MAX('Crossbow Stats'!E$5 - $C5*'Crossbow Stats'!$G$5, 0)*MAX(1 - $D5/100,0)*'Crossbow Stats'!$F$5</f>
        <v>284.75</v>
      </c>
      <c r="CA5" s="3">
        <f>MAX('Crossbow Stats'!D$6 - $C5, 0)*MAX(1 - $D5/100,0)*'Crossbow Stats'!$F$6</f>
        <v>182.75</v>
      </c>
      <c r="CB5" s="3">
        <f>MAX('Crossbow Stats'!E$6 - $C5*'Crossbow Stats'!$G$6, 0)*MAX(1 - $D5/100,0)*'Crossbow Stats'!$F$6</f>
        <v>548.25</v>
      </c>
      <c r="CC5" s="3">
        <f>MAX('Crossbow Stats'!D$7 - $C5, 0)*MAX(1 - $D5/100,0)*'Crossbow Stats'!$F$7</f>
        <v>216.75</v>
      </c>
      <c r="CD5" s="3">
        <f>MAX('Crossbow Stats'!E$7 - $C5*'Crossbow Stats'!$G$7, 0)*MAX(1 - $D5/100,0)*'Crossbow Stats'!$F$7</f>
        <v>867</v>
      </c>
    </row>
    <row r="6" spans="1:82" x14ac:dyDescent="0.3">
      <c r="A6" s="1">
        <v>4</v>
      </c>
      <c r="B6">
        <v>275</v>
      </c>
      <c r="C6">
        <v>30</v>
      </c>
      <c r="D6">
        <v>2</v>
      </c>
      <c r="E6">
        <v>60</v>
      </c>
      <c r="F6" s="3">
        <f t="shared" si="0"/>
        <v>153.16023146978242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22.049999999999997</v>
      </c>
      <c r="K6" s="3">
        <f>MAX('Sword Stats'!D$3 - $C6, 0)*MAX(1 - $D6/100,0)*'Sword Stats'!$F$3</f>
        <v>18.375</v>
      </c>
      <c r="L6" s="3">
        <f>MAX('Sword Stats'!E$3 - $C6, 0)*MAX(1 - $D6/100,0)*'Sword Stats'!$F$3</f>
        <v>49.612500000000004</v>
      </c>
      <c r="M6" s="3">
        <f>MAX('Sword Stats'!D$4 - $C6, 0)*MAX(1 - $D6/100,0)*'Sword Stats'!$F$4</f>
        <v>40.424999999999997</v>
      </c>
      <c r="N6" s="3">
        <f>MAX('Sword Stats'!E$4 - $C6, 0)*MAX(1 - $D6/100,0)*'Sword Stats'!$F$4</f>
        <v>82.6875</v>
      </c>
      <c r="O6" s="3">
        <f>MAX('Sword Stats'!D$5 - $C6, 0)*MAX(1 - $D6/100,0)*'Sword Stats'!$F$5</f>
        <v>66.150000000000006</v>
      </c>
      <c r="P6" s="3">
        <f>MAX('Sword Stats'!E$5 - $C6, 0)*MAX(1 - $D6/100,0)*'Sword Stats'!$F$5</f>
        <v>121.27499999999999</v>
      </c>
      <c r="Q6" s="3">
        <f>MAX('Sword Stats'!D$6 - $C6, 0)*MAX(1 - $D6/100,0)*'Sword Stats'!$F$6</f>
        <v>91.875</v>
      </c>
      <c r="R6" s="3">
        <f>MAX('Sword Stats'!E$6 - $C6, 0)*MAX(1 - $D6/100,0)*'Sword Stats'!$F$6</f>
        <v>159.86250000000001</v>
      </c>
      <c r="S6" s="3">
        <f>MAX('Sword Stats'!D$7 - $C6, 0)*MAX(1 - $D6/100,0)*'Sword Stats'!$F$7</f>
        <v>113.92500000000001</v>
      </c>
      <c r="T6" s="3">
        <f>MAX('Sword Stats'!E$7 - $C6, 0)*MAX(1 - $D6/100,0)*'Sword Stats'!$F$7</f>
        <v>192.9375</v>
      </c>
      <c r="U6" s="3">
        <f>MAX('Sword Stats'!D$8 - $C6, 0)*MAX(1 - $D6/100,0)*'Sword Stats'!$F$8</f>
        <v>147</v>
      </c>
      <c r="V6" s="3">
        <f>MAX('Sword Stats'!E$8 - $C6, 0)*MAX(1 - $D6/100,0)*'Sword Stats'!$F$8</f>
        <v>242.54999999999998</v>
      </c>
      <c r="W6" s="3">
        <f>MAX('Sword Stats'!D$9 - $C6, 0)*MAX(1 - $D6/100,0)*'Sword Stats'!$F$9</f>
        <v>14.700000000000001</v>
      </c>
      <c r="X6" s="3">
        <f>MAX('Sword Stats'!E$9 - $C6, 0)*MAX(1 - $D6/100,0)*'Sword Stats'!$F$9</f>
        <v>44.099999999999994</v>
      </c>
      <c r="Z6" s="3">
        <f>MAX('Axe Stats'!D$2 - $C6, 0)*'Axe Stats'!$F$2</f>
        <v>32</v>
      </c>
      <c r="AA6" s="3">
        <f>MAX('Axe Stats'!E$2 - $C6, 0)*'Axe Stats'!$F$2</f>
        <v>60</v>
      </c>
      <c r="AB6" s="3">
        <f>MAX('Axe Stats'!D$3 - $C6, 0)*'Axe Stats'!$F$3</f>
        <v>54</v>
      </c>
      <c r="AC6" s="3">
        <f>MAX('Axe Stats'!E$3 - $C6, 0)*'Axe Stats'!$F$3</f>
        <v>93</v>
      </c>
      <c r="AD6" s="3">
        <f>MAX('Axe Stats'!D$4 - $C6, 0)*'Axe Stats'!$F$4</f>
        <v>82</v>
      </c>
      <c r="AE6" s="3">
        <f>MAX('Axe Stats'!E$4 - $C6, 0)*'Axe Stats'!$F$4</f>
        <v>135</v>
      </c>
      <c r="AF6" s="3">
        <f>MAX('Axe Stats'!D$5 - $C6, 0)*'Axe Stats'!$F$5</f>
        <v>108</v>
      </c>
      <c r="AG6" s="3">
        <f>MAX('Axe Stats'!E$5 - $C6, 0)*'Axe Stats'!$F$5</f>
        <v>174</v>
      </c>
      <c r="AH6" s="3">
        <f>MAX('Axe Stats'!D$6 - $C6, 0)*'Axe Stats'!$F$6</f>
        <v>138</v>
      </c>
      <c r="AI6" s="3">
        <f>MAX('Axe Stats'!E$6 - $C6, 0)*'Axe Stats'!$F$6</f>
        <v>219</v>
      </c>
      <c r="AJ6" s="3">
        <f>MAX('Axe Stats'!D$7 - $C6, 0)*'Axe Stats'!$F$7</f>
        <v>176</v>
      </c>
      <c r="AK6" s="3">
        <f>MAX('Axe Stats'!E$7 - $C6, 0)*'Axe Stats'!$F$7</f>
        <v>276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36.511566000000002</v>
      </c>
      <c r="BG6" s="3">
        <f>MAX('Bow Stats'!E$2 - $C6, 0)*MAX(1 - $D6/100,0)*'Bow Stats'!$F$2</f>
        <v>58.807202999999994</v>
      </c>
      <c r="BH6" s="3">
        <f>MAX('Bow Stats'!D$3 - $C6, 0)*MAX(1 - $D6/100,0)*'Bow Stats'!$F$3</f>
        <v>51.962000999999994</v>
      </c>
      <c r="BI6" s="3">
        <f>MAX('Bow Stats'!E$3 - $C6, 0)*MAX(1 - $D6/100,0)*'Bow Stats'!$F$3</f>
        <v>80.450870499999994</v>
      </c>
      <c r="BJ6" s="3">
        <f>MAX('Bow Stats'!D$4 - $C6, 0)*MAX(1 - $D6/100,0)*'Bow Stats'!$F$4</f>
        <v>73.592609999999993</v>
      </c>
      <c r="BK6" s="3">
        <f>MAX('Bow Stats'!E$4 - $C6, 0)*MAX(1 - $D6/100,0)*'Bow Stats'!$F$4</f>
        <v>110.75200499999998</v>
      </c>
      <c r="BL6" s="3">
        <f>MAX('Bow Stats'!D$5 - $C6, 0)*MAX(1 - $D6/100,0)*'Bow Stats'!$F$5</f>
        <v>95.223218999999986</v>
      </c>
      <c r="BM6" s="3">
        <f>MAX('Bow Stats'!E$5 - $C6, 0)*MAX(1 - $D6/100,0)*'Bow Stats'!$F$5</f>
        <v>141.05313949999999</v>
      </c>
      <c r="BN6" s="3">
        <f>MAX('Bow Stats'!D$6 - $C6, 0)*MAX(1 - $D6/100,0)*'Bow Stats'!$F$6</f>
        <v>119.94391499999999</v>
      </c>
      <c r="BO6" s="3">
        <f>MAX('Bow Stats'!E$6 - $C6, 0)*MAX(1 - $D6/100,0)*'Bow Stats'!$F$6</f>
        <v>175.68300749999995</v>
      </c>
      <c r="BP6" s="3">
        <f>MAX('Bow Stats'!D$7 - $C6, 0)*MAX(1 - $D6/100,0)*'Bow Stats'!$F$7</f>
        <v>141.574524</v>
      </c>
      <c r="BQ6" s="3">
        <f>MAX('Bow Stats'!E$7 - $C6, 0)*MAX(1 - $D6/100,0)*'Bow Stats'!$F$7</f>
        <v>205.98414199999999</v>
      </c>
      <c r="BS6" s="3">
        <f>MAX('Crossbow Stats'!D$2 - $C6, 0)*MAX(1 - $D6/100,0)*'Crossbow Stats'!$F$2</f>
        <v>56.227500000000006</v>
      </c>
      <c r="BT6" s="3">
        <f>MAX('Crossbow Stats'!E$2 - $C6*'Crossbow Stats'!$G$2, 0)*MAX(1 - $D6/100,0)*'Crossbow Stats'!$F$2</f>
        <v>56.227500000000006</v>
      </c>
      <c r="BU6" s="3">
        <f>MAX('Crossbow Stats'!D$3 - $C6, 0)*MAX(1 - $D6/100,0)*'Crossbow Stats'!$F$3</f>
        <v>77.052499999999995</v>
      </c>
      <c r="BV6" s="3">
        <f>MAX('Crossbow Stats'!E$3 - $C6*'Crossbow Stats'!$G$3, 0)*MAX(1 - $D6/100,0)*'Crossbow Stats'!$F$3</f>
        <v>77.052499999999995</v>
      </c>
      <c r="BW6" s="3">
        <f>MAX('Crossbow Stats'!D$4 - $C6, 0)*MAX(1 - $D6/100,0)*'Crossbow Stats'!$F$4</f>
        <v>104.125</v>
      </c>
      <c r="BX6" s="3">
        <f>MAX('Crossbow Stats'!E$4 - $C6*'Crossbow Stats'!$G$4, 0)*MAX(1 - $D6/100,0)*'Crossbow Stats'!$F$4</f>
        <v>208.25</v>
      </c>
      <c r="BY6" s="3">
        <f>MAX('Crossbow Stats'!D$5 - $C6, 0)*MAX(1 - $D6/100,0)*'Crossbow Stats'!$F$5</f>
        <v>131.19749999999999</v>
      </c>
      <c r="BZ6" s="3">
        <f>MAX('Crossbow Stats'!E$5 - $C6*'Crossbow Stats'!$G$5, 0)*MAX(1 - $D6/100,0)*'Crossbow Stats'!$F$5</f>
        <v>262.39499999999998</v>
      </c>
      <c r="CA6" s="3">
        <f>MAX('Crossbow Stats'!D$6 - $C6, 0)*MAX(1 - $D6/100,0)*'Crossbow Stats'!$F$6</f>
        <v>170.76499999999999</v>
      </c>
      <c r="CB6" s="3">
        <f>MAX('Crossbow Stats'!E$6 - $C6*'Crossbow Stats'!$G$6, 0)*MAX(1 - $D6/100,0)*'Crossbow Stats'!$F$6</f>
        <v>512.29500000000007</v>
      </c>
      <c r="CC6" s="3">
        <f>MAX('Crossbow Stats'!D$7 - $C6, 0)*MAX(1 - $D6/100,0)*'Crossbow Stats'!$F$7</f>
        <v>204.08499999999998</v>
      </c>
      <c r="CD6" s="3">
        <f>MAX('Crossbow Stats'!E$7 - $C6*'Crossbow Stats'!$G$7, 0)*MAX(1 - $D6/100,0)*'Crossbow Stats'!$F$7</f>
        <v>816.33999999999992</v>
      </c>
    </row>
    <row r="7" spans="1:82" x14ac:dyDescent="0.3">
      <c r="A7" s="1">
        <v>5</v>
      </c>
      <c r="B7">
        <v>300</v>
      </c>
      <c r="C7">
        <v>45</v>
      </c>
      <c r="D7">
        <v>5</v>
      </c>
      <c r="E7">
        <v>70</v>
      </c>
      <c r="F7" s="3">
        <f t="shared" si="0"/>
        <v>208.70733331378094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335</v>
      </c>
      <c r="C8">
        <v>55</v>
      </c>
      <c r="D8">
        <v>10</v>
      </c>
      <c r="E8">
        <v>85</v>
      </c>
      <c r="F8" s="3">
        <f t="shared" si="0"/>
        <v>286.35383341794227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11.8125</v>
      </c>
      <c r="M8" s="3">
        <f>MAX('Sword Stats'!D$4 - $C8, 0)*MAX(1 - $D8/100,0)*'Sword Stats'!$F$4</f>
        <v>3.375</v>
      </c>
      <c r="N8" s="3">
        <f>MAX('Sword Stats'!E$4 - $C8, 0)*MAX(1 - $D8/100,0)*'Sword Stats'!$F$4</f>
        <v>42.1875</v>
      </c>
      <c r="O8" s="3">
        <f>MAX('Sword Stats'!D$5 - $C8, 0)*MAX(1 - $D8/100,0)*'Sword Stats'!$F$5</f>
        <v>27</v>
      </c>
      <c r="P8" s="3">
        <f>MAX('Sword Stats'!E$5 - $C8, 0)*MAX(1 - $D8/100,0)*'Sword Stats'!$F$5</f>
        <v>77.625</v>
      </c>
      <c r="Q8" s="3">
        <f>MAX('Sword Stats'!D$6 - $C8, 0)*MAX(1 - $D8/100,0)*'Sword Stats'!$F$6</f>
        <v>50.625</v>
      </c>
      <c r="R8" s="3">
        <f>MAX('Sword Stats'!E$6 - $C8, 0)*MAX(1 - $D8/100,0)*'Sword Stats'!$F$6</f>
        <v>113.0625</v>
      </c>
      <c r="S8" s="3">
        <f>MAX('Sword Stats'!D$7 - $C8, 0)*MAX(1 - $D8/100,0)*'Sword Stats'!$F$7</f>
        <v>70.875</v>
      </c>
      <c r="T8" s="3">
        <f>MAX('Sword Stats'!E$7 - $C8, 0)*MAX(1 - $D8/100,0)*'Sword Stats'!$F$7</f>
        <v>143.4375</v>
      </c>
      <c r="U8" s="3">
        <f>MAX('Sword Stats'!D$8 - $C8, 0)*MAX(1 - $D8/100,0)*'Sword Stats'!$F$8</f>
        <v>101.25</v>
      </c>
      <c r="V8" s="3">
        <f>MAX('Sword Stats'!E$8 - $C8, 0)*MAX(1 - $D8/100,0)*'Sword Stats'!$F$8</f>
        <v>189</v>
      </c>
      <c r="W8" s="3">
        <f>MAX('Sword Stats'!D$9 - $C8, 0)*MAX(1 - $D8/100,0)*'Sword Stats'!$F$9</f>
        <v>0</v>
      </c>
      <c r="X8" s="3">
        <f>MAX('Sword Stats'!E$9 - $C8, 0)*MAX(1 - $D8/100,0)*'Sword Stats'!$F$9</f>
        <v>6.75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18.906029999999998</v>
      </c>
      <c r="BG8" s="3">
        <f>MAX('Bow Stats'!E$2 - $C8, 0)*MAX(1 - $D8/100,0)*'Bow Stats'!$F$2</f>
        <v>39.381614999999996</v>
      </c>
      <c r="BH8" s="3">
        <f>MAX('Bow Stats'!D$3 - $C8, 0)*MAX(1 - $D8/100,0)*'Bow Stats'!$F$3</f>
        <v>33.095205</v>
      </c>
      <c r="BI8" s="3">
        <f>MAX('Bow Stats'!E$3 - $C8, 0)*MAX(1 - $D8/100,0)*'Bow Stats'!$F$3</f>
        <v>59.25845249999999</v>
      </c>
      <c r="BJ8" s="3">
        <f>MAX('Bow Stats'!D$4 - $C8, 0)*MAX(1 - $D8/100,0)*'Bow Stats'!$F$4</f>
        <v>52.960050000000003</v>
      </c>
      <c r="BK8" s="3">
        <f>MAX('Bow Stats'!E$4 - $C8, 0)*MAX(1 - $D8/100,0)*'Bow Stats'!$F$4</f>
        <v>87.086025000000006</v>
      </c>
      <c r="BL8" s="3">
        <f>MAX('Bow Stats'!D$5 - $C8, 0)*MAX(1 - $D8/100,0)*'Bow Stats'!$F$5</f>
        <v>72.824894999999998</v>
      </c>
      <c r="BM8" s="3">
        <f>MAX('Bow Stats'!E$5 - $C8, 0)*MAX(1 - $D8/100,0)*'Bow Stats'!$F$5</f>
        <v>114.91359749999999</v>
      </c>
      <c r="BN8" s="3">
        <f>MAX('Bow Stats'!D$6 - $C8, 0)*MAX(1 - $D8/100,0)*'Bow Stats'!$F$6</f>
        <v>95.527574999999999</v>
      </c>
      <c r="BO8" s="3">
        <f>MAX('Bow Stats'!E$6 - $C8, 0)*MAX(1 - $D8/100,0)*'Bow Stats'!$F$6</f>
        <v>146.71653749999999</v>
      </c>
      <c r="BP8" s="3">
        <f>MAX('Bow Stats'!D$7 - $C8, 0)*MAX(1 - $D8/100,0)*'Bow Stats'!$F$7</f>
        <v>115.39242000000002</v>
      </c>
      <c r="BQ8" s="3">
        <f>MAX('Bow Stats'!E$7 - $C8, 0)*MAX(1 - $D8/100,0)*'Bow Stats'!$F$7</f>
        <v>174.54411000000002</v>
      </c>
      <c r="BS8" s="3">
        <f>MAX('Crossbow Stats'!D$2 - $C8, 0)*MAX(1 - $D8/100,0)*'Crossbow Stats'!$F$2</f>
        <v>32.512499999999996</v>
      </c>
      <c r="BT8" s="3">
        <f>MAX('Crossbow Stats'!E$2 - $C8*'Crossbow Stats'!$G$2, 0)*MAX(1 - $D8/100,0)*'Crossbow Stats'!$F$2</f>
        <v>32.512499999999996</v>
      </c>
      <c r="BU8" s="3">
        <f>MAX('Crossbow Stats'!D$3 - $C8, 0)*MAX(1 - $D8/100,0)*'Crossbow Stats'!$F$3</f>
        <v>51.637499999999996</v>
      </c>
      <c r="BV8" s="3">
        <f>MAX('Crossbow Stats'!E$3 - $C8*'Crossbow Stats'!$G$3, 0)*MAX(1 - $D8/100,0)*'Crossbow Stats'!$F$3</f>
        <v>51.637499999999996</v>
      </c>
      <c r="BW8" s="3">
        <f>MAX('Crossbow Stats'!D$4 - $C8, 0)*MAX(1 - $D8/100,0)*'Crossbow Stats'!$F$4</f>
        <v>76.5</v>
      </c>
      <c r="BX8" s="3">
        <f>MAX('Crossbow Stats'!E$4 - $C8*'Crossbow Stats'!$G$4, 0)*MAX(1 - $D8/100,0)*'Crossbow Stats'!$F$4</f>
        <v>153</v>
      </c>
      <c r="BY8" s="3">
        <f>MAX('Crossbow Stats'!D$5 - $C8, 0)*MAX(1 - $D8/100,0)*'Crossbow Stats'!$F$5</f>
        <v>101.3625</v>
      </c>
      <c r="BZ8" s="3">
        <f>MAX('Crossbow Stats'!E$5 - $C8*'Crossbow Stats'!$G$5, 0)*MAX(1 - $D8/100,0)*'Crossbow Stats'!$F$5</f>
        <v>202.72499999999999</v>
      </c>
      <c r="CA8" s="3">
        <f>MAX('Crossbow Stats'!D$6 - $C8, 0)*MAX(1 - $D8/100,0)*'Crossbow Stats'!$F$6</f>
        <v>137.69999999999999</v>
      </c>
      <c r="CB8" s="3">
        <f>MAX('Crossbow Stats'!E$6 - $C8*'Crossbow Stats'!$G$6, 0)*MAX(1 - $D8/100,0)*'Crossbow Stats'!$F$6</f>
        <v>413.09999999999997</v>
      </c>
      <c r="CC8" s="3">
        <f>MAX('Crossbow Stats'!D$7 - $C8, 0)*MAX(1 - $D8/100,0)*'Crossbow Stats'!$F$7</f>
        <v>168.29999999999998</v>
      </c>
      <c r="CD8" s="3">
        <f>MAX('Crossbow Stats'!E$7 - $C8*'Crossbow Stats'!$G$7, 0)*MAX(1 - $D8/100,0)*'Crossbow Stats'!$F$7</f>
        <v>673.19999999999993</v>
      </c>
    </row>
    <row r="9" spans="1:82" x14ac:dyDescent="0.3">
      <c r="A9" s="1">
        <v>7</v>
      </c>
      <c r="B9">
        <v>370</v>
      </c>
      <c r="C9">
        <v>60</v>
      </c>
      <c r="D9">
        <v>15</v>
      </c>
      <c r="E9">
        <v>95</v>
      </c>
      <c r="F9" s="3">
        <f t="shared" si="0"/>
        <v>353.68012672312398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4.78125</v>
      </c>
      <c r="M9" s="3">
        <f>MAX('Sword Stats'!D$4 - $C9, 0)*MAX(1 - $D9/100,0)*'Sword Stats'!$F$4</f>
        <v>0</v>
      </c>
      <c r="N9" s="3">
        <f>MAX('Sword Stats'!E$4 - $C9, 0)*MAX(1 - $D9/100,0)*'Sword Stats'!$F$4</f>
        <v>33.46875</v>
      </c>
      <c r="O9" s="3">
        <f>MAX('Sword Stats'!D$5 - $C9, 0)*MAX(1 - $D9/100,0)*'Sword Stats'!$F$5</f>
        <v>19.125</v>
      </c>
      <c r="P9" s="3">
        <f>MAX('Sword Stats'!E$5 - $C9, 0)*MAX(1 - $D9/100,0)*'Sword Stats'!$F$5</f>
        <v>66.9375</v>
      </c>
      <c r="Q9" s="3">
        <f>MAX('Sword Stats'!D$6 - $C9, 0)*MAX(1 - $D9/100,0)*'Sword Stats'!$F$6</f>
        <v>41.4375</v>
      </c>
      <c r="R9" s="3">
        <f>MAX('Sword Stats'!E$6 - $C9, 0)*MAX(1 - $D9/100,0)*'Sword Stats'!$F$6</f>
        <v>100.40625</v>
      </c>
      <c r="S9" s="3">
        <f>MAX('Sword Stats'!D$7 - $C9, 0)*MAX(1 - $D9/100,0)*'Sword Stats'!$F$7</f>
        <v>60.5625</v>
      </c>
      <c r="T9" s="3">
        <f>MAX('Sword Stats'!E$7 - $C9, 0)*MAX(1 - $D9/100,0)*'Sword Stats'!$F$7</f>
        <v>129.09375</v>
      </c>
      <c r="U9" s="3">
        <f>MAX('Sword Stats'!D$8 - $C9, 0)*MAX(1 - $D9/100,0)*'Sword Stats'!$F$8</f>
        <v>89.25</v>
      </c>
      <c r="V9" s="3">
        <f>MAX('Sword Stats'!E$8 - $C9, 0)*MAX(1 - $D9/100,0)*'Sword Stats'!$F$8</f>
        <v>172.125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8</v>
      </c>
      <c r="AA9" s="3">
        <f>MAX('Axe Stats'!E$2 - $C9, 0)*'Axe Stats'!$F$2</f>
        <v>36</v>
      </c>
      <c r="AB9" s="3">
        <f>MAX('Axe Stats'!D$3 - $C9, 0)*'Axe Stats'!$F$3</f>
        <v>30</v>
      </c>
      <c r="AC9" s="3">
        <f>MAX('Axe Stats'!E$3 - $C9, 0)*'Axe Stats'!$F$3</f>
        <v>69</v>
      </c>
      <c r="AD9" s="3">
        <f>MAX('Axe Stats'!D$4 - $C9, 0)*'Axe Stats'!$F$4</f>
        <v>58</v>
      </c>
      <c r="AE9" s="3">
        <f>MAX('Axe Stats'!E$4 - $C9, 0)*'Axe Stats'!$F$4</f>
        <v>111</v>
      </c>
      <c r="AF9" s="3">
        <f>MAX('Axe Stats'!D$5 - $C9, 0)*'Axe Stats'!$F$5</f>
        <v>84</v>
      </c>
      <c r="AG9" s="3">
        <f>MAX('Axe Stats'!E$5 - $C9, 0)*'Axe Stats'!$F$5</f>
        <v>150</v>
      </c>
      <c r="AH9" s="3">
        <f>MAX('Axe Stats'!D$6 - $C9, 0)*'Axe Stats'!$F$6</f>
        <v>114</v>
      </c>
      <c r="AI9" s="3">
        <f>MAX('Axe Stats'!E$6 - $C9, 0)*'Axe Stats'!$F$6</f>
        <v>195</v>
      </c>
      <c r="AJ9" s="3">
        <f>MAX('Axe Stats'!D$7 - $C9, 0)*'Axe Stats'!$F$7</f>
        <v>152</v>
      </c>
      <c r="AK9" s="3">
        <f>MAX('Axe Stats'!E$7 - $C9, 0)*'Axe Stats'!$F$7</f>
        <v>252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15.093195</v>
      </c>
      <c r="BG9" s="3">
        <f>MAX('Bow Stats'!E$2 - $C9, 0)*MAX(1 - $D9/100,0)*'Bow Stats'!$F$2</f>
        <v>34.431247499999991</v>
      </c>
      <c r="BH9" s="3">
        <f>MAX('Bow Stats'!D$3 - $C9, 0)*MAX(1 - $D9/100,0)*'Bow Stats'!$F$3</f>
        <v>28.494082499999994</v>
      </c>
      <c r="BI9" s="3">
        <f>MAX('Bow Stats'!E$3 - $C9, 0)*MAX(1 - $D9/100,0)*'Bow Stats'!$F$3</f>
        <v>53.203816249999988</v>
      </c>
      <c r="BJ9" s="3">
        <f>MAX('Bow Stats'!D$4 - $C9, 0)*MAX(1 - $D9/100,0)*'Bow Stats'!$F$4</f>
        <v>47.255325000000006</v>
      </c>
      <c r="BK9" s="3">
        <f>MAX('Bow Stats'!E$4 - $C9, 0)*MAX(1 - $D9/100,0)*'Bow Stats'!$F$4</f>
        <v>79.485412499999981</v>
      </c>
      <c r="BL9" s="3">
        <f>MAX('Bow Stats'!D$5 - $C9, 0)*MAX(1 - $D9/100,0)*'Bow Stats'!$F$5</f>
        <v>66.016567499999994</v>
      </c>
      <c r="BM9" s="3">
        <f>MAX('Bow Stats'!E$5 - $C9, 0)*MAX(1 - $D9/100,0)*'Bow Stats'!$F$5</f>
        <v>105.76700874999999</v>
      </c>
      <c r="BN9" s="3">
        <f>MAX('Bow Stats'!D$6 - $C9, 0)*MAX(1 - $D9/100,0)*'Bow Stats'!$F$6</f>
        <v>87.457987500000002</v>
      </c>
      <c r="BO9" s="3">
        <f>MAX('Bow Stats'!E$6 - $C9, 0)*MAX(1 - $D9/100,0)*'Bow Stats'!$F$6</f>
        <v>135.80311874999998</v>
      </c>
      <c r="BP9" s="3">
        <f>MAX('Bow Stats'!D$7 - $C9, 0)*MAX(1 - $D9/100,0)*'Bow Stats'!$F$7</f>
        <v>106.21923</v>
      </c>
      <c r="BQ9" s="3">
        <f>MAX('Bow Stats'!E$7 - $C9, 0)*MAX(1 - $D9/100,0)*'Bow Stats'!$F$7</f>
        <v>162.08471499999999</v>
      </c>
      <c r="BS9" s="3">
        <f>MAX('Crossbow Stats'!D$2 - $C9, 0)*MAX(1 - $D9/100,0)*'Crossbow Stats'!$F$2</f>
        <v>27.09375</v>
      </c>
      <c r="BT9" s="3">
        <f>MAX('Crossbow Stats'!E$2 - $C9*'Crossbow Stats'!$G$2, 0)*MAX(1 - $D9/100,0)*'Crossbow Stats'!$F$2</f>
        <v>27.09375</v>
      </c>
      <c r="BU9" s="3">
        <f>MAX('Crossbow Stats'!D$3 - $C9, 0)*MAX(1 - $D9/100,0)*'Crossbow Stats'!$F$3</f>
        <v>45.15625</v>
      </c>
      <c r="BV9" s="3">
        <f>MAX('Crossbow Stats'!E$3 - $C9*'Crossbow Stats'!$G$3, 0)*MAX(1 - $D9/100,0)*'Crossbow Stats'!$F$3</f>
        <v>45.15625</v>
      </c>
      <c r="BW9" s="3">
        <f>MAX('Crossbow Stats'!D$4 - $C9, 0)*MAX(1 - $D9/100,0)*'Crossbow Stats'!$F$4</f>
        <v>68.637500000000003</v>
      </c>
      <c r="BX9" s="3">
        <f>MAX('Crossbow Stats'!E$4 - $C9*'Crossbow Stats'!$G$4, 0)*MAX(1 - $D9/100,0)*'Crossbow Stats'!$F$4</f>
        <v>137.27500000000001</v>
      </c>
      <c r="BY9" s="3">
        <f>MAX('Crossbow Stats'!D$5 - $C9, 0)*MAX(1 - $D9/100,0)*'Crossbow Stats'!$F$5</f>
        <v>92.118749999999991</v>
      </c>
      <c r="BZ9" s="3">
        <f>MAX('Crossbow Stats'!E$5 - $C9*'Crossbow Stats'!$G$5, 0)*MAX(1 - $D9/100,0)*'Crossbow Stats'!$F$5</f>
        <v>184.23749999999998</v>
      </c>
      <c r="CA9" s="3">
        <f>MAX('Crossbow Stats'!D$6 - $C9, 0)*MAX(1 - $D9/100,0)*'Crossbow Stats'!$F$6</f>
        <v>126.4375</v>
      </c>
      <c r="CB9" s="3">
        <f>MAX('Crossbow Stats'!E$6 - $C9*'Crossbow Stats'!$G$6, 0)*MAX(1 - $D9/100,0)*'Crossbow Stats'!$F$6</f>
        <v>379.3125</v>
      </c>
      <c r="CC9" s="3">
        <f>MAX('Crossbow Stats'!D$7 - $C9, 0)*MAX(1 - $D9/100,0)*'Crossbow Stats'!$F$7</f>
        <v>155.33750000000001</v>
      </c>
      <c r="CD9" s="3">
        <f>MAX('Crossbow Stats'!E$7 - $C9*'Crossbow Stats'!$G$7, 0)*MAX(1 - $D9/100,0)*'Crossbow Stats'!$F$7</f>
        <v>621.35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CC5D-3427-41C9-97CC-16DA84B79F1A}">
  <dimension ref="A1:CD12"/>
  <sheetViews>
    <sheetView tabSelected="1" zoomScaleNormal="100" workbookViewId="0">
      <pane xSplit="1" topLeftCell="B1" activePane="topRight" state="frozen"/>
      <selection activeCell="F4" sqref="F4"/>
      <selection pane="topRight" activeCell="F7" sqref="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10</v>
      </c>
      <c r="E3">
        <v>5</v>
      </c>
      <c r="F3" s="3">
        <f>($B3 + 3 * $C3) / 10 / (1 - $D3 * 0.006) *POWER($E3, 0.75) * $C$12 / 13</f>
        <v>328.35039524210572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40.5</v>
      </c>
      <c r="J3" s="3">
        <f>MAX('Sword Stats'!E$2 - $C3, 0)*MAX(1 - $D3/100,0)*'Sword Stats'!$F$2</f>
        <v>60.75</v>
      </c>
      <c r="K3" s="3">
        <f>MAX('Sword Stats'!D$3 - $C3, 0)*MAX(1 - $D3/100,0)*'Sword Stats'!$F$3</f>
        <v>57.375</v>
      </c>
      <c r="L3" s="3">
        <f>MAX('Sword Stats'!E$3 - $C3, 0)*MAX(1 - $D3/100,0)*'Sword Stats'!$F$3</f>
        <v>86.0625</v>
      </c>
      <c r="M3" s="3">
        <f>MAX('Sword Stats'!D$4 - $C3, 0)*MAX(1 - $D3/100,0)*'Sword Stats'!$F$4</f>
        <v>77.625</v>
      </c>
      <c r="N3" s="3">
        <f>MAX('Sword Stats'!E$4 - $C3, 0)*MAX(1 - $D3/100,0)*'Sword Stats'!$F$4</f>
        <v>116.4375</v>
      </c>
      <c r="O3" s="3">
        <f>MAX('Sword Stats'!D$5 - $C3, 0)*MAX(1 - $D3/100,0)*'Sword Stats'!$F$5</f>
        <v>101.25</v>
      </c>
      <c r="P3" s="3">
        <f>MAX('Sword Stats'!E$5 - $C3, 0)*MAX(1 - $D3/100,0)*'Sword Stats'!$F$5</f>
        <v>151.875</v>
      </c>
      <c r="Q3" s="3">
        <f>MAX('Sword Stats'!D$6 - $C3, 0)*MAX(1 - $D3/100,0)*'Sword Stats'!$F$6</f>
        <v>124.875</v>
      </c>
      <c r="R3" s="3">
        <f>MAX('Sword Stats'!E$6 - $C3, 0)*MAX(1 - $D3/100,0)*'Sword Stats'!$F$6</f>
        <v>187.3125</v>
      </c>
      <c r="S3" s="3">
        <f>MAX('Sword Stats'!D$7 - $C3, 0)*MAX(1 - $D3/100,0)*'Sword Stats'!$F$7</f>
        <v>145.125</v>
      </c>
      <c r="T3" s="3">
        <f>MAX('Sword Stats'!E$7 - $C3, 0)*MAX(1 - $D3/100,0)*'Sword Stats'!$F$7</f>
        <v>217.6875</v>
      </c>
      <c r="U3" s="3">
        <f>MAX('Sword Stats'!D$8 - $C3, 0)*MAX(1 - $D3/100,0)*'Sword Stats'!$F$8</f>
        <v>175.5</v>
      </c>
      <c r="V3" s="3">
        <f>MAX('Sword Stats'!E$8 - $C3, 0)*MAX(1 - $D3/100,0)*'Sword Stats'!$F$8</f>
        <v>263.25</v>
      </c>
      <c r="W3" s="3">
        <f>MAX('Sword Stats'!D$9 - $C3, 0)*MAX(1 - $D3/100,0)*'Sword Stats'!$F$9</f>
        <v>54</v>
      </c>
      <c r="X3" s="3">
        <f>MAX('Sword Stats'!E$9 - $C3, 0)*MAX(1 - $D3/100,0)*'Sword Stats'!$F$9</f>
        <v>81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72.899999999999991</v>
      </c>
      <c r="AN3" s="3">
        <f>MAX('Scythe Stats'!E$2, 0)*MAX(1 - $D3/100,0)*'Scythe Stats'!$F$2</f>
        <v>109.35000000000001</v>
      </c>
      <c r="AO3" s="3">
        <f>MAX('Scythe Stats'!D$3, 0)*MAX(1 - $D3/100,0)*'Scythe Stats'!$F$3</f>
        <v>87.075000000000003</v>
      </c>
      <c r="AP3" s="3">
        <f>MAX('Scythe Stats'!E$3, 0)*MAX(1 - $D3/100,0)*'Scythe Stats'!$F$3</f>
        <v>130.61250000000001</v>
      </c>
      <c r="AQ3" s="3">
        <f>MAX('Scythe Stats'!D$4, 0)*MAX(1 - $D3/100,0)*'Scythe Stats'!$F$4</f>
        <v>105.30000000000001</v>
      </c>
      <c r="AR3" s="3">
        <f>MAX('Scythe Stats'!E$4, 0)*MAX(1 - $D3/100,0)*'Scythe Stats'!$F$4</f>
        <v>157.95000000000002</v>
      </c>
      <c r="AS3" s="3">
        <f>MAX('Scythe Stats'!D$5, 0)*MAX(1 - $D3/100,0)*'Scythe Stats'!$F$5</f>
        <v>125.55000000000001</v>
      </c>
      <c r="AT3" s="3">
        <f>MAX('Scythe Stats'!E$5, 0)*MAX(1 - $D3/100,0)*'Scythe Stats'!$F$5</f>
        <v>188.32500000000002</v>
      </c>
      <c r="AU3" s="3">
        <f>MAX('Scythe Stats'!D$6, 0)*MAX(1 - $D3/100,0)*'Scythe Stats'!$F$6</f>
        <v>153.9</v>
      </c>
      <c r="AV3" s="3">
        <f>MAX('Scythe Stats'!E$6, 0)*MAX(1 - $D3/100,0)*'Scythe Stats'!$F$6</f>
        <v>230.85000000000002</v>
      </c>
      <c r="AW3" s="3">
        <f>MAX('Scythe Stats'!D$7, 0)*MAX(1 - $D3/100,0)*'Scythe Stats'!$F$7</f>
        <v>186.29999999999998</v>
      </c>
      <c r="AX3" s="3">
        <f>MAX('Scythe Stats'!E$7, 0)*MAX(1 - $D3/100,0)*'Scythe Stats'!$F$7</f>
        <v>279.45</v>
      </c>
      <c r="AY3" s="3">
        <f>MAX('Scythe Stats'!D$8, 0)*MAX(1 - $D3/100,0)*'Scythe Stats'!$F$8</f>
        <v>56.699999999999996</v>
      </c>
      <c r="AZ3" s="3">
        <f>MAX('Scythe Stats'!E$8, 0)*MAX(1 - $D3/100,0)*'Scythe Stats'!$F$8</f>
        <v>85.050000000000011</v>
      </c>
      <c r="BA3" s="3">
        <f>MAX('Scythe Stats'!D$9, 0)*MAX(1 - $D3/100,0)*'Scythe Stats'!$F$9</f>
        <v>64.8</v>
      </c>
      <c r="BB3" s="3">
        <f>MAX('Scythe Stats'!E$9, 0)*MAX(1 - $D3/100,0)*'Scythe Stats'!$F$9</f>
        <v>97.2</v>
      </c>
      <c r="BC3" s="3">
        <f>MAX('Scythe Stats'!D$10, 0)*MAX(1 - $D3/100,0)*'Scythe Stats'!$F$10</f>
        <v>76.95</v>
      </c>
      <c r="BD3" s="3">
        <f>MAX('Scythe Stats'!E$10, 0)*MAX(1 - $D3/100,0)*'Scythe Stats'!$F$10</f>
        <v>115.42500000000001</v>
      </c>
      <c r="BF3" s="3">
        <f>MAX('Bow Stats'!D$2 - $C3, 0)*MAX(1 - $D3/100,0)*'Bow Stats'!$F$2</f>
        <v>51.081030000000005</v>
      </c>
      <c r="BG3" s="3">
        <f>MAX('Bow Stats'!E$2 - $C3, 0)*MAX(1 - $D3/100,0)*'Bow Stats'!$F$2</f>
        <v>71.556614999999994</v>
      </c>
      <c r="BH3" s="3">
        <f>MAX('Bow Stats'!D$3 - $C3, 0)*MAX(1 - $D3/100,0)*'Bow Stats'!$F$3</f>
        <v>65.270205000000004</v>
      </c>
      <c r="BI3" s="3">
        <f>MAX('Bow Stats'!E$3 - $C3, 0)*MAX(1 - $D3/100,0)*'Bow Stats'!$F$3</f>
        <v>91.433452499999987</v>
      </c>
      <c r="BJ3" s="3">
        <f>MAX('Bow Stats'!D$4 - $C3, 0)*MAX(1 - $D3/100,0)*'Bow Stats'!$F$4</f>
        <v>85.135050000000007</v>
      </c>
      <c r="BK3" s="3">
        <f>MAX('Bow Stats'!E$4 - $C3, 0)*MAX(1 - $D3/100,0)*'Bow Stats'!$F$4</f>
        <v>119.261025</v>
      </c>
      <c r="BL3" s="3">
        <f>MAX('Bow Stats'!D$5 - $C3, 0)*MAX(1 - $D3/100,0)*'Bow Stats'!$F$5</f>
        <v>104.999895</v>
      </c>
      <c r="BM3" s="3">
        <f>MAX('Bow Stats'!E$5 - $C3, 0)*MAX(1 - $D3/100,0)*'Bow Stats'!$F$5</f>
        <v>147.08859749999999</v>
      </c>
      <c r="BN3" s="3">
        <f>MAX('Bow Stats'!D$6 - $C3, 0)*MAX(1 - $D3/100,0)*'Bow Stats'!$F$6</f>
        <v>127.702575</v>
      </c>
      <c r="BO3" s="3">
        <f>MAX('Bow Stats'!E$6 - $C3, 0)*MAX(1 - $D3/100,0)*'Bow Stats'!$F$6</f>
        <v>178.8915375</v>
      </c>
      <c r="BP3" s="3">
        <f>MAX('Bow Stats'!D$7 - $C3, 0)*MAX(1 - $D3/100,0)*'Bow Stats'!$F$7</f>
        <v>147.56742</v>
      </c>
      <c r="BQ3" s="3">
        <f>MAX('Bow Stats'!E$7 - $C3, 0)*MAX(1 - $D3/100,0)*'Bow Stats'!$F$7</f>
        <v>206.71911</v>
      </c>
      <c r="BS3" s="3">
        <f>MAX('Crossbow Stats'!D$2 - $C3, 0)*MAX(1 - $D3/100,0)*'Crossbow Stats'!$F$2</f>
        <v>74.587499999999991</v>
      </c>
      <c r="BT3" s="3">
        <f>MAX('Crossbow Stats'!E$2 - $C3*'Crossbow Stats'!$G$2, 0)*MAX(1 - $D3/100,0)*'Crossbow Stats'!$F$2</f>
        <v>74.587499999999991</v>
      </c>
      <c r="BU3" s="3">
        <f>MAX('Crossbow Stats'!D$3 - $C3, 0)*MAX(1 - $D3/100,0)*'Crossbow Stats'!$F$3</f>
        <v>93.712499999999991</v>
      </c>
      <c r="BV3" s="3">
        <f>MAX('Crossbow Stats'!E$3 - $C3*'Crossbow Stats'!$G$3, 0)*MAX(1 - $D3/100,0)*'Crossbow Stats'!$F$3</f>
        <v>93.712499999999991</v>
      </c>
      <c r="BW3" s="3">
        <f>MAX('Crossbow Stats'!D$4 - $C3, 0)*MAX(1 - $D3/100,0)*'Crossbow Stats'!$F$4</f>
        <v>118.575</v>
      </c>
      <c r="BX3" s="3">
        <f>MAX('Crossbow Stats'!E$4 - $C3*'Crossbow Stats'!$G$4, 0)*MAX(1 - $D3/100,0)*'Crossbow Stats'!$F$4</f>
        <v>237.15</v>
      </c>
      <c r="BY3" s="3">
        <f>MAX('Crossbow Stats'!D$5 - $C3, 0)*MAX(1 - $D3/100,0)*'Crossbow Stats'!$F$5</f>
        <v>143.4375</v>
      </c>
      <c r="BZ3" s="3">
        <f>MAX('Crossbow Stats'!E$5 - $C3*'Crossbow Stats'!$G$5, 0)*MAX(1 - $D3/100,0)*'Crossbow Stats'!$F$5</f>
        <v>286.875</v>
      </c>
      <c r="CA3" s="3">
        <f>MAX('Crossbow Stats'!D$6 - $C3, 0)*MAX(1 - $D3/100,0)*'Crossbow Stats'!$F$6</f>
        <v>179.77500000000001</v>
      </c>
      <c r="CB3" s="3">
        <f>MAX('Crossbow Stats'!E$6 - $C3*'Crossbow Stats'!$G$6, 0)*MAX(1 - $D3/100,0)*'Crossbow Stats'!$F$6</f>
        <v>539.32499999999993</v>
      </c>
      <c r="CC3" s="3">
        <f>MAX('Crossbow Stats'!D$7 - $C3, 0)*MAX(1 - $D3/100,0)*'Crossbow Stats'!$F$7</f>
        <v>210.375</v>
      </c>
      <c r="CD3" s="3">
        <f>MAX('Crossbow Stats'!E$7 - $C3*'Crossbow Stats'!$G$7, 0)*MAX(1 - $D3/100,0)*'Crossbow Stats'!$F$7</f>
        <v>841.5</v>
      </c>
    </row>
    <row r="4" spans="1:82" x14ac:dyDescent="0.3">
      <c r="A4" s="1">
        <v>2</v>
      </c>
      <c r="B4">
        <v>660</v>
      </c>
      <c r="C4">
        <v>2</v>
      </c>
      <c r="D4">
        <v>20</v>
      </c>
      <c r="E4">
        <v>5</v>
      </c>
      <c r="F4" s="3">
        <f t="shared" ref="F4:F7" si="0">($B4 + 3 * $C4) / 10 / (1 - $D4 * 0.006) *POWER($E4, 0.75) * $C$12 / 13</f>
        <v>389.31909363137851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33.6</v>
      </c>
      <c r="J4" s="3">
        <f>MAX('Sword Stats'!E$2 - $C4, 0)*MAX(1 - $D4/100,0)*'Sword Stats'!$F$2</f>
        <v>51.599999999999994</v>
      </c>
      <c r="K4" s="3">
        <f>MAX('Sword Stats'!D$3 - $C4, 0)*MAX(1 - $D4/100,0)*'Sword Stats'!$F$3</f>
        <v>48.599999999999994</v>
      </c>
      <c r="L4" s="3">
        <f>MAX('Sword Stats'!E$3 - $C4, 0)*MAX(1 - $D4/100,0)*'Sword Stats'!$F$3</f>
        <v>74.100000000000009</v>
      </c>
      <c r="M4" s="3">
        <f>MAX('Sword Stats'!D$4 - $C4, 0)*MAX(1 - $D4/100,0)*'Sword Stats'!$F$4</f>
        <v>66.600000000000009</v>
      </c>
      <c r="N4" s="3">
        <f>MAX('Sword Stats'!E$4 - $C4, 0)*MAX(1 - $D4/100,0)*'Sword Stats'!$F$4</f>
        <v>101.10000000000001</v>
      </c>
      <c r="O4" s="3">
        <f>MAX('Sword Stats'!D$5 - $C4, 0)*MAX(1 - $D4/100,0)*'Sword Stats'!$F$5</f>
        <v>87.600000000000009</v>
      </c>
      <c r="P4" s="3">
        <f>MAX('Sword Stats'!E$5 - $C4, 0)*MAX(1 - $D4/100,0)*'Sword Stats'!$F$5</f>
        <v>132.60000000000002</v>
      </c>
      <c r="Q4" s="3">
        <f>MAX('Sword Stats'!D$6 - $C4, 0)*MAX(1 - $D4/100,0)*'Sword Stats'!$F$6</f>
        <v>108.60000000000001</v>
      </c>
      <c r="R4" s="3">
        <f>MAX('Sword Stats'!E$6 - $C4, 0)*MAX(1 - $D4/100,0)*'Sword Stats'!$F$6</f>
        <v>164.10000000000002</v>
      </c>
      <c r="S4" s="3">
        <f>MAX('Sword Stats'!D$7 - $C4, 0)*MAX(1 - $D4/100,0)*'Sword Stats'!$F$7</f>
        <v>126.60000000000001</v>
      </c>
      <c r="T4" s="3">
        <f>MAX('Sword Stats'!E$7 - $C4, 0)*MAX(1 - $D4/100,0)*'Sword Stats'!$F$7</f>
        <v>191.10000000000002</v>
      </c>
      <c r="U4" s="3">
        <f>MAX('Sword Stats'!D$8 - $C4, 0)*MAX(1 - $D4/100,0)*'Sword Stats'!$F$8</f>
        <v>153.60000000000002</v>
      </c>
      <c r="V4" s="3">
        <f>MAX('Sword Stats'!E$8 - $C4, 0)*MAX(1 - $D4/100,0)*'Sword Stats'!$F$8</f>
        <v>231.60000000000002</v>
      </c>
      <c r="W4" s="3">
        <f>MAX('Sword Stats'!D$9 - $C4, 0)*MAX(1 - $D4/100,0)*'Sword Stats'!$F$9</f>
        <v>45.6</v>
      </c>
      <c r="X4" s="3">
        <f>MAX('Sword Stats'!E$9 - $C4, 0)*MAX(1 - $D4/100,0)*'Sword Stats'!$F$9</f>
        <v>69.600000000000009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64.8</v>
      </c>
      <c r="AN4" s="3">
        <f>MAX('Scythe Stats'!E$2, 0)*MAX(1 - $D4/100,0)*'Scythe Stats'!$F$2</f>
        <v>97.2</v>
      </c>
      <c r="AO4" s="3">
        <f>MAX('Scythe Stats'!D$3, 0)*MAX(1 - $D4/100,0)*'Scythe Stats'!$F$3</f>
        <v>77.399999999999991</v>
      </c>
      <c r="AP4" s="3">
        <f>MAX('Scythe Stats'!E$3, 0)*MAX(1 - $D4/100,0)*'Scythe Stats'!$F$3</f>
        <v>116.10000000000001</v>
      </c>
      <c r="AQ4" s="3">
        <f>MAX('Scythe Stats'!D$4, 0)*MAX(1 - $D4/100,0)*'Scythe Stats'!$F$4</f>
        <v>93.600000000000009</v>
      </c>
      <c r="AR4" s="3">
        <f>MAX('Scythe Stats'!E$4, 0)*MAX(1 - $D4/100,0)*'Scythe Stats'!$F$4</f>
        <v>140.4</v>
      </c>
      <c r="AS4" s="3">
        <f>MAX('Scythe Stats'!D$5, 0)*MAX(1 - $D4/100,0)*'Scythe Stats'!$F$5</f>
        <v>111.60000000000001</v>
      </c>
      <c r="AT4" s="3">
        <f>MAX('Scythe Stats'!E$5, 0)*MAX(1 - $D4/100,0)*'Scythe Stats'!$F$5</f>
        <v>167.4</v>
      </c>
      <c r="AU4" s="3">
        <f>MAX('Scythe Stats'!D$6, 0)*MAX(1 - $D4/100,0)*'Scythe Stats'!$F$6</f>
        <v>136.80000000000001</v>
      </c>
      <c r="AV4" s="3">
        <f>MAX('Scythe Stats'!E$6, 0)*MAX(1 - $D4/100,0)*'Scythe Stats'!$F$6</f>
        <v>205.20000000000002</v>
      </c>
      <c r="AW4" s="3">
        <f>MAX('Scythe Stats'!D$7, 0)*MAX(1 - $D4/100,0)*'Scythe Stats'!$F$7</f>
        <v>165.60000000000002</v>
      </c>
      <c r="AX4" s="3">
        <f>MAX('Scythe Stats'!E$7, 0)*MAX(1 - $D4/100,0)*'Scythe Stats'!$F$7</f>
        <v>248.4</v>
      </c>
      <c r="AY4" s="3">
        <f>MAX('Scythe Stats'!D$8, 0)*MAX(1 - $D4/100,0)*'Scythe Stats'!$F$8</f>
        <v>50.400000000000006</v>
      </c>
      <c r="AZ4" s="3">
        <f>MAX('Scythe Stats'!E$8, 0)*MAX(1 - $D4/100,0)*'Scythe Stats'!$F$8</f>
        <v>75.600000000000009</v>
      </c>
      <c r="BA4" s="3">
        <f>MAX('Scythe Stats'!D$9, 0)*MAX(1 - $D4/100,0)*'Scythe Stats'!$F$9</f>
        <v>57.6</v>
      </c>
      <c r="BB4" s="3">
        <f>MAX('Scythe Stats'!E$9, 0)*MAX(1 - $D4/100,0)*'Scythe Stats'!$F$9</f>
        <v>86.4</v>
      </c>
      <c r="BC4" s="3">
        <f>MAX('Scythe Stats'!D$10, 0)*MAX(1 - $D4/100,0)*'Scythe Stats'!$F$10</f>
        <v>68.400000000000006</v>
      </c>
      <c r="BD4" s="3">
        <f>MAX('Scythe Stats'!E$10, 0)*MAX(1 - $D4/100,0)*'Scythe Stats'!$F$10</f>
        <v>102.60000000000001</v>
      </c>
      <c r="BF4" s="3">
        <f>MAX('Bow Stats'!D$2 - $C4, 0)*MAX(1 - $D4/100,0)*'Bow Stats'!$F$2</f>
        <v>44.365360000000003</v>
      </c>
      <c r="BG4" s="3">
        <f>MAX('Bow Stats'!E$2 - $C4, 0)*MAX(1 - $D4/100,0)*'Bow Stats'!$F$2</f>
        <v>62.565880000000007</v>
      </c>
      <c r="BH4" s="3">
        <f>MAX('Bow Stats'!D$3 - $C4, 0)*MAX(1 - $D4/100,0)*'Bow Stats'!$F$3</f>
        <v>56.977960000000003</v>
      </c>
      <c r="BI4" s="3">
        <f>MAX('Bow Stats'!E$3 - $C4, 0)*MAX(1 - $D4/100,0)*'Bow Stats'!$F$3</f>
        <v>80.234179999999995</v>
      </c>
      <c r="BJ4" s="3">
        <f>MAX('Bow Stats'!D$4 - $C4, 0)*MAX(1 - $D4/100,0)*'Bow Stats'!$F$4</f>
        <v>74.635600000000011</v>
      </c>
      <c r="BK4" s="3">
        <f>MAX('Bow Stats'!E$4 - $C4, 0)*MAX(1 - $D4/100,0)*'Bow Stats'!$F$4</f>
        <v>104.96979999999999</v>
      </c>
      <c r="BL4" s="3">
        <f>MAX('Bow Stats'!D$5 - $C4, 0)*MAX(1 - $D4/100,0)*'Bow Stats'!$F$5</f>
        <v>92.293239999999997</v>
      </c>
      <c r="BM4" s="3">
        <f>MAX('Bow Stats'!E$5 - $C4, 0)*MAX(1 - $D4/100,0)*'Bow Stats'!$F$5</f>
        <v>129.70542</v>
      </c>
      <c r="BN4" s="3">
        <f>MAX('Bow Stats'!D$6 - $C4, 0)*MAX(1 - $D4/100,0)*'Bow Stats'!$F$6</f>
        <v>112.4734</v>
      </c>
      <c r="BO4" s="3">
        <f>MAX('Bow Stats'!E$6 - $C4, 0)*MAX(1 - $D4/100,0)*'Bow Stats'!$F$6</f>
        <v>157.97469999999998</v>
      </c>
      <c r="BP4" s="3">
        <f>MAX('Bow Stats'!D$7 - $C4, 0)*MAX(1 - $D4/100,0)*'Bow Stats'!$F$7</f>
        <v>130.13104000000001</v>
      </c>
      <c r="BQ4" s="3">
        <f>MAX('Bow Stats'!E$7 - $C4, 0)*MAX(1 - $D4/100,0)*'Bow Stats'!$F$7</f>
        <v>182.71032000000002</v>
      </c>
      <c r="BS4" s="3">
        <f>MAX('Crossbow Stats'!D$2 - $C4, 0)*MAX(1 - $D4/100,0)*'Crossbow Stats'!$F$2</f>
        <v>64.94</v>
      </c>
      <c r="BT4" s="3">
        <f>MAX('Crossbow Stats'!E$2 - $C4*'Crossbow Stats'!$G$2, 0)*MAX(1 - $D4/100,0)*'Crossbow Stats'!$F$2</f>
        <v>64.94</v>
      </c>
      <c r="BU4" s="3">
        <f>MAX('Crossbow Stats'!D$3 - $C4, 0)*MAX(1 - $D4/100,0)*'Crossbow Stats'!$F$3</f>
        <v>81.94</v>
      </c>
      <c r="BV4" s="3">
        <f>MAX('Crossbow Stats'!E$3 - $C4*'Crossbow Stats'!$G$3, 0)*MAX(1 - $D4/100,0)*'Crossbow Stats'!$F$3</f>
        <v>81.94</v>
      </c>
      <c r="BW4" s="3">
        <f>MAX('Crossbow Stats'!D$4 - $C4, 0)*MAX(1 - $D4/100,0)*'Crossbow Stats'!$F$4</f>
        <v>104.04</v>
      </c>
      <c r="BX4" s="3">
        <f>MAX('Crossbow Stats'!E$4 - $C4*'Crossbow Stats'!$G$4, 0)*MAX(1 - $D4/100,0)*'Crossbow Stats'!$F$4</f>
        <v>208.08</v>
      </c>
      <c r="BY4" s="3">
        <f>MAX('Crossbow Stats'!D$5 - $C4, 0)*MAX(1 - $D4/100,0)*'Crossbow Stats'!$F$5</f>
        <v>126.14</v>
      </c>
      <c r="BZ4" s="3">
        <f>MAX('Crossbow Stats'!E$5 - $C4*'Crossbow Stats'!$G$5, 0)*MAX(1 - $D4/100,0)*'Crossbow Stats'!$F$5</f>
        <v>252.28</v>
      </c>
      <c r="CA4" s="3">
        <f>MAX('Crossbow Stats'!D$6 - $C4, 0)*MAX(1 - $D4/100,0)*'Crossbow Stats'!$F$6</f>
        <v>158.44</v>
      </c>
      <c r="CB4" s="3">
        <f>MAX('Crossbow Stats'!E$6 - $C4*'Crossbow Stats'!$G$6, 0)*MAX(1 - $D4/100,0)*'Crossbow Stats'!$F$6</f>
        <v>475.32000000000005</v>
      </c>
      <c r="CC4" s="3">
        <f>MAX('Crossbow Stats'!D$7 - $C4, 0)*MAX(1 - $D4/100,0)*'Crossbow Stats'!$F$7</f>
        <v>185.64</v>
      </c>
      <c r="CD4" s="3">
        <f>MAX('Crossbow Stats'!E$7 - $C4*'Crossbow Stats'!$G$7, 0)*MAX(1 - $D4/100,0)*'Crossbow Stats'!$F$7</f>
        <v>742.56</v>
      </c>
    </row>
    <row r="5" spans="1:82" x14ac:dyDescent="0.3">
      <c r="A5" s="1">
        <v>3</v>
      </c>
      <c r="B5">
        <v>730</v>
      </c>
      <c r="C5">
        <v>5</v>
      </c>
      <c r="D5">
        <v>30</v>
      </c>
      <c r="E5">
        <v>5</v>
      </c>
      <c r="F5" s="3">
        <f t="shared" si="0"/>
        <v>467.36541013830606</v>
      </c>
      <c r="H5" s="3" t="str">
        <f t="shared" ca="1" si="1"/>
        <v>T6 Axe</v>
      </c>
      <c r="I5" s="3">
        <f>MAX('Sword Stats'!D$2 - $C5, 0)*MAX(1 - $D5/100,0)*'Sword Stats'!$F$2</f>
        <v>26.25</v>
      </c>
      <c r="J5" s="3">
        <f>MAX('Sword Stats'!E$2 - $C5, 0)*MAX(1 - $D5/100,0)*'Sword Stats'!$F$2</f>
        <v>42</v>
      </c>
      <c r="K5" s="3">
        <f>MAX('Sword Stats'!D$3 - $C5, 0)*MAX(1 - $D5/100,0)*'Sword Stats'!$F$3</f>
        <v>39.375</v>
      </c>
      <c r="L5" s="3">
        <f>MAX('Sword Stats'!E$3 - $C5, 0)*MAX(1 - $D5/100,0)*'Sword Stats'!$F$3</f>
        <v>61.6875</v>
      </c>
      <c r="M5" s="3">
        <f>MAX('Sword Stats'!D$4 - $C5, 0)*MAX(1 - $D5/100,0)*'Sword Stats'!$F$4</f>
        <v>55.125</v>
      </c>
      <c r="N5" s="3">
        <f>MAX('Sword Stats'!E$4 - $C5, 0)*MAX(1 - $D5/100,0)*'Sword Stats'!$F$4</f>
        <v>85.312499999999986</v>
      </c>
      <c r="O5" s="3">
        <f>MAX('Sword Stats'!D$5 - $C5, 0)*MAX(1 - $D5/100,0)*'Sword Stats'!$F$5</f>
        <v>73.5</v>
      </c>
      <c r="P5" s="3">
        <f>MAX('Sword Stats'!E$5 - $C5, 0)*MAX(1 - $D5/100,0)*'Sword Stats'!$F$5</f>
        <v>112.875</v>
      </c>
      <c r="Q5" s="3">
        <f>MAX('Sword Stats'!D$6 - $C5, 0)*MAX(1 - $D5/100,0)*'Sword Stats'!$F$6</f>
        <v>91.874999999999986</v>
      </c>
      <c r="R5" s="3">
        <f>MAX('Sword Stats'!E$6 - $C5, 0)*MAX(1 - $D5/100,0)*'Sword Stats'!$F$6</f>
        <v>140.4375</v>
      </c>
      <c r="S5" s="3">
        <f>MAX('Sword Stats'!D$7 - $C5, 0)*MAX(1 - $D5/100,0)*'Sword Stats'!$F$7</f>
        <v>107.625</v>
      </c>
      <c r="T5" s="3">
        <f>MAX('Sword Stats'!E$7 - $C5, 0)*MAX(1 - $D5/100,0)*'Sword Stats'!$F$7</f>
        <v>164.0625</v>
      </c>
      <c r="U5" s="3">
        <f>MAX('Sword Stats'!D$8 - $C5, 0)*MAX(1 - $D5/100,0)*'Sword Stats'!$F$8</f>
        <v>131.25</v>
      </c>
      <c r="V5" s="3">
        <f>MAX('Sword Stats'!E$8 - $C5, 0)*MAX(1 - $D5/100,0)*'Sword Stats'!$F$8</f>
        <v>199.5</v>
      </c>
      <c r="W5" s="3">
        <f>MAX('Sword Stats'!D$9 - $C5, 0)*MAX(1 - $D5/100,0)*'Sword Stats'!$F$9</f>
        <v>36.75</v>
      </c>
      <c r="X5" s="3">
        <f>MAX('Sword Stats'!E$9 - $C5, 0)*MAX(1 - $D5/100,0)*'Sword Stats'!$F$9</f>
        <v>57.75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56.699999999999996</v>
      </c>
      <c r="AN5" s="3">
        <f>MAX('Scythe Stats'!E$2, 0)*MAX(1 - $D5/100,0)*'Scythe Stats'!$F$2</f>
        <v>85.05</v>
      </c>
      <c r="AO5" s="3">
        <f>MAX('Scythe Stats'!D$3, 0)*MAX(1 - $D5/100,0)*'Scythe Stats'!$F$3</f>
        <v>67.724999999999994</v>
      </c>
      <c r="AP5" s="3">
        <f>MAX('Scythe Stats'!E$3, 0)*MAX(1 - $D5/100,0)*'Scythe Stats'!$F$3</f>
        <v>101.58749999999999</v>
      </c>
      <c r="AQ5" s="3">
        <f>MAX('Scythe Stats'!D$4, 0)*MAX(1 - $D5/100,0)*'Scythe Stats'!$F$4</f>
        <v>81.899999999999991</v>
      </c>
      <c r="AR5" s="3">
        <f>MAX('Scythe Stats'!E$4, 0)*MAX(1 - $D5/100,0)*'Scythe Stats'!$F$4</f>
        <v>122.85</v>
      </c>
      <c r="AS5" s="3">
        <f>MAX('Scythe Stats'!D$5, 0)*MAX(1 - $D5/100,0)*'Scythe Stats'!$F$5</f>
        <v>97.649999999999991</v>
      </c>
      <c r="AT5" s="3">
        <f>MAX('Scythe Stats'!E$5, 0)*MAX(1 - $D5/100,0)*'Scythe Stats'!$F$5</f>
        <v>146.47499999999999</v>
      </c>
      <c r="AU5" s="3">
        <f>MAX('Scythe Stats'!D$6, 0)*MAX(1 - $D5/100,0)*'Scythe Stats'!$F$6</f>
        <v>119.69999999999999</v>
      </c>
      <c r="AV5" s="3">
        <f>MAX('Scythe Stats'!E$6, 0)*MAX(1 - $D5/100,0)*'Scythe Stats'!$F$6</f>
        <v>179.54999999999998</v>
      </c>
      <c r="AW5" s="3">
        <f>MAX('Scythe Stats'!D$7, 0)*MAX(1 - $D5/100,0)*'Scythe Stats'!$F$7</f>
        <v>144.89999999999998</v>
      </c>
      <c r="AX5" s="3">
        <f>MAX('Scythe Stats'!E$7, 0)*MAX(1 - $D5/100,0)*'Scythe Stats'!$F$7</f>
        <v>217.35</v>
      </c>
      <c r="AY5" s="3">
        <f>MAX('Scythe Stats'!D$8, 0)*MAX(1 - $D5/100,0)*'Scythe Stats'!$F$8</f>
        <v>44.099999999999994</v>
      </c>
      <c r="AZ5" s="3">
        <f>MAX('Scythe Stats'!E$8, 0)*MAX(1 - $D5/100,0)*'Scythe Stats'!$F$8</f>
        <v>66.149999999999991</v>
      </c>
      <c r="BA5" s="3">
        <f>MAX('Scythe Stats'!D$9, 0)*MAX(1 - $D5/100,0)*'Scythe Stats'!$F$9</f>
        <v>50.4</v>
      </c>
      <c r="BB5" s="3">
        <f>MAX('Scythe Stats'!E$9, 0)*MAX(1 - $D5/100,0)*'Scythe Stats'!$F$9</f>
        <v>75.599999999999994</v>
      </c>
      <c r="BC5" s="3">
        <f>MAX('Scythe Stats'!D$10, 0)*MAX(1 - $D5/100,0)*'Scythe Stats'!$F$10</f>
        <v>59.849999999999994</v>
      </c>
      <c r="BD5" s="3">
        <f>MAX('Scythe Stats'!E$10, 0)*MAX(1 - $D5/100,0)*'Scythe Stats'!$F$10</f>
        <v>89.774999999999991</v>
      </c>
      <c r="BF5" s="3">
        <f>MAX('Bow Stats'!D$2 - $C5, 0)*MAX(1 - $D5/100,0)*'Bow Stats'!$F$2</f>
        <v>37.454689999999992</v>
      </c>
      <c r="BG5" s="3">
        <f>MAX('Bow Stats'!E$2 - $C5, 0)*MAX(1 - $D5/100,0)*'Bow Stats'!$F$2</f>
        <v>53.380144999999992</v>
      </c>
      <c r="BH5" s="3">
        <f>MAX('Bow Stats'!D$3 - $C5, 0)*MAX(1 - $D5/100,0)*'Bow Stats'!$F$3</f>
        <v>48.490714999999994</v>
      </c>
      <c r="BI5" s="3">
        <f>MAX('Bow Stats'!E$3 - $C5, 0)*MAX(1 - $D5/100,0)*'Bow Stats'!$F$3</f>
        <v>68.839907499999995</v>
      </c>
      <c r="BJ5" s="3">
        <f>MAX('Bow Stats'!D$4 - $C5, 0)*MAX(1 - $D5/100,0)*'Bow Stats'!$F$4</f>
        <v>63.94115</v>
      </c>
      <c r="BK5" s="3">
        <f>MAX('Bow Stats'!E$4 - $C5, 0)*MAX(1 - $D5/100,0)*'Bow Stats'!$F$4</f>
        <v>90.483574999999988</v>
      </c>
      <c r="BL5" s="3">
        <f>MAX('Bow Stats'!D$5 - $C5, 0)*MAX(1 - $D5/100,0)*'Bow Stats'!$F$5</f>
        <v>79.391584999999992</v>
      </c>
      <c r="BM5" s="3">
        <f>MAX('Bow Stats'!E$5 - $C5, 0)*MAX(1 - $D5/100,0)*'Bow Stats'!$F$5</f>
        <v>112.12724249999999</v>
      </c>
      <c r="BN5" s="3">
        <f>MAX('Bow Stats'!D$6 - $C5, 0)*MAX(1 - $D5/100,0)*'Bow Stats'!$F$6</f>
        <v>97.049224999999979</v>
      </c>
      <c r="BO5" s="3">
        <f>MAX('Bow Stats'!E$6 - $C5, 0)*MAX(1 - $D5/100,0)*'Bow Stats'!$F$6</f>
        <v>136.86286249999998</v>
      </c>
      <c r="BP5" s="3">
        <f>MAX('Bow Stats'!D$7 - $C5, 0)*MAX(1 - $D5/100,0)*'Bow Stats'!$F$7</f>
        <v>112.49966000000001</v>
      </c>
      <c r="BQ5" s="3">
        <f>MAX('Bow Stats'!E$7 - $C5, 0)*MAX(1 - $D5/100,0)*'Bow Stats'!$F$7</f>
        <v>158.50653</v>
      </c>
      <c r="BS5" s="3">
        <f>MAX('Crossbow Stats'!D$2 - $C5, 0)*MAX(1 - $D5/100,0)*'Crossbow Stats'!$F$2</f>
        <v>55.037500000000001</v>
      </c>
      <c r="BT5" s="3">
        <f>MAX('Crossbow Stats'!E$2 - $C5*'Crossbow Stats'!$G$2, 0)*MAX(1 - $D5/100,0)*'Crossbow Stats'!$F$2</f>
        <v>55.037500000000001</v>
      </c>
      <c r="BU5" s="3">
        <f>MAX('Crossbow Stats'!D$3 - $C5, 0)*MAX(1 - $D5/100,0)*'Crossbow Stats'!$F$3</f>
        <v>69.912499999999994</v>
      </c>
      <c r="BV5" s="3">
        <f>MAX('Crossbow Stats'!E$3 - $C5*'Crossbow Stats'!$G$3, 0)*MAX(1 - $D5/100,0)*'Crossbow Stats'!$F$3</f>
        <v>69.912499999999994</v>
      </c>
      <c r="BW5" s="3">
        <f>MAX('Crossbow Stats'!D$4 - $C5, 0)*MAX(1 - $D5/100,0)*'Crossbow Stats'!$F$4</f>
        <v>89.25</v>
      </c>
      <c r="BX5" s="3">
        <f>MAX('Crossbow Stats'!E$4 - $C5*'Crossbow Stats'!$G$4, 0)*MAX(1 - $D5/100,0)*'Crossbow Stats'!$F$4</f>
        <v>178.5</v>
      </c>
      <c r="BY5" s="3">
        <f>MAX('Crossbow Stats'!D$5 - $C5, 0)*MAX(1 - $D5/100,0)*'Crossbow Stats'!$F$5</f>
        <v>108.58749999999999</v>
      </c>
      <c r="BZ5" s="3">
        <f>MAX('Crossbow Stats'!E$5 - $C5*'Crossbow Stats'!$G$5, 0)*MAX(1 - $D5/100,0)*'Crossbow Stats'!$F$5</f>
        <v>217.17499999999998</v>
      </c>
      <c r="CA5" s="3">
        <f>MAX('Crossbow Stats'!D$6 - $C5, 0)*MAX(1 - $D5/100,0)*'Crossbow Stats'!$F$6</f>
        <v>136.85</v>
      </c>
      <c r="CB5" s="3">
        <f>MAX('Crossbow Stats'!E$6 - $C5*'Crossbow Stats'!$G$6, 0)*MAX(1 - $D5/100,0)*'Crossbow Stats'!$F$6</f>
        <v>410.54999999999995</v>
      </c>
      <c r="CC5" s="3">
        <f>MAX('Crossbow Stats'!D$7 - $C5, 0)*MAX(1 - $D5/100,0)*'Crossbow Stats'!$F$7</f>
        <v>160.65</v>
      </c>
      <c r="CD5" s="3">
        <f>MAX('Crossbow Stats'!E$7 - $C5*'Crossbow Stats'!$G$7, 0)*MAX(1 - $D5/100,0)*'Crossbow Stats'!$F$7</f>
        <v>642.6</v>
      </c>
    </row>
    <row r="6" spans="1:82" x14ac:dyDescent="0.3">
      <c r="A6" s="1">
        <v>4</v>
      </c>
      <c r="B6">
        <v>800</v>
      </c>
      <c r="C6">
        <v>8</v>
      </c>
      <c r="D6">
        <v>40</v>
      </c>
      <c r="E6">
        <v>5</v>
      </c>
      <c r="F6" s="3">
        <f t="shared" si="0"/>
        <v>557.7348292515909</v>
      </c>
      <c r="H6" s="3" t="str">
        <f t="shared" ca="1" si="1"/>
        <v>T6 Axe</v>
      </c>
      <c r="I6" s="3">
        <f>MAX('Sword Stats'!D$2 - $C6, 0)*MAX(1 - $D6/100,0)*'Sword Stats'!$F$2</f>
        <v>19.799999999999997</v>
      </c>
      <c r="J6" s="3">
        <f>MAX('Sword Stats'!E$2 - $C6, 0)*MAX(1 - $D6/100,0)*'Sword Stats'!$F$2</f>
        <v>33.299999999999997</v>
      </c>
      <c r="K6" s="3">
        <f>MAX('Sword Stats'!D$3 - $C6, 0)*MAX(1 - $D6/100,0)*'Sword Stats'!$F$3</f>
        <v>31.049999999999997</v>
      </c>
      <c r="L6" s="3">
        <f>MAX('Sword Stats'!E$3 - $C6, 0)*MAX(1 - $D6/100,0)*'Sword Stats'!$F$3</f>
        <v>50.174999999999997</v>
      </c>
      <c r="M6" s="3">
        <f>MAX('Sword Stats'!D$4 - $C6, 0)*MAX(1 - $D6/100,0)*'Sword Stats'!$F$4</f>
        <v>44.55</v>
      </c>
      <c r="N6" s="3">
        <f>MAX('Sword Stats'!E$4 - $C6, 0)*MAX(1 - $D6/100,0)*'Sword Stats'!$F$4</f>
        <v>70.424999999999997</v>
      </c>
      <c r="O6" s="3">
        <f>MAX('Sword Stats'!D$5 - $C6, 0)*MAX(1 - $D6/100,0)*'Sword Stats'!$F$5</f>
        <v>60.3</v>
      </c>
      <c r="P6" s="3">
        <f>MAX('Sword Stats'!E$5 - $C6, 0)*MAX(1 - $D6/100,0)*'Sword Stats'!$F$5</f>
        <v>94.05</v>
      </c>
      <c r="Q6" s="3">
        <f>MAX('Sword Stats'!D$6 - $C6, 0)*MAX(1 - $D6/100,0)*'Sword Stats'!$F$6</f>
        <v>76.05</v>
      </c>
      <c r="R6" s="3">
        <f>MAX('Sword Stats'!E$6 - $C6, 0)*MAX(1 - $D6/100,0)*'Sword Stats'!$F$6</f>
        <v>117.67500000000001</v>
      </c>
      <c r="S6" s="3">
        <f>MAX('Sword Stats'!D$7 - $C6, 0)*MAX(1 - $D6/100,0)*'Sword Stats'!$F$7</f>
        <v>89.55</v>
      </c>
      <c r="T6" s="3">
        <f>MAX('Sword Stats'!E$7 - $C6, 0)*MAX(1 - $D6/100,0)*'Sword Stats'!$F$7</f>
        <v>137.92500000000001</v>
      </c>
      <c r="U6" s="3">
        <f>MAX('Sword Stats'!D$8 - $C6, 0)*MAX(1 - $D6/100,0)*'Sword Stats'!$F$8</f>
        <v>109.80000000000001</v>
      </c>
      <c r="V6" s="3">
        <f>MAX('Sword Stats'!E$8 - $C6, 0)*MAX(1 - $D6/100,0)*'Sword Stats'!$F$8</f>
        <v>168.3</v>
      </c>
      <c r="W6" s="3">
        <f>MAX('Sword Stats'!D$9 - $C6, 0)*MAX(1 - $D6/100,0)*'Sword Stats'!$F$9</f>
        <v>28.799999999999997</v>
      </c>
      <c r="X6" s="3">
        <f>MAX('Sword Stats'!E$9 - $C6, 0)*MAX(1 - $D6/100,0)*'Sword Stats'!$F$9</f>
        <v>46.8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48.599999999999994</v>
      </c>
      <c r="AN6" s="3">
        <f>MAX('Scythe Stats'!E$2, 0)*MAX(1 - $D6/100,0)*'Scythe Stats'!$F$2</f>
        <v>72.899999999999991</v>
      </c>
      <c r="AO6" s="3">
        <f>MAX('Scythe Stats'!D$3, 0)*MAX(1 - $D6/100,0)*'Scythe Stats'!$F$3</f>
        <v>58.050000000000004</v>
      </c>
      <c r="AP6" s="3">
        <f>MAX('Scythe Stats'!E$3, 0)*MAX(1 - $D6/100,0)*'Scythe Stats'!$F$3</f>
        <v>87.074999999999989</v>
      </c>
      <c r="AQ6" s="3">
        <f>MAX('Scythe Stats'!D$4, 0)*MAX(1 - $D6/100,0)*'Scythe Stats'!$F$4</f>
        <v>70.2</v>
      </c>
      <c r="AR6" s="3">
        <f>MAX('Scythe Stats'!E$4, 0)*MAX(1 - $D6/100,0)*'Scythe Stats'!$F$4</f>
        <v>105.3</v>
      </c>
      <c r="AS6" s="3">
        <f>MAX('Scythe Stats'!D$5, 0)*MAX(1 - $D6/100,0)*'Scythe Stats'!$F$5</f>
        <v>83.699999999999989</v>
      </c>
      <c r="AT6" s="3">
        <f>MAX('Scythe Stats'!E$5, 0)*MAX(1 - $D6/100,0)*'Scythe Stats'!$F$5</f>
        <v>125.55</v>
      </c>
      <c r="AU6" s="3">
        <f>MAX('Scythe Stats'!D$6, 0)*MAX(1 - $D6/100,0)*'Scythe Stats'!$F$6</f>
        <v>102.60000000000001</v>
      </c>
      <c r="AV6" s="3">
        <f>MAX('Scythe Stats'!E$6, 0)*MAX(1 - $D6/100,0)*'Scythe Stats'!$F$6</f>
        <v>153.89999999999998</v>
      </c>
      <c r="AW6" s="3">
        <f>MAX('Scythe Stats'!D$7, 0)*MAX(1 - $D6/100,0)*'Scythe Stats'!$F$7</f>
        <v>124.19999999999999</v>
      </c>
      <c r="AX6" s="3">
        <f>MAX('Scythe Stats'!E$7, 0)*MAX(1 - $D6/100,0)*'Scythe Stats'!$F$7</f>
        <v>186.29999999999998</v>
      </c>
      <c r="AY6" s="3">
        <f>MAX('Scythe Stats'!D$8, 0)*MAX(1 - $D6/100,0)*'Scythe Stats'!$F$8</f>
        <v>37.800000000000004</v>
      </c>
      <c r="AZ6" s="3">
        <f>MAX('Scythe Stats'!E$8, 0)*MAX(1 - $D6/100,0)*'Scythe Stats'!$F$8</f>
        <v>56.699999999999996</v>
      </c>
      <c r="BA6" s="3">
        <f>MAX('Scythe Stats'!D$9, 0)*MAX(1 - $D6/100,0)*'Scythe Stats'!$F$9</f>
        <v>43.199999999999996</v>
      </c>
      <c r="BB6" s="3">
        <f>MAX('Scythe Stats'!E$9, 0)*MAX(1 - $D6/100,0)*'Scythe Stats'!$F$9</f>
        <v>64.8</v>
      </c>
      <c r="BC6" s="3">
        <f>MAX('Scythe Stats'!D$10, 0)*MAX(1 - $D6/100,0)*'Scythe Stats'!$F$10</f>
        <v>51.300000000000004</v>
      </c>
      <c r="BD6" s="3">
        <f>MAX('Scythe Stats'!E$10, 0)*MAX(1 - $D6/100,0)*'Scythe Stats'!$F$10</f>
        <v>76.949999999999989</v>
      </c>
      <c r="BF6" s="3">
        <f>MAX('Bow Stats'!D$2 - $C6, 0)*MAX(1 - $D6/100,0)*'Bow Stats'!$F$2</f>
        <v>30.934019999999997</v>
      </c>
      <c r="BG6" s="3">
        <f>MAX('Bow Stats'!E$2 - $C6, 0)*MAX(1 - $D6/100,0)*'Bow Stats'!$F$2</f>
        <v>44.584409999999998</v>
      </c>
      <c r="BH6" s="3">
        <f>MAX('Bow Stats'!D$3 - $C6, 0)*MAX(1 - $D6/100,0)*'Bow Stats'!$F$3</f>
        <v>40.393469999999994</v>
      </c>
      <c r="BI6" s="3">
        <f>MAX('Bow Stats'!E$3 - $C6, 0)*MAX(1 - $D6/100,0)*'Bow Stats'!$F$3</f>
        <v>57.835634999999996</v>
      </c>
      <c r="BJ6" s="3">
        <f>MAX('Bow Stats'!D$4 - $C6, 0)*MAX(1 - $D6/100,0)*'Bow Stats'!$F$4</f>
        <v>53.636700000000005</v>
      </c>
      <c r="BK6" s="3">
        <f>MAX('Bow Stats'!E$4 - $C6, 0)*MAX(1 - $D6/100,0)*'Bow Stats'!$F$4</f>
        <v>76.387349999999984</v>
      </c>
      <c r="BL6" s="3">
        <f>MAX('Bow Stats'!D$5 - $C6, 0)*MAX(1 - $D6/100,0)*'Bow Stats'!$F$5</f>
        <v>66.879930000000002</v>
      </c>
      <c r="BM6" s="3">
        <f>MAX('Bow Stats'!E$5 - $C6, 0)*MAX(1 - $D6/100,0)*'Bow Stats'!$F$5</f>
        <v>94.939064999999985</v>
      </c>
      <c r="BN6" s="3">
        <f>MAX('Bow Stats'!D$6 - $C6, 0)*MAX(1 - $D6/100,0)*'Bow Stats'!$F$6</f>
        <v>82.015050000000002</v>
      </c>
      <c r="BO6" s="3">
        <f>MAX('Bow Stats'!E$6 - $C6, 0)*MAX(1 - $D6/100,0)*'Bow Stats'!$F$6</f>
        <v>116.14102499999997</v>
      </c>
      <c r="BP6" s="3">
        <f>MAX('Bow Stats'!D$7 - $C6, 0)*MAX(1 - $D6/100,0)*'Bow Stats'!$F$7</f>
        <v>95.258279999999999</v>
      </c>
      <c r="BQ6" s="3">
        <f>MAX('Bow Stats'!E$7 - $C6, 0)*MAX(1 - $D6/100,0)*'Bow Stats'!$F$7</f>
        <v>134.69273999999999</v>
      </c>
      <c r="BS6" s="3">
        <f>MAX('Crossbow Stats'!D$2 - $C6, 0)*MAX(1 - $D6/100,0)*'Crossbow Stats'!$F$2</f>
        <v>45.644999999999996</v>
      </c>
      <c r="BT6" s="3">
        <f>MAX('Crossbow Stats'!E$2 - $C6*'Crossbow Stats'!$G$2, 0)*MAX(1 - $D6/100,0)*'Crossbow Stats'!$F$2</f>
        <v>45.644999999999996</v>
      </c>
      <c r="BU6" s="3">
        <f>MAX('Crossbow Stats'!D$3 - $C6, 0)*MAX(1 - $D6/100,0)*'Crossbow Stats'!$F$3</f>
        <v>58.395000000000003</v>
      </c>
      <c r="BV6" s="3">
        <f>MAX('Crossbow Stats'!E$3 - $C6*'Crossbow Stats'!$G$3, 0)*MAX(1 - $D6/100,0)*'Crossbow Stats'!$F$3</f>
        <v>58.395000000000003</v>
      </c>
      <c r="BW6" s="3">
        <f>MAX('Crossbow Stats'!D$4 - $C6, 0)*MAX(1 - $D6/100,0)*'Crossbow Stats'!$F$4</f>
        <v>74.97</v>
      </c>
      <c r="BX6" s="3">
        <f>MAX('Crossbow Stats'!E$4 - $C6*'Crossbow Stats'!$G$4, 0)*MAX(1 - $D6/100,0)*'Crossbow Stats'!$F$4</f>
        <v>149.94</v>
      </c>
      <c r="BY6" s="3">
        <f>MAX('Crossbow Stats'!D$5 - $C6, 0)*MAX(1 - $D6/100,0)*'Crossbow Stats'!$F$5</f>
        <v>91.545000000000002</v>
      </c>
      <c r="BZ6" s="3">
        <f>MAX('Crossbow Stats'!E$5 - $C6*'Crossbow Stats'!$G$5, 0)*MAX(1 - $D6/100,0)*'Crossbow Stats'!$F$5</f>
        <v>183.09</v>
      </c>
      <c r="CA6" s="3">
        <f>MAX('Crossbow Stats'!D$6 - $C6, 0)*MAX(1 - $D6/100,0)*'Crossbow Stats'!$F$6</f>
        <v>115.76999999999998</v>
      </c>
      <c r="CB6" s="3">
        <f>MAX('Crossbow Stats'!E$6 - $C6*'Crossbow Stats'!$G$6, 0)*MAX(1 - $D6/100,0)*'Crossbow Stats'!$F$6</f>
        <v>347.30999999999995</v>
      </c>
      <c r="CC6" s="3">
        <f>MAX('Crossbow Stats'!D$7 - $C6, 0)*MAX(1 - $D6/100,0)*'Crossbow Stats'!$F$7</f>
        <v>136.16999999999999</v>
      </c>
      <c r="CD6" s="3">
        <f>MAX('Crossbow Stats'!E$7 - $C6*'Crossbow Stats'!$G$7, 0)*MAX(1 - $D6/100,0)*'Crossbow Stats'!$F$7</f>
        <v>544.67999999999995</v>
      </c>
    </row>
    <row r="7" spans="1:82" x14ac:dyDescent="0.3">
      <c r="A7" s="1">
        <v>5</v>
      </c>
      <c r="B7">
        <v>900</v>
      </c>
      <c r="C7">
        <v>12</v>
      </c>
      <c r="D7">
        <v>50</v>
      </c>
      <c r="E7">
        <v>5</v>
      </c>
      <c r="F7" s="3">
        <f t="shared" si="0"/>
        <v>687.84717083289115</v>
      </c>
      <c r="H7" s="3" t="str">
        <f t="shared" ca="1" si="1"/>
        <v>T6 Axe</v>
      </c>
      <c r="I7" s="3">
        <f>MAX('Sword Stats'!D$2 - $C7, 0)*MAX(1 - $D7/100,0)*'Sword Stats'!$F$2</f>
        <v>13.5</v>
      </c>
      <c r="J7" s="3">
        <f>MAX('Sword Stats'!E$2 - $C7, 0)*MAX(1 - $D7/100,0)*'Sword Stats'!$F$2</f>
        <v>24.75</v>
      </c>
      <c r="K7" s="3">
        <f>MAX('Sword Stats'!D$3 - $C7, 0)*MAX(1 - $D7/100,0)*'Sword Stats'!$F$3</f>
        <v>22.875</v>
      </c>
      <c r="L7" s="3">
        <f>MAX('Sword Stats'!E$3 - $C7, 0)*MAX(1 - $D7/100,0)*'Sword Stats'!$F$3</f>
        <v>38.8125</v>
      </c>
      <c r="M7" s="3">
        <f>MAX('Sword Stats'!D$4 - $C7, 0)*MAX(1 - $D7/100,0)*'Sword Stats'!$F$4</f>
        <v>34.125</v>
      </c>
      <c r="N7" s="3">
        <f>MAX('Sword Stats'!E$4 - $C7, 0)*MAX(1 - $D7/100,0)*'Sword Stats'!$F$4</f>
        <v>55.6875</v>
      </c>
      <c r="O7" s="3">
        <f>MAX('Sword Stats'!D$5 - $C7, 0)*MAX(1 - $D7/100,0)*'Sword Stats'!$F$5</f>
        <v>47.25</v>
      </c>
      <c r="P7" s="3">
        <f>MAX('Sword Stats'!E$5 - $C7, 0)*MAX(1 - $D7/100,0)*'Sword Stats'!$F$5</f>
        <v>75.375</v>
      </c>
      <c r="Q7" s="3">
        <f>MAX('Sword Stats'!D$6 - $C7, 0)*MAX(1 - $D7/100,0)*'Sword Stats'!$F$6</f>
        <v>60.375</v>
      </c>
      <c r="R7" s="3">
        <f>MAX('Sword Stats'!E$6 - $C7, 0)*MAX(1 - $D7/100,0)*'Sword Stats'!$F$6</f>
        <v>95.0625</v>
      </c>
      <c r="S7" s="3">
        <f>MAX('Sword Stats'!D$7 - $C7, 0)*MAX(1 - $D7/100,0)*'Sword Stats'!$F$7</f>
        <v>71.625</v>
      </c>
      <c r="T7" s="3">
        <f>MAX('Sword Stats'!E$7 - $C7, 0)*MAX(1 - $D7/100,0)*'Sword Stats'!$F$7</f>
        <v>111.9375</v>
      </c>
      <c r="U7" s="3">
        <f>MAX('Sword Stats'!D$8 - $C7, 0)*MAX(1 - $D7/100,0)*'Sword Stats'!$F$8</f>
        <v>88.5</v>
      </c>
      <c r="V7" s="3">
        <f>MAX('Sword Stats'!E$8 - $C7, 0)*MAX(1 - $D7/100,0)*'Sword Stats'!$F$8</f>
        <v>137.25</v>
      </c>
      <c r="W7" s="3">
        <f>MAX('Sword Stats'!D$9 - $C7, 0)*MAX(1 - $D7/100,0)*'Sword Stats'!$F$9</f>
        <v>21</v>
      </c>
      <c r="X7" s="3">
        <f>MAX('Sword Stats'!E$9 - $C7, 0)*MAX(1 - $D7/100,0)*'Sword Stats'!$F$9</f>
        <v>36</v>
      </c>
      <c r="Z7" s="3">
        <f>MAX('Axe Stats'!D$2 - $C7, 0)*'Axe Stats'!$F$2</f>
        <v>46.400000000000006</v>
      </c>
      <c r="AA7" s="3">
        <f>MAX('Axe Stats'!E$2 - $C7, 0)*'Axe Stats'!$F$2</f>
        <v>74.400000000000006</v>
      </c>
      <c r="AB7" s="3">
        <f>MAX('Axe Stats'!D$3 - $C7, 0)*'Axe Stats'!$F$3</f>
        <v>68.400000000000006</v>
      </c>
      <c r="AC7" s="3">
        <f>MAX('Axe Stats'!E$3 - $C7, 0)*'Axe Stats'!$F$3</f>
        <v>107.4</v>
      </c>
      <c r="AD7" s="3">
        <f>MAX('Axe Stats'!D$4 - $C7, 0)*'Axe Stats'!$F$4</f>
        <v>96.4</v>
      </c>
      <c r="AE7" s="3">
        <f>MAX('Axe Stats'!E$4 - $C7, 0)*'Axe Stats'!$F$4</f>
        <v>149.4</v>
      </c>
      <c r="AF7" s="3">
        <f>MAX('Axe Stats'!D$5 - $C7, 0)*'Axe Stats'!$F$5</f>
        <v>122.4</v>
      </c>
      <c r="AG7" s="3">
        <f>MAX('Axe Stats'!E$5 - $C7, 0)*'Axe Stats'!$F$5</f>
        <v>188.4</v>
      </c>
      <c r="AH7" s="3">
        <f>MAX('Axe Stats'!D$6 - $C7, 0)*'Axe Stats'!$F$6</f>
        <v>152.4</v>
      </c>
      <c r="AI7" s="3">
        <f>MAX('Axe Stats'!E$6 - $C7, 0)*'Axe Stats'!$F$6</f>
        <v>233.4</v>
      </c>
      <c r="AJ7" s="3">
        <f>MAX('Axe Stats'!D$7 - $C7, 0)*'Axe Stats'!$F$7</f>
        <v>190.4</v>
      </c>
      <c r="AK7" s="3">
        <f>MAX('Axe Stats'!E$7 - $C7, 0)*'Axe Stats'!$F$7</f>
        <v>290.40000000000003</v>
      </c>
      <c r="AM7" s="3">
        <f>MAX('Scythe Stats'!D$2, 0)*MAX(1 - $D7/100,0)*'Scythe Stats'!$F$2</f>
        <v>40.5</v>
      </c>
      <c r="AN7" s="3">
        <f>MAX('Scythe Stats'!E$2, 0)*MAX(1 - $D7/100,0)*'Scythe Stats'!$F$2</f>
        <v>60.75</v>
      </c>
      <c r="AO7" s="3">
        <f>MAX('Scythe Stats'!D$3, 0)*MAX(1 - $D7/100,0)*'Scythe Stats'!$F$3</f>
        <v>48.375</v>
      </c>
      <c r="AP7" s="3">
        <f>MAX('Scythe Stats'!E$3, 0)*MAX(1 - $D7/100,0)*'Scythe Stats'!$F$3</f>
        <v>72.5625</v>
      </c>
      <c r="AQ7" s="3">
        <f>MAX('Scythe Stats'!D$4, 0)*MAX(1 - $D7/100,0)*'Scythe Stats'!$F$4</f>
        <v>58.5</v>
      </c>
      <c r="AR7" s="3">
        <f>MAX('Scythe Stats'!E$4, 0)*MAX(1 - $D7/100,0)*'Scythe Stats'!$F$4</f>
        <v>87.75</v>
      </c>
      <c r="AS7" s="3">
        <f>MAX('Scythe Stats'!D$5, 0)*MAX(1 - $D7/100,0)*'Scythe Stats'!$F$5</f>
        <v>69.75</v>
      </c>
      <c r="AT7" s="3">
        <f>MAX('Scythe Stats'!E$5, 0)*MAX(1 - $D7/100,0)*'Scythe Stats'!$F$5</f>
        <v>104.625</v>
      </c>
      <c r="AU7" s="3">
        <f>MAX('Scythe Stats'!D$6, 0)*MAX(1 - $D7/100,0)*'Scythe Stats'!$F$6</f>
        <v>85.5</v>
      </c>
      <c r="AV7" s="3">
        <f>MAX('Scythe Stats'!E$6, 0)*MAX(1 - $D7/100,0)*'Scythe Stats'!$F$6</f>
        <v>128.25</v>
      </c>
      <c r="AW7" s="3">
        <f>MAX('Scythe Stats'!D$7, 0)*MAX(1 - $D7/100,0)*'Scythe Stats'!$F$7</f>
        <v>103.5</v>
      </c>
      <c r="AX7" s="3">
        <f>MAX('Scythe Stats'!E$7, 0)*MAX(1 - $D7/100,0)*'Scythe Stats'!$F$7</f>
        <v>155.25</v>
      </c>
      <c r="AY7" s="3">
        <f>MAX('Scythe Stats'!D$8, 0)*MAX(1 - $D7/100,0)*'Scythe Stats'!$F$8</f>
        <v>31.5</v>
      </c>
      <c r="AZ7" s="3">
        <f>MAX('Scythe Stats'!E$8, 0)*MAX(1 - $D7/100,0)*'Scythe Stats'!$F$8</f>
        <v>47.25</v>
      </c>
      <c r="BA7" s="3">
        <f>MAX('Scythe Stats'!D$9, 0)*MAX(1 - $D7/100,0)*'Scythe Stats'!$F$9</f>
        <v>36</v>
      </c>
      <c r="BB7" s="3">
        <f>MAX('Scythe Stats'!E$9, 0)*MAX(1 - $D7/100,0)*'Scythe Stats'!$F$9</f>
        <v>54</v>
      </c>
      <c r="BC7" s="3">
        <f>MAX('Scythe Stats'!D$10, 0)*MAX(1 - $D7/100,0)*'Scythe Stats'!$F$10</f>
        <v>42.75</v>
      </c>
      <c r="BD7" s="3">
        <f>MAX('Scythe Stats'!E$10, 0)*MAX(1 - $D7/100,0)*'Scythe Stats'!$F$10</f>
        <v>64.125</v>
      </c>
      <c r="BF7" s="3">
        <f>MAX('Bow Stats'!D$2 - $C7, 0)*MAX(1 - $D7/100,0)*'Bow Stats'!$F$2</f>
        <v>24.478349999999999</v>
      </c>
      <c r="BG7" s="3">
        <f>MAX('Bow Stats'!E$2 - $C7, 0)*MAX(1 - $D7/100,0)*'Bow Stats'!$F$2</f>
        <v>35.853674999999996</v>
      </c>
      <c r="BH7" s="3">
        <f>MAX('Bow Stats'!D$3 - $C7, 0)*MAX(1 - $D7/100,0)*'Bow Stats'!$F$3</f>
        <v>32.361224999999997</v>
      </c>
      <c r="BI7" s="3">
        <f>MAX('Bow Stats'!E$3 - $C7, 0)*MAX(1 - $D7/100,0)*'Bow Stats'!$F$3</f>
        <v>46.896362499999995</v>
      </c>
      <c r="BJ7" s="3">
        <f>MAX('Bow Stats'!D$4 - $C7, 0)*MAX(1 - $D7/100,0)*'Bow Stats'!$F$4</f>
        <v>43.39725</v>
      </c>
      <c r="BK7" s="3">
        <f>MAX('Bow Stats'!E$4 - $C7, 0)*MAX(1 - $D7/100,0)*'Bow Stats'!$F$4</f>
        <v>62.356124999999999</v>
      </c>
      <c r="BL7" s="3">
        <f>MAX('Bow Stats'!D$5 - $C7, 0)*MAX(1 - $D7/100,0)*'Bow Stats'!$F$5</f>
        <v>54.433275000000002</v>
      </c>
      <c r="BM7" s="3">
        <f>MAX('Bow Stats'!E$5 - $C7, 0)*MAX(1 - $D7/100,0)*'Bow Stats'!$F$5</f>
        <v>77.815887500000002</v>
      </c>
      <c r="BN7" s="3">
        <f>MAX('Bow Stats'!D$6 - $C7, 0)*MAX(1 - $D7/100,0)*'Bow Stats'!$F$6</f>
        <v>67.045874999999995</v>
      </c>
      <c r="BO7" s="3">
        <f>MAX('Bow Stats'!E$6 - $C7, 0)*MAX(1 - $D7/100,0)*'Bow Stats'!$F$6</f>
        <v>95.48418749999999</v>
      </c>
      <c r="BP7" s="3">
        <f>MAX('Bow Stats'!D$7 - $C7, 0)*MAX(1 - $D7/100,0)*'Bow Stats'!$F$7</f>
        <v>78.081900000000005</v>
      </c>
      <c r="BQ7" s="3">
        <f>MAX('Bow Stats'!E$7 - $C7, 0)*MAX(1 - $D7/100,0)*'Bow Stats'!$F$7</f>
        <v>110.94395</v>
      </c>
      <c r="BS7" s="3">
        <f>MAX('Crossbow Stats'!D$2 - $C7, 0)*MAX(1 - $D7/100,0)*'Crossbow Stats'!$F$2</f>
        <v>36.337499999999999</v>
      </c>
      <c r="BT7" s="3">
        <f>MAX('Crossbow Stats'!E$2 - $C7*'Crossbow Stats'!$G$2, 0)*MAX(1 - $D7/100,0)*'Crossbow Stats'!$F$2</f>
        <v>36.337499999999999</v>
      </c>
      <c r="BU7" s="3">
        <f>MAX('Crossbow Stats'!D$3 - $C7, 0)*MAX(1 - $D7/100,0)*'Crossbow Stats'!$F$3</f>
        <v>46.962499999999999</v>
      </c>
      <c r="BV7" s="3">
        <f>MAX('Crossbow Stats'!E$3 - $C7*'Crossbow Stats'!$G$3, 0)*MAX(1 - $D7/100,0)*'Crossbow Stats'!$F$3</f>
        <v>46.962499999999999</v>
      </c>
      <c r="BW7" s="3">
        <f>MAX('Crossbow Stats'!D$4 - $C7, 0)*MAX(1 - $D7/100,0)*'Crossbow Stats'!$F$4</f>
        <v>60.774999999999999</v>
      </c>
      <c r="BX7" s="3">
        <f>MAX('Crossbow Stats'!E$4 - $C7*'Crossbow Stats'!$G$4, 0)*MAX(1 - $D7/100,0)*'Crossbow Stats'!$F$4</f>
        <v>121.55</v>
      </c>
      <c r="BY7" s="3">
        <f>MAX('Crossbow Stats'!D$5 - $C7, 0)*MAX(1 - $D7/100,0)*'Crossbow Stats'!$F$5</f>
        <v>74.587499999999991</v>
      </c>
      <c r="BZ7" s="3">
        <f>MAX('Crossbow Stats'!E$5 - $C7*'Crossbow Stats'!$G$5, 0)*MAX(1 - $D7/100,0)*'Crossbow Stats'!$F$5</f>
        <v>149.17499999999998</v>
      </c>
      <c r="CA7" s="3">
        <f>MAX('Crossbow Stats'!D$6 - $C7, 0)*MAX(1 - $D7/100,0)*'Crossbow Stats'!$F$6</f>
        <v>94.774999999999991</v>
      </c>
      <c r="CB7" s="3">
        <f>MAX('Crossbow Stats'!E$6 - $C7*'Crossbow Stats'!$G$6, 0)*MAX(1 - $D7/100,0)*'Crossbow Stats'!$F$6</f>
        <v>284.32499999999999</v>
      </c>
      <c r="CC7" s="3">
        <f>MAX('Crossbow Stats'!D$7 - $C7, 0)*MAX(1 - $D7/100,0)*'Crossbow Stats'!$F$7</f>
        <v>111.77499999999999</v>
      </c>
      <c r="CD7" s="3">
        <f>MAX('Crossbow Stats'!E$7 - $C7*'Crossbow Stats'!$G$7, 0)*MAX(1 - $D7/100,0)*'Crossbow Stats'!$F$7</f>
        <v>447.09999999999997</v>
      </c>
    </row>
    <row r="10" spans="1:82" x14ac:dyDescent="0.3">
      <c r="C10" s="2"/>
    </row>
    <row r="11" spans="1:82" x14ac:dyDescent="0.3">
      <c r="B11" t="s">
        <v>5</v>
      </c>
      <c r="C11" s="2">
        <v>0.15</v>
      </c>
    </row>
    <row r="12" spans="1:82" x14ac:dyDescent="0.3">
      <c r="B12" t="s">
        <v>68</v>
      </c>
      <c r="C12">
        <v>20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1A4F-7CB3-41E7-A194-DDE83F47A5D7}">
  <dimension ref="A1:CD11"/>
  <sheetViews>
    <sheetView zoomScaleNormal="100" workbookViewId="0">
      <pane xSplit="1" topLeftCell="B1" activePane="topRight" state="frozen"/>
      <selection activeCell="F4" sqref="F4"/>
      <selection pane="topRight" activeCell="D7" sqref="D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400</v>
      </c>
      <c r="C3">
        <v>0</v>
      </c>
      <c r="D3">
        <v>0</v>
      </c>
      <c r="E3">
        <v>400</v>
      </c>
      <c r="F3" s="3">
        <f>($B3 + 3 * $C3) / 10 / (1 - $D3 * 0.006) *POWER($E3, 0.75) * $C$11 / 13</f>
        <v>357.77087639996631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475</v>
      </c>
      <c r="C4">
        <v>5</v>
      </c>
      <c r="D4">
        <v>5</v>
      </c>
      <c r="E4">
        <v>475</v>
      </c>
      <c r="F4" s="3">
        <f t="shared" ref="F4:F6" si="0">($B4 + 3 * $C4) / 10 / (1 - $D4 * 0.006) *POWER($E4, 0.75) * $C$11 / 13</f>
        <v>513.97802705813524</v>
      </c>
      <c r="H4" s="3" t="str">
        <f t="shared" ref="H4:H6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35.625</v>
      </c>
      <c r="J4" s="3">
        <f>MAX('Sword Stats'!E$2 - $C4, 0)*MAX(1 - $D4/100,0)*'Sword Stats'!$F$2</f>
        <v>57</v>
      </c>
      <c r="K4" s="3">
        <f>MAX('Sword Stats'!D$3 - $C4, 0)*MAX(1 - $D4/100,0)*'Sword Stats'!$F$3</f>
        <v>53.4375</v>
      </c>
      <c r="L4" s="3">
        <f>MAX('Sword Stats'!E$3 - $C4, 0)*MAX(1 - $D4/100,0)*'Sword Stats'!$F$3</f>
        <v>83.71875</v>
      </c>
      <c r="M4" s="3">
        <f>MAX('Sword Stats'!D$4 - $C4, 0)*MAX(1 - $D4/100,0)*'Sword Stats'!$F$4</f>
        <v>74.8125</v>
      </c>
      <c r="N4" s="3">
        <f>MAX('Sword Stats'!E$4 - $C4, 0)*MAX(1 - $D4/100,0)*'Sword Stats'!$F$4</f>
        <v>115.78125</v>
      </c>
      <c r="O4" s="3">
        <f>MAX('Sword Stats'!D$5 - $C4, 0)*MAX(1 - $D4/100,0)*'Sword Stats'!$F$5</f>
        <v>99.75</v>
      </c>
      <c r="P4" s="3">
        <f>MAX('Sword Stats'!E$5 - $C4, 0)*MAX(1 - $D4/100,0)*'Sword Stats'!$F$5</f>
        <v>153.1875</v>
      </c>
      <c r="Q4" s="3">
        <f>MAX('Sword Stats'!D$6 - $C4, 0)*MAX(1 - $D4/100,0)*'Sword Stats'!$F$6</f>
        <v>124.6875</v>
      </c>
      <c r="R4" s="3">
        <f>MAX('Sword Stats'!E$6 - $C4, 0)*MAX(1 - $D4/100,0)*'Sword Stats'!$F$6</f>
        <v>190.59375</v>
      </c>
      <c r="S4" s="3">
        <f>MAX('Sword Stats'!D$7 - $C4, 0)*MAX(1 - $D4/100,0)*'Sword Stats'!$F$7</f>
        <v>146.0625</v>
      </c>
      <c r="T4" s="3">
        <f>MAX('Sword Stats'!E$7 - $C4, 0)*MAX(1 - $D4/100,0)*'Sword Stats'!$F$7</f>
        <v>222.65625</v>
      </c>
      <c r="U4" s="3">
        <f>MAX('Sword Stats'!D$8 - $C4, 0)*MAX(1 - $D4/100,0)*'Sword Stats'!$F$8</f>
        <v>178.125</v>
      </c>
      <c r="V4" s="3">
        <f>MAX('Sword Stats'!E$8 - $C4, 0)*MAX(1 - $D4/100,0)*'Sword Stats'!$F$8</f>
        <v>270.75</v>
      </c>
      <c r="W4" s="3">
        <f>MAX('Sword Stats'!D$9 - $C4, 0)*MAX(1 - $D4/100,0)*'Sword Stats'!$F$9</f>
        <v>49.875</v>
      </c>
      <c r="X4" s="3">
        <f>MAX('Sword Stats'!E$9 - $C4, 0)*MAX(1 - $D4/100,0)*'Sword Stats'!$F$9</f>
        <v>78.375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76.949999999999989</v>
      </c>
      <c r="AN4" s="3">
        <f>MAX('Scythe Stats'!E$2, 0)*MAX(1 - $D4/100,0)*'Scythe Stats'!$F$2</f>
        <v>115.425</v>
      </c>
      <c r="AO4" s="3">
        <f>MAX('Scythe Stats'!D$3, 0)*MAX(1 - $D4/100,0)*'Scythe Stats'!$F$3</f>
        <v>91.912500000000009</v>
      </c>
      <c r="AP4" s="3">
        <f>MAX('Scythe Stats'!E$3, 0)*MAX(1 - $D4/100,0)*'Scythe Stats'!$F$3</f>
        <v>137.86875000000001</v>
      </c>
      <c r="AQ4" s="3">
        <f>MAX('Scythe Stats'!D$4, 0)*MAX(1 - $D4/100,0)*'Scythe Stats'!$F$4</f>
        <v>111.14999999999999</v>
      </c>
      <c r="AR4" s="3">
        <f>MAX('Scythe Stats'!E$4, 0)*MAX(1 - $D4/100,0)*'Scythe Stats'!$F$4</f>
        <v>166.72499999999999</v>
      </c>
      <c r="AS4" s="3">
        <f>MAX('Scythe Stats'!D$5, 0)*MAX(1 - $D4/100,0)*'Scythe Stats'!$F$5</f>
        <v>132.52500000000001</v>
      </c>
      <c r="AT4" s="3">
        <f>MAX('Scythe Stats'!E$5, 0)*MAX(1 - $D4/100,0)*'Scythe Stats'!$F$5</f>
        <v>198.78749999999999</v>
      </c>
      <c r="AU4" s="3">
        <f>MAX('Scythe Stats'!D$6, 0)*MAX(1 - $D4/100,0)*'Scythe Stats'!$F$6</f>
        <v>162.45000000000002</v>
      </c>
      <c r="AV4" s="3">
        <f>MAX('Scythe Stats'!E$6, 0)*MAX(1 - $D4/100,0)*'Scythe Stats'!$F$6</f>
        <v>243.67499999999998</v>
      </c>
      <c r="AW4" s="3">
        <f>MAX('Scythe Stats'!D$7, 0)*MAX(1 - $D4/100,0)*'Scythe Stats'!$F$7</f>
        <v>196.64999999999998</v>
      </c>
      <c r="AX4" s="3">
        <f>MAX('Scythe Stats'!E$7, 0)*MAX(1 - $D4/100,0)*'Scythe Stats'!$F$7</f>
        <v>294.97499999999997</v>
      </c>
      <c r="AY4" s="3">
        <f>MAX('Scythe Stats'!D$8, 0)*MAX(1 - $D4/100,0)*'Scythe Stats'!$F$8</f>
        <v>59.849999999999994</v>
      </c>
      <c r="AZ4" s="3">
        <f>MAX('Scythe Stats'!E$8, 0)*MAX(1 - $D4/100,0)*'Scythe Stats'!$F$8</f>
        <v>89.774999999999991</v>
      </c>
      <c r="BA4" s="3">
        <f>MAX('Scythe Stats'!D$9, 0)*MAX(1 - $D4/100,0)*'Scythe Stats'!$F$9</f>
        <v>68.399999999999991</v>
      </c>
      <c r="BB4" s="3">
        <f>MAX('Scythe Stats'!E$9, 0)*MAX(1 - $D4/100,0)*'Scythe Stats'!$F$9</f>
        <v>102.6</v>
      </c>
      <c r="BC4" s="3">
        <f>MAX('Scythe Stats'!D$10, 0)*MAX(1 - $D4/100,0)*'Scythe Stats'!$F$10</f>
        <v>81.225000000000009</v>
      </c>
      <c r="BD4" s="3">
        <f>MAX('Scythe Stats'!E$10, 0)*MAX(1 - $D4/100,0)*'Scythe Stats'!$F$10</f>
        <v>121.83749999999999</v>
      </c>
      <c r="BF4" s="3">
        <f>MAX('Bow Stats'!D$2 - $C4, 0)*MAX(1 - $D4/100,0)*'Bow Stats'!$F$2</f>
        <v>50.831364999999991</v>
      </c>
      <c r="BG4" s="3">
        <f>MAX('Bow Stats'!E$2 - $C4, 0)*MAX(1 - $D4/100,0)*'Bow Stats'!$F$2</f>
        <v>72.444482499999992</v>
      </c>
      <c r="BH4" s="3">
        <f>MAX('Bow Stats'!D$3 - $C4, 0)*MAX(1 - $D4/100,0)*'Bow Stats'!$F$3</f>
        <v>65.808827499999992</v>
      </c>
      <c r="BI4" s="3">
        <f>MAX('Bow Stats'!E$3 - $C4, 0)*MAX(1 - $D4/100,0)*'Bow Stats'!$F$3</f>
        <v>93.425588749999989</v>
      </c>
      <c r="BJ4" s="3">
        <f>MAX('Bow Stats'!D$4 - $C4, 0)*MAX(1 - $D4/100,0)*'Bow Stats'!$F$4</f>
        <v>86.777275000000003</v>
      </c>
      <c r="BK4" s="3">
        <f>MAX('Bow Stats'!E$4 - $C4, 0)*MAX(1 - $D4/100,0)*'Bow Stats'!$F$4</f>
        <v>122.79913749999999</v>
      </c>
      <c r="BL4" s="3">
        <f>MAX('Bow Stats'!D$5 - $C4, 0)*MAX(1 - $D4/100,0)*'Bow Stats'!$F$5</f>
        <v>107.74572249999999</v>
      </c>
      <c r="BM4" s="3">
        <f>MAX('Bow Stats'!E$5 - $C4, 0)*MAX(1 - $D4/100,0)*'Bow Stats'!$F$5</f>
        <v>152.17268625</v>
      </c>
      <c r="BN4" s="3">
        <f>MAX('Bow Stats'!D$6 - $C4, 0)*MAX(1 - $D4/100,0)*'Bow Stats'!$F$6</f>
        <v>131.70966250000001</v>
      </c>
      <c r="BO4" s="3">
        <f>MAX('Bow Stats'!E$6 - $C4, 0)*MAX(1 - $D4/100,0)*'Bow Stats'!$F$6</f>
        <v>185.74245624999998</v>
      </c>
      <c r="BP4" s="3">
        <f>MAX('Bow Stats'!D$7 - $C4, 0)*MAX(1 - $D4/100,0)*'Bow Stats'!$F$7</f>
        <v>152.67811</v>
      </c>
      <c r="BQ4" s="3">
        <f>MAX('Bow Stats'!E$7 - $C4, 0)*MAX(1 - $D4/100,0)*'Bow Stats'!$F$7</f>
        <v>215.116005</v>
      </c>
      <c r="BS4" s="3">
        <f>MAX('Crossbow Stats'!D$2 - $C4, 0)*MAX(1 - $D4/100,0)*'Crossbow Stats'!$F$2</f>
        <v>74.693749999999994</v>
      </c>
      <c r="BT4" s="3">
        <f>MAX('Crossbow Stats'!E$2 - $C4*'Crossbow Stats'!$G$2, 0)*MAX(1 - $D4/100,0)*'Crossbow Stats'!$F$2</f>
        <v>74.693749999999994</v>
      </c>
      <c r="BU4" s="3">
        <f>MAX('Crossbow Stats'!D$3 - $C4, 0)*MAX(1 - $D4/100,0)*'Crossbow Stats'!$F$3</f>
        <v>94.881249999999994</v>
      </c>
      <c r="BV4" s="3">
        <f>MAX('Crossbow Stats'!E$3 - $C4*'Crossbow Stats'!$G$3, 0)*MAX(1 - $D4/100,0)*'Crossbow Stats'!$F$3</f>
        <v>94.881249999999994</v>
      </c>
      <c r="BW4" s="3">
        <f>MAX('Crossbow Stats'!D$4 - $C4, 0)*MAX(1 - $D4/100,0)*'Crossbow Stats'!$F$4</f>
        <v>121.125</v>
      </c>
      <c r="BX4" s="3">
        <f>MAX('Crossbow Stats'!E$4 - $C4*'Crossbow Stats'!$G$4, 0)*MAX(1 - $D4/100,0)*'Crossbow Stats'!$F$4</f>
        <v>242.25</v>
      </c>
      <c r="BY4" s="3">
        <f>MAX('Crossbow Stats'!D$5 - $C4, 0)*MAX(1 - $D4/100,0)*'Crossbow Stats'!$F$5</f>
        <v>147.36875000000001</v>
      </c>
      <c r="BZ4" s="3">
        <f>MAX('Crossbow Stats'!E$5 - $C4*'Crossbow Stats'!$G$5, 0)*MAX(1 - $D4/100,0)*'Crossbow Stats'!$F$5</f>
        <v>294.73750000000001</v>
      </c>
      <c r="CA4" s="3">
        <f>MAX('Crossbow Stats'!D$6 - $C4, 0)*MAX(1 - $D4/100,0)*'Crossbow Stats'!$F$6</f>
        <v>185.72499999999999</v>
      </c>
      <c r="CB4" s="3">
        <f>MAX('Crossbow Stats'!E$6 - $C4*'Crossbow Stats'!$G$6, 0)*MAX(1 - $D4/100,0)*'Crossbow Stats'!$F$6</f>
        <v>557.17499999999995</v>
      </c>
      <c r="CC4" s="3">
        <f>MAX('Crossbow Stats'!D$7 - $C4, 0)*MAX(1 - $D4/100,0)*'Crossbow Stats'!$F$7</f>
        <v>218.02500000000001</v>
      </c>
      <c r="CD4" s="3">
        <f>MAX('Crossbow Stats'!E$7 - $C4*'Crossbow Stats'!$G$7, 0)*MAX(1 - $D4/100,0)*'Crossbow Stats'!$F$7</f>
        <v>872.1</v>
      </c>
    </row>
    <row r="5" spans="1:82" x14ac:dyDescent="0.3">
      <c r="A5" s="1">
        <v>3</v>
      </c>
      <c r="B5">
        <v>550</v>
      </c>
      <c r="C5">
        <v>10</v>
      </c>
      <c r="D5">
        <v>10</v>
      </c>
      <c r="E5">
        <v>550</v>
      </c>
      <c r="F5" s="3">
        <f t="shared" si="0"/>
        <v>700.76460370890652</v>
      </c>
      <c r="H5" s="3" t="str">
        <f t="shared" ca="1" si="1"/>
        <v>T6 Axe</v>
      </c>
      <c r="I5" s="3">
        <f>MAX('Sword Stats'!D$2 - $C5, 0)*MAX(1 - $D5/100,0)*'Sword Stats'!$F$2</f>
        <v>27</v>
      </c>
      <c r="J5" s="3">
        <f>MAX('Sword Stats'!E$2 - $C5, 0)*MAX(1 - $D5/100,0)*'Sword Stats'!$F$2</f>
        <v>47.25</v>
      </c>
      <c r="K5" s="3">
        <f>MAX('Sword Stats'!D$3 - $C5, 0)*MAX(1 - $D5/100,0)*'Sword Stats'!$F$3</f>
        <v>43.875</v>
      </c>
      <c r="L5" s="3">
        <f>MAX('Sword Stats'!E$3 - $C5, 0)*MAX(1 - $D5/100,0)*'Sword Stats'!$F$3</f>
        <v>72.5625</v>
      </c>
      <c r="M5" s="3">
        <f>MAX('Sword Stats'!D$4 - $C5, 0)*MAX(1 - $D5/100,0)*'Sword Stats'!$F$4</f>
        <v>64.125</v>
      </c>
      <c r="N5" s="3">
        <f>MAX('Sword Stats'!E$4 - $C5, 0)*MAX(1 - $D5/100,0)*'Sword Stats'!$F$4</f>
        <v>102.9375</v>
      </c>
      <c r="O5" s="3">
        <f>MAX('Sword Stats'!D$5 - $C5, 0)*MAX(1 - $D5/100,0)*'Sword Stats'!$F$5</f>
        <v>87.75</v>
      </c>
      <c r="P5" s="3">
        <f>MAX('Sword Stats'!E$5 - $C5, 0)*MAX(1 - $D5/100,0)*'Sword Stats'!$F$5</f>
        <v>138.375</v>
      </c>
      <c r="Q5" s="3">
        <f>MAX('Sword Stats'!D$6 - $C5, 0)*MAX(1 - $D5/100,0)*'Sword Stats'!$F$6</f>
        <v>111.375</v>
      </c>
      <c r="R5" s="3">
        <f>MAX('Sword Stats'!E$6 - $C5, 0)*MAX(1 - $D5/100,0)*'Sword Stats'!$F$6</f>
        <v>173.8125</v>
      </c>
      <c r="S5" s="3">
        <f>MAX('Sword Stats'!D$7 - $C5, 0)*MAX(1 - $D5/100,0)*'Sword Stats'!$F$7</f>
        <v>131.625</v>
      </c>
      <c r="T5" s="3">
        <f>MAX('Sword Stats'!E$7 - $C5, 0)*MAX(1 - $D5/100,0)*'Sword Stats'!$F$7</f>
        <v>204.1875</v>
      </c>
      <c r="U5" s="3">
        <f>MAX('Sword Stats'!D$8 - $C5, 0)*MAX(1 - $D5/100,0)*'Sword Stats'!$F$8</f>
        <v>162</v>
      </c>
      <c r="V5" s="3">
        <f>MAX('Sword Stats'!E$8 - $C5, 0)*MAX(1 - $D5/100,0)*'Sword Stats'!$F$8</f>
        <v>249.75</v>
      </c>
      <c r="W5" s="3">
        <f>MAX('Sword Stats'!D$9 - $C5, 0)*MAX(1 - $D5/100,0)*'Sword Stats'!$F$9</f>
        <v>40.5</v>
      </c>
      <c r="X5" s="3">
        <f>MAX('Sword Stats'!E$9 - $C5, 0)*MAX(1 - $D5/100,0)*'Sword Stats'!$F$9</f>
        <v>67.5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72.899999999999991</v>
      </c>
      <c r="AN5" s="3">
        <f>MAX('Scythe Stats'!E$2, 0)*MAX(1 - $D5/100,0)*'Scythe Stats'!$F$2</f>
        <v>109.35000000000001</v>
      </c>
      <c r="AO5" s="3">
        <f>MAX('Scythe Stats'!D$3, 0)*MAX(1 - $D5/100,0)*'Scythe Stats'!$F$3</f>
        <v>87.075000000000003</v>
      </c>
      <c r="AP5" s="3">
        <f>MAX('Scythe Stats'!E$3, 0)*MAX(1 - $D5/100,0)*'Scythe Stats'!$F$3</f>
        <v>130.61250000000001</v>
      </c>
      <c r="AQ5" s="3">
        <f>MAX('Scythe Stats'!D$4, 0)*MAX(1 - $D5/100,0)*'Scythe Stats'!$F$4</f>
        <v>105.30000000000001</v>
      </c>
      <c r="AR5" s="3">
        <f>MAX('Scythe Stats'!E$4, 0)*MAX(1 - $D5/100,0)*'Scythe Stats'!$F$4</f>
        <v>157.95000000000002</v>
      </c>
      <c r="AS5" s="3">
        <f>MAX('Scythe Stats'!D$5, 0)*MAX(1 - $D5/100,0)*'Scythe Stats'!$F$5</f>
        <v>125.55000000000001</v>
      </c>
      <c r="AT5" s="3">
        <f>MAX('Scythe Stats'!E$5, 0)*MAX(1 - $D5/100,0)*'Scythe Stats'!$F$5</f>
        <v>188.32500000000002</v>
      </c>
      <c r="AU5" s="3">
        <f>MAX('Scythe Stats'!D$6, 0)*MAX(1 - $D5/100,0)*'Scythe Stats'!$F$6</f>
        <v>153.9</v>
      </c>
      <c r="AV5" s="3">
        <f>MAX('Scythe Stats'!E$6, 0)*MAX(1 - $D5/100,0)*'Scythe Stats'!$F$6</f>
        <v>230.85000000000002</v>
      </c>
      <c r="AW5" s="3">
        <f>MAX('Scythe Stats'!D$7, 0)*MAX(1 - $D5/100,0)*'Scythe Stats'!$F$7</f>
        <v>186.29999999999998</v>
      </c>
      <c r="AX5" s="3">
        <f>MAX('Scythe Stats'!E$7, 0)*MAX(1 - $D5/100,0)*'Scythe Stats'!$F$7</f>
        <v>279.45</v>
      </c>
      <c r="AY5" s="3">
        <f>MAX('Scythe Stats'!D$8, 0)*MAX(1 - $D5/100,0)*'Scythe Stats'!$F$8</f>
        <v>56.699999999999996</v>
      </c>
      <c r="AZ5" s="3">
        <f>MAX('Scythe Stats'!E$8, 0)*MAX(1 - $D5/100,0)*'Scythe Stats'!$F$8</f>
        <v>85.050000000000011</v>
      </c>
      <c r="BA5" s="3">
        <f>MAX('Scythe Stats'!D$9, 0)*MAX(1 - $D5/100,0)*'Scythe Stats'!$F$9</f>
        <v>64.8</v>
      </c>
      <c r="BB5" s="3">
        <f>MAX('Scythe Stats'!E$9, 0)*MAX(1 - $D5/100,0)*'Scythe Stats'!$F$9</f>
        <v>97.2</v>
      </c>
      <c r="BC5" s="3">
        <f>MAX('Scythe Stats'!D$10, 0)*MAX(1 - $D5/100,0)*'Scythe Stats'!$F$10</f>
        <v>76.95</v>
      </c>
      <c r="BD5" s="3">
        <f>MAX('Scythe Stats'!E$10, 0)*MAX(1 - $D5/100,0)*'Scythe Stats'!$F$10</f>
        <v>115.42500000000001</v>
      </c>
      <c r="BF5" s="3">
        <f>MAX('Bow Stats'!D$2 - $C5, 0)*MAX(1 - $D5/100,0)*'Bow Stats'!$F$2</f>
        <v>45.231030000000004</v>
      </c>
      <c r="BG5" s="3">
        <f>MAX('Bow Stats'!E$2 - $C5, 0)*MAX(1 - $D5/100,0)*'Bow Stats'!$F$2</f>
        <v>65.706614999999999</v>
      </c>
      <c r="BH5" s="3">
        <f>MAX('Bow Stats'!D$3 - $C5, 0)*MAX(1 - $D5/100,0)*'Bow Stats'!$F$3</f>
        <v>59.420205000000003</v>
      </c>
      <c r="BI5" s="3">
        <f>MAX('Bow Stats'!E$3 - $C5, 0)*MAX(1 - $D5/100,0)*'Bow Stats'!$F$3</f>
        <v>85.583452499999993</v>
      </c>
      <c r="BJ5" s="3">
        <f>MAX('Bow Stats'!D$4 - $C5, 0)*MAX(1 - $D5/100,0)*'Bow Stats'!$F$4</f>
        <v>79.285049999999998</v>
      </c>
      <c r="BK5" s="3">
        <f>MAX('Bow Stats'!E$4 - $C5, 0)*MAX(1 - $D5/100,0)*'Bow Stats'!$F$4</f>
        <v>113.411025</v>
      </c>
      <c r="BL5" s="3">
        <f>MAX('Bow Stats'!D$5 - $C5, 0)*MAX(1 - $D5/100,0)*'Bow Stats'!$F$5</f>
        <v>99.149895000000001</v>
      </c>
      <c r="BM5" s="3">
        <f>MAX('Bow Stats'!E$5 - $C5, 0)*MAX(1 - $D5/100,0)*'Bow Stats'!$F$5</f>
        <v>141.2385975</v>
      </c>
      <c r="BN5" s="3">
        <f>MAX('Bow Stats'!D$6 - $C5, 0)*MAX(1 - $D5/100,0)*'Bow Stats'!$F$6</f>
        <v>121.852575</v>
      </c>
      <c r="BO5" s="3">
        <f>MAX('Bow Stats'!E$6 - $C5, 0)*MAX(1 - $D5/100,0)*'Bow Stats'!$F$6</f>
        <v>173.04153749999998</v>
      </c>
      <c r="BP5" s="3">
        <f>MAX('Bow Stats'!D$7 - $C5, 0)*MAX(1 - $D5/100,0)*'Bow Stats'!$F$7</f>
        <v>141.71742</v>
      </c>
      <c r="BQ5" s="3">
        <f>MAX('Bow Stats'!E$7 - $C5, 0)*MAX(1 - $D5/100,0)*'Bow Stats'!$F$7</f>
        <v>200.86911000000001</v>
      </c>
      <c r="BS5" s="3">
        <f>MAX('Crossbow Stats'!D$2 - $C5, 0)*MAX(1 - $D5/100,0)*'Crossbow Stats'!$F$2</f>
        <v>66.9375</v>
      </c>
      <c r="BT5" s="3">
        <f>MAX('Crossbow Stats'!E$2 - $C5*'Crossbow Stats'!$G$2, 0)*MAX(1 - $D5/100,0)*'Crossbow Stats'!$F$2</f>
        <v>66.9375</v>
      </c>
      <c r="BU5" s="3">
        <f>MAX('Crossbow Stats'!D$3 - $C5, 0)*MAX(1 - $D5/100,0)*'Crossbow Stats'!$F$3</f>
        <v>86.0625</v>
      </c>
      <c r="BV5" s="3">
        <f>MAX('Crossbow Stats'!E$3 - $C5*'Crossbow Stats'!$G$3, 0)*MAX(1 - $D5/100,0)*'Crossbow Stats'!$F$3</f>
        <v>86.0625</v>
      </c>
      <c r="BW5" s="3">
        <f>MAX('Crossbow Stats'!D$4 - $C5, 0)*MAX(1 - $D5/100,0)*'Crossbow Stats'!$F$4</f>
        <v>110.925</v>
      </c>
      <c r="BX5" s="3">
        <f>MAX('Crossbow Stats'!E$4 - $C5*'Crossbow Stats'!$G$4, 0)*MAX(1 - $D5/100,0)*'Crossbow Stats'!$F$4</f>
        <v>221.85</v>
      </c>
      <c r="BY5" s="3">
        <f>MAX('Crossbow Stats'!D$5 - $C5, 0)*MAX(1 - $D5/100,0)*'Crossbow Stats'!$F$5</f>
        <v>135.78749999999999</v>
      </c>
      <c r="BZ5" s="3">
        <f>MAX('Crossbow Stats'!E$5 - $C5*'Crossbow Stats'!$G$5, 0)*MAX(1 - $D5/100,0)*'Crossbow Stats'!$F$5</f>
        <v>271.57499999999999</v>
      </c>
      <c r="CA5" s="3">
        <f>MAX('Crossbow Stats'!D$6 - $C5, 0)*MAX(1 - $D5/100,0)*'Crossbow Stats'!$F$6</f>
        <v>172.125</v>
      </c>
      <c r="CB5" s="3">
        <f>MAX('Crossbow Stats'!E$6 - $C5*'Crossbow Stats'!$G$6, 0)*MAX(1 - $D5/100,0)*'Crossbow Stats'!$F$6</f>
        <v>516.375</v>
      </c>
      <c r="CC5" s="3">
        <f>MAX('Crossbow Stats'!D$7 - $C5, 0)*MAX(1 - $D5/100,0)*'Crossbow Stats'!$F$7</f>
        <v>202.72499999999999</v>
      </c>
      <c r="CD5" s="3">
        <f>MAX('Crossbow Stats'!E$7 - $C5*'Crossbow Stats'!$G$7, 0)*MAX(1 - $D5/100,0)*'Crossbow Stats'!$F$7</f>
        <v>810.9</v>
      </c>
    </row>
    <row r="6" spans="1:82" x14ac:dyDescent="0.3">
      <c r="A6" s="1">
        <v>4</v>
      </c>
      <c r="B6">
        <v>650</v>
      </c>
      <c r="C6">
        <v>15</v>
      </c>
      <c r="D6">
        <v>15</v>
      </c>
      <c r="E6">
        <v>650</v>
      </c>
      <c r="F6" s="3">
        <f t="shared" si="0"/>
        <v>983.16957334440406</v>
      </c>
      <c r="H6" s="3" t="str">
        <f t="shared" ca="1" si="1"/>
        <v>T6 Axe</v>
      </c>
      <c r="I6" s="3">
        <f>MAX('Sword Stats'!D$2 - $C6, 0)*MAX(1 - $D6/100,0)*'Sword Stats'!$F$2</f>
        <v>19.125</v>
      </c>
      <c r="J6" s="3">
        <f>MAX('Sword Stats'!E$2 - $C6, 0)*MAX(1 - $D6/100,0)*'Sword Stats'!$F$2</f>
        <v>38.25</v>
      </c>
      <c r="K6" s="3">
        <f>MAX('Sword Stats'!D$3 - $C6, 0)*MAX(1 - $D6/100,0)*'Sword Stats'!$F$3</f>
        <v>35.0625</v>
      </c>
      <c r="L6" s="3">
        <f>MAX('Sword Stats'!E$3 - $C6, 0)*MAX(1 - $D6/100,0)*'Sword Stats'!$F$3</f>
        <v>62.15625</v>
      </c>
      <c r="M6" s="3">
        <f>MAX('Sword Stats'!D$4 - $C6, 0)*MAX(1 - $D6/100,0)*'Sword Stats'!$F$4</f>
        <v>54.1875</v>
      </c>
      <c r="N6" s="3">
        <f>MAX('Sword Stats'!E$4 - $C6, 0)*MAX(1 - $D6/100,0)*'Sword Stats'!$F$4</f>
        <v>90.84375</v>
      </c>
      <c r="O6" s="3">
        <f>MAX('Sword Stats'!D$5 - $C6, 0)*MAX(1 - $D6/100,0)*'Sword Stats'!$F$5</f>
        <v>76.5</v>
      </c>
      <c r="P6" s="3">
        <f>MAX('Sword Stats'!E$5 - $C6, 0)*MAX(1 - $D6/100,0)*'Sword Stats'!$F$5</f>
        <v>124.3125</v>
      </c>
      <c r="Q6" s="3">
        <f>MAX('Sword Stats'!D$6 - $C6, 0)*MAX(1 - $D6/100,0)*'Sword Stats'!$F$6</f>
        <v>98.8125</v>
      </c>
      <c r="R6" s="3">
        <f>MAX('Sword Stats'!E$6 - $C6, 0)*MAX(1 - $D6/100,0)*'Sword Stats'!$F$6</f>
        <v>157.78125</v>
      </c>
      <c r="S6" s="3">
        <f>MAX('Sword Stats'!D$7 - $C6, 0)*MAX(1 - $D6/100,0)*'Sword Stats'!$F$7</f>
        <v>117.9375</v>
      </c>
      <c r="T6" s="3">
        <f>MAX('Sword Stats'!E$7 - $C6, 0)*MAX(1 - $D6/100,0)*'Sword Stats'!$F$7</f>
        <v>186.46875</v>
      </c>
      <c r="U6" s="3">
        <f>MAX('Sword Stats'!D$8 - $C6, 0)*MAX(1 - $D6/100,0)*'Sword Stats'!$F$8</f>
        <v>146.625</v>
      </c>
      <c r="V6" s="3">
        <f>MAX('Sword Stats'!E$8 - $C6, 0)*MAX(1 - $D6/100,0)*'Sword Stats'!$F$8</f>
        <v>229.5</v>
      </c>
      <c r="W6" s="3">
        <f>MAX('Sword Stats'!D$9 - $C6, 0)*MAX(1 - $D6/100,0)*'Sword Stats'!$F$9</f>
        <v>31.875</v>
      </c>
      <c r="X6" s="3">
        <f>MAX('Sword Stats'!E$9 - $C6, 0)*MAX(1 - $D6/100,0)*'Sword Stats'!$F$9</f>
        <v>57.375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68.849999999999994</v>
      </c>
      <c r="AN6" s="3">
        <f>MAX('Scythe Stats'!E$2, 0)*MAX(1 - $D6/100,0)*'Scythe Stats'!$F$2</f>
        <v>103.27499999999999</v>
      </c>
      <c r="AO6" s="3">
        <f>MAX('Scythe Stats'!D$3, 0)*MAX(1 - $D6/100,0)*'Scythe Stats'!$F$3</f>
        <v>82.237499999999997</v>
      </c>
      <c r="AP6" s="3">
        <f>MAX('Scythe Stats'!E$3, 0)*MAX(1 - $D6/100,0)*'Scythe Stats'!$F$3</f>
        <v>123.35624999999999</v>
      </c>
      <c r="AQ6" s="3">
        <f>MAX('Scythe Stats'!D$4, 0)*MAX(1 - $D6/100,0)*'Scythe Stats'!$F$4</f>
        <v>99.449999999999989</v>
      </c>
      <c r="AR6" s="3">
        <f>MAX('Scythe Stats'!E$4, 0)*MAX(1 - $D6/100,0)*'Scythe Stats'!$F$4</f>
        <v>149.17499999999998</v>
      </c>
      <c r="AS6" s="3">
        <f>MAX('Scythe Stats'!D$5, 0)*MAX(1 - $D6/100,0)*'Scythe Stats'!$F$5</f>
        <v>118.57499999999999</v>
      </c>
      <c r="AT6" s="3">
        <f>MAX('Scythe Stats'!E$5, 0)*MAX(1 - $D6/100,0)*'Scythe Stats'!$F$5</f>
        <v>177.86249999999998</v>
      </c>
      <c r="AU6" s="3">
        <f>MAX('Scythe Stats'!D$6, 0)*MAX(1 - $D6/100,0)*'Scythe Stats'!$F$6</f>
        <v>145.35</v>
      </c>
      <c r="AV6" s="3">
        <f>MAX('Scythe Stats'!E$6, 0)*MAX(1 - $D6/100,0)*'Scythe Stats'!$F$6</f>
        <v>218.02499999999998</v>
      </c>
      <c r="AW6" s="3">
        <f>MAX('Scythe Stats'!D$7, 0)*MAX(1 - $D6/100,0)*'Scythe Stats'!$F$7</f>
        <v>175.95000000000002</v>
      </c>
      <c r="AX6" s="3">
        <f>MAX('Scythe Stats'!E$7, 0)*MAX(1 - $D6/100,0)*'Scythe Stats'!$F$7</f>
        <v>263.92500000000001</v>
      </c>
      <c r="AY6" s="3">
        <f>MAX('Scythe Stats'!D$8, 0)*MAX(1 - $D6/100,0)*'Scythe Stats'!$F$8</f>
        <v>53.550000000000004</v>
      </c>
      <c r="AZ6" s="3">
        <f>MAX('Scythe Stats'!E$8, 0)*MAX(1 - $D6/100,0)*'Scythe Stats'!$F$8</f>
        <v>80.324999999999989</v>
      </c>
      <c r="BA6" s="3">
        <f>MAX('Scythe Stats'!D$9, 0)*MAX(1 - $D6/100,0)*'Scythe Stats'!$F$9</f>
        <v>61.199999999999996</v>
      </c>
      <c r="BB6" s="3">
        <f>MAX('Scythe Stats'!E$9, 0)*MAX(1 - $D6/100,0)*'Scythe Stats'!$F$9</f>
        <v>91.8</v>
      </c>
      <c r="BC6" s="3">
        <f>MAX('Scythe Stats'!D$10, 0)*MAX(1 - $D6/100,0)*'Scythe Stats'!$F$10</f>
        <v>72.674999999999997</v>
      </c>
      <c r="BD6" s="3">
        <f>MAX('Scythe Stats'!E$10, 0)*MAX(1 - $D6/100,0)*'Scythe Stats'!$F$10</f>
        <v>109.01249999999999</v>
      </c>
      <c r="BF6" s="3">
        <f>MAX('Bow Stats'!D$2 - $C6, 0)*MAX(1 - $D6/100,0)*'Bow Stats'!$F$2</f>
        <v>39.955694999999999</v>
      </c>
      <c r="BG6" s="3">
        <f>MAX('Bow Stats'!E$2 - $C6, 0)*MAX(1 - $D6/100,0)*'Bow Stats'!$F$2</f>
        <v>59.293747499999995</v>
      </c>
      <c r="BH6" s="3">
        <f>MAX('Bow Stats'!D$3 - $C6, 0)*MAX(1 - $D6/100,0)*'Bow Stats'!$F$3</f>
        <v>53.356582499999995</v>
      </c>
      <c r="BI6" s="3">
        <f>MAX('Bow Stats'!E$3 - $C6, 0)*MAX(1 - $D6/100,0)*'Bow Stats'!$F$3</f>
        <v>78.066316249999986</v>
      </c>
      <c r="BJ6" s="3">
        <f>MAX('Bow Stats'!D$4 - $C6, 0)*MAX(1 - $D6/100,0)*'Bow Stats'!$F$4</f>
        <v>72.117824999999996</v>
      </c>
      <c r="BK6" s="3">
        <f>MAX('Bow Stats'!E$4 - $C6, 0)*MAX(1 - $D6/100,0)*'Bow Stats'!$F$4</f>
        <v>104.34791249999999</v>
      </c>
      <c r="BL6" s="3">
        <f>MAX('Bow Stats'!D$5 - $C6, 0)*MAX(1 - $D6/100,0)*'Bow Stats'!$F$5</f>
        <v>90.879067500000005</v>
      </c>
      <c r="BM6" s="3">
        <f>MAX('Bow Stats'!E$5 - $C6, 0)*MAX(1 - $D6/100,0)*'Bow Stats'!$F$5</f>
        <v>130.62950874999999</v>
      </c>
      <c r="BN6" s="3">
        <f>MAX('Bow Stats'!D$6 - $C6, 0)*MAX(1 - $D6/100,0)*'Bow Stats'!$F$6</f>
        <v>112.3204875</v>
      </c>
      <c r="BO6" s="3">
        <f>MAX('Bow Stats'!E$6 - $C6, 0)*MAX(1 - $D6/100,0)*'Bow Stats'!$F$6</f>
        <v>160.66561874999996</v>
      </c>
      <c r="BP6" s="3">
        <f>MAX('Bow Stats'!D$7 - $C6, 0)*MAX(1 - $D6/100,0)*'Bow Stats'!$F$7</f>
        <v>131.08172999999999</v>
      </c>
      <c r="BQ6" s="3">
        <f>MAX('Bow Stats'!E$7 - $C6, 0)*MAX(1 - $D6/100,0)*'Bow Stats'!$F$7</f>
        <v>186.94721499999997</v>
      </c>
      <c r="BS6" s="3">
        <f>MAX('Crossbow Stats'!D$2 - $C6, 0)*MAX(1 - $D6/100,0)*'Crossbow Stats'!$F$2</f>
        <v>59.606249999999996</v>
      </c>
      <c r="BT6" s="3">
        <f>MAX('Crossbow Stats'!E$2 - $C6*'Crossbow Stats'!$G$2, 0)*MAX(1 - $D6/100,0)*'Crossbow Stats'!$F$2</f>
        <v>59.606249999999996</v>
      </c>
      <c r="BU6" s="3">
        <f>MAX('Crossbow Stats'!D$3 - $C6, 0)*MAX(1 - $D6/100,0)*'Crossbow Stats'!$F$3</f>
        <v>77.668750000000003</v>
      </c>
      <c r="BV6" s="3">
        <f>MAX('Crossbow Stats'!E$3 - $C6*'Crossbow Stats'!$G$3, 0)*MAX(1 - $D6/100,0)*'Crossbow Stats'!$F$3</f>
        <v>77.668750000000003</v>
      </c>
      <c r="BW6" s="3">
        <f>MAX('Crossbow Stats'!D$4 - $C6, 0)*MAX(1 - $D6/100,0)*'Crossbow Stats'!$F$4</f>
        <v>101.14999999999999</v>
      </c>
      <c r="BX6" s="3">
        <f>MAX('Crossbow Stats'!E$4 - $C6*'Crossbow Stats'!$G$4, 0)*MAX(1 - $D6/100,0)*'Crossbow Stats'!$F$4</f>
        <v>202.29999999999998</v>
      </c>
      <c r="BY6" s="3">
        <f>MAX('Crossbow Stats'!D$5 - $C6, 0)*MAX(1 - $D6/100,0)*'Crossbow Stats'!$F$5</f>
        <v>124.63124999999999</v>
      </c>
      <c r="BZ6" s="3">
        <f>MAX('Crossbow Stats'!E$5 - $C6*'Crossbow Stats'!$G$5, 0)*MAX(1 - $D6/100,0)*'Crossbow Stats'!$F$5</f>
        <v>249.26249999999999</v>
      </c>
      <c r="CA6" s="3">
        <f>MAX('Crossbow Stats'!D$6 - $C6, 0)*MAX(1 - $D6/100,0)*'Crossbow Stats'!$F$6</f>
        <v>158.94999999999999</v>
      </c>
      <c r="CB6" s="3">
        <f>MAX('Crossbow Stats'!E$6 - $C6*'Crossbow Stats'!$G$6, 0)*MAX(1 - $D6/100,0)*'Crossbow Stats'!$F$6</f>
        <v>476.84999999999997</v>
      </c>
      <c r="CC6" s="3">
        <f>MAX('Crossbow Stats'!D$7 - $C6, 0)*MAX(1 - $D6/100,0)*'Crossbow Stats'!$F$7</f>
        <v>187.85</v>
      </c>
      <c r="CD6" s="3">
        <f>MAX('Crossbow Stats'!E$7 - $C6*'Crossbow Stats'!$G$7, 0)*MAX(1 - $D6/100,0)*'Crossbow Stats'!$F$7</f>
        <v>751.4</v>
      </c>
    </row>
    <row r="9" spans="1:82" x14ac:dyDescent="0.3">
      <c r="B9" t="s">
        <v>4</v>
      </c>
      <c r="C9" s="2">
        <v>0.4</v>
      </c>
    </row>
    <row r="10" spans="1:82" x14ac:dyDescent="0.3">
      <c r="B10" t="s">
        <v>5</v>
      </c>
      <c r="C10" s="2">
        <v>0.25</v>
      </c>
    </row>
    <row r="11" spans="1:82" x14ac:dyDescent="0.3">
      <c r="B11" t="s">
        <v>68</v>
      </c>
      <c r="C11">
        <v>1.3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6">
    <cfRule type="colorScale" priority="10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H9"/>
  <sheetViews>
    <sheetView zoomScale="115" zoomScaleNormal="115" workbookViewId="0">
      <selection activeCell="H7" sqref="H7"/>
    </sheetView>
  </sheetViews>
  <sheetFormatPr defaultRowHeight="14.4" x14ac:dyDescent="0.3"/>
  <cols>
    <col min="1" max="1" width="6.55468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9.109375" bestFit="1" customWidth="1"/>
    <col min="8" max="8" width="10.5546875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0</v>
      </c>
      <c r="B2">
        <v>30</v>
      </c>
      <c r="C2">
        <v>30</v>
      </c>
      <c r="D2">
        <f>AVERAGE(B2, C2)</f>
        <v>30</v>
      </c>
      <c r="E2">
        <f>D2*1.5</f>
        <v>45</v>
      </c>
      <c r="F2">
        <v>1.5</v>
      </c>
      <c r="G2">
        <v>0</v>
      </c>
      <c r="H2">
        <f>POWER($G2, 0.75) * $D2 / 10</f>
        <v>0</v>
      </c>
    </row>
    <row r="3" spans="1:8" x14ac:dyDescent="0.3">
      <c r="A3" s="5">
        <v>1</v>
      </c>
      <c r="B3">
        <v>35</v>
      </c>
      <c r="C3">
        <v>50</v>
      </c>
      <c r="D3">
        <f t="shared" ref="D3:D9" si="0">AVERAGE(B3, C3)</f>
        <v>42.5</v>
      </c>
      <c r="E3">
        <f t="shared" ref="E3:E9" si="1">D3*1.5</f>
        <v>63.75</v>
      </c>
      <c r="F3">
        <v>1.5</v>
      </c>
      <c r="G3">
        <v>180</v>
      </c>
      <c r="H3" s="3">
        <f t="shared" ref="H3:H9" si="2">POWER($G3, 0.75) * $D3 / 10</f>
        <v>208.85424599724359</v>
      </c>
    </row>
    <row r="4" spans="1:8" x14ac:dyDescent="0.3">
      <c r="A4" s="5">
        <v>2</v>
      </c>
      <c r="B4">
        <v>45</v>
      </c>
      <c r="C4">
        <v>70</v>
      </c>
      <c r="D4">
        <f t="shared" si="0"/>
        <v>57.5</v>
      </c>
      <c r="E4">
        <f t="shared" si="1"/>
        <v>86.25</v>
      </c>
      <c r="F4">
        <v>1.5</v>
      </c>
      <c r="G4">
        <v>335</v>
      </c>
      <c r="H4" s="3">
        <f t="shared" si="2"/>
        <v>450.24764502846136</v>
      </c>
    </row>
    <row r="5" spans="1:8" x14ac:dyDescent="0.3">
      <c r="A5" s="5">
        <v>3</v>
      </c>
      <c r="B5">
        <v>65</v>
      </c>
      <c r="C5">
        <v>85</v>
      </c>
      <c r="D5">
        <f t="shared" si="0"/>
        <v>75</v>
      </c>
      <c r="E5">
        <f t="shared" si="1"/>
        <v>112.5</v>
      </c>
      <c r="F5">
        <v>1.5</v>
      </c>
      <c r="G5">
        <v>495</v>
      </c>
      <c r="H5" s="3">
        <f t="shared" si="2"/>
        <v>787.07326842880991</v>
      </c>
    </row>
    <row r="6" spans="1:8" x14ac:dyDescent="0.3">
      <c r="A6" s="5">
        <v>4</v>
      </c>
      <c r="B6">
        <v>85</v>
      </c>
      <c r="C6">
        <v>100</v>
      </c>
      <c r="D6">
        <f t="shared" si="0"/>
        <v>92.5</v>
      </c>
      <c r="E6">
        <f t="shared" si="1"/>
        <v>138.75</v>
      </c>
      <c r="F6">
        <v>1.5</v>
      </c>
      <c r="G6">
        <v>650</v>
      </c>
      <c r="H6" s="3">
        <f t="shared" si="2"/>
        <v>1190.7668897304347</v>
      </c>
    </row>
    <row r="7" spans="1:8" x14ac:dyDescent="0.3">
      <c r="A7" s="5">
        <v>5</v>
      </c>
      <c r="B7">
        <v>95</v>
      </c>
      <c r="C7">
        <v>120</v>
      </c>
      <c r="D7">
        <f t="shared" si="0"/>
        <v>107.5</v>
      </c>
      <c r="E7">
        <f t="shared" si="1"/>
        <v>161.25</v>
      </c>
      <c r="F7">
        <v>1.5</v>
      </c>
      <c r="G7">
        <v>780</v>
      </c>
      <c r="H7" s="3">
        <f t="shared" si="2"/>
        <v>1586.6437169353917</v>
      </c>
    </row>
    <row r="8" spans="1:8" x14ac:dyDescent="0.3">
      <c r="A8" s="5">
        <v>6</v>
      </c>
      <c r="B8">
        <v>110</v>
      </c>
      <c r="C8">
        <v>150</v>
      </c>
      <c r="D8">
        <f t="shared" si="0"/>
        <v>130</v>
      </c>
      <c r="E8">
        <f t="shared" si="1"/>
        <v>195</v>
      </c>
      <c r="F8">
        <v>1.5</v>
      </c>
      <c r="G8">
        <v>900</v>
      </c>
      <c r="H8" s="3">
        <f t="shared" si="2"/>
        <v>2136.1179742701474</v>
      </c>
    </row>
    <row r="9" spans="1:8" x14ac:dyDescent="0.3">
      <c r="A9" s="5" t="s">
        <v>10</v>
      </c>
      <c r="B9">
        <v>40</v>
      </c>
      <c r="C9">
        <v>40</v>
      </c>
      <c r="D9">
        <f t="shared" si="0"/>
        <v>40</v>
      </c>
      <c r="E9">
        <f t="shared" si="1"/>
        <v>60</v>
      </c>
      <c r="F9">
        <v>1.5</v>
      </c>
      <c r="G9">
        <v>0</v>
      </c>
      <c r="H9">
        <f t="shared" si="2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C4-715F-4B6B-8BE3-49B393BDBDAB}">
  <dimension ref="A1:H7"/>
  <sheetViews>
    <sheetView zoomScale="115" zoomScaleNormal="115" workbookViewId="0">
      <selection activeCell="H2" sqref="H2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9.1093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50</v>
      </c>
      <c r="C2">
        <v>90</v>
      </c>
      <c r="D2">
        <f t="shared" ref="D2:D7" si="0">AVERAGE(B2, C2)</f>
        <v>70</v>
      </c>
      <c r="E2">
        <f t="shared" ref="E2:E7" si="1">D2*1.5</f>
        <v>105</v>
      </c>
      <c r="F2">
        <v>0.8</v>
      </c>
      <c r="G2">
        <v>160</v>
      </c>
      <c r="H2" s="3">
        <f>POWER($G2, 0.75) * $D2 / 15</f>
        <v>209.94076140439694</v>
      </c>
    </row>
    <row r="3" spans="1:8" x14ac:dyDescent="0.3">
      <c r="A3" s="5">
        <v>2</v>
      </c>
      <c r="B3">
        <v>75</v>
      </c>
      <c r="C3">
        <v>120</v>
      </c>
      <c r="D3">
        <f t="shared" si="0"/>
        <v>97.5</v>
      </c>
      <c r="E3">
        <f t="shared" si="1"/>
        <v>146.25</v>
      </c>
      <c r="F3">
        <v>0.8</v>
      </c>
      <c r="G3">
        <v>275</v>
      </c>
      <c r="H3" s="3">
        <f t="shared" ref="H3:H7" si="2">POWER($G3, 0.75) * $D3 / 15</f>
        <v>438.94780033018634</v>
      </c>
    </row>
    <row r="4" spans="1:8" x14ac:dyDescent="0.3">
      <c r="A4" s="5">
        <v>3</v>
      </c>
      <c r="B4">
        <v>100</v>
      </c>
      <c r="C4">
        <v>165</v>
      </c>
      <c r="D4">
        <f t="shared" si="0"/>
        <v>132.5</v>
      </c>
      <c r="E4">
        <f t="shared" si="1"/>
        <v>198.75</v>
      </c>
      <c r="F4">
        <v>0.8</v>
      </c>
      <c r="G4">
        <v>400</v>
      </c>
      <c r="H4" s="3">
        <f t="shared" si="2"/>
        <v>790.07735204992571</v>
      </c>
    </row>
    <row r="5" spans="1:8" x14ac:dyDescent="0.3">
      <c r="A5" s="5">
        <v>4</v>
      </c>
      <c r="B5">
        <v>130</v>
      </c>
      <c r="C5">
        <v>200</v>
      </c>
      <c r="D5">
        <f t="shared" si="0"/>
        <v>165</v>
      </c>
      <c r="E5">
        <f t="shared" si="1"/>
        <v>247.5</v>
      </c>
      <c r="F5">
        <v>0.8</v>
      </c>
      <c r="G5">
        <v>530</v>
      </c>
      <c r="H5" s="3">
        <f t="shared" si="2"/>
        <v>1215.0652131490592</v>
      </c>
    </row>
    <row r="6" spans="1:8" x14ac:dyDescent="0.3">
      <c r="A6" s="5">
        <v>5</v>
      </c>
      <c r="B6">
        <v>165</v>
      </c>
      <c r="C6">
        <v>240</v>
      </c>
      <c r="D6">
        <f t="shared" si="0"/>
        <v>202.5</v>
      </c>
      <c r="E6">
        <f t="shared" si="1"/>
        <v>303.75</v>
      </c>
      <c r="F6">
        <v>0.8</v>
      </c>
      <c r="G6">
        <v>650</v>
      </c>
      <c r="H6" s="3">
        <f t="shared" si="2"/>
        <v>1737.8760012282021</v>
      </c>
    </row>
    <row r="7" spans="1:8" x14ac:dyDescent="0.3">
      <c r="A7" s="5">
        <v>6</v>
      </c>
      <c r="B7">
        <v>200</v>
      </c>
      <c r="C7">
        <v>300</v>
      </c>
      <c r="D7">
        <f t="shared" si="0"/>
        <v>250</v>
      </c>
      <c r="E7">
        <f t="shared" si="1"/>
        <v>375</v>
      </c>
      <c r="F7">
        <v>0.8</v>
      </c>
      <c r="G7">
        <v>720</v>
      </c>
      <c r="H7" s="3">
        <f t="shared" si="2"/>
        <v>2316.5843705765396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779-2514-473B-8084-A564C51A05D7}">
  <dimension ref="A1:H10"/>
  <sheetViews>
    <sheetView zoomScale="115" zoomScaleNormal="115" workbookViewId="0">
      <selection activeCell="B2" sqref="B2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17</v>
      </c>
      <c r="C2">
        <v>19</v>
      </c>
      <c r="D2">
        <f t="shared" ref="D2:D10" si="0">AVERAGE(B2, C2)</f>
        <v>18</v>
      </c>
      <c r="E2">
        <f t="shared" ref="E2:E10" si="1">D2*1.5</f>
        <v>27</v>
      </c>
      <c r="F2">
        <v>4.5</v>
      </c>
      <c r="G2">
        <v>350</v>
      </c>
      <c r="H2" s="3">
        <f>POWER($G2, 0.75) * POWER($D2, 1.2) / 12</f>
        <v>216.36987458130719</v>
      </c>
    </row>
    <row r="3" spans="1:8" x14ac:dyDescent="0.3">
      <c r="A3" s="5">
        <v>2</v>
      </c>
      <c r="B3">
        <v>20</v>
      </c>
      <c r="C3">
        <v>23</v>
      </c>
      <c r="D3">
        <f t="shared" si="0"/>
        <v>21.5</v>
      </c>
      <c r="E3">
        <f t="shared" si="1"/>
        <v>32.25</v>
      </c>
      <c r="F3">
        <v>4.5</v>
      </c>
      <c r="G3">
        <v>625</v>
      </c>
      <c r="H3" s="3">
        <f t="shared" ref="H3:H10" si="2">POWER($G3, 0.75) * POWER($D3, 1.2) / 12</f>
        <v>413.67085015596598</v>
      </c>
    </row>
    <row r="4" spans="1:8" x14ac:dyDescent="0.3">
      <c r="A4" s="5">
        <v>3</v>
      </c>
      <c r="B4">
        <v>24</v>
      </c>
      <c r="C4">
        <v>28</v>
      </c>
      <c r="D4">
        <f t="shared" si="0"/>
        <v>26</v>
      </c>
      <c r="E4">
        <f t="shared" si="1"/>
        <v>39</v>
      </c>
      <c r="F4">
        <v>4.5</v>
      </c>
      <c r="G4">
        <v>900</v>
      </c>
      <c r="H4" s="3">
        <f t="shared" si="2"/>
        <v>683.07541334630139</v>
      </c>
    </row>
    <row r="5" spans="1:8" x14ac:dyDescent="0.3">
      <c r="A5" s="5">
        <v>4</v>
      </c>
      <c r="B5">
        <v>28</v>
      </c>
      <c r="C5">
        <v>34</v>
      </c>
      <c r="D5">
        <f t="shared" si="0"/>
        <v>31</v>
      </c>
      <c r="E5">
        <f t="shared" si="1"/>
        <v>46.5</v>
      </c>
      <c r="F5">
        <v>4.5</v>
      </c>
      <c r="G5">
        <v>1150</v>
      </c>
      <c r="H5" s="3">
        <f t="shared" si="2"/>
        <v>1013.8557459074146</v>
      </c>
    </row>
    <row r="6" spans="1:8" x14ac:dyDescent="0.3">
      <c r="A6" s="5">
        <v>5</v>
      </c>
      <c r="B6">
        <v>35</v>
      </c>
      <c r="C6">
        <v>41</v>
      </c>
      <c r="D6">
        <f t="shared" si="0"/>
        <v>38</v>
      </c>
      <c r="E6">
        <f t="shared" si="1"/>
        <v>57</v>
      </c>
      <c r="F6">
        <v>4.5</v>
      </c>
      <c r="G6">
        <v>1400</v>
      </c>
      <c r="H6" s="3">
        <f t="shared" si="2"/>
        <v>1500.2205034494791</v>
      </c>
    </row>
    <row r="7" spans="1:8" x14ac:dyDescent="0.3">
      <c r="A7" s="5">
        <v>6</v>
      </c>
      <c r="B7">
        <v>42</v>
      </c>
      <c r="C7">
        <v>50</v>
      </c>
      <c r="D7">
        <f t="shared" si="0"/>
        <v>46</v>
      </c>
      <c r="E7">
        <f t="shared" si="1"/>
        <v>69</v>
      </c>
      <c r="F7">
        <v>4.5</v>
      </c>
      <c r="G7">
        <v>1600</v>
      </c>
      <c r="H7" s="3">
        <f t="shared" si="2"/>
        <v>2085.5381515116546</v>
      </c>
    </row>
    <row r="8" spans="1:8" x14ac:dyDescent="0.3">
      <c r="A8" s="5" t="s">
        <v>24</v>
      </c>
      <c r="B8">
        <v>14</v>
      </c>
      <c r="C8">
        <v>14</v>
      </c>
      <c r="D8">
        <f t="shared" si="0"/>
        <v>14</v>
      </c>
      <c r="E8">
        <f t="shared" si="1"/>
        <v>21</v>
      </c>
      <c r="F8">
        <v>4.5</v>
      </c>
      <c r="G8">
        <v>0</v>
      </c>
      <c r="H8" s="3">
        <f t="shared" si="2"/>
        <v>0</v>
      </c>
    </row>
    <row r="9" spans="1:8" x14ac:dyDescent="0.3">
      <c r="A9" s="5" t="s">
        <v>25</v>
      </c>
      <c r="B9">
        <v>16</v>
      </c>
      <c r="C9">
        <v>16</v>
      </c>
      <c r="D9">
        <f t="shared" si="0"/>
        <v>16</v>
      </c>
      <c r="E9">
        <f t="shared" si="1"/>
        <v>24</v>
      </c>
      <c r="F9">
        <v>4.5</v>
      </c>
      <c r="G9">
        <v>0</v>
      </c>
      <c r="H9" s="3">
        <f t="shared" si="2"/>
        <v>0</v>
      </c>
    </row>
    <row r="10" spans="1:8" x14ac:dyDescent="0.3">
      <c r="A10" s="5" t="s">
        <v>26</v>
      </c>
      <c r="B10">
        <v>19</v>
      </c>
      <c r="C10">
        <v>19</v>
      </c>
      <c r="D10">
        <f t="shared" si="0"/>
        <v>19</v>
      </c>
      <c r="E10">
        <f t="shared" si="1"/>
        <v>28.5</v>
      </c>
      <c r="F10">
        <v>4.5</v>
      </c>
      <c r="G10">
        <v>0</v>
      </c>
      <c r="H10" s="3">
        <f t="shared" si="2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0400-D130-4845-BC5C-E11CFF611E68}">
  <dimension ref="A1:H11"/>
  <sheetViews>
    <sheetView zoomScale="115" zoomScaleNormal="115" workbookViewId="0">
      <selection activeCell="H2" sqref="H2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5" width="10.6640625" bestFit="1" customWidth="1"/>
    <col min="6" max="6" width="6.21875" bestFit="1" customWidth="1"/>
    <col min="7" max="7" width="9.1093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55</v>
      </c>
      <c r="E1" s="4" t="s">
        <v>56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6</v>
      </c>
      <c r="C2">
        <v>12</v>
      </c>
      <c r="D2">
        <f>AVERAGE(B2, C2)*$C$10</f>
        <v>87.317999999999998</v>
      </c>
      <c r="E2">
        <f>AVERAGE(B2, C2)*$C$11</f>
        <v>122.31899999999999</v>
      </c>
      <c r="F2">
        <v>0.65</v>
      </c>
      <c r="G2">
        <v>60</v>
      </c>
      <c r="H2" s="3">
        <f>POWER($G2, 0.9) * POWER($D2 / $C$10, 1.25) / 2.9</f>
        <v>214.16143304907604</v>
      </c>
    </row>
    <row r="3" spans="1:8" x14ac:dyDescent="0.3">
      <c r="A3" s="5">
        <v>2</v>
      </c>
      <c r="B3">
        <v>8</v>
      </c>
      <c r="C3">
        <v>15</v>
      </c>
      <c r="D3">
        <f t="shared" ref="D3:D7" si="0">AVERAGE(B3, C3)*$C$10</f>
        <v>111.57299999999999</v>
      </c>
      <c r="E3">
        <f t="shared" ref="E3:E7" si="1">AVERAGE(B3, C3)*$C$11</f>
        <v>156.29649999999998</v>
      </c>
      <c r="F3">
        <v>0.65</v>
      </c>
      <c r="G3">
        <v>90</v>
      </c>
      <c r="H3" s="3">
        <f t="shared" ref="H3:H7" si="2">POWER($G3, 0.9) * POWER($D3 / $C$10, 1.25) / 2.9</f>
        <v>419.0757790607193</v>
      </c>
    </row>
    <row r="4" spans="1:8" x14ac:dyDescent="0.3">
      <c r="A4" s="5">
        <v>3</v>
      </c>
      <c r="B4">
        <v>12</v>
      </c>
      <c r="C4">
        <v>18</v>
      </c>
      <c r="D4">
        <f t="shared" si="0"/>
        <v>145.53</v>
      </c>
      <c r="E4">
        <f t="shared" si="1"/>
        <v>203.86499999999998</v>
      </c>
      <c r="F4">
        <v>0.65</v>
      </c>
      <c r="G4">
        <v>125</v>
      </c>
      <c r="H4" s="3">
        <f t="shared" si="2"/>
        <v>785.11827714697722</v>
      </c>
    </row>
    <row r="5" spans="1:8" x14ac:dyDescent="0.3">
      <c r="A5" s="5">
        <v>4</v>
      </c>
      <c r="B5">
        <v>14</v>
      </c>
      <c r="C5">
        <v>23</v>
      </c>
      <c r="D5">
        <f t="shared" si="0"/>
        <v>179.48699999999999</v>
      </c>
      <c r="E5">
        <f t="shared" si="1"/>
        <v>251.43349999999998</v>
      </c>
      <c r="F5">
        <v>0.65</v>
      </c>
      <c r="G5">
        <v>160</v>
      </c>
      <c r="H5" s="3">
        <f t="shared" si="2"/>
        <v>1274.3086966239935</v>
      </c>
    </row>
    <row r="6" spans="1:8" x14ac:dyDescent="0.3">
      <c r="A6" s="5">
        <v>5</v>
      </c>
      <c r="B6">
        <v>17</v>
      </c>
      <c r="C6">
        <v>28</v>
      </c>
      <c r="D6">
        <f t="shared" si="0"/>
        <v>218.29499999999999</v>
      </c>
      <c r="E6">
        <f t="shared" si="1"/>
        <v>305.79749999999996</v>
      </c>
      <c r="F6">
        <v>0.65</v>
      </c>
      <c r="G6">
        <v>200</v>
      </c>
      <c r="H6" s="3">
        <f t="shared" si="2"/>
        <v>1989.5604808176267</v>
      </c>
    </row>
    <row r="7" spans="1:8" x14ac:dyDescent="0.3">
      <c r="A7" s="5">
        <v>6</v>
      </c>
      <c r="B7">
        <v>20</v>
      </c>
      <c r="C7">
        <v>32</v>
      </c>
      <c r="D7">
        <f t="shared" si="0"/>
        <v>252.25200000000001</v>
      </c>
      <c r="E7">
        <f t="shared" si="1"/>
        <v>353.36599999999999</v>
      </c>
      <c r="F7">
        <v>0.65</v>
      </c>
      <c r="G7">
        <v>225</v>
      </c>
      <c r="H7" s="3">
        <f t="shared" si="2"/>
        <v>2650.2262627849132</v>
      </c>
    </row>
    <row r="10" spans="1:8" x14ac:dyDescent="0.3">
      <c r="B10" t="s">
        <v>53</v>
      </c>
      <c r="C10">
        <v>9.702</v>
      </c>
    </row>
    <row r="11" spans="1:8" x14ac:dyDescent="0.3">
      <c r="B11" t="s">
        <v>54</v>
      </c>
      <c r="C11">
        <v>13.590999999999999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3356-B9CC-4F87-ABAD-B56243F0904E}">
  <dimension ref="A1:I7"/>
  <sheetViews>
    <sheetView zoomScale="115" zoomScaleNormal="115" workbookViewId="0">
      <selection activeCell="I7" sqref="I7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8.33203125" bestFit="1" customWidth="1"/>
    <col min="5" max="5" width="7.5546875" bestFit="1" customWidth="1"/>
    <col min="6" max="6" width="6.21875" bestFit="1" customWidth="1"/>
    <col min="7" max="7" width="6.109375" bestFit="1" customWidth="1"/>
    <col min="8" max="8" width="9.109375" bestFit="1" customWidth="1"/>
    <col min="9" max="9" width="11" bestFit="1" customWidth="1"/>
  </cols>
  <sheetData>
    <row r="1" spans="1:9" s="4" customFormat="1" x14ac:dyDescent="0.3">
      <c r="A1" s="4" t="s">
        <v>7</v>
      </c>
      <c r="B1" s="4" t="s">
        <v>8</v>
      </c>
      <c r="C1" s="4" t="s">
        <v>9</v>
      </c>
      <c r="D1" s="4" t="s">
        <v>58</v>
      </c>
      <c r="E1" s="4" t="s">
        <v>57</v>
      </c>
      <c r="F1" s="4" t="s">
        <v>44</v>
      </c>
      <c r="G1" s="4" t="s">
        <v>34</v>
      </c>
      <c r="H1" s="4" t="s">
        <v>33</v>
      </c>
      <c r="I1" s="4" t="s">
        <v>41</v>
      </c>
    </row>
    <row r="2" spans="1:9" x14ac:dyDescent="0.3">
      <c r="A2" s="5">
        <v>1</v>
      </c>
      <c r="B2">
        <v>75</v>
      </c>
      <c r="C2">
        <v>120</v>
      </c>
      <c r="D2">
        <f t="shared" ref="D2:D7" si="0">AVERAGE(B2, C2)</f>
        <v>97.5</v>
      </c>
      <c r="E2">
        <f>D2*G2</f>
        <v>97.5</v>
      </c>
      <c r="F2">
        <v>0.85</v>
      </c>
      <c r="G2">
        <v>1</v>
      </c>
      <c r="H2">
        <v>60</v>
      </c>
      <c r="I2" s="3">
        <f>POWER($H2, 0.6) * LN($G2 * 10) * $D2 / 11</f>
        <v>238.07750877770221</v>
      </c>
    </row>
    <row r="3" spans="1:9" x14ac:dyDescent="0.3">
      <c r="A3" s="5">
        <v>2</v>
      </c>
      <c r="B3">
        <v>90</v>
      </c>
      <c r="C3">
        <v>155</v>
      </c>
      <c r="D3">
        <f t="shared" si="0"/>
        <v>122.5</v>
      </c>
      <c r="E3">
        <f t="shared" ref="E3:E7" si="1">D3*G3</f>
        <v>122.5</v>
      </c>
      <c r="F3">
        <v>0.85</v>
      </c>
      <c r="G3">
        <v>1</v>
      </c>
      <c r="H3">
        <v>100</v>
      </c>
      <c r="I3" s="3">
        <f t="shared" ref="I3:I7" si="2">POWER($H3, 0.6) * LN($G3 * 10) * $D3 / 11</f>
        <v>406.40504661019656</v>
      </c>
    </row>
    <row r="4" spans="1:9" x14ac:dyDescent="0.3">
      <c r="A4" s="5">
        <v>3</v>
      </c>
      <c r="B4">
        <v>110</v>
      </c>
      <c r="C4">
        <v>200</v>
      </c>
      <c r="D4">
        <f t="shared" si="0"/>
        <v>155</v>
      </c>
      <c r="E4">
        <f t="shared" si="1"/>
        <v>310</v>
      </c>
      <c r="F4">
        <v>0.85</v>
      </c>
      <c r="G4">
        <v>2</v>
      </c>
      <c r="H4">
        <v>125</v>
      </c>
      <c r="I4" s="3">
        <f t="shared" si="2"/>
        <v>764.87069000615077</v>
      </c>
    </row>
    <row r="5" spans="1:9" x14ac:dyDescent="0.3">
      <c r="A5" s="5">
        <v>4</v>
      </c>
      <c r="B5">
        <v>150</v>
      </c>
      <c r="C5">
        <v>225</v>
      </c>
      <c r="D5">
        <f t="shared" si="0"/>
        <v>187.5</v>
      </c>
      <c r="E5">
        <f t="shared" si="1"/>
        <v>375</v>
      </c>
      <c r="F5">
        <v>0.85</v>
      </c>
      <c r="G5">
        <v>2</v>
      </c>
      <c r="H5">
        <v>175</v>
      </c>
      <c r="I5" s="3">
        <f t="shared" si="2"/>
        <v>1132.2293648127097</v>
      </c>
    </row>
    <row r="6" spans="1:9" x14ac:dyDescent="0.3">
      <c r="A6" s="5">
        <v>5</v>
      </c>
      <c r="B6">
        <v>180</v>
      </c>
      <c r="C6">
        <v>290</v>
      </c>
      <c r="D6">
        <f t="shared" si="0"/>
        <v>235</v>
      </c>
      <c r="E6">
        <f t="shared" si="1"/>
        <v>705</v>
      </c>
      <c r="F6">
        <v>0.85</v>
      </c>
      <c r="G6">
        <v>3</v>
      </c>
      <c r="H6">
        <v>200</v>
      </c>
      <c r="I6" s="3">
        <f t="shared" si="2"/>
        <v>1745.5207286879981</v>
      </c>
    </row>
    <row r="7" spans="1:9" x14ac:dyDescent="0.3">
      <c r="A7" s="5">
        <v>6</v>
      </c>
      <c r="B7">
        <v>200</v>
      </c>
      <c r="C7">
        <v>350</v>
      </c>
      <c r="D7">
        <f t="shared" si="0"/>
        <v>275</v>
      </c>
      <c r="E7">
        <f t="shared" si="1"/>
        <v>1100</v>
      </c>
      <c r="F7">
        <v>0.85</v>
      </c>
      <c r="G7">
        <v>4</v>
      </c>
      <c r="H7">
        <v>225</v>
      </c>
      <c r="I7" s="3">
        <f t="shared" si="2"/>
        <v>2377.6284187444712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232-68F2-43CE-8CA0-7862382DBA59}">
  <dimension ref="A1:D7"/>
  <sheetViews>
    <sheetView zoomScale="115" zoomScaleNormal="115" workbookViewId="0">
      <selection activeCell="D2" sqref="D2"/>
    </sheetView>
  </sheetViews>
  <sheetFormatPr defaultRowHeight="14.4" x14ac:dyDescent="0.3"/>
  <cols>
    <col min="1" max="1" width="4.109375" style="5" bestFit="1" customWidth="1"/>
    <col min="2" max="2" width="9.5546875" customWidth="1"/>
    <col min="3" max="3" width="8.21875" bestFit="1" customWidth="1"/>
    <col min="4" max="4" width="11" bestFit="1" customWidth="1"/>
  </cols>
  <sheetData>
    <row r="1" spans="1:4" s="4" customFormat="1" x14ac:dyDescent="0.3">
      <c r="A1" s="4" t="s">
        <v>7</v>
      </c>
      <c r="B1" s="4" t="s">
        <v>35</v>
      </c>
      <c r="C1" s="4" t="s">
        <v>36</v>
      </c>
      <c r="D1" s="4" t="s">
        <v>41</v>
      </c>
    </row>
    <row r="2" spans="1:4" x14ac:dyDescent="0.3">
      <c r="A2" s="5">
        <v>1</v>
      </c>
      <c r="B2">
        <v>7.5</v>
      </c>
      <c r="C2">
        <v>15</v>
      </c>
      <c r="D2" s="3">
        <f>POWER($C2, 1) / POWER($B2, 1) * 50</f>
        <v>100</v>
      </c>
    </row>
    <row r="3" spans="1:4" x14ac:dyDescent="0.3">
      <c r="A3" s="5">
        <v>2</v>
      </c>
      <c r="B3">
        <v>6</v>
      </c>
      <c r="C3">
        <v>25</v>
      </c>
      <c r="D3" s="3">
        <f t="shared" ref="D3:D7" si="0">POWER($C3, 1) / POWER($B3, 1) * 50</f>
        <v>208.33333333333334</v>
      </c>
    </row>
    <row r="4" spans="1:4" x14ac:dyDescent="0.3">
      <c r="A4" s="5">
        <v>3</v>
      </c>
      <c r="B4">
        <v>4.5</v>
      </c>
      <c r="C4">
        <v>40</v>
      </c>
      <c r="D4" s="3">
        <f t="shared" si="0"/>
        <v>444.44444444444446</v>
      </c>
    </row>
    <row r="5" spans="1:4" x14ac:dyDescent="0.3">
      <c r="A5" s="5">
        <v>4</v>
      </c>
      <c r="B5">
        <v>3.5</v>
      </c>
      <c r="C5">
        <v>55</v>
      </c>
      <c r="D5" s="3">
        <f t="shared" si="0"/>
        <v>785.71428571428567</v>
      </c>
    </row>
    <row r="6" spans="1:4" x14ac:dyDescent="0.3">
      <c r="A6" s="5">
        <v>5</v>
      </c>
      <c r="B6">
        <v>2.5</v>
      </c>
      <c r="C6">
        <v>75</v>
      </c>
      <c r="D6" s="3">
        <f t="shared" si="0"/>
        <v>1500</v>
      </c>
    </row>
    <row r="7" spans="1:4" x14ac:dyDescent="0.3">
      <c r="A7" s="5">
        <v>6</v>
      </c>
      <c r="B7">
        <v>2</v>
      </c>
      <c r="C7">
        <v>90</v>
      </c>
      <c r="D7" s="3">
        <f t="shared" si="0"/>
        <v>2250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7854-C5EA-44FD-BDA6-7926A2D32F91}">
  <dimension ref="A1:CD14"/>
  <sheetViews>
    <sheetView zoomScaleNormal="100" workbookViewId="0">
      <pane xSplit="1" topLeftCell="B1" activePane="topRight" state="frozen"/>
      <selection activeCell="D20" sqref="D20"/>
      <selection pane="topRight" activeCell="D20" sqref="D20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300</v>
      </c>
      <c r="C3">
        <v>5</v>
      </c>
      <c r="D3">
        <v>0</v>
      </c>
      <c r="E3">
        <v>60</v>
      </c>
      <c r="F3" s="3">
        <f>($B3 + 3 * $C3) / 10 / (1 - $D3 * 0.006) *POWER($E3, 0.75) * $C$14 / 13</f>
        <v>57.46101913625013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375</v>
      </c>
      <c r="C4">
        <v>10</v>
      </c>
      <c r="D4">
        <v>0</v>
      </c>
      <c r="E4">
        <v>80</v>
      </c>
      <c r="F4" s="3">
        <f t="shared" ref="F4:F9" si="0">($B4 + 3 * $C4) / 10 / (1 - $D4 * 0.006) *POWER($E4, 0.75) * $C$14 / 13</f>
        <v>91.668863343691072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450</v>
      </c>
      <c r="C5">
        <v>15</v>
      </c>
      <c r="D5">
        <v>0</v>
      </c>
      <c r="E5">
        <v>90</v>
      </c>
      <c r="F5" s="3">
        <f t="shared" si="0"/>
        <v>122.38731690659402</v>
      </c>
      <c r="H5" s="3" t="str">
        <f t="shared" ca="1" si="1"/>
        <v>T6 Scythe</v>
      </c>
      <c r="I5" s="3">
        <f>MAX('Sword Stats'!D$2 - $C5, 0)*MAX(1 - $D5/100,0)*'Sword Stats'!$F$2</f>
        <v>22.5</v>
      </c>
      <c r="J5" s="3">
        <f>MAX('Sword Stats'!E$2 - $C5, 0)*MAX(1 - $D5/100,0)*'Sword Stats'!$F$2</f>
        <v>45</v>
      </c>
      <c r="K5" s="3">
        <f>MAX('Sword Stats'!D$3 - $C5, 0)*MAX(1 - $D5/100,0)*'Sword Stats'!$F$3</f>
        <v>41.25</v>
      </c>
      <c r="L5" s="3">
        <f>MAX('Sword Stats'!E$3 - $C5, 0)*MAX(1 - $D5/100,0)*'Sword Stats'!$F$3</f>
        <v>73.125</v>
      </c>
      <c r="M5" s="3">
        <f>MAX('Sword Stats'!D$4 - $C5, 0)*MAX(1 - $D5/100,0)*'Sword Stats'!$F$4</f>
        <v>63.75</v>
      </c>
      <c r="N5" s="3">
        <f>MAX('Sword Stats'!E$4 - $C5, 0)*MAX(1 - $D5/100,0)*'Sword Stats'!$F$4</f>
        <v>106.875</v>
      </c>
      <c r="O5" s="3">
        <f>MAX('Sword Stats'!D$5 - $C5, 0)*MAX(1 - $D5/100,0)*'Sword Stats'!$F$5</f>
        <v>90</v>
      </c>
      <c r="P5" s="3">
        <f>MAX('Sword Stats'!E$5 - $C5, 0)*MAX(1 - $D5/100,0)*'Sword Stats'!$F$5</f>
        <v>146.25</v>
      </c>
      <c r="Q5" s="3">
        <f>MAX('Sword Stats'!D$6 - $C5, 0)*MAX(1 - $D5/100,0)*'Sword Stats'!$F$6</f>
        <v>116.25</v>
      </c>
      <c r="R5" s="3">
        <f>MAX('Sword Stats'!E$6 - $C5, 0)*MAX(1 - $D5/100,0)*'Sword Stats'!$F$6</f>
        <v>185.625</v>
      </c>
      <c r="S5" s="3">
        <f>MAX('Sword Stats'!D$7 - $C5, 0)*MAX(1 - $D5/100,0)*'Sword Stats'!$F$7</f>
        <v>138.75</v>
      </c>
      <c r="T5" s="3">
        <f>MAX('Sword Stats'!E$7 - $C5, 0)*MAX(1 - $D5/100,0)*'Sword Stats'!$F$7</f>
        <v>219.375</v>
      </c>
      <c r="U5" s="3">
        <f>MAX('Sword Stats'!D$8 - $C5, 0)*MAX(1 - $D5/100,0)*'Sword Stats'!$F$8</f>
        <v>172.5</v>
      </c>
      <c r="V5" s="3">
        <f>MAX('Sword Stats'!E$8 - $C5, 0)*MAX(1 - $D5/100,0)*'Sword Stats'!$F$8</f>
        <v>270</v>
      </c>
      <c r="W5" s="3">
        <f>MAX('Sword Stats'!D$9 - $C5, 0)*MAX(1 - $D5/100,0)*'Sword Stats'!$F$9</f>
        <v>37.5</v>
      </c>
      <c r="X5" s="3">
        <f>MAX('Sword Stats'!E$9 - $C5, 0)*MAX(1 - $D5/100,0)*'Sword Stats'!$F$9</f>
        <v>67.5</v>
      </c>
      <c r="Z5" s="3">
        <f>MAX('Axe Stats'!D$2 - $C5, 0)*'Axe Stats'!$F$2</f>
        <v>44</v>
      </c>
      <c r="AA5" s="3">
        <f>MAX('Axe Stats'!E$2 - $C5, 0)*'Axe Stats'!$F$2</f>
        <v>72</v>
      </c>
      <c r="AB5" s="3">
        <f>MAX('Axe Stats'!D$3 - $C5, 0)*'Axe Stats'!$F$3</f>
        <v>66</v>
      </c>
      <c r="AC5" s="3">
        <f>MAX('Axe Stats'!E$3 - $C5, 0)*'Axe Stats'!$F$3</f>
        <v>105</v>
      </c>
      <c r="AD5" s="3">
        <f>MAX('Axe Stats'!D$4 - $C5, 0)*'Axe Stats'!$F$4</f>
        <v>94</v>
      </c>
      <c r="AE5" s="3">
        <f>MAX('Axe Stats'!E$4 - $C5, 0)*'Axe Stats'!$F$4</f>
        <v>147</v>
      </c>
      <c r="AF5" s="3">
        <f>MAX('Axe Stats'!D$5 - $C5, 0)*'Axe Stats'!$F$5</f>
        <v>120</v>
      </c>
      <c r="AG5" s="3">
        <f>MAX('Axe Stats'!E$5 - $C5, 0)*'Axe Stats'!$F$5</f>
        <v>186</v>
      </c>
      <c r="AH5" s="3">
        <f>MAX('Axe Stats'!D$6 - $C5, 0)*'Axe Stats'!$F$6</f>
        <v>150</v>
      </c>
      <c r="AI5" s="3">
        <f>MAX('Axe Stats'!E$6 - $C5, 0)*'Axe Stats'!$F$6</f>
        <v>231</v>
      </c>
      <c r="AJ5" s="3">
        <f>MAX('Axe Stats'!D$7 - $C5, 0)*'Axe Stats'!$F$7</f>
        <v>188</v>
      </c>
      <c r="AK5" s="3">
        <f>MAX('Axe Stats'!E$7 - $C5, 0)*'Axe Stats'!$F$7</f>
        <v>288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47.006700000000002</v>
      </c>
      <c r="BG5" s="3">
        <f>MAX('Bow Stats'!E$2 - $C5, 0)*MAX(1 - $D5/100,0)*'Bow Stats'!$F$2</f>
        <v>69.757349999999988</v>
      </c>
      <c r="BH5" s="3">
        <f>MAX('Bow Stats'!D$3 - $C5, 0)*MAX(1 - $D5/100,0)*'Bow Stats'!$F$3</f>
        <v>62.772449999999999</v>
      </c>
      <c r="BI5" s="3">
        <f>MAX('Bow Stats'!E$3 - $C5, 0)*MAX(1 - $D5/100,0)*'Bow Stats'!$F$3</f>
        <v>91.842724999999987</v>
      </c>
      <c r="BJ5" s="3">
        <f>MAX('Bow Stats'!D$4 - $C5, 0)*MAX(1 - $D5/100,0)*'Bow Stats'!$F$4</f>
        <v>84.844500000000011</v>
      </c>
      <c r="BK5" s="3">
        <f>MAX('Bow Stats'!E$4 - $C5, 0)*MAX(1 - $D5/100,0)*'Bow Stats'!$F$4</f>
        <v>122.76224999999999</v>
      </c>
      <c r="BL5" s="3">
        <f>MAX('Bow Stats'!D$5 - $C5, 0)*MAX(1 - $D5/100,0)*'Bow Stats'!$F$5</f>
        <v>106.91655</v>
      </c>
      <c r="BM5" s="3">
        <f>MAX('Bow Stats'!E$5 - $C5, 0)*MAX(1 - $D5/100,0)*'Bow Stats'!$F$5</f>
        <v>153.68177499999999</v>
      </c>
      <c r="BN5" s="3">
        <f>MAX('Bow Stats'!D$6 - $C5, 0)*MAX(1 - $D5/100,0)*'Bow Stats'!$F$6</f>
        <v>132.14175</v>
      </c>
      <c r="BO5" s="3">
        <f>MAX('Bow Stats'!E$6 - $C5, 0)*MAX(1 - $D5/100,0)*'Bow Stats'!$F$6</f>
        <v>189.01837499999999</v>
      </c>
      <c r="BP5" s="3">
        <f>MAX('Bow Stats'!D$7 - $C5, 0)*MAX(1 - $D5/100,0)*'Bow Stats'!$F$7</f>
        <v>154.21380000000002</v>
      </c>
      <c r="BQ5" s="3">
        <f>MAX('Bow Stats'!E$7 - $C5, 0)*MAX(1 - $D5/100,0)*'Bow Stats'!$F$7</f>
        <v>219.93789999999998</v>
      </c>
      <c r="BS5" s="3">
        <f>MAX('Crossbow Stats'!D$2 - $C5, 0)*MAX(1 - $D5/100,0)*'Crossbow Stats'!$F$2</f>
        <v>70.125</v>
      </c>
      <c r="BT5" s="3">
        <f>MAX('Crossbow Stats'!E$2 - $C5*'Crossbow Stats'!$G$2, 0)*MAX(1 - $D5/100,0)*'Crossbow Stats'!$F$2</f>
        <v>70.125</v>
      </c>
      <c r="BU5" s="3">
        <f>MAX('Crossbow Stats'!D$3 - $C5, 0)*MAX(1 - $D5/100,0)*'Crossbow Stats'!$F$3</f>
        <v>91.375</v>
      </c>
      <c r="BV5" s="3">
        <f>MAX('Crossbow Stats'!E$3 - $C5*'Crossbow Stats'!$G$3, 0)*MAX(1 - $D5/100,0)*'Crossbow Stats'!$F$3</f>
        <v>91.375</v>
      </c>
      <c r="BW5" s="3">
        <f>MAX('Crossbow Stats'!D$4 - $C5, 0)*MAX(1 - $D5/100,0)*'Crossbow Stats'!$F$4</f>
        <v>119</v>
      </c>
      <c r="BX5" s="3">
        <f>MAX('Crossbow Stats'!E$4 - $C5*'Crossbow Stats'!$G$4, 0)*MAX(1 - $D5/100,0)*'Crossbow Stats'!$F$4</f>
        <v>238</v>
      </c>
      <c r="BY5" s="3">
        <f>MAX('Crossbow Stats'!D$5 - $C5, 0)*MAX(1 - $D5/100,0)*'Crossbow Stats'!$F$5</f>
        <v>146.625</v>
      </c>
      <c r="BZ5" s="3">
        <f>MAX('Crossbow Stats'!E$5 - $C5*'Crossbow Stats'!$G$5, 0)*MAX(1 - $D5/100,0)*'Crossbow Stats'!$F$5</f>
        <v>293.25</v>
      </c>
      <c r="CA5" s="3">
        <f>MAX('Crossbow Stats'!D$6 - $C5, 0)*MAX(1 - $D5/100,0)*'Crossbow Stats'!$F$6</f>
        <v>187</v>
      </c>
      <c r="CB5" s="3">
        <f>MAX('Crossbow Stats'!E$6 - $C5*'Crossbow Stats'!$G$6, 0)*MAX(1 - $D5/100,0)*'Crossbow Stats'!$F$6</f>
        <v>561</v>
      </c>
      <c r="CC5" s="3">
        <f>MAX('Crossbow Stats'!D$7 - $C5, 0)*MAX(1 - $D5/100,0)*'Crossbow Stats'!$F$7</f>
        <v>221</v>
      </c>
      <c r="CD5" s="3">
        <f>MAX('Crossbow Stats'!E$7 - $C5*'Crossbow Stats'!$G$7, 0)*MAX(1 - $D5/100,0)*'Crossbow Stats'!$F$7</f>
        <v>884</v>
      </c>
    </row>
    <row r="6" spans="1:82" x14ac:dyDescent="0.3">
      <c r="A6" s="1">
        <v>4</v>
      </c>
      <c r="B6">
        <v>550</v>
      </c>
      <c r="C6">
        <v>20</v>
      </c>
      <c r="D6">
        <v>2</v>
      </c>
      <c r="E6">
        <v>105</v>
      </c>
      <c r="F6" s="3">
        <f t="shared" si="0"/>
        <v>171.36187189015618</v>
      </c>
      <c r="H6" s="3" t="str">
        <f t="shared" ca="1" si="1"/>
        <v>T6 Scythe</v>
      </c>
      <c r="I6" s="3">
        <f>MAX('Sword Stats'!D$2 - $C6, 0)*MAX(1 - $D6/100,0)*'Sword Stats'!$F$2</f>
        <v>14.700000000000001</v>
      </c>
      <c r="J6" s="3">
        <f>MAX('Sword Stats'!E$2 - $C6, 0)*MAX(1 - $D6/100,0)*'Sword Stats'!$F$2</f>
        <v>36.75</v>
      </c>
      <c r="K6" s="3">
        <f>MAX('Sword Stats'!D$3 - $C6, 0)*MAX(1 - $D6/100,0)*'Sword Stats'!$F$3</f>
        <v>33.075000000000003</v>
      </c>
      <c r="L6" s="3">
        <f>MAX('Sword Stats'!E$3 - $C6, 0)*MAX(1 - $D6/100,0)*'Sword Stats'!$F$3</f>
        <v>64.3125</v>
      </c>
      <c r="M6" s="3">
        <f>MAX('Sword Stats'!D$4 - $C6, 0)*MAX(1 - $D6/100,0)*'Sword Stats'!$F$4</f>
        <v>55.125</v>
      </c>
      <c r="N6" s="3">
        <f>MAX('Sword Stats'!E$4 - $C6, 0)*MAX(1 - $D6/100,0)*'Sword Stats'!$F$4</f>
        <v>97.387499999999989</v>
      </c>
      <c r="O6" s="3">
        <f>MAX('Sword Stats'!D$5 - $C6, 0)*MAX(1 - $D6/100,0)*'Sword Stats'!$F$5</f>
        <v>80.849999999999994</v>
      </c>
      <c r="P6" s="3">
        <f>MAX('Sword Stats'!E$5 - $C6, 0)*MAX(1 - $D6/100,0)*'Sword Stats'!$F$5</f>
        <v>135.97499999999999</v>
      </c>
      <c r="Q6" s="3">
        <f>MAX('Sword Stats'!D$6 - $C6, 0)*MAX(1 - $D6/100,0)*'Sword Stats'!$F$6</f>
        <v>106.57499999999999</v>
      </c>
      <c r="R6" s="3">
        <f>MAX('Sword Stats'!E$6 - $C6, 0)*MAX(1 - $D6/100,0)*'Sword Stats'!$F$6</f>
        <v>174.5625</v>
      </c>
      <c r="S6" s="3">
        <f>MAX('Sword Stats'!D$7 - $C6, 0)*MAX(1 - $D6/100,0)*'Sword Stats'!$F$7</f>
        <v>128.625</v>
      </c>
      <c r="T6" s="3">
        <f>MAX('Sword Stats'!E$7 - $C6, 0)*MAX(1 - $D6/100,0)*'Sword Stats'!$F$7</f>
        <v>207.63750000000002</v>
      </c>
      <c r="U6" s="3">
        <f>MAX('Sword Stats'!D$8 - $C6, 0)*MAX(1 - $D6/100,0)*'Sword Stats'!$F$8</f>
        <v>161.69999999999999</v>
      </c>
      <c r="V6" s="3">
        <f>MAX('Sword Stats'!E$8 - $C6, 0)*MAX(1 - $D6/100,0)*'Sword Stats'!$F$8</f>
        <v>257.25</v>
      </c>
      <c r="W6" s="3">
        <f>MAX('Sword Stats'!D$9 - $C6, 0)*MAX(1 - $D6/100,0)*'Sword Stats'!$F$9</f>
        <v>29.400000000000002</v>
      </c>
      <c r="X6" s="3">
        <f>MAX('Sword Stats'!E$9 - $C6, 0)*MAX(1 - $D6/100,0)*'Sword Stats'!$F$9</f>
        <v>58.800000000000004</v>
      </c>
      <c r="Z6" s="3">
        <f>MAX('Axe Stats'!D$2 - $C6, 0)*'Axe Stats'!$F$2</f>
        <v>40</v>
      </c>
      <c r="AA6" s="3">
        <f>MAX('Axe Stats'!E$2 - $C6, 0)*'Axe Stats'!$F$2</f>
        <v>68</v>
      </c>
      <c r="AB6" s="3">
        <f>MAX('Axe Stats'!D$3 - $C6, 0)*'Axe Stats'!$F$3</f>
        <v>62</v>
      </c>
      <c r="AC6" s="3">
        <f>MAX('Axe Stats'!E$3 - $C6, 0)*'Axe Stats'!$F$3</f>
        <v>101</v>
      </c>
      <c r="AD6" s="3">
        <f>MAX('Axe Stats'!D$4 - $C6, 0)*'Axe Stats'!$F$4</f>
        <v>90</v>
      </c>
      <c r="AE6" s="3">
        <f>MAX('Axe Stats'!E$4 - $C6, 0)*'Axe Stats'!$F$4</f>
        <v>143</v>
      </c>
      <c r="AF6" s="3">
        <f>MAX('Axe Stats'!D$5 - $C6, 0)*'Axe Stats'!$F$5</f>
        <v>116</v>
      </c>
      <c r="AG6" s="3">
        <f>MAX('Axe Stats'!E$5 - $C6, 0)*'Axe Stats'!$F$5</f>
        <v>182</v>
      </c>
      <c r="AH6" s="3">
        <f>MAX('Axe Stats'!D$6 - $C6, 0)*'Axe Stats'!$F$6</f>
        <v>146</v>
      </c>
      <c r="AI6" s="3">
        <f>MAX('Axe Stats'!E$6 - $C6, 0)*'Axe Stats'!$F$6</f>
        <v>227</v>
      </c>
      <c r="AJ6" s="3">
        <f>MAX('Axe Stats'!D$7 - $C6, 0)*'Axe Stats'!$F$7</f>
        <v>184</v>
      </c>
      <c r="AK6" s="3">
        <f>MAX('Axe Stats'!E$7 - $C6, 0)*'Axe Stats'!$F$7</f>
        <v>284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42.881565999999999</v>
      </c>
      <c r="BG6" s="3">
        <f>MAX('Bow Stats'!E$2 - $C6, 0)*MAX(1 - $D6/100,0)*'Bow Stats'!$F$2</f>
        <v>65.177202999999992</v>
      </c>
      <c r="BH6" s="3">
        <f>MAX('Bow Stats'!D$3 - $C6, 0)*MAX(1 - $D6/100,0)*'Bow Stats'!$F$3</f>
        <v>58.332000999999991</v>
      </c>
      <c r="BI6" s="3">
        <f>MAX('Bow Stats'!E$3 - $C6, 0)*MAX(1 - $D6/100,0)*'Bow Stats'!$F$3</f>
        <v>86.820870499999984</v>
      </c>
      <c r="BJ6" s="3">
        <f>MAX('Bow Stats'!D$4 - $C6, 0)*MAX(1 - $D6/100,0)*'Bow Stats'!$F$4</f>
        <v>79.962610000000012</v>
      </c>
      <c r="BK6" s="3">
        <f>MAX('Bow Stats'!E$4 - $C6, 0)*MAX(1 - $D6/100,0)*'Bow Stats'!$F$4</f>
        <v>117.12200499999999</v>
      </c>
      <c r="BL6" s="3">
        <f>MAX('Bow Stats'!D$5 - $C6, 0)*MAX(1 - $D6/100,0)*'Bow Stats'!$F$5</f>
        <v>101.593219</v>
      </c>
      <c r="BM6" s="3">
        <f>MAX('Bow Stats'!E$5 - $C6, 0)*MAX(1 - $D6/100,0)*'Bow Stats'!$F$5</f>
        <v>147.42313949999999</v>
      </c>
      <c r="BN6" s="3">
        <f>MAX('Bow Stats'!D$6 - $C6, 0)*MAX(1 - $D6/100,0)*'Bow Stats'!$F$6</f>
        <v>126.31391499999999</v>
      </c>
      <c r="BO6" s="3">
        <f>MAX('Bow Stats'!E$6 - $C6, 0)*MAX(1 - $D6/100,0)*'Bow Stats'!$F$6</f>
        <v>182.05300749999998</v>
      </c>
      <c r="BP6" s="3">
        <f>MAX('Bow Stats'!D$7 - $C6, 0)*MAX(1 - $D6/100,0)*'Bow Stats'!$F$7</f>
        <v>147.944524</v>
      </c>
      <c r="BQ6" s="3">
        <f>MAX('Bow Stats'!E$7 - $C6, 0)*MAX(1 - $D6/100,0)*'Bow Stats'!$F$7</f>
        <v>212.354142</v>
      </c>
      <c r="BS6" s="3">
        <f>MAX('Crossbow Stats'!D$2 - $C6, 0)*MAX(1 - $D6/100,0)*'Crossbow Stats'!$F$2</f>
        <v>64.557500000000005</v>
      </c>
      <c r="BT6" s="3">
        <f>MAX('Crossbow Stats'!E$2 - $C6*'Crossbow Stats'!$G$2, 0)*MAX(1 - $D6/100,0)*'Crossbow Stats'!$F$2</f>
        <v>64.557500000000005</v>
      </c>
      <c r="BU6" s="3">
        <f>MAX('Crossbow Stats'!D$3 - $C6, 0)*MAX(1 - $D6/100,0)*'Crossbow Stats'!$F$3</f>
        <v>85.382499999999993</v>
      </c>
      <c r="BV6" s="3">
        <f>MAX('Crossbow Stats'!E$3 - $C6*'Crossbow Stats'!$G$3, 0)*MAX(1 - $D6/100,0)*'Crossbow Stats'!$F$3</f>
        <v>85.382499999999993</v>
      </c>
      <c r="BW6" s="3">
        <f>MAX('Crossbow Stats'!D$4 - $C6, 0)*MAX(1 - $D6/100,0)*'Crossbow Stats'!$F$4</f>
        <v>112.45500000000001</v>
      </c>
      <c r="BX6" s="3">
        <f>MAX('Crossbow Stats'!E$4 - $C6*'Crossbow Stats'!$G$4, 0)*MAX(1 - $D6/100,0)*'Crossbow Stats'!$F$4</f>
        <v>224.91000000000003</v>
      </c>
      <c r="BY6" s="3">
        <f>MAX('Crossbow Stats'!D$5 - $C6, 0)*MAX(1 - $D6/100,0)*'Crossbow Stats'!$F$5</f>
        <v>139.5275</v>
      </c>
      <c r="BZ6" s="3">
        <f>MAX('Crossbow Stats'!E$5 - $C6*'Crossbow Stats'!$G$5, 0)*MAX(1 - $D6/100,0)*'Crossbow Stats'!$F$5</f>
        <v>279.05500000000001</v>
      </c>
      <c r="CA6" s="3">
        <f>MAX('Crossbow Stats'!D$6 - $C6, 0)*MAX(1 - $D6/100,0)*'Crossbow Stats'!$F$6</f>
        <v>179.095</v>
      </c>
      <c r="CB6" s="3">
        <f>MAX('Crossbow Stats'!E$6 - $C6*'Crossbow Stats'!$G$6, 0)*MAX(1 - $D6/100,0)*'Crossbow Stats'!$F$6</f>
        <v>537.28499999999997</v>
      </c>
      <c r="CC6" s="3">
        <f>MAX('Crossbow Stats'!D$7 - $C6, 0)*MAX(1 - $D6/100,0)*'Crossbow Stats'!$F$7</f>
        <v>212.41499999999999</v>
      </c>
      <c r="CD6" s="3">
        <f>MAX('Crossbow Stats'!E$7 - $C6*'Crossbow Stats'!$G$7, 0)*MAX(1 - $D6/100,0)*'Crossbow Stats'!$F$7</f>
        <v>849.66</v>
      </c>
    </row>
    <row r="7" spans="1:82" x14ac:dyDescent="0.3">
      <c r="A7" s="1">
        <v>5</v>
      </c>
      <c r="B7">
        <v>600</v>
      </c>
      <c r="C7">
        <v>30</v>
      </c>
      <c r="D7">
        <v>5</v>
      </c>
      <c r="E7">
        <v>120</v>
      </c>
      <c r="F7" s="3">
        <f t="shared" si="0"/>
        <v>218.2290810398529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21.375</v>
      </c>
      <c r="K7" s="3">
        <f>MAX('Sword Stats'!D$3 - $C7, 0)*MAX(1 - $D7/100,0)*'Sword Stats'!$F$3</f>
        <v>17.8125</v>
      </c>
      <c r="L7" s="3">
        <f>MAX('Sword Stats'!E$3 - $C7, 0)*MAX(1 - $D7/100,0)*'Sword Stats'!$F$3</f>
        <v>48.09375</v>
      </c>
      <c r="M7" s="3">
        <f>MAX('Sword Stats'!D$4 - $C7, 0)*MAX(1 - $D7/100,0)*'Sword Stats'!$F$4</f>
        <v>39.1875</v>
      </c>
      <c r="N7" s="3">
        <f>MAX('Sword Stats'!E$4 - $C7, 0)*MAX(1 - $D7/100,0)*'Sword Stats'!$F$4</f>
        <v>80.15625</v>
      </c>
      <c r="O7" s="3">
        <f>MAX('Sword Stats'!D$5 - $C7, 0)*MAX(1 - $D7/100,0)*'Sword Stats'!$F$5</f>
        <v>64.125</v>
      </c>
      <c r="P7" s="3">
        <f>MAX('Sword Stats'!E$5 - $C7, 0)*MAX(1 - $D7/100,0)*'Sword Stats'!$F$5</f>
        <v>117.5625</v>
      </c>
      <c r="Q7" s="3">
        <f>MAX('Sword Stats'!D$6 - $C7, 0)*MAX(1 - $D7/100,0)*'Sword Stats'!$F$6</f>
        <v>89.0625</v>
      </c>
      <c r="R7" s="3">
        <f>MAX('Sword Stats'!E$6 - $C7, 0)*MAX(1 - $D7/100,0)*'Sword Stats'!$F$6</f>
        <v>154.96875</v>
      </c>
      <c r="S7" s="3">
        <f>MAX('Sword Stats'!D$7 - $C7, 0)*MAX(1 - $D7/100,0)*'Sword Stats'!$F$7</f>
        <v>110.4375</v>
      </c>
      <c r="T7" s="3">
        <f>MAX('Sword Stats'!E$7 - $C7, 0)*MAX(1 - $D7/100,0)*'Sword Stats'!$F$7</f>
        <v>187.03125</v>
      </c>
      <c r="U7" s="3">
        <f>MAX('Sword Stats'!D$8 - $C7, 0)*MAX(1 - $D7/100,0)*'Sword Stats'!$F$8</f>
        <v>142.5</v>
      </c>
      <c r="V7" s="3">
        <f>MAX('Sword Stats'!E$8 - $C7, 0)*MAX(1 - $D7/100,0)*'Sword Stats'!$F$8</f>
        <v>235.125</v>
      </c>
      <c r="W7" s="3">
        <f>MAX('Sword Stats'!D$9 - $C7, 0)*MAX(1 - $D7/100,0)*'Sword Stats'!$F$9</f>
        <v>14.25</v>
      </c>
      <c r="X7" s="3">
        <f>MAX('Sword Stats'!E$9 - $C7, 0)*MAX(1 - $D7/100,0)*'Sword Stats'!$F$9</f>
        <v>42.75</v>
      </c>
      <c r="Z7" s="3">
        <f>MAX('Axe Stats'!D$2 - $C7, 0)*'Axe Stats'!$F$2</f>
        <v>32</v>
      </c>
      <c r="AA7" s="3">
        <f>MAX('Axe Stats'!E$2 - $C7, 0)*'Axe Stats'!$F$2</f>
        <v>60</v>
      </c>
      <c r="AB7" s="3">
        <f>MAX('Axe Stats'!D$3 - $C7, 0)*'Axe Stats'!$F$3</f>
        <v>54</v>
      </c>
      <c r="AC7" s="3">
        <f>MAX('Axe Stats'!E$3 - $C7, 0)*'Axe Stats'!$F$3</f>
        <v>93</v>
      </c>
      <c r="AD7" s="3">
        <f>MAX('Axe Stats'!D$4 - $C7, 0)*'Axe Stats'!$F$4</f>
        <v>82</v>
      </c>
      <c r="AE7" s="3">
        <f>MAX('Axe Stats'!E$4 - $C7, 0)*'Axe Stats'!$F$4</f>
        <v>135</v>
      </c>
      <c r="AF7" s="3">
        <f>MAX('Axe Stats'!D$5 - $C7, 0)*'Axe Stats'!$F$5</f>
        <v>108</v>
      </c>
      <c r="AG7" s="3">
        <f>MAX('Axe Stats'!E$5 - $C7, 0)*'Axe Stats'!$F$5</f>
        <v>174</v>
      </c>
      <c r="AH7" s="3">
        <f>MAX('Axe Stats'!D$6 - $C7, 0)*'Axe Stats'!$F$6</f>
        <v>138</v>
      </c>
      <c r="AI7" s="3">
        <f>MAX('Axe Stats'!E$6 - $C7, 0)*'Axe Stats'!$F$6</f>
        <v>219</v>
      </c>
      <c r="AJ7" s="3">
        <f>MAX('Axe Stats'!D$7 - $C7, 0)*'Axe Stats'!$F$7</f>
        <v>176</v>
      </c>
      <c r="AK7" s="3">
        <f>MAX('Axe Stats'!E$7 - $C7, 0)*'Axe Stats'!$F$7</f>
        <v>276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35.393864999999998</v>
      </c>
      <c r="BG7" s="3">
        <f>MAX('Bow Stats'!E$2 - $C7, 0)*MAX(1 - $D7/100,0)*'Bow Stats'!$F$2</f>
        <v>57.006982499999992</v>
      </c>
      <c r="BH7" s="3">
        <f>MAX('Bow Stats'!D$3 - $C7, 0)*MAX(1 - $D7/100,0)*'Bow Stats'!$F$3</f>
        <v>50.371327499999992</v>
      </c>
      <c r="BI7" s="3">
        <f>MAX('Bow Stats'!E$3 - $C7, 0)*MAX(1 - $D7/100,0)*'Bow Stats'!$F$3</f>
        <v>77.988088749999989</v>
      </c>
      <c r="BJ7" s="3">
        <f>MAX('Bow Stats'!D$4 - $C7, 0)*MAX(1 - $D7/100,0)*'Bow Stats'!$F$4</f>
        <v>71.339775000000003</v>
      </c>
      <c r="BK7" s="3">
        <f>MAX('Bow Stats'!E$4 - $C7, 0)*MAX(1 - $D7/100,0)*'Bow Stats'!$F$4</f>
        <v>107.36163749999999</v>
      </c>
      <c r="BL7" s="3">
        <f>MAX('Bow Stats'!D$5 - $C7, 0)*MAX(1 - $D7/100,0)*'Bow Stats'!$F$5</f>
        <v>92.308222499999985</v>
      </c>
      <c r="BM7" s="3">
        <f>MAX('Bow Stats'!E$5 - $C7, 0)*MAX(1 - $D7/100,0)*'Bow Stats'!$F$5</f>
        <v>136.73518625</v>
      </c>
      <c r="BN7" s="3">
        <f>MAX('Bow Stats'!D$6 - $C7, 0)*MAX(1 - $D7/100,0)*'Bow Stats'!$F$6</f>
        <v>116.27216249999999</v>
      </c>
      <c r="BO7" s="3">
        <f>MAX('Bow Stats'!E$6 - $C7, 0)*MAX(1 - $D7/100,0)*'Bow Stats'!$F$6</f>
        <v>170.30495624999998</v>
      </c>
      <c r="BP7" s="3">
        <f>MAX('Bow Stats'!D$7 - $C7, 0)*MAX(1 - $D7/100,0)*'Bow Stats'!$F$7</f>
        <v>137.24061</v>
      </c>
      <c r="BQ7" s="3">
        <f>MAX('Bow Stats'!E$7 - $C7, 0)*MAX(1 - $D7/100,0)*'Bow Stats'!$F$7</f>
        <v>199.678505</v>
      </c>
      <c r="BS7" s="3">
        <f>MAX('Crossbow Stats'!D$2 - $C7, 0)*MAX(1 - $D7/100,0)*'Crossbow Stats'!$F$2</f>
        <v>54.506250000000001</v>
      </c>
      <c r="BT7" s="3">
        <f>MAX('Crossbow Stats'!E$2 - $C7*'Crossbow Stats'!$G$2, 0)*MAX(1 - $D7/100,0)*'Crossbow Stats'!$F$2</f>
        <v>54.506250000000001</v>
      </c>
      <c r="BU7" s="3">
        <f>MAX('Crossbow Stats'!D$3 - $C7, 0)*MAX(1 - $D7/100,0)*'Crossbow Stats'!$F$3</f>
        <v>74.693749999999994</v>
      </c>
      <c r="BV7" s="3">
        <f>MAX('Crossbow Stats'!E$3 - $C7*'Crossbow Stats'!$G$3, 0)*MAX(1 - $D7/100,0)*'Crossbow Stats'!$F$3</f>
        <v>74.693749999999994</v>
      </c>
      <c r="BW7" s="3">
        <f>MAX('Crossbow Stats'!D$4 - $C7, 0)*MAX(1 - $D7/100,0)*'Crossbow Stats'!$F$4</f>
        <v>100.9375</v>
      </c>
      <c r="BX7" s="3">
        <f>MAX('Crossbow Stats'!E$4 - $C7*'Crossbow Stats'!$G$4, 0)*MAX(1 - $D7/100,0)*'Crossbow Stats'!$F$4</f>
        <v>201.875</v>
      </c>
      <c r="BY7" s="3">
        <f>MAX('Crossbow Stats'!D$5 - $C7, 0)*MAX(1 - $D7/100,0)*'Crossbow Stats'!$F$5</f>
        <v>127.18124999999999</v>
      </c>
      <c r="BZ7" s="3">
        <f>MAX('Crossbow Stats'!E$5 - $C7*'Crossbow Stats'!$G$5, 0)*MAX(1 - $D7/100,0)*'Crossbow Stats'!$F$5</f>
        <v>254.36249999999998</v>
      </c>
      <c r="CA7" s="3">
        <f>MAX('Crossbow Stats'!D$6 - $C7, 0)*MAX(1 - $D7/100,0)*'Crossbow Stats'!$F$6</f>
        <v>165.53749999999999</v>
      </c>
      <c r="CB7" s="3">
        <f>MAX('Crossbow Stats'!E$6 - $C7*'Crossbow Stats'!$G$6, 0)*MAX(1 - $D7/100,0)*'Crossbow Stats'!$F$6</f>
        <v>496.61250000000001</v>
      </c>
      <c r="CC7" s="3">
        <f>MAX('Crossbow Stats'!D$7 - $C7, 0)*MAX(1 - $D7/100,0)*'Crossbow Stats'!$F$7</f>
        <v>197.83750000000001</v>
      </c>
      <c r="CD7" s="3">
        <f>MAX('Crossbow Stats'!E$7 - $C7*'Crossbow Stats'!$G$7, 0)*MAX(1 - $D7/100,0)*'Crossbow Stats'!$F$7</f>
        <v>791.35</v>
      </c>
    </row>
    <row r="8" spans="1:82" x14ac:dyDescent="0.3">
      <c r="A8" s="1">
        <v>6</v>
      </c>
      <c r="B8">
        <v>675</v>
      </c>
      <c r="C8">
        <v>35</v>
      </c>
      <c r="D8">
        <v>10</v>
      </c>
      <c r="E8">
        <v>130</v>
      </c>
      <c r="F8" s="3">
        <f t="shared" si="0"/>
        <v>270.31714764872055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13.5</v>
      </c>
      <c r="K8" s="3">
        <f>MAX('Sword Stats'!D$3 - $C8, 0)*MAX(1 - $D8/100,0)*'Sword Stats'!$F$3</f>
        <v>10.125</v>
      </c>
      <c r="L8" s="3">
        <f>MAX('Sword Stats'!E$3 - $C8, 0)*MAX(1 - $D8/100,0)*'Sword Stats'!$F$3</f>
        <v>38.8125</v>
      </c>
      <c r="M8" s="3">
        <f>MAX('Sword Stats'!D$4 - $C8, 0)*MAX(1 - $D8/100,0)*'Sword Stats'!$F$4</f>
        <v>30.375</v>
      </c>
      <c r="N8" s="3">
        <f>MAX('Sword Stats'!E$4 - $C8, 0)*MAX(1 - $D8/100,0)*'Sword Stats'!$F$4</f>
        <v>69.1875</v>
      </c>
      <c r="O8" s="3">
        <f>MAX('Sword Stats'!D$5 - $C8, 0)*MAX(1 - $D8/100,0)*'Sword Stats'!$F$5</f>
        <v>54</v>
      </c>
      <c r="P8" s="3">
        <f>MAX('Sword Stats'!E$5 - $C8, 0)*MAX(1 - $D8/100,0)*'Sword Stats'!$F$5</f>
        <v>104.625</v>
      </c>
      <c r="Q8" s="3">
        <f>MAX('Sword Stats'!D$6 - $C8, 0)*MAX(1 - $D8/100,0)*'Sword Stats'!$F$6</f>
        <v>77.625</v>
      </c>
      <c r="R8" s="3">
        <f>MAX('Sword Stats'!E$6 - $C8, 0)*MAX(1 - $D8/100,0)*'Sword Stats'!$F$6</f>
        <v>140.0625</v>
      </c>
      <c r="S8" s="3">
        <f>MAX('Sword Stats'!D$7 - $C8, 0)*MAX(1 - $D8/100,0)*'Sword Stats'!$F$7</f>
        <v>97.875</v>
      </c>
      <c r="T8" s="3">
        <f>MAX('Sword Stats'!E$7 - $C8, 0)*MAX(1 - $D8/100,0)*'Sword Stats'!$F$7</f>
        <v>170.4375</v>
      </c>
      <c r="U8" s="3">
        <f>MAX('Sword Stats'!D$8 - $C8, 0)*MAX(1 - $D8/100,0)*'Sword Stats'!$F$8</f>
        <v>128.25</v>
      </c>
      <c r="V8" s="3">
        <f>MAX('Sword Stats'!E$8 - $C8, 0)*MAX(1 - $D8/100,0)*'Sword Stats'!$F$8</f>
        <v>216</v>
      </c>
      <c r="W8" s="3">
        <f>MAX('Sword Stats'!D$9 - $C8, 0)*MAX(1 - $D8/100,0)*'Sword Stats'!$F$9</f>
        <v>6.75</v>
      </c>
      <c r="X8" s="3">
        <f>MAX('Sword Stats'!E$9 - $C8, 0)*MAX(1 - $D8/100,0)*'Sword Stats'!$F$9</f>
        <v>33.75</v>
      </c>
      <c r="Z8" s="3">
        <f>MAX('Axe Stats'!D$2 - $C8, 0)*'Axe Stats'!$F$2</f>
        <v>28</v>
      </c>
      <c r="AA8" s="3">
        <f>MAX('Axe Stats'!E$2 - $C8, 0)*'Axe Stats'!$F$2</f>
        <v>56</v>
      </c>
      <c r="AB8" s="3">
        <f>MAX('Axe Stats'!D$3 - $C8, 0)*'Axe Stats'!$F$3</f>
        <v>50</v>
      </c>
      <c r="AC8" s="3">
        <f>MAX('Axe Stats'!E$3 - $C8, 0)*'Axe Stats'!$F$3</f>
        <v>89</v>
      </c>
      <c r="AD8" s="3">
        <f>MAX('Axe Stats'!D$4 - $C8, 0)*'Axe Stats'!$F$4</f>
        <v>78</v>
      </c>
      <c r="AE8" s="3">
        <f>MAX('Axe Stats'!E$4 - $C8, 0)*'Axe Stats'!$F$4</f>
        <v>131</v>
      </c>
      <c r="AF8" s="3">
        <f>MAX('Axe Stats'!D$5 - $C8, 0)*'Axe Stats'!$F$5</f>
        <v>104</v>
      </c>
      <c r="AG8" s="3">
        <f>MAX('Axe Stats'!E$5 - $C8, 0)*'Axe Stats'!$F$5</f>
        <v>170</v>
      </c>
      <c r="AH8" s="3">
        <f>MAX('Axe Stats'!D$6 - $C8, 0)*'Axe Stats'!$F$6</f>
        <v>134</v>
      </c>
      <c r="AI8" s="3">
        <f>MAX('Axe Stats'!E$6 - $C8, 0)*'Axe Stats'!$F$6</f>
        <v>215</v>
      </c>
      <c r="AJ8" s="3">
        <f>MAX('Axe Stats'!D$7 - $C8, 0)*'Axe Stats'!$F$7</f>
        <v>172</v>
      </c>
      <c r="AK8" s="3">
        <f>MAX('Axe Stats'!E$7 - $C8, 0)*'Axe Stats'!$F$7</f>
        <v>272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30.606030000000001</v>
      </c>
      <c r="BG8" s="3">
        <f>MAX('Bow Stats'!E$2 - $C8, 0)*MAX(1 - $D8/100,0)*'Bow Stats'!$F$2</f>
        <v>51.081614999999999</v>
      </c>
      <c r="BH8" s="3">
        <f>MAX('Bow Stats'!D$3 - $C8, 0)*MAX(1 - $D8/100,0)*'Bow Stats'!$F$3</f>
        <v>44.795205000000003</v>
      </c>
      <c r="BI8" s="3">
        <f>MAX('Bow Stats'!E$3 - $C8, 0)*MAX(1 - $D8/100,0)*'Bow Stats'!$F$3</f>
        <v>70.958452499999993</v>
      </c>
      <c r="BJ8" s="3">
        <f>MAX('Bow Stats'!D$4 - $C8, 0)*MAX(1 - $D8/100,0)*'Bow Stats'!$F$4</f>
        <v>64.660049999999998</v>
      </c>
      <c r="BK8" s="3">
        <f>MAX('Bow Stats'!E$4 - $C8, 0)*MAX(1 - $D8/100,0)*'Bow Stats'!$F$4</f>
        <v>98.786024999999995</v>
      </c>
      <c r="BL8" s="3">
        <f>MAX('Bow Stats'!D$5 - $C8, 0)*MAX(1 - $D8/100,0)*'Bow Stats'!$F$5</f>
        <v>84.524895000000001</v>
      </c>
      <c r="BM8" s="3">
        <f>MAX('Bow Stats'!E$5 - $C8, 0)*MAX(1 - $D8/100,0)*'Bow Stats'!$F$5</f>
        <v>126.6135975</v>
      </c>
      <c r="BN8" s="3">
        <f>MAX('Bow Stats'!D$6 - $C8, 0)*MAX(1 - $D8/100,0)*'Bow Stats'!$F$6</f>
        <v>107.227575</v>
      </c>
      <c r="BO8" s="3">
        <f>MAX('Bow Stats'!E$6 - $C8, 0)*MAX(1 - $D8/100,0)*'Bow Stats'!$F$6</f>
        <v>158.41653749999998</v>
      </c>
      <c r="BP8" s="3">
        <f>MAX('Bow Stats'!D$7 - $C8, 0)*MAX(1 - $D8/100,0)*'Bow Stats'!$F$7</f>
        <v>127.09242</v>
      </c>
      <c r="BQ8" s="3">
        <f>MAX('Bow Stats'!E$7 - $C8, 0)*MAX(1 - $D8/100,0)*'Bow Stats'!$F$7</f>
        <v>186.24411000000001</v>
      </c>
      <c r="BS8" s="3">
        <f>MAX('Crossbow Stats'!D$2 - $C8, 0)*MAX(1 - $D8/100,0)*'Crossbow Stats'!$F$2</f>
        <v>47.8125</v>
      </c>
      <c r="BT8" s="3">
        <f>MAX('Crossbow Stats'!E$2 - $C8*'Crossbow Stats'!$G$2, 0)*MAX(1 - $D8/100,0)*'Crossbow Stats'!$F$2</f>
        <v>47.8125</v>
      </c>
      <c r="BU8" s="3">
        <f>MAX('Crossbow Stats'!D$3 - $C8, 0)*MAX(1 - $D8/100,0)*'Crossbow Stats'!$F$3</f>
        <v>66.9375</v>
      </c>
      <c r="BV8" s="3">
        <f>MAX('Crossbow Stats'!E$3 - $C8*'Crossbow Stats'!$G$3, 0)*MAX(1 - $D8/100,0)*'Crossbow Stats'!$F$3</f>
        <v>66.9375</v>
      </c>
      <c r="BW8" s="3">
        <f>MAX('Crossbow Stats'!D$4 - $C8, 0)*MAX(1 - $D8/100,0)*'Crossbow Stats'!$F$4</f>
        <v>91.8</v>
      </c>
      <c r="BX8" s="3">
        <f>MAX('Crossbow Stats'!E$4 - $C8*'Crossbow Stats'!$G$4, 0)*MAX(1 - $D8/100,0)*'Crossbow Stats'!$F$4</f>
        <v>183.6</v>
      </c>
      <c r="BY8" s="3">
        <f>MAX('Crossbow Stats'!D$5 - $C8, 0)*MAX(1 - $D8/100,0)*'Crossbow Stats'!$F$5</f>
        <v>116.66249999999999</v>
      </c>
      <c r="BZ8" s="3">
        <f>MAX('Crossbow Stats'!E$5 - $C8*'Crossbow Stats'!$G$5, 0)*MAX(1 - $D8/100,0)*'Crossbow Stats'!$F$5</f>
        <v>233.32499999999999</v>
      </c>
      <c r="CA8" s="3">
        <f>MAX('Crossbow Stats'!D$6 - $C8, 0)*MAX(1 - $D8/100,0)*'Crossbow Stats'!$F$6</f>
        <v>153</v>
      </c>
      <c r="CB8" s="3">
        <f>MAX('Crossbow Stats'!E$6 - $C8*'Crossbow Stats'!$G$6, 0)*MAX(1 - $D8/100,0)*'Crossbow Stats'!$F$6</f>
        <v>459</v>
      </c>
      <c r="CC8" s="3">
        <f>MAX('Crossbow Stats'!D$7 - $C8, 0)*MAX(1 - $D8/100,0)*'Crossbow Stats'!$F$7</f>
        <v>183.6</v>
      </c>
      <c r="CD8" s="3">
        <f>MAX('Crossbow Stats'!E$7 - $C8*'Crossbow Stats'!$G$7, 0)*MAX(1 - $D8/100,0)*'Crossbow Stats'!$F$7</f>
        <v>734.4</v>
      </c>
    </row>
    <row r="9" spans="1:82" x14ac:dyDescent="0.3">
      <c r="A9" s="1">
        <v>7</v>
      </c>
      <c r="B9">
        <v>730</v>
      </c>
      <c r="C9">
        <v>40</v>
      </c>
      <c r="D9">
        <v>15</v>
      </c>
      <c r="E9">
        <v>145</v>
      </c>
      <c r="F9" s="3">
        <f t="shared" si="0"/>
        <v>330.25763603543089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6.375</v>
      </c>
      <c r="K9" s="3">
        <f>MAX('Sword Stats'!D$3 - $C9, 0)*MAX(1 - $D9/100,0)*'Sword Stats'!$F$3</f>
        <v>3.1875</v>
      </c>
      <c r="L9" s="3">
        <f>MAX('Sword Stats'!E$3 - $C9, 0)*MAX(1 - $D9/100,0)*'Sword Stats'!$F$3</f>
        <v>30.28125</v>
      </c>
      <c r="M9" s="3">
        <f>MAX('Sword Stats'!D$4 - $C9, 0)*MAX(1 - $D9/100,0)*'Sword Stats'!$F$4</f>
        <v>22.3125</v>
      </c>
      <c r="N9" s="3">
        <f>MAX('Sword Stats'!E$4 - $C9, 0)*MAX(1 - $D9/100,0)*'Sword Stats'!$F$4</f>
        <v>58.96875</v>
      </c>
      <c r="O9" s="3">
        <f>MAX('Sword Stats'!D$5 - $C9, 0)*MAX(1 - $D9/100,0)*'Sword Stats'!$F$5</f>
        <v>44.625</v>
      </c>
      <c r="P9" s="3">
        <f>MAX('Sword Stats'!E$5 - $C9, 0)*MAX(1 - $D9/100,0)*'Sword Stats'!$F$5</f>
        <v>92.4375</v>
      </c>
      <c r="Q9" s="3">
        <f>MAX('Sword Stats'!D$6 - $C9, 0)*MAX(1 - $D9/100,0)*'Sword Stats'!$F$6</f>
        <v>66.9375</v>
      </c>
      <c r="R9" s="3">
        <f>MAX('Sword Stats'!E$6 - $C9, 0)*MAX(1 - $D9/100,0)*'Sword Stats'!$F$6</f>
        <v>125.90625</v>
      </c>
      <c r="S9" s="3">
        <f>MAX('Sword Stats'!D$7 - $C9, 0)*MAX(1 - $D9/100,0)*'Sword Stats'!$F$7</f>
        <v>86.0625</v>
      </c>
      <c r="T9" s="3">
        <f>MAX('Sword Stats'!E$7 - $C9, 0)*MAX(1 - $D9/100,0)*'Sword Stats'!$F$7</f>
        <v>154.59375</v>
      </c>
      <c r="U9" s="3">
        <f>MAX('Sword Stats'!D$8 - $C9, 0)*MAX(1 - $D9/100,0)*'Sword Stats'!$F$8</f>
        <v>114.75</v>
      </c>
      <c r="V9" s="3">
        <f>MAX('Sword Stats'!E$8 - $C9, 0)*MAX(1 - $D9/100,0)*'Sword Stats'!$F$8</f>
        <v>197.625</v>
      </c>
      <c r="W9" s="3">
        <f>MAX('Sword Stats'!D$9 - $C9, 0)*MAX(1 - $D9/100,0)*'Sword Stats'!$F$9</f>
        <v>0</v>
      </c>
      <c r="X9" s="3">
        <f>MAX('Sword Stats'!E$9 - $C9, 0)*MAX(1 - $D9/100,0)*'Sword Stats'!$F$9</f>
        <v>25.5</v>
      </c>
      <c r="Z9" s="3">
        <f>MAX('Axe Stats'!D$2 - $C9, 0)*'Axe Stats'!$F$2</f>
        <v>24</v>
      </c>
      <c r="AA9" s="3">
        <f>MAX('Axe Stats'!E$2 - $C9, 0)*'Axe Stats'!$F$2</f>
        <v>52</v>
      </c>
      <c r="AB9" s="3">
        <f>MAX('Axe Stats'!D$3 - $C9, 0)*'Axe Stats'!$F$3</f>
        <v>46</v>
      </c>
      <c r="AC9" s="3">
        <f>MAX('Axe Stats'!E$3 - $C9, 0)*'Axe Stats'!$F$3</f>
        <v>85</v>
      </c>
      <c r="AD9" s="3">
        <f>MAX('Axe Stats'!D$4 - $C9, 0)*'Axe Stats'!$F$4</f>
        <v>74</v>
      </c>
      <c r="AE9" s="3">
        <f>MAX('Axe Stats'!E$4 - $C9, 0)*'Axe Stats'!$F$4</f>
        <v>127</v>
      </c>
      <c r="AF9" s="3">
        <f>MAX('Axe Stats'!D$5 - $C9, 0)*'Axe Stats'!$F$5</f>
        <v>100</v>
      </c>
      <c r="AG9" s="3">
        <f>MAX('Axe Stats'!E$5 - $C9, 0)*'Axe Stats'!$F$5</f>
        <v>166</v>
      </c>
      <c r="AH9" s="3">
        <f>MAX('Axe Stats'!D$6 - $C9, 0)*'Axe Stats'!$F$6</f>
        <v>130</v>
      </c>
      <c r="AI9" s="3">
        <f>MAX('Axe Stats'!E$6 - $C9, 0)*'Axe Stats'!$F$6</f>
        <v>211</v>
      </c>
      <c r="AJ9" s="3">
        <f>MAX('Axe Stats'!D$7 - $C9, 0)*'Axe Stats'!$F$7</f>
        <v>168</v>
      </c>
      <c r="AK9" s="3">
        <f>MAX('Axe Stats'!E$7 - $C9, 0)*'Axe Stats'!$F$7</f>
        <v>268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26.143194999999999</v>
      </c>
      <c r="BG9" s="3">
        <f>MAX('Bow Stats'!E$2 - $C9, 0)*MAX(1 - $D9/100,0)*'Bow Stats'!$F$2</f>
        <v>45.481247499999995</v>
      </c>
      <c r="BH9" s="3">
        <f>MAX('Bow Stats'!D$3 - $C9, 0)*MAX(1 - $D9/100,0)*'Bow Stats'!$F$3</f>
        <v>39.544082499999995</v>
      </c>
      <c r="BI9" s="3">
        <f>MAX('Bow Stats'!E$3 - $C9, 0)*MAX(1 - $D9/100,0)*'Bow Stats'!$F$3</f>
        <v>64.253816249999986</v>
      </c>
      <c r="BJ9" s="3">
        <f>MAX('Bow Stats'!D$4 - $C9, 0)*MAX(1 - $D9/100,0)*'Bow Stats'!$F$4</f>
        <v>58.305325000000003</v>
      </c>
      <c r="BK9" s="3">
        <f>MAX('Bow Stats'!E$4 - $C9, 0)*MAX(1 - $D9/100,0)*'Bow Stats'!$F$4</f>
        <v>90.535412499999993</v>
      </c>
      <c r="BL9" s="3">
        <f>MAX('Bow Stats'!D$5 - $C9, 0)*MAX(1 - $D9/100,0)*'Bow Stats'!$F$5</f>
        <v>77.066567499999991</v>
      </c>
      <c r="BM9" s="3">
        <f>MAX('Bow Stats'!E$5 - $C9, 0)*MAX(1 - $D9/100,0)*'Bow Stats'!$F$5</f>
        <v>116.81700875</v>
      </c>
      <c r="BN9" s="3">
        <f>MAX('Bow Stats'!D$6 - $C9, 0)*MAX(1 - $D9/100,0)*'Bow Stats'!$F$6</f>
        <v>98.507987499999999</v>
      </c>
      <c r="BO9" s="3">
        <f>MAX('Bow Stats'!E$6 - $C9, 0)*MAX(1 - $D9/100,0)*'Bow Stats'!$F$6</f>
        <v>146.85311874999996</v>
      </c>
      <c r="BP9" s="3">
        <f>MAX('Bow Stats'!D$7 - $C9, 0)*MAX(1 - $D9/100,0)*'Bow Stats'!$F$7</f>
        <v>117.26922999999999</v>
      </c>
      <c r="BQ9" s="3">
        <f>MAX('Bow Stats'!E$7 - $C9, 0)*MAX(1 - $D9/100,0)*'Bow Stats'!$F$7</f>
        <v>173.13471499999997</v>
      </c>
      <c r="BS9" s="3">
        <f>MAX('Crossbow Stats'!D$2 - $C9, 0)*MAX(1 - $D9/100,0)*'Crossbow Stats'!$F$2</f>
        <v>41.543749999999996</v>
      </c>
      <c r="BT9" s="3">
        <f>MAX('Crossbow Stats'!E$2 - $C9*'Crossbow Stats'!$G$2, 0)*MAX(1 - $D9/100,0)*'Crossbow Stats'!$F$2</f>
        <v>41.543749999999996</v>
      </c>
      <c r="BU9" s="3">
        <f>MAX('Crossbow Stats'!D$3 - $C9, 0)*MAX(1 - $D9/100,0)*'Crossbow Stats'!$F$3</f>
        <v>59.606249999999996</v>
      </c>
      <c r="BV9" s="3">
        <f>MAX('Crossbow Stats'!E$3 - $C9*'Crossbow Stats'!$G$3, 0)*MAX(1 - $D9/100,0)*'Crossbow Stats'!$F$3</f>
        <v>59.606249999999996</v>
      </c>
      <c r="BW9" s="3">
        <f>MAX('Crossbow Stats'!D$4 - $C9, 0)*MAX(1 - $D9/100,0)*'Crossbow Stats'!$F$4</f>
        <v>83.087499999999991</v>
      </c>
      <c r="BX9" s="3">
        <f>MAX('Crossbow Stats'!E$4 - $C9*'Crossbow Stats'!$G$4, 0)*MAX(1 - $D9/100,0)*'Crossbow Stats'!$F$4</f>
        <v>166.17499999999998</v>
      </c>
      <c r="BY9" s="3">
        <f>MAX('Crossbow Stats'!D$5 - $C9, 0)*MAX(1 - $D9/100,0)*'Crossbow Stats'!$F$5</f>
        <v>106.56874999999999</v>
      </c>
      <c r="BZ9" s="3">
        <f>MAX('Crossbow Stats'!E$5 - $C9*'Crossbow Stats'!$G$5, 0)*MAX(1 - $D9/100,0)*'Crossbow Stats'!$F$5</f>
        <v>213.13749999999999</v>
      </c>
      <c r="CA9" s="3">
        <f>MAX('Crossbow Stats'!D$6 - $C9, 0)*MAX(1 - $D9/100,0)*'Crossbow Stats'!$F$6</f>
        <v>140.88749999999999</v>
      </c>
      <c r="CB9" s="3">
        <f>MAX('Crossbow Stats'!E$6 - $C9*'Crossbow Stats'!$G$6, 0)*MAX(1 - $D9/100,0)*'Crossbow Stats'!$F$6</f>
        <v>422.66249999999997</v>
      </c>
      <c r="CC9" s="3">
        <f>MAX('Crossbow Stats'!D$7 - $C9, 0)*MAX(1 - $D9/100,0)*'Crossbow Stats'!$F$7</f>
        <v>169.78749999999999</v>
      </c>
      <c r="CD9" s="3">
        <f>MAX('Crossbow Stats'!E$7 - $C9*'Crossbow Stats'!$G$7, 0)*MAX(1 - $D9/100,0)*'Crossbow Stats'!$F$7</f>
        <v>679.15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1.1000000000000001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141B-0FB0-437F-A272-458D911EA50B}">
  <dimension ref="A1:CD14"/>
  <sheetViews>
    <sheetView zoomScaleNormal="100" workbookViewId="0">
      <pane xSplit="1" topLeftCell="B1" activePane="topRight" state="frozen"/>
      <selection activeCell="D20" sqref="D20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200</v>
      </c>
      <c r="C3">
        <v>5</v>
      </c>
      <c r="D3">
        <v>0</v>
      </c>
      <c r="E3">
        <v>40</v>
      </c>
      <c r="F3" s="3">
        <f>($B3 + 3 * $C3) / 10 / (1 - $D3 * 0.006) *POWER($E3, 0.75) * $C$14 / 13</f>
        <v>68.393282673966368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240</v>
      </c>
      <c r="C4">
        <v>15</v>
      </c>
      <c r="D4">
        <v>0</v>
      </c>
      <c r="E4">
        <v>50</v>
      </c>
      <c r="F4" s="3">
        <f t="shared" ref="F4:F9" si="0">($B4 + 3 * $C4) / 10 / (1 - $D4 * 0.006) *POWER($E4, 0.75) * $C$14 / 13</f>
        <v>107.1771881529622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22.5</v>
      </c>
      <c r="J4" s="3">
        <f>MAX('Sword Stats'!E$2 - $C4, 0)*MAX(1 - $D4/100,0)*'Sword Stats'!$F$2</f>
        <v>45</v>
      </c>
      <c r="K4" s="3">
        <f>MAX('Sword Stats'!D$3 - $C4, 0)*MAX(1 - $D4/100,0)*'Sword Stats'!$F$3</f>
        <v>41.25</v>
      </c>
      <c r="L4" s="3">
        <f>MAX('Sword Stats'!E$3 - $C4, 0)*MAX(1 - $D4/100,0)*'Sword Stats'!$F$3</f>
        <v>73.125</v>
      </c>
      <c r="M4" s="3">
        <f>MAX('Sword Stats'!D$4 - $C4, 0)*MAX(1 - $D4/100,0)*'Sword Stats'!$F$4</f>
        <v>63.75</v>
      </c>
      <c r="N4" s="3">
        <f>MAX('Sword Stats'!E$4 - $C4, 0)*MAX(1 - $D4/100,0)*'Sword Stats'!$F$4</f>
        <v>106.875</v>
      </c>
      <c r="O4" s="3">
        <f>MAX('Sword Stats'!D$5 - $C4, 0)*MAX(1 - $D4/100,0)*'Sword Stats'!$F$5</f>
        <v>90</v>
      </c>
      <c r="P4" s="3">
        <f>MAX('Sword Stats'!E$5 - $C4, 0)*MAX(1 - $D4/100,0)*'Sword Stats'!$F$5</f>
        <v>146.25</v>
      </c>
      <c r="Q4" s="3">
        <f>MAX('Sword Stats'!D$6 - $C4, 0)*MAX(1 - $D4/100,0)*'Sword Stats'!$F$6</f>
        <v>116.25</v>
      </c>
      <c r="R4" s="3">
        <f>MAX('Sword Stats'!E$6 - $C4, 0)*MAX(1 - $D4/100,0)*'Sword Stats'!$F$6</f>
        <v>185.625</v>
      </c>
      <c r="S4" s="3">
        <f>MAX('Sword Stats'!D$7 - $C4, 0)*MAX(1 - $D4/100,0)*'Sword Stats'!$F$7</f>
        <v>138.75</v>
      </c>
      <c r="T4" s="3">
        <f>MAX('Sword Stats'!E$7 - $C4, 0)*MAX(1 - $D4/100,0)*'Sword Stats'!$F$7</f>
        <v>219.375</v>
      </c>
      <c r="U4" s="3">
        <f>MAX('Sword Stats'!D$8 - $C4, 0)*MAX(1 - $D4/100,0)*'Sword Stats'!$F$8</f>
        <v>172.5</v>
      </c>
      <c r="V4" s="3">
        <f>MAX('Sword Stats'!E$8 - $C4, 0)*MAX(1 - $D4/100,0)*'Sword Stats'!$F$8</f>
        <v>270</v>
      </c>
      <c r="W4" s="3">
        <f>MAX('Sword Stats'!D$9 - $C4, 0)*MAX(1 - $D4/100,0)*'Sword Stats'!$F$9</f>
        <v>37.5</v>
      </c>
      <c r="X4" s="3">
        <f>MAX('Sword Stats'!E$9 - $C4, 0)*MAX(1 - $D4/100,0)*'Sword Stats'!$F$9</f>
        <v>67.5</v>
      </c>
      <c r="Z4" s="3">
        <f>MAX('Axe Stats'!D$2 - $C4, 0)*'Axe Stats'!$F$2</f>
        <v>44</v>
      </c>
      <c r="AA4" s="3">
        <f>MAX('Axe Stats'!E$2 - $C4, 0)*'Axe Stats'!$F$2</f>
        <v>72</v>
      </c>
      <c r="AB4" s="3">
        <f>MAX('Axe Stats'!D$3 - $C4, 0)*'Axe Stats'!$F$3</f>
        <v>66</v>
      </c>
      <c r="AC4" s="3">
        <f>MAX('Axe Stats'!E$3 - $C4, 0)*'Axe Stats'!$F$3</f>
        <v>105</v>
      </c>
      <c r="AD4" s="3">
        <f>MAX('Axe Stats'!D$4 - $C4, 0)*'Axe Stats'!$F$4</f>
        <v>94</v>
      </c>
      <c r="AE4" s="3">
        <f>MAX('Axe Stats'!E$4 - $C4, 0)*'Axe Stats'!$F$4</f>
        <v>147</v>
      </c>
      <c r="AF4" s="3">
        <f>MAX('Axe Stats'!D$5 - $C4, 0)*'Axe Stats'!$F$5</f>
        <v>120</v>
      </c>
      <c r="AG4" s="3">
        <f>MAX('Axe Stats'!E$5 - $C4, 0)*'Axe Stats'!$F$5</f>
        <v>186</v>
      </c>
      <c r="AH4" s="3">
        <f>MAX('Axe Stats'!D$6 - $C4, 0)*'Axe Stats'!$F$6</f>
        <v>150</v>
      </c>
      <c r="AI4" s="3">
        <f>MAX('Axe Stats'!E$6 - $C4, 0)*'Axe Stats'!$F$6</f>
        <v>231</v>
      </c>
      <c r="AJ4" s="3">
        <f>MAX('Axe Stats'!D$7 - $C4, 0)*'Axe Stats'!$F$7</f>
        <v>188</v>
      </c>
      <c r="AK4" s="3">
        <f>MAX('Axe Stats'!E$7 - $C4, 0)*'Axe Stats'!$F$7</f>
        <v>288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47.006700000000002</v>
      </c>
      <c r="BG4" s="3">
        <f>MAX('Bow Stats'!E$2 - $C4, 0)*MAX(1 - $D4/100,0)*'Bow Stats'!$F$2</f>
        <v>69.757349999999988</v>
      </c>
      <c r="BH4" s="3">
        <f>MAX('Bow Stats'!D$3 - $C4, 0)*MAX(1 - $D4/100,0)*'Bow Stats'!$F$3</f>
        <v>62.772449999999999</v>
      </c>
      <c r="BI4" s="3">
        <f>MAX('Bow Stats'!E$3 - $C4, 0)*MAX(1 - $D4/100,0)*'Bow Stats'!$F$3</f>
        <v>91.842724999999987</v>
      </c>
      <c r="BJ4" s="3">
        <f>MAX('Bow Stats'!D$4 - $C4, 0)*MAX(1 - $D4/100,0)*'Bow Stats'!$F$4</f>
        <v>84.844500000000011</v>
      </c>
      <c r="BK4" s="3">
        <f>MAX('Bow Stats'!E$4 - $C4, 0)*MAX(1 - $D4/100,0)*'Bow Stats'!$F$4</f>
        <v>122.76224999999999</v>
      </c>
      <c r="BL4" s="3">
        <f>MAX('Bow Stats'!D$5 - $C4, 0)*MAX(1 - $D4/100,0)*'Bow Stats'!$F$5</f>
        <v>106.91655</v>
      </c>
      <c r="BM4" s="3">
        <f>MAX('Bow Stats'!E$5 - $C4, 0)*MAX(1 - $D4/100,0)*'Bow Stats'!$F$5</f>
        <v>153.68177499999999</v>
      </c>
      <c r="BN4" s="3">
        <f>MAX('Bow Stats'!D$6 - $C4, 0)*MAX(1 - $D4/100,0)*'Bow Stats'!$F$6</f>
        <v>132.14175</v>
      </c>
      <c r="BO4" s="3">
        <f>MAX('Bow Stats'!E$6 - $C4, 0)*MAX(1 - $D4/100,0)*'Bow Stats'!$F$6</f>
        <v>189.01837499999999</v>
      </c>
      <c r="BP4" s="3">
        <f>MAX('Bow Stats'!D$7 - $C4, 0)*MAX(1 - $D4/100,0)*'Bow Stats'!$F$7</f>
        <v>154.21380000000002</v>
      </c>
      <c r="BQ4" s="3">
        <f>MAX('Bow Stats'!E$7 - $C4, 0)*MAX(1 - $D4/100,0)*'Bow Stats'!$F$7</f>
        <v>219.93789999999998</v>
      </c>
      <c r="BS4" s="3">
        <f>MAX('Crossbow Stats'!D$2 - $C4, 0)*MAX(1 - $D4/100,0)*'Crossbow Stats'!$F$2</f>
        <v>70.125</v>
      </c>
      <c r="BT4" s="3">
        <f>MAX('Crossbow Stats'!E$2 - $C4*'Crossbow Stats'!$G$2, 0)*MAX(1 - $D4/100,0)*'Crossbow Stats'!$F$2</f>
        <v>70.125</v>
      </c>
      <c r="BU4" s="3">
        <f>MAX('Crossbow Stats'!D$3 - $C4, 0)*MAX(1 - $D4/100,0)*'Crossbow Stats'!$F$3</f>
        <v>91.375</v>
      </c>
      <c r="BV4" s="3">
        <f>MAX('Crossbow Stats'!E$3 - $C4*'Crossbow Stats'!$G$3, 0)*MAX(1 - $D4/100,0)*'Crossbow Stats'!$F$3</f>
        <v>91.375</v>
      </c>
      <c r="BW4" s="3">
        <f>MAX('Crossbow Stats'!D$4 - $C4, 0)*MAX(1 - $D4/100,0)*'Crossbow Stats'!$F$4</f>
        <v>119</v>
      </c>
      <c r="BX4" s="3">
        <f>MAX('Crossbow Stats'!E$4 - $C4*'Crossbow Stats'!$G$4, 0)*MAX(1 - $D4/100,0)*'Crossbow Stats'!$F$4</f>
        <v>238</v>
      </c>
      <c r="BY4" s="3">
        <f>MAX('Crossbow Stats'!D$5 - $C4, 0)*MAX(1 - $D4/100,0)*'Crossbow Stats'!$F$5</f>
        <v>146.625</v>
      </c>
      <c r="BZ4" s="3">
        <f>MAX('Crossbow Stats'!E$5 - $C4*'Crossbow Stats'!$G$5, 0)*MAX(1 - $D4/100,0)*'Crossbow Stats'!$F$5</f>
        <v>293.25</v>
      </c>
      <c r="CA4" s="3">
        <f>MAX('Crossbow Stats'!D$6 - $C4, 0)*MAX(1 - $D4/100,0)*'Crossbow Stats'!$F$6</f>
        <v>187</v>
      </c>
      <c r="CB4" s="3">
        <f>MAX('Crossbow Stats'!E$6 - $C4*'Crossbow Stats'!$G$6, 0)*MAX(1 - $D4/100,0)*'Crossbow Stats'!$F$6</f>
        <v>561</v>
      </c>
      <c r="CC4" s="3">
        <f>MAX('Crossbow Stats'!D$7 - $C4, 0)*MAX(1 - $D4/100,0)*'Crossbow Stats'!$F$7</f>
        <v>221</v>
      </c>
      <c r="CD4" s="3">
        <f>MAX('Crossbow Stats'!E$7 - $C4*'Crossbow Stats'!$G$7, 0)*MAX(1 - $D4/100,0)*'Crossbow Stats'!$F$7</f>
        <v>884</v>
      </c>
    </row>
    <row r="5" spans="1:82" x14ac:dyDescent="0.3">
      <c r="A5" s="1">
        <v>3</v>
      </c>
      <c r="B5">
        <v>280</v>
      </c>
      <c r="C5">
        <v>25</v>
      </c>
      <c r="D5">
        <v>0</v>
      </c>
      <c r="E5">
        <v>55</v>
      </c>
      <c r="F5" s="3">
        <f t="shared" si="0"/>
        <v>143.39379733934476</v>
      </c>
      <c r="H5" s="3" t="str">
        <f t="shared" ca="1" si="1"/>
        <v>T6 Scythe</v>
      </c>
      <c r="I5" s="3">
        <f>MAX('Sword Stats'!D$2 - $C5, 0)*MAX(1 - $D5/100,0)*'Sword Stats'!$F$2</f>
        <v>7.5</v>
      </c>
      <c r="J5" s="3">
        <f>MAX('Sword Stats'!E$2 - $C5, 0)*MAX(1 - $D5/100,0)*'Sword Stats'!$F$2</f>
        <v>30</v>
      </c>
      <c r="K5" s="3">
        <f>MAX('Sword Stats'!D$3 - $C5, 0)*MAX(1 - $D5/100,0)*'Sword Stats'!$F$3</f>
        <v>26.25</v>
      </c>
      <c r="L5" s="3">
        <f>MAX('Sword Stats'!E$3 - $C5, 0)*MAX(1 - $D5/100,0)*'Sword Stats'!$F$3</f>
        <v>58.125</v>
      </c>
      <c r="M5" s="3">
        <f>MAX('Sword Stats'!D$4 - $C5, 0)*MAX(1 - $D5/100,0)*'Sword Stats'!$F$4</f>
        <v>48.75</v>
      </c>
      <c r="N5" s="3">
        <f>MAX('Sword Stats'!E$4 - $C5, 0)*MAX(1 - $D5/100,0)*'Sword Stats'!$F$4</f>
        <v>91.875</v>
      </c>
      <c r="O5" s="3">
        <f>MAX('Sword Stats'!D$5 - $C5, 0)*MAX(1 - $D5/100,0)*'Sword Stats'!$F$5</f>
        <v>75</v>
      </c>
      <c r="P5" s="3">
        <f>MAX('Sword Stats'!E$5 - $C5, 0)*MAX(1 - $D5/100,0)*'Sword Stats'!$F$5</f>
        <v>131.25</v>
      </c>
      <c r="Q5" s="3">
        <f>MAX('Sword Stats'!D$6 - $C5, 0)*MAX(1 - $D5/100,0)*'Sword Stats'!$F$6</f>
        <v>101.25</v>
      </c>
      <c r="R5" s="3">
        <f>MAX('Sword Stats'!E$6 - $C5, 0)*MAX(1 - $D5/100,0)*'Sword Stats'!$F$6</f>
        <v>170.625</v>
      </c>
      <c r="S5" s="3">
        <f>MAX('Sword Stats'!D$7 - $C5, 0)*MAX(1 - $D5/100,0)*'Sword Stats'!$F$7</f>
        <v>123.75</v>
      </c>
      <c r="T5" s="3">
        <f>MAX('Sword Stats'!E$7 - $C5, 0)*MAX(1 - $D5/100,0)*'Sword Stats'!$F$7</f>
        <v>204.375</v>
      </c>
      <c r="U5" s="3">
        <f>MAX('Sword Stats'!D$8 - $C5, 0)*MAX(1 - $D5/100,0)*'Sword Stats'!$F$8</f>
        <v>157.5</v>
      </c>
      <c r="V5" s="3">
        <f>MAX('Sword Stats'!E$8 - $C5, 0)*MAX(1 - $D5/100,0)*'Sword Stats'!$F$8</f>
        <v>255</v>
      </c>
      <c r="W5" s="3">
        <f>MAX('Sword Stats'!D$9 - $C5, 0)*MAX(1 - $D5/100,0)*'Sword Stats'!$F$9</f>
        <v>22.5</v>
      </c>
      <c r="X5" s="3">
        <f>MAX('Sword Stats'!E$9 - $C5, 0)*MAX(1 - $D5/100,0)*'Sword Stats'!$F$9</f>
        <v>52.5</v>
      </c>
      <c r="Z5" s="3">
        <f>MAX('Axe Stats'!D$2 - $C5, 0)*'Axe Stats'!$F$2</f>
        <v>36</v>
      </c>
      <c r="AA5" s="3">
        <f>MAX('Axe Stats'!E$2 - $C5, 0)*'Axe Stats'!$F$2</f>
        <v>64</v>
      </c>
      <c r="AB5" s="3">
        <f>MAX('Axe Stats'!D$3 - $C5, 0)*'Axe Stats'!$F$3</f>
        <v>58</v>
      </c>
      <c r="AC5" s="3">
        <f>MAX('Axe Stats'!E$3 - $C5, 0)*'Axe Stats'!$F$3</f>
        <v>97</v>
      </c>
      <c r="AD5" s="3">
        <f>MAX('Axe Stats'!D$4 - $C5, 0)*'Axe Stats'!$F$4</f>
        <v>86</v>
      </c>
      <c r="AE5" s="3">
        <f>MAX('Axe Stats'!E$4 - $C5, 0)*'Axe Stats'!$F$4</f>
        <v>139</v>
      </c>
      <c r="AF5" s="3">
        <f>MAX('Axe Stats'!D$5 - $C5, 0)*'Axe Stats'!$F$5</f>
        <v>112</v>
      </c>
      <c r="AG5" s="3">
        <f>MAX('Axe Stats'!E$5 - $C5, 0)*'Axe Stats'!$F$5</f>
        <v>178</v>
      </c>
      <c r="AH5" s="3">
        <f>MAX('Axe Stats'!D$6 - $C5, 0)*'Axe Stats'!$F$6</f>
        <v>142</v>
      </c>
      <c r="AI5" s="3">
        <f>MAX('Axe Stats'!E$6 - $C5, 0)*'Axe Stats'!$F$6</f>
        <v>223</v>
      </c>
      <c r="AJ5" s="3">
        <f>MAX('Axe Stats'!D$7 - $C5, 0)*'Axe Stats'!$F$7</f>
        <v>180</v>
      </c>
      <c r="AK5" s="3">
        <f>MAX('Axe Stats'!E$7 - $C5, 0)*'Axe Stats'!$F$7</f>
        <v>280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40.506700000000002</v>
      </c>
      <c r="BG5" s="3">
        <f>MAX('Bow Stats'!E$2 - $C5, 0)*MAX(1 - $D5/100,0)*'Bow Stats'!$F$2</f>
        <v>63.257349999999995</v>
      </c>
      <c r="BH5" s="3">
        <f>MAX('Bow Stats'!D$3 - $C5, 0)*MAX(1 - $D5/100,0)*'Bow Stats'!$F$3</f>
        <v>56.272449999999999</v>
      </c>
      <c r="BI5" s="3">
        <f>MAX('Bow Stats'!E$3 - $C5, 0)*MAX(1 - $D5/100,0)*'Bow Stats'!$F$3</f>
        <v>85.342724999999987</v>
      </c>
      <c r="BJ5" s="3">
        <f>MAX('Bow Stats'!D$4 - $C5, 0)*MAX(1 - $D5/100,0)*'Bow Stats'!$F$4</f>
        <v>78.344499999999996</v>
      </c>
      <c r="BK5" s="3">
        <f>MAX('Bow Stats'!E$4 - $C5, 0)*MAX(1 - $D5/100,0)*'Bow Stats'!$F$4</f>
        <v>116.26224999999999</v>
      </c>
      <c r="BL5" s="3">
        <f>MAX('Bow Stats'!D$5 - $C5, 0)*MAX(1 - $D5/100,0)*'Bow Stats'!$F$5</f>
        <v>100.41655</v>
      </c>
      <c r="BM5" s="3">
        <f>MAX('Bow Stats'!E$5 - $C5, 0)*MAX(1 - $D5/100,0)*'Bow Stats'!$F$5</f>
        <v>147.18177499999999</v>
      </c>
      <c r="BN5" s="3">
        <f>MAX('Bow Stats'!D$6 - $C5, 0)*MAX(1 - $D5/100,0)*'Bow Stats'!$F$6</f>
        <v>125.64175</v>
      </c>
      <c r="BO5" s="3">
        <f>MAX('Bow Stats'!E$6 - $C5, 0)*MAX(1 - $D5/100,0)*'Bow Stats'!$F$6</f>
        <v>182.51837499999999</v>
      </c>
      <c r="BP5" s="3">
        <f>MAX('Bow Stats'!D$7 - $C5, 0)*MAX(1 - $D5/100,0)*'Bow Stats'!$F$7</f>
        <v>147.71380000000002</v>
      </c>
      <c r="BQ5" s="3">
        <f>MAX('Bow Stats'!E$7 - $C5, 0)*MAX(1 - $D5/100,0)*'Bow Stats'!$F$7</f>
        <v>213.43789999999998</v>
      </c>
      <c r="BS5" s="3">
        <f>MAX('Crossbow Stats'!D$2 - $C5, 0)*MAX(1 - $D5/100,0)*'Crossbow Stats'!$F$2</f>
        <v>61.625</v>
      </c>
      <c r="BT5" s="3">
        <f>MAX('Crossbow Stats'!E$2 - $C5*'Crossbow Stats'!$G$2, 0)*MAX(1 - $D5/100,0)*'Crossbow Stats'!$F$2</f>
        <v>61.625</v>
      </c>
      <c r="BU5" s="3">
        <f>MAX('Crossbow Stats'!D$3 - $C5, 0)*MAX(1 - $D5/100,0)*'Crossbow Stats'!$F$3</f>
        <v>82.875</v>
      </c>
      <c r="BV5" s="3">
        <f>MAX('Crossbow Stats'!E$3 - $C5*'Crossbow Stats'!$G$3, 0)*MAX(1 - $D5/100,0)*'Crossbow Stats'!$F$3</f>
        <v>82.875</v>
      </c>
      <c r="BW5" s="3">
        <f>MAX('Crossbow Stats'!D$4 - $C5, 0)*MAX(1 - $D5/100,0)*'Crossbow Stats'!$F$4</f>
        <v>110.5</v>
      </c>
      <c r="BX5" s="3">
        <f>MAX('Crossbow Stats'!E$4 - $C5*'Crossbow Stats'!$G$4, 0)*MAX(1 - $D5/100,0)*'Crossbow Stats'!$F$4</f>
        <v>221</v>
      </c>
      <c r="BY5" s="3">
        <f>MAX('Crossbow Stats'!D$5 - $C5, 0)*MAX(1 - $D5/100,0)*'Crossbow Stats'!$F$5</f>
        <v>138.125</v>
      </c>
      <c r="BZ5" s="3">
        <f>MAX('Crossbow Stats'!E$5 - $C5*'Crossbow Stats'!$G$5, 0)*MAX(1 - $D5/100,0)*'Crossbow Stats'!$F$5</f>
        <v>276.25</v>
      </c>
      <c r="CA5" s="3">
        <f>MAX('Crossbow Stats'!D$6 - $C5, 0)*MAX(1 - $D5/100,0)*'Crossbow Stats'!$F$6</f>
        <v>178.5</v>
      </c>
      <c r="CB5" s="3">
        <f>MAX('Crossbow Stats'!E$6 - $C5*'Crossbow Stats'!$G$6, 0)*MAX(1 - $D5/100,0)*'Crossbow Stats'!$F$6</f>
        <v>535.5</v>
      </c>
      <c r="CC5" s="3">
        <f>MAX('Crossbow Stats'!D$7 - $C5, 0)*MAX(1 - $D5/100,0)*'Crossbow Stats'!$F$7</f>
        <v>212.5</v>
      </c>
      <c r="CD5" s="3">
        <f>MAX('Crossbow Stats'!E$7 - $C5*'Crossbow Stats'!$G$7, 0)*MAX(1 - $D5/100,0)*'Crossbow Stats'!$F$7</f>
        <v>850</v>
      </c>
    </row>
    <row r="6" spans="1:82" x14ac:dyDescent="0.3">
      <c r="A6" s="1">
        <v>4</v>
      </c>
      <c r="B6">
        <v>320</v>
      </c>
      <c r="C6">
        <v>35</v>
      </c>
      <c r="D6">
        <v>2</v>
      </c>
      <c r="E6">
        <v>65</v>
      </c>
      <c r="F6" s="3">
        <f t="shared" si="0"/>
        <v>196.94592470064151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14.700000000000001</v>
      </c>
      <c r="K6" s="3">
        <f>MAX('Sword Stats'!D$3 - $C6, 0)*MAX(1 - $D6/100,0)*'Sword Stats'!$F$3</f>
        <v>11.024999999999999</v>
      </c>
      <c r="L6" s="3">
        <f>MAX('Sword Stats'!E$3 - $C6, 0)*MAX(1 - $D6/100,0)*'Sword Stats'!$F$3</f>
        <v>42.262500000000003</v>
      </c>
      <c r="M6" s="3">
        <f>MAX('Sword Stats'!D$4 - $C6, 0)*MAX(1 - $D6/100,0)*'Sword Stats'!$F$4</f>
        <v>33.075000000000003</v>
      </c>
      <c r="N6" s="3">
        <f>MAX('Sword Stats'!E$4 - $C6, 0)*MAX(1 - $D6/100,0)*'Sword Stats'!$F$4</f>
        <v>75.337500000000006</v>
      </c>
      <c r="O6" s="3">
        <f>MAX('Sword Stats'!D$5 - $C6, 0)*MAX(1 - $D6/100,0)*'Sword Stats'!$F$5</f>
        <v>58.800000000000004</v>
      </c>
      <c r="P6" s="3">
        <f>MAX('Sword Stats'!E$5 - $C6, 0)*MAX(1 - $D6/100,0)*'Sword Stats'!$F$5</f>
        <v>113.92500000000001</v>
      </c>
      <c r="Q6" s="3">
        <f>MAX('Sword Stats'!D$6 - $C6, 0)*MAX(1 - $D6/100,0)*'Sword Stats'!$F$6</f>
        <v>84.525000000000006</v>
      </c>
      <c r="R6" s="3">
        <f>MAX('Sword Stats'!E$6 - $C6, 0)*MAX(1 - $D6/100,0)*'Sword Stats'!$F$6</f>
        <v>152.51249999999999</v>
      </c>
      <c r="S6" s="3">
        <f>MAX('Sword Stats'!D$7 - $C6, 0)*MAX(1 - $D6/100,0)*'Sword Stats'!$F$7</f>
        <v>106.57499999999999</v>
      </c>
      <c r="T6" s="3">
        <f>MAX('Sword Stats'!E$7 - $C6, 0)*MAX(1 - $D6/100,0)*'Sword Stats'!$F$7</f>
        <v>185.58749999999998</v>
      </c>
      <c r="U6" s="3">
        <f>MAX('Sword Stats'!D$8 - $C6, 0)*MAX(1 - $D6/100,0)*'Sword Stats'!$F$8</f>
        <v>139.64999999999998</v>
      </c>
      <c r="V6" s="3">
        <f>MAX('Sword Stats'!E$8 - $C6, 0)*MAX(1 - $D6/100,0)*'Sword Stats'!$F$8</f>
        <v>235.20000000000002</v>
      </c>
      <c r="W6" s="3">
        <f>MAX('Sword Stats'!D$9 - $C6, 0)*MAX(1 - $D6/100,0)*'Sword Stats'!$F$9</f>
        <v>7.3500000000000005</v>
      </c>
      <c r="X6" s="3">
        <f>MAX('Sword Stats'!E$9 - $C6, 0)*MAX(1 - $D6/100,0)*'Sword Stats'!$F$9</f>
        <v>36.75</v>
      </c>
      <c r="Z6" s="3">
        <f>MAX('Axe Stats'!D$2 - $C6, 0)*'Axe Stats'!$F$2</f>
        <v>28</v>
      </c>
      <c r="AA6" s="3">
        <f>MAX('Axe Stats'!E$2 - $C6, 0)*'Axe Stats'!$F$2</f>
        <v>56</v>
      </c>
      <c r="AB6" s="3">
        <f>MAX('Axe Stats'!D$3 - $C6, 0)*'Axe Stats'!$F$3</f>
        <v>50</v>
      </c>
      <c r="AC6" s="3">
        <f>MAX('Axe Stats'!E$3 - $C6, 0)*'Axe Stats'!$F$3</f>
        <v>89</v>
      </c>
      <c r="AD6" s="3">
        <f>MAX('Axe Stats'!D$4 - $C6, 0)*'Axe Stats'!$F$4</f>
        <v>78</v>
      </c>
      <c r="AE6" s="3">
        <f>MAX('Axe Stats'!E$4 - $C6, 0)*'Axe Stats'!$F$4</f>
        <v>131</v>
      </c>
      <c r="AF6" s="3">
        <f>MAX('Axe Stats'!D$5 - $C6, 0)*'Axe Stats'!$F$5</f>
        <v>104</v>
      </c>
      <c r="AG6" s="3">
        <f>MAX('Axe Stats'!E$5 - $C6, 0)*'Axe Stats'!$F$5</f>
        <v>170</v>
      </c>
      <c r="AH6" s="3">
        <f>MAX('Axe Stats'!D$6 - $C6, 0)*'Axe Stats'!$F$6</f>
        <v>134</v>
      </c>
      <c r="AI6" s="3">
        <f>MAX('Axe Stats'!E$6 - $C6, 0)*'Axe Stats'!$F$6</f>
        <v>215</v>
      </c>
      <c r="AJ6" s="3">
        <f>MAX('Axe Stats'!D$7 - $C6, 0)*'Axe Stats'!$F$7</f>
        <v>172</v>
      </c>
      <c r="AK6" s="3">
        <f>MAX('Axe Stats'!E$7 - $C6, 0)*'Axe Stats'!$F$7</f>
        <v>272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33.326566</v>
      </c>
      <c r="BG6" s="3">
        <f>MAX('Bow Stats'!E$2 - $C6, 0)*MAX(1 - $D6/100,0)*'Bow Stats'!$F$2</f>
        <v>55.622202999999992</v>
      </c>
      <c r="BH6" s="3">
        <f>MAX('Bow Stats'!D$3 - $C6, 0)*MAX(1 - $D6/100,0)*'Bow Stats'!$F$3</f>
        <v>48.777000999999998</v>
      </c>
      <c r="BI6" s="3">
        <f>MAX('Bow Stats'!E$3 - $C6, 0)*MAX(1 - $D6/100,0)*'Bow Stats'!$F$3</f>
        <v>77.265870499999991</v>
      </c>
      <c r="BJ6" s="3">
        <f>MAX('Bow Stats'!D$4 - $C6, 0)*MAX(1 - $D6/100,0)*'Bow Stats'!$F$4</f>
        <v>70.407610000000005</v>
      </c>
      <c r="BK6" s="3">
        <f>MAX('Bow Stats'!E$4 - $C6, 0)*MAX(1 - $D6/100,0)*'Bow Stats'!$F$4</f>
        <v>107.56700499999999</v>
      </c>
      <c r="BL6" s="3">
        <f>MAX('Bow Stats'!D$5 - $C6, 0)*MAX(1 - $D6/100,0)*'Bow Stats'!$F$5</f>
        <v>92.038219000000012</v>
      </c>
      <c r="BM6" s="3">
        <f>MAX('Bow Stats'!E$5 - $C6, 0)*MAX(1 - $D6/100,0)*'Bow Stats'!$F$5</f>
        <v>137.86813949999998</v>
      </c>
      <c r="BN6" s="3">
        <f>MAX('Bow Stats'!D$6 - $C6, 0)*MAX(1 - $D6/100,0)*'Bow Stats'!$F$6</f>
        <v>116.758915</v>
      </c>
      <c r="BO6" s="3">
        <f>MAX('Bow Stats'!E$6 - $C6, 0)*MAX(1 - $D6/100,0)*'Bow Stats'!$F$6</f>
        <v>172.49800749999997</v>
      </c>
      <c r="BP6" s="3">
        <f>MAX('Bow Stats'!D$7 - $C6, 0)*MAX(1 - $D6/100,0)*'Bow Stats'!$F$7</f>
        <v>138.38952399999999</v>
      </c>
      <c r="BQ6" s="3">
        <f>MAX('Bow Stats'!E$7 - $C6, 0)*MAX(1 - $D6/100,0)*'Bow Stats'!$F$7</f>
        <v>202.79914199999999</v>
      </c>
      <c r="BS6" s="3">
        <f>MAX('Crossbow Stats'!D$2 - $C6, 0)*MAX(1 - $D6/100,0)*'Crossbow Stats'!$F$2</f>
        <v>52.0625</v>
      </c>
      <c r="BT6" s="3">
        <f>MAX('Crossbow Stats'!E$2 - $C6*'Crossbow Stats'!$G$2, 0)*MAX(1 - $D6/100,0)*'Crossbow Stats'!$F$2</f>
        <v>52.0625</v>
      </c>
      <c r="BU6" s="3">
        <f>MAX('Crossbow Stats'!D$3 - $C6, 0)*MAX(1 - $D6/100,0)*'Crossbow Stats'!$F$3</f>
        <v>72.887500000000003</v>
      </c>
      <c r="BV6" s="3">
        <f>MAX('Crossbow Stats'!E$3 - $C6*'Crossbow Stats'!$G$3, 0)*MAX(1 - $D6/100,0)*'Crossbow Stats'!$F$3</f>
        <v>72.887500000000003</v>
      </c>
      <c r="BW6" s="3">
        <f>MAX('Crossbow Stats'!D$4 - $C6, 0)*MAX(1 - $D6/100,0)*'Crossbow Stats'!$F$4</f>
        <v>99.96</v>
      </c>
      <c r="BX6" s="3">
        <f>MAX('Crossbow Stats'!E$4 - $C6*'Crossbow Stats'!$G$4, 0)*MAX(1 - $D6/100,0)*'Crossbow Stats'!$F$4</f>
        <v>199.92</v>
      </c>
      <c r="BY6" s="3">
        <f>MAX('Crossbow Stats'!D$5 - $C6, 0)*MAX(1 - $D6/100,0)*'Crossbow Stats'!$F$5</f>
        <v>127.03249999999998</v>
      </c>
      <c r="BZ6" s="3">
        <f>MAX('Crossbow Stats'!E$5 - $C6*'Crossbow Stats'!$G$5, 0)*MAX(1 - $D6/100,0)*'Crossbow Stats'!$F$5</f>
        <v>254.06499999999997</v>
      </c>
      <c r="CA6" s="3">
        <f>MAX('Crossbow Stats'!D$6 - $C6, 0)*MAX(1 - $D6/100,0)*'Crossbow Stats'!$F$6</f>
        <v>166.6</v>
      </c>
      <c r="CB6" s="3">
        <f>MAX('Crossbow Stats'!E$6 - $C6*'Crossbow Stats'!$G$6, 0)*MAX(1 - $D6/100,0)*'Crossbow Stats'!$F$6</f>
        <v>499.8</v>
      </c>
      <c r="CC6" s="3">
        <f>MAX('Crossbow Stats'!D$7 - $C6, 0)*MAX(1 - $D6/100,0)*'Crossbow Stats'!$F$7</f>
        <v>199.92</v>
      </c>
      <c r="CD6" s="3">
        <f>MAX('Crossbow Stats'!E$7 - $C6*'Crossbow Stats'!$G$7, 0)*MAX(1 - $D6/100,0)*'Crossbow Stats'!$F$7</f>
        <v>799.68</v>
      </c>
    </row>
    <row r="7" spans="1:82" x14ac:dyDescent="0.3">
      <c r="A7" s="1">
        <v>5</v>
      </c>
      <c r="B7">
        <v>360</v>
      </c>
      <c r="C7">
        <v>45</v>
      </c>
      <c r="D7">
        <v>5</v>
      </c>
      <c r="E7">
        <v>75</v>
      </c>
      <c r="F7" s="3">
        <f t="shared" si="0"/>
        <v>260.11141274205943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390</v>
      </c>
      <c r="C8">
        <v>55</v>
      </c>
      <c r="D8">
        <v>10</v>
      </c>
      <c r="E8">
        <v>90</v>
      </c>
      <c r="F8" s="3">
        <f t="shared" si="0"/>
        <v>345.04600804215312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11.8125</v>
      </c>
      <c r="M8" s="3">
        <f>MAX('Sword Stats'!D$4 - $C8, 0)*MAX(1 - $D8/100,0)*'Sword Stats'!$F$4</f>
        <v>3.375</v>
      </c>
      <c r="N8" s="3">
        <f>MAX('Sword Stats'!E$4 - $C8, 0)*MAX(1 - $D8/100,0)*'Sword Stats'!$F$4</f>
        <v>42.1875</v>
      </c>
      <c r="O8" s="3">
        <f>MAX('Sword Stats'!D$5 - $C8, 0)*MAX(1 - $D8/100,0)*'Sword Stats'!$F$5</f>
        <v>27</v>
      </c>
      <c r="P8" s="3">
        <f>MAX('Sword Stats'!E$5 - $C8, 0)*MAX(1 - $D8/100,0)*'Sword Stats'!$F$5</f>
        <v>77.625</v>
      </c>
      <c r="Q8" s="3">
        <f>MAX('Sword Stats'!D$6 - $C8, 0)*MAX(1 - $D8/100,0)*'Sword Stats'!$F$6</f>
        <v>50.625</v>
      </c>
      <c r="R8" s="3">
        <f>MAX('Sword Stats'!E$6 - $C8, 0)*MAX(1 - $D8/100,0)*'Sword Stats'!$F$6</f>
        <v>113.0625</v>
      </c>
      <c r="S8" s="3">
        <f>MAX('Sword Stats'!D$7 - $C8, 0)*MAX(1 - $D8/100,0)*'Sword Stats'!$F$7</f>
        <v>70.875</v>
      </c>
      <c r="T8" s="3">
        <f>MAX('Sword Stats'!E$7 - $C8, 0)*MAX(1 - $D8/100,0)*'Sword Stats'!$F$7</f>
        <v>143.4375</v>
      </c>
      <c r="U8" s="3">
        <f>MAX('Sword Stats'!D$8 - $C8, 0)*MAX(1 - $D8/100,0)*'Sword Stats'!$F$8</f>
        <v>101.25</v>
      </c>
      <c r="V8" s="3">
        <f>MAX('Sword Stats'!E$8 - $C8, 0)*MAX(1 - $D8/100,0)*'Sword Stats'!$F$8</f>
        <v>189</v>
      </c>
      <c r="W8" s="3">
        <f>MAX('Sword Stats'!D$9 - $C8, 0)*MAX(1 - $D8/100,0)*'Sword Stats'!$F$9</f>
        <v>0</v>
      </c>
      <c r="X8" s="3">
        <f>MAX('Sword Stats'!E$9 - $C8, 0)*MAX(1 - $D8/100,0)*'Sword Stats'!$F$9</f>
        <v>6.75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18.906029999999998</v>
      </c>
      <c r="BG8" s="3">
        <f>MAX('Bow Stats'!E$2 - $C8, 0)*MAX(1 - $D8/100,0)*'Bow Stats'!$F$2</f>
        <v>39.381614999999996</v>
      </c>
      <c r="BH8" s="3">
        <f>MAX('Bow Stats'!D$3 - $C8, 0)*MAX(1 - $D8/100,0)*'Bow Stats'!$F$3</f>
        <v>33.095205</v>
      </c>
      <c r="BI8" s="3">
        <f>MAX('Bow Stats'!E$3 - $C8, 0)*MAX(1 - $D8/100,0)*'Bow Stats'!$F$3</f>
        <v>59.25845249999999</v>
      </c>
      <c r="BJ8" s="3">
        <f>MAX('Bow Stats'!D$4 - $C8, 0)*MAX(1 - $D8/100,0)*'Bow Stats'!$F$4</f>
        <v>52.960050000000003</v>
      </c>
      <c r="BK8" s="3">
        <f>MAX('Bow Stats'!E$4 - $C8, 0)*MAX(1 - $D8/100,0)*'Bow Stats'!$F$4</f>
        <v>87.086025000000006</v>
      </c>
      <c r="BL8" s="3">
        <f>MAX('Bow Stats'!D$5 - $C8, 0)*MAX(1 - $D8/100,0)*'Bow Stats'!$F$5</f>
        <v>72.824894999999998</v>
      </c>
      <c r="BM8" s="3">
        <f>MAX('Bow Stats'!E$5 - $C8, 0)*MAX(1 - $D8/100,0)*'Bow Stats'!$F$5</f>
        <v>114.91359749999999</v>
      </c>
      <c r="BN8" s="3">
        <f>MAX('Bow Stats'!D$6 - $C8, 0)*MAX(1 - $D8/100,0)*'Bow Stats'!$F$6</f>
        <v>95.527574999999999</v>
      </c>
      <c r="BO8" s="3">
        <f>MAX('Bow Stats'!E$6 - $C8, 0)*MAX(1 - $D8/100,0)*'Bow Stats'!$F$6</f>
        <v>146.71653749999999</v>
      </c>
      <c r="BP8" s="3">
        <f>MAX('Bow Stats'!D$7 - $C8, 0)*MAX(1 - $D8/100,0)*'Bow Stats'!$F$7</f>
        <v>115.39242000000002</v>
      </c>
      <c r="BQ8" s="3">
        <f>MAX('Bow Stats'!E$7 - $C8, 0)*MAX(1 - $D8/100,0)*'Bow Stats'!$F$7</f>
        <v>174.54411000000002</v>
      </c>
      <c r="BS8" s="3">
        <f>MAX('Crossbow Stats'!D$2 - $C8, 0)*MAX(1 - $D8/100,0)*'Crossbow Stats'!$F$2</f>
        <v>32.512499999999996</v>
      </c>
      <c r="BT8" s="3">
        <f>MAX('Crossbow Stats'!E$2 - $C8*'Crossbow Stats'!$G$2, 0)*MAX(1 - $D8/100,0)*'Crossbow Stats'!$F$2</f>
        <v>32.512499999999996</v>
      </c>
      <c r="BU8" s="3">
        <f>MAX('Crossbow Stats'!D$3 - $C8, 0)*MAX(1 - $D8/100,0)*'Crossbow Stats'!$F$3</f>
        <v>51.637499999999996</v>
      </c>
      <c r="BV8" s="3">
        <f>MAX('Crossbow Stats'!E$3 - $C8*'Crossbow Stats'!$G$3, 0)*MAX(1 - $D8/100,0)*'Crossbow Stats'!$F$3</f>
        <v>51.637499999999996</v>
      </c>
      <c r="BW8" s="3">
        <f>MAX('Crossbow Stats'!D$4 - $C8, 0)*MAX(1 - $D8/100,0)*'Crossbow Stats'!$F$4</f>
        <v>76.5</v>
      </c>
      <c r="BX8" s="3">
        <f>MAX('Crossbow Stats'!E$4 - $C8*'Crossbow Stats'!$G$4, 0)*MAX(1 - $D8/100,0)*'Crossbow Stats'!$F$4</f>
        <v>153</v>
      </c>
      <c r="BY8" s="3">
        <f>MAX('Crossbow Stats'!D$5 - $C8, 0)*MAX(1 - $D8/100,0)*'Crossbow Stats'!$F$5</f>
        <v>101.3625</v>
      </c>
      <c r="BZ8" s="3">
        <f>MAX('Crossbow Stats'!E$5 - $C8*'Crossbow Stats'!$G$5, 0)*MAX(1 - $D8/100,0)*'Crossbow Stats'!$F$5</f>
        <v>202.72499999999999</v>
      </c>
      <c r="CA8" s="3">
        <f>MAX('Crossbow Stats'!D$6 - $C8, 0)*MAX(1 - $D8/100,0)*'Crossbow Stats'!$F$6</f>
        <v>137.69999999999999</v>
      </c>
      <c r="CB8" s="3">
        <f>MAX('Crossbow Stats'!E$6 - $C8*'Crossbow Stats'!$G$6, 0)*MAX(1 - $D8/100,0)*'Crossbow Stats'!$F$6</f>
        <v>413.09999999999997</v>
      </c>
      <c r="CC8" s="3">
        <f>MAX('Crossbow Stats'!D$7 - $C8, 0)*MAX(1 - $D8/100,0)*'Crossbow Stats'!$F$7</f>
        <v>168.29999999999998</v>
      </c>
      <c r="CD8" s="3">
        <f>MAX('Crossbow Stats'!E$7 - $C8*'Crossbow Stats'!$G$7, 0)*MAX(1 - $D8/100,0)*'Crossbow Stats'!$F$7</f>
        <v>673.19999999999993</v>
      </c>
    </row>
    <row r="9" spans="1:82" x14ac:dyDescent="0.3">
      <c r="A9" s="1">
        <v>7</v>
      </c>
      <c r="B9">
        <v>420</v>
      </c>
      <c r="C9">
        <v>65</v>
      </c>
      <c r="D9">
        <v>15</v>
      </c>
      <c r="E9">
        <v>105</v>
      </c>
      <c r="F9" s="3">
        <f t="shared" si="0"/>
        <v>443.35916797060543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0</v>
      </c>
      <c r="M9" s="3">
        <f>MAX('Sword Stats'!D$4 - $C9, 0)*MAX(1 - $D9/100,0)*'Sword Stats'!$F$4</f>
        <v>0</v>
      </c>
      <c r="N9" s="3">
        <f>MAX('Sword Stats'!E$4 - $C9, 0)*MAX(1 - $D9/100,0)*'Sword Stats'!$F$4</f>
        <v>27.09375</v>
      </c>
      <c r="O9" s="3">
        <f>MAX('Sword Stats'!D$5 - $C9, 0)*MAX(1 - $D9/100,0)*'Sword Stats'!$F$5</f>
        <v>12.75</v>
      </c>
      <c r="P9" s="3">
        <f>MAX('Sword Stats'!E$5 - $C9, 0)*MAX(1 - $D9/100,0)*'Sword Stats'!$F$5</f>
        <v>60.5625</v>
      </c>
      <c r="Q9" s="3">
        <f>MAX('Sword Stats'!D$6 - $C9, 0)*MAX(1 - $D9/100,0)*'Sword Stats'!$F$6</f>
        <v>35.0625</v>
      </c>
      <c r="R9" s="3">
        <f>MAX('Sword Stats'!E$6 - $C9, 0)*MAX(1 - $D9/100,0)*'Sword Stats'!$F$6</f>
        <v>94.03125</v>
      </c>
      <c r="S9" s="3">
        <f>MAX('Sword Stats'!D$7 - $C9, 0)*MAX(1 - $D9/100,0)*'Sword Stats'!$F$7</f>
        <v>54.1875</v>
      </c>
      <c r="T9" s="3">
        <f>MAX('Sword Stats'!E$7 - $C9, 0)*MAX(1 - $D9/100,0)*'Sword Stats'!$F$7</f>
        <v>122.71875</v>
      </c>
      <c r="U9" s="3">
        <f>MAX('Sword Stats'!D$8 - $C9, 0)*MAX(1 - $D9/100,0)*'Sword Stats'!$F$8</f>
        <v>82.875</v>
      </c>
      <c r="V9" s="3">
        <f>MAX('Sword Stats'!E$8 - $C9, 0)*MAX(1 - $D9/100,0)*'Sword Stats'!$F$8</f>
        <v>165.75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4</v>
      </c>
      <c r="AA9" s="3">
        <f>MAX('Axe Stats'!E$2 - $C9, 0)*'Axe Stats'!$F$2</f>
        <v>32</v>
      </c>
      <c r="AB9" s="3">
        <f>MAX('Axe Stats'!D$3 - $C9, 0)*'Axe Stats'!$F$3</f>
        <v>26</v>
      </c>
      <c r="AC9" s="3">
        <f>MAX('Axe Stats'!E$3 - $C9, 0)*'Axe Stats'!$F$3</f>
        <v>65</v>
      </c>
      <c r="AD9" s="3">
        <f>MAX('Axe Stats'!D$4 - $C9, 0)*'Axe Stats'!$F$4</f>
        <v>54</v>
      </c>
      <c r="AE9" s="3">
        <f>MAX('Axe Stats'!E$4 - $C9, 0)*'Axe Stats'!$F$4</f>
        <v>107</v>
      </c>
      <c r="AF9" s="3">
        <f>MAX('Axe Stats'!D$5 - $C9, 0)*'Axe Stats'!$F$5</f>
        <v>80</v>
      </c>
      <c r="AG9" s="3">
        <f>MAX('Axe Stats'!E$5 - $C9, 0)*'Axe Stats'!$F$5</f>
        <v>146</v>
      </c>
      <c r="AH9" s="3">
        <f>MAX('Axe Stats'!D$6 - $C9, 0)*'Axe Stats'!$F$6</f>
        <v>110</v>
      </c>
      <c r="AI9" s="3">
        <f>MAX('Axe Stats'!E$6 - $C9, 0)*'Axe Stats'!$F$6</f>
        <v>191</v>
      </c>
      <c r="AJ9" s="3">
        <f>MAX('Axe Stats'!D$7 - $C9, 0)*'Axe Stats'!$F$7</f>
        <v>148</v>
      </c>
      <c r="AK9" s="3">
        <f>MAX('Axe Stats'!E$7 - $C9, 0)*'Axe Stats'!$F$7</f>
        <v>248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12.330694999999999</v>
      </c>
      <c r="BG9" s="3">
        <f>MAX('Bow Stats'!E$2 - $C9, 0)*MAX(1 - $D9/100,0)*'Bow Stats'!$F$2</f>
        <v>31.668747499999991</v>
      </c>
      <c r="BH9" s="3">
        <f>MAX('Bow Stats'!D$3 - $C9, 0)*MAX(1 - $D9/100,0)*'Bow Stats'!$F$3</f>
        <v>25.731582499999995</v>
      </c>
      <c r="BI9" s="3">
        <f>MAX('Bow Stats'!E$3 - $C9, 0)*MAX(1 - $D9/100,0)*'Bow Stats'!$F$3</f>
        <v>50.441316249999993</v>
      </c>
      <c r="BJ9" s="3">
        <f>MAX('Bow Stats'!D$4 - $C9, 0)*MAX(1 - $D9/100,0)*'Bow Stats'!$F$4</f>
        <v>44.492825000000003</v>
      </c>
      <c r="BK9" s="3">
        <f>MAX('Bow Stats'!E$4 - $C9, 0)*MAX(1 - $D9/100,0)*'Bow Stats'!$F$4</f>
        <v>76.722912499999993</v>
      </c>
      <c r="BL9" s="3">
        <f>MAX('Bow Stats'!D$5 - $C9, 0)*MAX(1 - $D9/100,0)*'Bow Stats'!$F$5</f>
        <v>63.254067499999998</v>
      </c>
      <c r="BM9" s="3">
        <f>MAX('Bow Stats'!E$5 - $C9, 0)*MAX(1 - $D9/100,0)*'Bow Stats'!$F$5</f>
        <v>103.00450875</v>
      </c>
      <c r="BN9" s="3">
        <f>MAX('Bow Stats'!D$6 - $C9, 0)*MAX(1 - $D9/100,0)*'Bow Stats'!$F$6</f>
        <v>84.695487499999999</v>
      </c>
      <c r="BO9" s="3">
        <f>MAX('Bow Stats'!E$6 - $C9, 0)*MAX(1 - $D9/100,0)*'Bow Stats'!$F$6</f>
        <v>133.04061874999999</v>
      </c>
      <c r="BP9" s="3">
        <f>MAX('Bow Stats'!D$7 - $C9, 0)*MAX(1 - $D9/100,0)*'Bow Stats'!$F$7</f>
        <v>103.45672999999999</v>
      </c>
      <c r="BQ9" s="3">
        <f>MAX('Bow Stats'!E$7 - $C9, 0)*MAX(1 - $D9/100,0)*'Bow Stats'!$F$7</f>
        <v>159.322215</v>
      </c>
      <c r="BS9" s="3">
        <f>MAX('Crossbow Stats'!D$2 - $C9, 0)*MAX(1 - $D9/100,0)*'Crossbow Stats'!$F$2</f>
        <v>23.481249999999999</v>
      </c>
      <c r="BT9" s="3">
        <f>MAX('Crossbow Stats'!E$2 - $C9*'Crossbow Stats'!$G$2, 0)*MAX(1 - $D9/100,0)*'Crossbow Stats'!$F$2</f>
        <v>23.481249999999999</v>
      </c>
      <c r="BU9" s="3">
        <f>MAX('Crossbow Stats'!D$3 - $C9, 0)*MAX(1 - $D9/100,0)*'Crossbow Stats'!$F$3</f>
        <v>41.543749999999996</v>
      </c>
      <c r="BV9" s="3">
        <f>MAX('Crossbow Stats'!E$3 - $C9*'Crossbow Stats'!$G$3, 0)*MAX(1 - $D9/100,0)*'Crossbow Stats'!$F$3</f>
        <v>41.543749999999996</v>
      </c>
      <c r="BW9" s="3">
        <f>MAX('Crossbow Stats'!D$4 - $C9, 0)*MAX(1 - $D9/100,0)*'Crossbow Stats'!$F$4</f>
        <v>65.024999999999991</v>
      </c>
      <c r="BX9" s="3">
        <f>MAX('Crossbow Stats'!E$4 - $C9*'Crossbow Stats'!$G$4, 0)*MAX(1 - $D9/100,0)*'Crossbow Stats'!$F$4</f>
        <v>130.04999999999998</v>
      </c>
      <c r="BY9" s="3">
        <f>MAX('Crossbow Stats'!D$5 - $C9, 0)*MAX(1 - $D9/100,0)*'Crossbow Stats'!$F$5</f>
        <v>88.506249999999994</v>
      </c>
      <c r="BZ9" s="3">
        <f>MAX('Crossbow Stats'!E$5 - $C9*'Crossbow Stats'!$G$5, 0)*MAX(1 - $D9/100,0)*'Crossbow Stats'!$F$5</f>
        <v>177.01249999999999</v>
      </c>
      <c r="CA9" s="3">
        <f>MAX('Crossbow Stats'!D$6 - $C9, 0)*MAX(1 - $D9/100,0)*'Crossbow Stats'!$F$6</f>
        <v>122.825</v>
      </c>
      <c r="CB9" s="3">
        <f>MAX('Crossbow Stats'!E$6 - $C9*'Crossbow Stats'!$G$6, 0)*MAX(1 - $D9/100,0)*'Crossbow Stats'!$F$6</f>
        <v>368.47499999999997</v>
      </c>
      <c r="CC9" s="3">
        <f>MAX('Crossbow Stats'!D$7 - $C9, 0)*MAX(1 - $D9/100,0)*'Crossbow Stats'!$F$7</f>
        <v>151.72499999999999</v>
      </c>
      <c r="CD9" s="3">
        <f>MAX('Crossbow Stats'!E$7 - $C9*'Crossbow Stats'!$G$7, 0)*MAX(1 - $D9/100,0)*'Crossbow Stats'!$F$7</f>
        <v>606.9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2.6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03A6-F9CC-40BB-A3CF-83447961E3C3}">
  <dimension ref="A1:CD14"/>
  <sheetViews>
    <sheetView zoomScaleNormal="100" workbookViewId="0">
      <pane xSplit="1" topLeftCell="B1" activePane="topRight" state="frozen"/>
      <selection activeCell="D20" sqref="D20"/>
      <selection pane="topRight" activeCell="F3" sqref="F3:F9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300</v>
      </c>
      <c r="C3">
        <v>0</v>
      </c>
      <c r="D3">
        <v>0</v>
      </c>
      <c r="E3">
        <v>35</v>
      </c>
      <c r="F3" s="3">
        <f>($B3 + 3 * $C3) / 10 / (1 - $D3 * 0.006) *POWER($E3, 0.75) * $C$14 / 13</f>
        <v>58.11215546574654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375</v>
      </c>
      <c r="C4">
        <v>2</v>
      </c>
      <c r="D4">
        <v>0</v>
      </c>
      <c r="E4">
        <v>45</v>
      </c>
      <c r="F4" s="3">
        <f t="shared" ref="F4:F9" si="0">($B4 + 3 * $C4) / 10 / (1 - $D4 * 0.006) *POWER($E4, 0.75) * $C$14 / 13</f>
        <v>89.110536293186911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450</v>
      </c>
      <c r="C5">
        <v>5</v>
      </c>
      <c r="D5">
        <v>0</v>
      </c>
      <c r="E5">
        <v>55</v>
      </c>
      <c r="F5" s="3">
        <f t="shared" si="0"/>
        <v>126.42112956109621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550</v>
      </c>
      <c r="C6">
        <v>8</v>
      </c>
      <c r="D6">
        <v>2</v>
      </c>
      <c r="E6">
        <v>60</v>
      </c>
      <c r="F6" s="3">
        <f t="shared" si="0"/>
        <v>168.6021397385166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600</v>
      </c>
      <c r="C7">
        <v>15</v>
      </c>
      <c r="D7">
        <v>5</v>
      </c>
      <c r="E7">
        <v>70</v>
      </c>
      <c r="F7" s="3">
        <f t="shared" si="0"/>
        <v>216.62381837051049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675</v>
      </c>
      <c r="C8">
        <v>20</v>
      </c>
      <c r="D8">
        <v>10</v>
      </c>
      <c r="E8">
        <v>80</v>
      </c>
      <c r="F8" s="3">
        <f t="shared" si="0"/>
        <v>281.56046392010563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730</v>
      </c>
      <c r="C9">
        <v>25</v>
      </c>
      <c r="D9">
        <v>15</v>
      </c>
      <c r="E9">
        <v>85</v>
      </c>
      <c r="F9" s="3">
        <f t="shared" si="0"/>
        <v>333.35991653439521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1.75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90D2-829B-41A8-987B-6394BE6EDF8E}">
  <dimension ref="A1:CD14"/>
  <sheetViews>
    <sheetView zoomScaleNormal="100" workbookViewId="0">
      <pane xSplit="1" topLeftCell="B1" activePane="topRight" state="frozen"/>
      <selection activeCell="D20" sqref="D20"/>
      <selection pane="topRight" activeCell="D13" sqref="D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425</v>
      </c>
      <c r="C3">
        <v>0</v>
      </c>
      <c r="D3">
        <v>5</v>
      </c>
      <c r="E3">
        <v>80</v>
      </c>
      <c r="F3" s="3">
        <f>($B3 + 3 * $C3) / 10 / (1 - $D3 * 0.006) *POWER($E3, 0.75) * $C$14 / 13</f>
        <v>85.647548972000095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42.75</v>
      </c>
      <c r="J3" s="3">
        <f>MAX('Sword Stats'!E$2 - $C3, 0)*MAX(1 - $D3/100,0)*'Sword Stats'!$F$2</f>
        <v>64.125</v>
      </c>
      <c r="K3" s="3">
        <f>MAX('Sword Stats'!D$3 - $C3, 0)*MAX(1 - $D3/100,0)*'Sword Stats'!$F$3</f>
        <v>60.5625</v>
      </c>
      <c r="L3" s="3">
        <f>MAX('Sword Stats'!E$3 - $C3, 0)*MAX(1 - $D3/100,0)*'Sword Stats'!$F$3</f>
        <v>90.84375</v>
      </c>
      <c r="M3" s="3">
        <f>MAX('Sword Stats'!D$4 - $C3, 0)*MAX(1 - $D3/100,0)*'Sword Stats'!$F$4</f>
        <v>81.9375</v>
      </c>
      <c r="N3" s="3">
        <f>MAX('Sword Stats'!E$4 - $C3, 0)*MAX(1 - $D3/100,0)*'Sword Stats'!$F$4</f>
        <v>122.90625</v>
      </c>
      <c r="O3" s="3">
        <f>MAX('Sword Stats'!D$5 - $C3, 0)*MAX(1 - $D3/100,0)*'Sword Stats'!$F$5</f>
        <v>106.875</v>
      </c>
      <c r="P3" s="3">
        <f>MAX('Sword Stats'!E$5 - $C3, 0)*MAX(1 - $D3/100,0)*'Sword Stats'!$F$5</f>
        <v>160.3125</v>
      </c>
      <c r="Q3" s="3">
        <f>MAX('Sword Stats'!D$6 - $C3, 0)*MAX(1 - $D3/100,0)*'Sword Stats'!$F$6</f>
        <v>131.8125</v>
      </c>
      <c r="R3" s="3">
        <f>MAX('Sword Stats'!E$6 - $C3, 0)*MAX(1 - $D3/100,0)*'Sword Stats'!$F$6</f>
        <v>197.71875</v>
      </c>
      <c r="S3" s="3">
        <f>MAX('Sword Stats'!D$7 - $C3, 0)*MAX(1 - $D3/100,0)*'Sword Stats'!$F$7</f>
        <v>153.1875</v>
      </c>
      <c r="T3" s="3">
        <f>MAX('Sword Stats'!E$7 - $C3, 0)*MAX(1 - $D3/100,0)*'Sword Stats'!$F$7</f>
        <v>229.78125</v>
      </c>
      <c r="U3" s="3">
        <f>MAX('Sword Stats'!D$8 - $C3, 0)*MAX(1 - $D3/100,0)*'Sword Stats'!$F$8</f>
        <v>185.25</v>
      </c>
      <c r="V3" s="3">
        <f>MAX('Sword Stats'!E$8 - $C3, 0)*MAX(1 - $D3/100,0)*'Sword Stats'!$F$8</f>
        <v>277.875</v>
      </c>
      <c r="W3" s="3">
        <f>MAX('Sword Stats'!D$9 - $C3, 0)*MAX(1 - $D3/100,0)*'Sword Stats'!$F$9</f>
        <v>57</v>
      </c>
      <c r="X3" s="3">
        <f>MAX('Sword Stats'!E$9 - $C3, 0)*MAX(1 - $D3/100,0)*'Sword Stats'!$F$9</f>
        <v>85.5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76.949999999999989</v>
      </c>
      <c r="AN3" s="3">
        <f>MAX('Scythe Stats'!E$2, 0)*MAX(1 - $D3/100,0)*'Scythe Stats'!$F$2</f>
        <v>115.425</v>
      </c>
      <c r="AO3" s="3">
        <f>MAX('Scythe Stats'!D$3, 0)*MAX(1 - $D3/100,0)*'Scythe Stats'!$F$3</f>
        <v>91.912500000000009</v>
      </c>
      <c r="AP3" s="3">
        <f>MAX('Scythe Stats'!E$3, 0)*MAX(1 - $D3/100,0)*'Scythe Stats'!$F$3</f>
        <v>137.86875000000001</v>
      </c>
      <c r="AQ3" s="3">
        <f>MAX('Scythe Stats'!D$4, 0)*MAX(1 - $D3/100,0)*'Scythe Stats'!$F$4</f>
        <v>111.14999999999999</v>
      </c>
      <c r="AR3" s="3">
        <f>MAX('Scythe Stats'!E$4, 0)*MAX(1 - $D3/100,0)*'Scythe Stats'!$F$4</f>
        <v>166.72499999999999</v>
      </c>
      <c r="AS3" s="3">
        <f>MAX('Scythe Stats'!D$5, 0)*MAX(1 - $D3/100,0)*'Scythe Stats'!$F$5</f>
        <v>132.52500000000001</v>
      </c>
      <c r="AT3" s="3">
        <f>MAX('Scythe Stats'!E$5, 0)*MAX(1 - $D3/100,0)*'Scythe Stats'!$F$5</f>
        <v>198.78749999999999</v>
      </c>
      <c r="AU3" s="3">
        <f>MAX('Scythe Stats'!D$6, 0)*MAX(1 - $D3/100,0)*'Scythe Stats'!$F$6</f>
        <v>162.45000000000002</v>
      </c>
      <c r="AV3" s="3">
        <f>MAX('Scythe Stats'!E$6, 0)*MAX(1 - $D3/100,0)*'Scythe Stats'!$F$6</f>
        <v>243.67499999999998</v>
      </c>
      <c r="AW3" s="3">
        <f>MAX('Scythe Stats'!D$7, 0)*MAX(1 - $D3/100,0)*'Scythe Stats'!$F$7</f>
        <v>196.64999999999998</v>
      </c>
      <c r="AX3" s="3">
        <f>MAX('Scythe Stats'!E$7, 0)*MAX(1 - $D3/100,0)*'Scythe Stats'!$F$7</f>
        <v>294.97499999999997</v>
      </c>
      <c r="AY3" s="3">
        <f>MAX('Scythe Stats'!D$8, 0)*MAX(1 - $D3/100,0)*'Scythe Stats'!$F$8</f>
        <v>59.849999999999994</v>
      </c>
      <c r="AZ3" s="3">
        <f>MAX('Scythe Stats'!E$8, 0)*MAX(1 - $D3/100,0)*'Scythe Stats'!$F$8</f>
        <v>89.774999999999991</v>
      </c>
      <c r="BA3" s="3">
        <f>MAX('Scythe Stats'!D$9, 0)*MAX(1 - $D3/100,0)*'Scythe Stats'!$F$9</f>
        <v>68.399999999999991</v>
      </c>
      <c r="BB3" s="3">
        <f>MAX('Scythe Stats'!E$9, 0)*MAX(1 - $D3/100,0)*'Scythe Stats'!$F$9</f>
        <v>102.6</v>
      </c>
      <c r="BC3" s="3">
        <f>MAX('Scythe Stats'!D$10, 0)*MAX(1 - $D3/100,0)*'Scythe Stats'!$F$10</f>
        <v>81.225000000000009</v>
      </c>
      <c r="BD3" s="3">
        <f>MAX('Scythe Stats'!E$10, 0)*MAX(1 - $D3/100,0)*'Scythe Stats'!$F$10</f>
        <v>121.83749999999999</v>
      </c>
      <c r="BF3" s="3">
        <f>MAX('Bow Stats'!D$2 - $C3, 0)*MAX(1 - $D3/100,0)*'Bow Stats'!$F$2</f>
        <v>53.918864999999997</v>
      </c>
      <c r="BG3" s="3">
        <f>MAX('Bow Stats'!E$2 - $C3, 0)*MAX(1 - $D3/100,0)*'Bow Stats'!$F$2</f>
        <v>75.531982499999998</v>
      </c>
      <c r="BH3" s="3">
        <f>MAX('Bow Stats'!D$3 - $C3, 0)*MAX(1 - $D3/100,0)*'Bow Stats'!$F$3</f>
        <v>68.896327499999998</v>
      </c>
      <c r="BI3" s="3">
        <f>MAX('Bow Stats'!E$3 - $C3, 0)*MAX(1 - $D3/100,0)*'Bow Stats'!$F$3</f>
        <v>96.51308874999998</v>
      </c>
      <c r="BJ3" s="3">
        <f>MAX('Bow Stats'!D$4 - $C3, 0)*MAX(1 - $D3/100,0)*'Bow Stats'!$F$4</f>
        <v>89.864775000000009</v>
      </c>
      <c r="BK3" s="3">
        <f>MAX('Bow Stats'!E$4 - $C3, 0)*MAX(1 - $D3/100,0)*'Bow Stats'!$F$4</f>
        <v>125.88663749999999</v>
      </c>
      <c r="BL3" s="3">
        <f>MAX('Bow Stats'!D$5 - $C3, 0)*MAX(1 - $D3/100,0)*'Bow Stats'!$F$5</f>
        <v>110.83322249999999</v>
      </c>
      <c r="BM3" s="3">
        <f>MAX('Bow Stats'!E$5 - $C3, 0)*MAX(1 - $D3/100,0)*'Bow Stats'!$F$5</f>
        <v>155.26018625</v>
      </c>
      <c r="BN3" s="3">
        <f>MAX('Bow Stats'!D$6 - $C3, 0)*MAX(1 - $D3/100,0)*'Bow Stats'!$F$6</f>
        <v>134.79716249999998</v>
      </c>
      <c r="BO3" s="3">
        <f>MAX('Bow Stats'!E$6 - $C3, 0)*MAX(1 - $D3/100,0)*'Bow Stats'!$F$6</f>
        <v>188.82995624999998</v>
      </c>
      <c r="BP3" s="3">
        <f>MAX('Bow Stats'!D$7 - $C3, 0)*MAX(1 - $D3/100,0)*'Bow Stats'!$F$7</f>
        <v>155.76561000000001</v>
      </c>
      <c r="BQ3" s="3">
        <f>MAX('Bow Stats'!E$7 - $C3, 0)*MAX(1 - $D3/100,0)*'Bow Stats'!$F$7</f>
        <v>218.20350500000001</v>
      </c>
      <c r="BS3" s="3">
        <f>MAX('Crossbow Stats'!D$2 - $C3, 0)*MAX(1 - $D3/100,0)*'Crossbow Stats'!$F$2</f>
        <v>78.731250000000003</v>
      </c>
      <c r="BT3" s="3">
        <f>MAX('Crossbow Stats'!E$2 - $C3*'Crossbow Stats'!$G$2, 0)*MAX(1 - $D3/100,0)*'Crossbow Stats'!$F$2</f>
        <v>78.731250000000003</v>
      </c>
      <c r="BU3" s="3">
        <f>MAX('Crossbow Stats'!D$3 - $C3, 0)*MAX(1 - $D3/100,0)*'Crossbow Stats'!$F$3</f>
        <v>98.918750000000003</v>
      </c>
      <c r="BV3" s="3">
        <f>MAX('Crossbow Stats'!E$3 - $C3*'Crossbow Stats'!$G$3, 0)*MAX(1 - $D3/100,0)*'Crossbow Stats'!$F$3</f>
        <v>98.918750000000003</v>
      </c>
      <c r="BW3" s="3">
        <f>MAX('Crossbow Stats'!D$4 - $C3, 0)*MAX(1 - $D3/100,0)*'Crossbow Stats'!$F$4</f>
        <v>125.16249999999999</v>
      </c>
      <c r="BX3" s="3">
        <f>MAX('Crossbow Stats'!E$4 - $C3*'Crossbow Stats'!$G$4, 0)*MAX(1 - $D3/100,0)*'Crossbow Stats'!$F$4</f>
        <v>250.32499999999999</v>
      </c>
      <c r="BY3" s="3">
        <f>MAX('Crossbow Stats'!D$5 - $C3, 0)*MAX(1 - $D3/100,0)*'Crossbow Stats'!$F$5</f>
        <v>151.40625</v>
      </c>
      <c r="BZ3" s="3">
        <f>MAX('Crossbow Stats'!E$5 - $C3*'Crossbow Stats'!$G$5, 0)*MAX(1 - $D3/100,0)*'Crossbow Stats'!$F$5</f>
        <v>302.8125</v>
      </c>
      <c r="CA3" s="3">
        <f>MAX('Crossbow Stats'!D$6 - $C3, 0)*MAX(1 - $D3/100,0)*'Crossbow Stats'!$F$6</f>
        <v>189.76249999999999</v>
      </c>
      <c r="CB3" s="3">
        <f>MAX('Crossbow Stats'!E$6 - $C3*'Crossbow Stats'!$G$6, 0)*MAX(1 - $D3/100,0)*'Crossbow Stats'!$F$6</f>
        <v>569.28750000000002</v>
      </c>
      <c r="CC3" s="3">
        <f>MAX('Crossbow Stats'!D$7 - $C3, 0)*MAX(1 - $D3/100,0)*'Crossbow Stats'!$F$7</f>
        <v>222.0625</v>
      </c>
      <c r="CD3" s="3">
        <f>MAX('Crossbow Stats'!E$7 - $C3*'Crossbow Stats'!$G$7, 0)*MAX(1 - $D3/100,0)*'Crossbow Stats'!$F$7</f>
        <v>888.25</v>
      </c>
    </row>
    <row r="4" spans="1:82" x14ac:dyDescent="0.3">
      <c r="A4" s="1">
        <v>2</v>
      </c>
      <c r="B4">
        <v>525</v>
      </c>
      <c r="C4">
        <v>2</v>
      </c>
      <c r="D4">
        <v>10</v>
      </c>
      <c r="E4">
        <v>100</v>
      </c>
      <c r="F4" s="3">
        <f t="shared" ref="F4:F9" si="0">($B4 + 3 * $C4) / 10 / (1 - $D4 * 0.006) *POWER($E4, 0.75) * $C$14 / 13</f>
        <v>130.54099555416855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37.799999999999997</v>
      </c>
      <c r="J4" s="3">
        <f>MAX('Sword Stats'!E$2 - $C4, 0)*MAX(1 - $D4/100,0)*'Sword Stats'!$F$2</f>
        <v>58.050000000000004</v>
      </c>
      <c r="K4" s="3">
        <f>MAX('Sword Stats'!D$3 - $C4, 0)*MAX(1 - $D4/100,0)*'Sword Stats'!$F$3</f>
        <v>54.675000000000004</v>
      </c>
      <c r="L4" s="3">
        <f>MAX('Sword Stats'!E$3 - $C4, 0)*MAX(1 - $D4/100,0)*'Sword Stats'!$F$3</f>
        <v>83.362500000000011</v>
      </c>
      <c r="M4" s="3">
        <f>MAX('Sword Stats'!D$4 - $C4, 0)*MAX(1 - $D4/100,0)*'Sword Stats'!$F$4</f>
        <v>74.925000000000011</v>
      </c>
      <c r="N4" s="3">
        <f>MAX('Sword Stats'!E$4 - $C4, 0)*MAX(1 - $D4/100,0)*'Sword Stats'!$F$4</f>
        <v>113.73750000000001</v>
      </c>
      <c r="O4" s="3">
        <f>MAX('Sword Stats'!D$5 - $C4, 0)*MAX(1 - $D4/100,0)*'Sword Stats'!$F$5</f>
        <v>98.550000000000011</v>
      </c>
      <c r="P4" s="3">
        <f>MAX('Sword Stats'!E$5 - $C4, 0)*MAX(1 - $D4/100,0)*'Sword Stats'!$F$5</f>
        <v>149.17500000000001</v>
      </c>
      <c r="Q4" s="3">
        <f>MAX('Sword Stats'!D$6 - $C4, 0)*MAX(1 - $D4/100,0)*'Sword Stats'!$F$6</f>
        <v>122.17500000000001</v>
      </c>
      <c r="R4" s="3">
        <f>MAX('Sword Stats'!E$6 - $C4, 0)*MAX(1 - $D4/100,0)*'Sword Stats'!$F$6</f>
        <v>184.61250000000001</v>
      </c>
      <c r="S4" s="3">
        <f>MAX('Sword Stats'!D$7 - $C4, 0)*MAX(1 - $D4/100,0)*'Sword Stats'!$F$7</f>
        <v>142.42500000000001</v>
      </c>
      <c r="T4" s="3">
        <f>MAX('Sword Stats'!E$7 - $C4, 0)*MAX(1 - $D4/100,0)*'Sword Stats'!$F$7</f>
        <v>214.98750000000001</v>
      </c>
      <c r="U4" s="3">
        <f>MAX('Sword Stats'!D$8 - $C4, 0)*MAX(1 - $D4/100,0)*'Sword Stats'!$F$8</f>
        <v>172.8</v>
      </c>
      <c r="V4" s="3">
        <f>MAX('Sword Stats'!E$8 - $C4, 0)*MAX(1 - $D4/100,0)*'Sword Stats'!$F$8</f>
        <v>260.55</v>
      </c>
      <c r="W4" s="3">
        <f>MAX('Sword Stats'!D$9 - $C4, 0)*MAX(1 - $D4/100,0)*'Sword Stats'!$F$9</f>
        <v>51.300000000000004</v>
      </c>
      <c r="X4" s="3">
        <f>MAX('Sword Stats'!E$9 - $C4, 0)*MAX(1 - $D4/100,0)*'Sword Stats'!$F$9</f>
        <v>78.300000000000011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72.899999999999991</v>
      </c>
      <c r="AN4" s="3">
        <f>MAX('Scythe Stats'!E$2, 0)*MAX(1 - $D4/100,0)*'Scythe Stats'!$F$2</f>
        <v>109.35000000000001</v>
      </c>
      <c r="AO4" s="3">
        <f>MAX('Scythe Stats'!D$3, 0)*MAX(1 - $D4/100,0)*'Scythe Stats'!$F$3</f>
        <v>87.075000000000003</v>
      </c>
      <c r="AP4" s="3">
        <f>MAX('Scythe Stats'!E$3, 0)*MAX(1 - $D4/100,0)*'Scythe Stats'!$F$3</f>
        <v>130.61250000000001</v>
      </c>
      <c r="AQ4" s="3">
        <f>MAX('Scythe Stats'!D$4, 0)*MAX(1 - $D4/100,0)*'Scythe Stats'!$F$4</f>
        <v>105.30000000000001</v>
      </c>
      <c r="AR4" s="3">
        <f>MAX('Scythe Stats'!E$4, 0)*MAX(1 - $D4/100,0)*'Scythe Stats'!$F$4</f>
        <v>157.95000000000002</v>
      </c>
      <c r="AS4" s="3">
        <f>MAX('Scythe Stats'!D$5, 0)*MAX(1 - $D4/100,0)*'Scythe Stats'!$F$5</f>
        <v>125.55000000000001</v>
      </c>
      <c r="AT4" s="3">
        <f>MAX('Scythe Stats'!E$5, 0)*MAX(1 - $D4/100,0)*'Scythe Stats'!$F$5</f>
        <v>188.32500000000002</v>
      </c>
      <c r="AU4" s="3">
        <f>MAX('Scythe Stats'!D$6, 0)*MAX(1 - $D4/100,0)*'Scythe Stats'!$F$6</f>
        <v>153.9</v>
      </c>
      <c r="AV4" s="3">
        <f>MAX('Scythe Stats'!E$6, 0)*MAX(1 - $D4/100,0)*'Scythe Stats'!$F$6</f>
        <v>230.85000000000002</v>
      </c>
      <c r="AW4" s="3">
        <f>MAX('Scythe Stats'!D$7, 0)*MAX(1 - $D4/100,0)*'Scythe Stats'!$F$7</f>
        <v>186.29999999999998</v>
      </c>
      <c r="AX4" s="3">
        <f>MAX('Scythe Stats'!E$7, 0)*MAX(1 - $D4/100,0)*'Scythe Stats'!$F$7</f>
        <v>279.45</v>
      </c>
      <c r="AY4" s="3">
        <f>MAX('Scythe Stats'!D$8, 0)*MAX(1 - $D4/100,0)*'Scythe Stats'!$F$8</f>
        <v>56.699999999999996</v>
      </c>
      <c r="AZ4" s="3">
        <f>MAX('Scythe Stats'!E$8, 0)*MAX(1 - $D4/100,0)*'Scythe Stats'!$F$8</f>
        <v>85.050000000000011</v>
      </c>
      <c r="BA4" s="3">
        <f>MAX('Scythe Stats'!D$9, 0)*MAX(1 - $D4/100,0)*'Scythe Stats'!$F$9</f>
        <v>64.8</v>
      </c>
      <c r="BB4" s="3">
        <f>MAX('Scythe Stats'!E$9, 0)*MAX(1 - $D4/100,0)*'Scythe Stats'!$F$9</f>
        <v>97.2</v>
      </c>
      <c r="BC4" s="3">
        <f>MAX('Scythe Stats'!D$10, 0)*MAX(1 - $D4/100,0)*'Scythe Stats'!$F$10</f>
        <v>76.95</v>
      </c>
      <c r="BD4" s="3">
        <f>MAX('Scythe Stats'!E$10, 0)*MAX(1 - $D4/100,0)*'Scythe Stats'!$F$10</f>
        <v>115.42500000000001</v>
      </c>
      <c r="BF4" s="3">
        <f>MAX('Bow Stats'!D$2 - $C4, 0)*MAX(1 - $D4/100,0)*'Bow Stats'!$F$2</f>
        <v>49.911029999999997</v>
      </c>
      <c r="BG4" s="3">
        <f>MAX('Bow Stats'!E$2 - $C4, 0)*MAX(1 - $D4/100,0)*'Bow Stats'!$F$2</f>
        <v>70.386615000000006</v>
      </c>
      <c r="BH4" s="3">
        <f>MAX('Bow Stats'!D$3 - $C4, 0)*MAX(1 - $D4/100,0)*'Bow Stats'!$F$3</f>
        <v>64.100205000000003</v>
      </c>
      <c r="BI4" s="3">
        <f>MAX('Bow Stats'!E$3 - $C4, 0)*MAX(1 - $D4/100,0)*'Bow Stats'!$F$3</f>
        <v>90.2634525</v>
      </c>
      <c r="BJ4" s="3">
        <f>MAX('Bow Stats'!D$4 - $C4, 0)*MAX(1 - $D4/100,0)*'Bow Stats'!$F$4</f>
        <v>83.965050000000005</v>
      </c>
      <c r="BK4" s="3">
        <f>MAX('Bow Stats'!E$4 - $C4, 0)*MAX(1 - $D4/100,0)*'Bow Stats'!$F$4</f>
        <v>118.09102499999999</v>
      </c>
      <c r="BL4" s="3">
        <f>MAX('Bow Stats'!D$5 - $C4, 0)*MAX(1 - $D4/100,0)*'Bow Stats'!$F$5</f>
        <v>103.82989500000001</v>
      </c>
      <c r="BM4" s="3">
        <f>MAX('Bow Stats'!E$5 - $C4, 0)*MAX(1 - $D4/100,0)*'Bow Stats'!$F$5</f>
        <v>145.9185975</v>
      </c>
      <c r="BN4" s="3">
        <f>MAX('Bow Stats'!D$6 - $C4, 0)*MAX(1 - $D4/100,0)*'Bow Stats'!$F$6</f>
        <v>126.53257499999999</v>
      </c>
      <c r="BO4" s="3">
        <f>MAX('Bow Stats'!E$6 - $C4, 0)*MAX(1 - $D4/100,0)*'Bow Stats'!$F$6</f>
        <v>177.72153749999998</v>
      </c>
      <c r="BP4" s="3">
        <f>MAX('Bow Stats'!D$7 - $C4, 0)*MAX(1 - $D4/100,0)*'Bow Stats'!$F$7</f>
        <v>146.39742000000001</v>
      </c>
      <c r="BQ4" s="3">
        <f>MAX('Bow Stats'!E$7 - $C4, 0)*MAX(1 - $D4/100,0)*'Bow Stats'!$F$7</f>
        <v>205.54911000000001</v>
      </c>
      <c r="BS4" s="3">
        <f>MAX('Crossbow Stats'!D$2 - $C4, 0)*MAX(1 - $D4/100,0)*'Crossbow Stats'!$F$2</f>
        <v>73.057500000000005</v>
      </c>
      <c r="BT4" s="3">
        <f>MAX('Crossbow Stats'!E$2 - $C4*'Crossbow Stats'!$G$2, 0)*MAX(1 - $D4/100,0)*'Crossbow Stats'!$F$2</f>
        <v>73.057500000000005</v>
      </c>
      <c r="BU4" s="3">
        <f>MAX('Crossbow Stats'!D$3 - $C4, 0)*MAX(1 - $D4/100,0)*'Crossbow Stats'!$F$3</f>
        <v>92.182500000000005</v>
      </c>
      <c r="BV4" s="3">
        <f>MAX('Crossbow Stats'!E$3 - $C4*'Crossbow Stats'!$G$3, 0)*MAX(1 - $D4/100,0)*'Crossbow Stats'!$F$3</f>
        <v>92.182500000000005</v>
      </c>
      <c r="BW4" s="3">
        <f>MAX('Crossbow Stats'!D$4 - $C4, 0)*MAX(1 - $D4/100,0)*'Crossbow Stats'!$F$4</f>
        <v>117.04500000000002</v>
      </c>
      <c r="BX4" s="3">
        <f>MAX('Crossbow Stats'!E$4 - $C4*'Crossbow Stats'!$G$4, 0)*MAX(1 - $D4/100,0)*'Crossbow Stats'!$F$4</f>
        <v>234.09000000000003</v>
      </c>
      <c r="BY4" s="3">
        <f>MAX('Crossbow Stats'!D$5 - $C4, 0)*MAX(1 - $D4/100,0)*'Crossbow Stats'!$F$5</f>
        <v>141.9075</v>
      </c>
      <c r="BZ4" s="3">
        <f>MAX('Crossbow Stats'!E$5 - $C4*'Crossbow Stats'!$G$5, 0)*MAX(1 - $D4/100,0)*'Crossbow Stats'!$F$5</f>
        <v>283.815</v>
      </c>
      <c r="CA4" s="3">
        <f>MAX('Crossbow Stats'!D$6 - $C4, 0)*MAX(1 - $D4/100,0)*'Crossbow Stats'!$F$6</f>
        <v>178.245</v>
      </c>
      <c r="CB4" s="3">
        <f>MAX('Crossbow Stats'!E$6 - $C4*'Crossbow Stats'!$G$6, 0)*MAX(1 - $D4/100,0)*'Crossbow Stats'!$F$6</f>
        <v>534.73500000000001</v>
      </c>
      <c r="CC4" s="3">
        <f>MAX('Crossbow Stats'!D$7 - $C4, 0)*MAX(1 - $D4/100,0)*'Crossbow Stats'!$F$7</f>
        <v>208.845</v>
      </c>
      <c r="CD4" s="3">
        <f>MAX('Crossbow Stats'!E$7 - $C4*'Crossbow Stats'!$G$7, 0)*MAX(1 - $D4/100,0)*'Crossbow Stats'!$F$7</f>
        <v>835.38</v>
      </c>
    </row>
    <row r="5" spans="1:82" x14ac:dyDescent="0.3">
      <c r="A5" s="1">
        <v>3</v>
      </c>
      <c r="B5">
        <v>650</v>
      </c>
      <c r="C5">
        <v>5</v>
      </c>
      <c r="D5">
        <v>15</v>
      </c>
      <c r="E5">
        <v>120</v>
      </c>
      <c r="F5" s="3">
        <f t="shared" si="0"/>
        <v>193.61831688386863</v>
      </c>
      <c r="H5" s="3" t="str">
        <f t="shared" ca="1" si="1"/>
        <v>T6 Axe</v>
      </c>
      <c r="I5" s="3">
        <f>MAX('Sword Stats'!D$2 - $C5, 0)*MAX(1 - $D5/100,0)*'Sword Stats'!$F$2</f>
        <v>31.875</v>
      </c>
      <c r="J5" s="3">
        <f>MAX('Sword Stats'!E$2 - $C5, 0)*MAX(1 - $D5/100,0)*'Sword Stats'!$F$2</f>
        <v>51</v>
      </c>
      <c r="K5" s="3">
        <f>MAX('Sword Stats'!D$3 - $C5, 0)*MAX(1 - $D5/100,0)*'Sword Stats'!$F$3</f>
        <v>47.8125</v>
      </c>
      <c r="L5" s="3">
        <f>MAX('Sword Stats'!E$3 - $C5, 0)*MAX(1 - $D5/100,0)*'Sword Stats'!$F$3</f>
        <v>74.90625</v>
      </c>
      <c r="M5" s="3">
        <f>MAX('Sword Stats'!D$4 - $C5, 0)*MAX(1 - $D5/100,0)*'Sword Stats'!$F$4</f>
        <v>66.9375</v>
      </c>
      <c r="N5" s="3">
        <f>MAX('Sword Stats'!E$4 - $C5, 0)*MAX(1 - $D5/100,0)*'Sword Stats'!$F$4</f>
        <v>103.59375</v>
      </c>
      <c r="O5" s="3">
        <f>MAX('Sword Stats'!D$5 - $C5, 0)*MAX(1 - $D5/100,0)*'Sword Stats'!$F$5</f>
        <v>89.25</v>
      </c>
      <c r="P5" s="3">
        <f>MAX('Sword Stats'!E$5 - $C5, 0)*MAX(1 - $D5/100,0)*'Sword Stats'!$F$5</f>
        <v>137.0625</v>
      </c>
      <c r="Q5" s="3">
        <f>MAX('Sword Stats'!D$6 - $C5, 0)*MAX(1 - $D5/100,0)*'Sword Stats'!$F$6</f>
        <v>111.5625</v>
      </c>
      <c r="R5" s="3">
        <f>MAX('Sword Stats'!E$6 - $C5, 0)*MAX(1 - $D5/100,0)*'Sword Stats'!$F$6</f>
        <v>170.53125</v>
      </c>
      <c r="S5" s="3">
        <f>MAX('Sword Stats'!D$7 - $C5, 0)*MAX(1 - $D5/100,0)*'Sword Stats'!$F$7</f>
        <v>130.6875</v>
      </c>
      <c r="T5" s="3">
        <f>MAX('Sword Stats'!E$7 - $C5, 0)*MAX(1 - $D5/100,0)*'Sword Stats'!$F$7</f>
        <v>199.21875</v>
      </c>
      <c r="U5" s="3">
        <f>MAX('Sword Stats'!D$8 - $C5, 0)*MAX(1 - $D5/100,0)*'Sword Stats'!$F$8</f>
        <v>159.375</v>
      </c>
      <c r="V5" s="3">
        <f>MAX('Sword Stats'!E$8 - $C5, 0)*MAX(1 - $D5/100,0)*'Sword Stats'!$F$8</f>
        <v>242.25</v>
      </c>
      <c r="W5" s="3">
        <f>MAX('Sword Stats'!D$9 - $C5, 0)*MAX(1 - $D5/100,0)*'Sword Stats'!$F$9</f>
        <v>44.625</v>
      </c>
      <c r="X5" s="3">
        <f>MAX('Sword Stats'!E$9 - $C5, 0)*MAX(1 - $D5/100,0)*'Sword Stats'!$F$9</f>
        <v>70.125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68.849999999999994</v>
      </c>
      <c r="AN5" s="3">
        <f>MAX('Scythe Stats'!E$2, 0)*MAX(1 - $D5/100,0)*'Scythe Stats'!$F$2</f>
        <v>103.27499999999999</v>
      </c>
      <c r="AO5" s="3">
        <f>MAX('Scythe Stats'!D$3, 0)*MAX(1 - $D5/100,0)*'Scythe Stats'!$F$3</f>
        <v>82.237499999999997</v>
      </c>
      <c r="AP5" s="3">
        <f>MAX('Scythe Stats'!E$3, 0)*MAX(1 - $D5/100,0)*'Scythe Stats'!$F$3</f>
        <v>123.35624999999999</v>
      </c>
      <c r="AQ5" s="3">
        <f>MAX('Scythe Stats'!D$4, 0)*MAX(1 - $D5/100,0)*'Scythe Stats'!$F$4</f>
        <v>99.449999999999989</v>
      </c>
      <c r="AR5" s="3">
        <f>MAX('Scythe Stats'!E$4, 0)*MAX(1 - $D5/100,0)*'Scythe Stats'!$F$4</f>
        <v>149.17499999999998</v>
      </c>
      <c r="AS5" s="3">
        <f>MAX('Scythe Stats'!D$5, 0)*MAX(1 - $D5/100,0)*'Scythe Stats'!$F$5</f>
        <v>118.57499999999999</v>
      </c>
      <c r="AT5" s="3">
        <f>MAX('Scythe Stats'!E$5, 0)*MAX(1 - $D5/100,0)*'Scythe Stats'!$F$5</f>
        <v>177.86249999999998</v>
      </c>
      <c r="AU5" s="3">
        <f>MAX('Scythe Stats'!D$6, 0)*MAX(1 - $D5/100,0)*'Scythe Stats'!$F$6</f>
        <v>145.35</v>
      </c>
      <c r="AV5" s="3">
        <f>MAX('Scythe Stats'!E$6, 0)*MAX(1 - $D5/100,0)*'Scythe Stats'!$F$6</f>
        <v>218.02499999999998</v>
      </c>
      <c r="AW5" s="3">
        <f>MAX('Scythe Stats'!D$7, 0)*MAX(1 - $D5/100,0)*'Scythe Stats'!$F$7</f>
        <v>175.95000000000002</v>
      </c>
      <c r="AX5" s="3">
        <f>MAX('Scythe Stats'!E$7, 0)*MAX(1 - $D5/100,0)*'Scythe Stats'!$F$7</f>
        <v>263.92500000000001</v>
      </c>
      <c r="AY5" s="3">
        <f>MAX('Scythe Stats'!D$8, 0)*MAX(1 - $D5/100,0)*'Scythe Stats'!$F$8</f>
        <v>53.550000000000004</v>
      </c>
      <c r="AZ5" s="3">
        <f>MAX('Scythe Stats'!E$8, 0)*MAX(1 - $D5/100,0)*'Scythe Stats'!$F$8</f>
        <v>80.324999999999989</v>
      </c>
      <c r="BA5" s="3">
        <f>MAX('Scythe Stats'!D$9, 0)*MAX(1 - $D5/100,0)*'Scythe Stats'!$F$9</f>
        <v>61.199999999999996</v>
      </c>
      <c r="BB5" s="3">
        <f>MAX('Scythe Stats'!E$9, 0)*MAX(1 - $D5/100,0)*'Scythe Stats'!$F$9</f>
        <v>91.8</v>
      </c>
      <c r="BC5" s="3">
        <f>MAX('Scythe Stats'!D$10, 0)*MAX(1 - $D5/100,0)*'Scythe Stats'!$F$10</f>
        <v>72.674999999999997</v>
      </c>
      <c r="BD5" s="3">
        <f>MAX('Scythe Stats'!E$10, 0)*MAX(1 - $D5/100,0)*'Scythe Stats'!$F$10</f>
        <v>109.01249999999999</v>
      </c>
      <c r="BF5" s="3">
        <f>MAX('Bow Stats'!D$2 - $C5, 0)*MAX(1 - $D5/100,0)*'Bow Stats'!$F$2</f>
        <v>45.480694999999997</v>
      </c>
      <c r="BG5" s="3">
        <f>MAX('Bow Stats'!E$2 - $C5, 0)*MAX(1 - $D5/100,0)*'Bow Stats'!$F$2</f>
        <v>64.818747500000001</v>
      </c>
      <c r="BH5" s="3">
        <f>MAX('Bow Stats'!D$3 - $C5, 0)*MAX(1 - $D5/100,0)*'Bow Stats'!$F$3</f>
        <v>58.881582499999993</v>
      </c>
      <c r="BI5" s="3">
        <f>MAX('Bow Stats'!E$3 - $C5, 0)*MAX(1 - $D5/100,0)*'Bow Stats'!$F$3</f>
        <v>83.591316249999977</v>
      </c>
      <c r="BJ5" s="3">
        <f>MAX('Bow Stats'!D$4 - $C5, 0)*MAX(1 - $D5/100,0)*'Bow Stats'!$F$4</f>
        <v>77.642825000000002</v>
      </c>
      <c r="BK5" s="3">
        <f>MAX('Bow Stats'!E$4 - $C5, 0)*MAX(1 - $D5/100,0)*'Bow Stats'!$F$4</f>
        <v>109.8729125</v>
      </c>
      <c r="BL5" s="3">
        <f>MAX('Bow Stats'!D$5 - $C5, 0)*MAX(1 - $D5/100,0)*'Bow Stats'!$F$5</f>
        <v>96.404067500000011</v>
      </c>
      <c r="BM5" s="3">
        <f>MAX('Bow Stats'!E$5 - $C5, 0)*MAX(1 - $D5/100,0)*'Bow Stats'!$F$5</f>
        <v>136.15450874999999</v>
      </c>
      <c r="BN5" s="3">
        <f>MAX('Bow Stats'!D$6 - $C5, 0)*MAX(1 - $D5/100,0)*'Bow Stats'!$F$6</f>
        <v>117.8454875</v>
      </c>
      <c r="BO5" s="3">
        <f>MAX('Bow Stats'!E$6 - $C5, 0)*MAX(1 - $D5/100,0)*'Bow Stats'!$F$6</f>
        <v>166.19061874999997</v>
      </c>
      <c r="BP5" s="3">
        <f>MAX('Bow Stats'!D$7 - $C5, 0)*MAX(1 - $D5/100,0)*'Bow Stats'!$F$7</f>
        <v>136.60673</v>
      </c>
      <c r="BQ5" s="3">
        <f>MAX('Bow Stats'!E$7 - $C5, 0)*MAX(1 - $D5/100,0)*'Bow Stats'!$F$7</f>
        <v>192.47221499999998</v>
      </c>
      <c r="BS5" s="3">
        <f>MAX('Crossbow Stats'!D$2 - $C5, 0)*MAX(1 - $D5/100,0)*'Crossbow Stats'!$F$2</f>
        <v>66.831249999999997</v>
      </c>
      <c r="BT5" s="3">
        <f>MAX('Crossbow Stats'!E$2 - $C5*'Crossbow Stats'!$G$2, 0)*MAX(1 - $D5/100,0)*'Crossbow Stats'!$F$2</f>
        <v>66.831249999999997</v>
      </c>
      <c r="BU5" s="3">
        <f>MAX('Crossbow Stats'!D$3 - $C5, 0)*MAX(1 - $D5/100,0)*'Crossbow Stats'!$F$3</f>
        <v>84.893749999999997</v>
      </c>
      <c r="BV5" s="3">
        <f>MAX('Crossbow Stats'!E$3 - $C5*'Crossbow Stats'!$G$3, 0)*MAX(1 - $D5/100,0)*'Crossbow Stats'!$F$3</f>
        <v>84.893749999999997</v>
      </c>
      <c r="BW5" s="3">
        <f>MAX('Crossbow Stats'!D$4 - $C5, 0)*MAX(1 - $D5/100,0)*'Crossbow Stats'!$F$4</f>
        <v>108.375</v>
      </c>
      <c r="BX5" s="3">
        <f>MAX('Crossbow Stats'!E$4 - $C5*'Crossbow Stats'!$G$4, 0)*MAX(1 - $D5/100,0)*'Crossbow Stats'!$F$4</f>
        <v>216.75</v>
      </c>
      <c r="BY5" s="3">
        <f>MAX('Crossbow Stats'!D$5 - $C5, 0)*MAX(1 - $D5/100,0)*'Crossbow Stats'!$F$5</f>
        <v>131.85624999999999</v>
      </c>
      <c r="BZ5" s="3">
        <f>MAX('Crossbow Stats'!E$5 - $C5*'Crossbow Stats'!$G$5, 0)*MAX(1 - $D5/100,0)*'Crossbow Stats'!$F$5</f>
        <v>263.71249999999998</v>
      </c>
      <c r="CA5" s="3">
        <f>MAX('Crossbow Stats'!D$6 - $C5, 0)*MAX(1 - $D5/100,0)*'Crossbow Stats'!$F$6</f>
        <v>166.17499999999998</v>
      </c>
      <c r="CB5" s="3">
        <f>MAX('Crossbow Stats'!E$6 - $C5*'Crossbow Stats'!$G$6, 0)*MAX(1 - $D5/100,0)*'Crossbow Stats'!$F$6</f>
        <v>498.52499999999998</v>
      </c>
      <c r="CC5" s="3">
        <f>MAX('Crossbow Stats'!D$7 - $C5, 0)*MAX(1 - $D5/100,0)*'Crossbow Stats'!$F$7</f>
        <v>195.07499999999999</v>
      </c>
      <c r="CD5" s="3">
        <f>MAX('Crossbow Stats'!E$7 - $C5*'Crossbow Stats'!$G$7, 0)*MAX(1 - $D5/100,0)*'Crossbow Stats'!$F$7</f>
        <v>780.3</v>
      </c>
    </row>
    <row r="6" spans="1:82" x14ac:dyDescent="0.3">
      <c r="A6" s="1">
        <v>4</v>
      </c>
      <c r="B6">
        <v>750</v>
      </c>
      <c r="C6">
        <v>8</v>
      </c>
      <c r="D6">
        <v>20</v>
      </c>
      <c r="E6">
        <v>150</v>
      </c>
      <c r="F6" s="3">
        <f t="shared" si="0"/>
        <v>275.49072744198349</v>
      </c>
      <c r="H6" s="3" t="str">
        <f t="shared" ca="1" si="1"/>
        <v>T6 Axe</v>
      </c>
      <c r="I6" s="3">
        <f>MAX('Sword Stats'!D$2 - $C6, 0)*MAX(1 - $D6/100,0)*'Sword Stats'!$F$2</f>
        <v>26.400000000000002</v>
      </c>
      <c r="J6" s="3">
        <f>MAX('Sword Stats'!E$2 - $C6, 0)*MAX(1 - $D6/100,0)*'Sword Stats'!$F$2</f>
        <v>44.400000000000006</v>
      </c>
      <c r="K6" s="3">
        <f>MAX('Sword Stats'!D$3 - $C6, 0)*MAX(1 - $D6/100,0)*'Sword Stats'!$F$3</f>
        <v>41.400000000000006</v>
      </c>
      <c r="L6" s="3">
        <f>MAX('Sword Stats'!E$3 - $C6, 0)*MAX(1 - $D6/100,0)*'Sword Stats'!$F$3</f>
        <v>66.900000000000006</v>
      </c>
      <c r="M6" s="3">
        <f>MAX('Sword Stats'!D$4 - $C6, 0)*MAX(1 - $D6/100,0)*'Sword Stats'!$F$4</f>
        <v>59.400000000000006</v>
      </c>
      <c r="N6" s="3">
        <f>MAX('Sword Stats'!E$4 - $C6, 0)*MAX(1 - $D6/100,0)*'Sword Stats'!$F$4</f>
        <v>93.9</v>
      </c>
      <c r="O6" s="3">
        <f>MAX('Sword Stats'!D$5 - $C6, 0)*MAX(1 - $D6/100,0)*'Sword Stats'!$F$5</f>
        <v>80.400000000000006</v>
      </c>
      <c r="P6" s="3">
        <f>MAX('Sword Stats'!E$5 - $C6, 0)*MAX(1 - $D6/100,0)*'Sword Stats'!$F$5</f>
        <v>125.4</v>
      </c>
      <c r="Q6" s="3">
        <f>MAX('Sword Stats'!D$6 - $C6, 0)*MAX(1 - $D6/100,0)*'Sword Stats'!$F$6</f>
        <v>101.4</v>
      </c>
      <c r="R6" s="3">
        <f>MAX('Sword Stats'!E$6 - $C6, 0)*MAX(1 - $D6/100,0)*'Sword Stats'!$F$6</f>
        <v>156.9</v>
      </c>
      <c r="S6" s="3">
        <f>MAX('Sword Stats'!D$7 - $C6, 0)*MAX(1 - $D6/100,0)*'Sword Stats'!$F$7</f>
        <v>119.4</v>
      </c>
      <c r="T6" s="3">
        <f>MAX('Sword Stats'!E$7 - $C6, 0)*MAX(1 - $D6/100,0)*'Sword Stats'!$F$7</f>
        <v>183.9</v>
      </c>
      <c r="U6" s="3">
        <f>MAX('Sword Stats'!D$8 - $C6, 0)*MAX(1 - $D6/100,0)*'Sword Stats'!$F$8</f>
        <v>146.4</v>
      </c>
      <c r="V6" s="3">
        <f>MAX('Sword Stats'!E$8 - $C6, 0)*MAX(1 - $D6/100,0)*'Sword Stats'!$F$8</f>
        <v>224.39999999999998</v>
      </c>
      <c r="W6" s="3">
        <f>MAX('Sword Stats'!D$9 - $C6, 0)*MAX(1 - $D6/100,0)*'Sword Stats'!$F$9</f>
        <v>38.400000000000006</v>
      </c>
      <c r="X6" s="3">
        <f>MAX('Sword Stats'!E$9 - $C6, 0)*MAX(1 - $D6/100,0)*'Sword Stats'!$F$9</f>
        <v>62.400000000000006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64.8</v>
      </c>
      <c r="AN6" s="3">
        <f>MAX('Scythe Stats'!E$2, 0)*MAX(1 - $D6/100,0)*'Scythe Stats'!$F$2</f>
        <v>97.2</v>
      </c>
      <c r="AO6" s="3">
        <f>MAX('Scythe Stats'!D$3, 0)*MAX(1 - $D6/100,0)*'Scythe Stats'!$F$3</f>
        <v>77.399999999999991</v>
      </c>
      <c r="AP6" s="3">
        <f>MAX('Scythe Stats'!E$3, 0)*MAX(1 - $D6/100,0)*'Scythe Stats'!$F$3</f>
        <v>116.10000000000001</v>
      </c>
      <c r="AQ6" s="3">
        <f>MAX('Scythe Stats'!D$4, 0)*MAX(1 - $D6/100,0)*'Scythe Stats'!$F$4</f>
        <v>93.600000000000009</v>
      </c>
      <c r="AR6" s="3">
        <f>MAX('Scythe Stats'!E$4, 0)*MAX(1 - $D6/100,0)*'Scythe Stats'!$F$4</f>
        <v>140.4</v>
      </c>
      <c r="AS6" s="3">
        <f>MAX('Scythe Stats'!D$5, 0)*MAX(1 - $D6/100,0)*'Scythe Stats'!$F$5</f>
        <v>111.60000000000001</v>
      </c>
      <c r="AT6" s="3">
        <f>MAX('Scythe Stats'!E$5, 0)*MAX(1 - $D6/100,0)*'Scythe Stats'!$F$5</f>
        <v>167.4</v>
      </c>
      <c r="AU6" s="3">
        <f>MAX('Scythe Stats'!D$6, 0)*MAX(1 - $D6/100,0)*'Scythe Stats'!$F$6</f>
        <v>136.80000000000001</v>
      </c>
      <c r="AV6" s="3">
        <f>MAX('Scythe Stats'!E$6, 0)*MAX(1 - $D6/100,0)*'Scythe Stats'!$F$6</f>
        <v>205.20000000000002</v>
      </c>
      <c r="AW6" s="3">
        <f>MAX('Scythe Stats'!D$7, 0)*MAX(1 - $D6/100,0)*'Scythe Stats'!$F$7</f>
        <v>165.60000000000002</v>
      </c>
      <c r="AX6" s="3">
        <f>MAX('Scythe Stats'!E$7, 0)*MAX(1 - $D6/100,0)*'Scythe Stats'!$F$7</f>
        <v>248.4</v>
      </c>
      <c r="AY6" s="3">
        <f>MAX('Scythe Stats'!D$8, 0)*MAX(1 - $D6/100,0)*'Scythe Stats'!$F$8</f>
        <v>50.400000000000006</v>
      </c>
      <c r="AZ6" s="3">
        <f>MAX('Scythe Stats'!E$8, 0)*MAX(1 - $D6/100,0)*'Scythe Stats'!$F$8</f>
        <v>75.600000000000009</v>
      </c>
      <c r="BA6" s="3">
        <f>MAX('Scythe Stats'!D$9, 0)*MAX(1 - $D6/100,0)*'Scythe Stats'!$F$9</f>
        <v>57.6</v>
      </c>
      <c r="BB6" s="3">
        <f>MAX('Scythe Stats'!E$9, 0)*MAX(1 - $D6/100,0)*'Scythe Stats'!$F$9</f>
        <v>86.4</v>
      </c>
      <c r="BC6" s="3">
        <f>MAX('Scythe Stats'!D$10, 0)*MAX(1 - $D6/100,0)*'Scythe Stats'!$F$10</f>
        <v>68.400000000000006</v>
      </c>
      <c r="BD6" s="3">
        <f>MAX('Scythe Stats'!E$10, 0)*MAX(1 - $D6/100,0)*'Scythe Stats'!$F$10</f>
        <v>102.60000000000001</v>
      </c>
      <c r="BF6" s="3">
        <f>MAX('Bow Stats'!D$2 - $C6, 0)*MAX(1 - $D6/100,0)*'Bow Stats'!$F$2</f>
        <v>41.245359999999998</v>
      </c>
      <c r="BG6" s="3">
        <f>MAX('Bow Stats'!E$2 - $C6, 0)*MAX(1 - $D6/100,0)*'Bow Stats'!$F$2</f>
        <v>59.445879999999995</v>
      </c>
      <c r="BH6" s="3">
        <f>MAX('Bow Stats'!D$3 - $C6, 0)*MAX(1 - $D6/100,0)*'Bow Stats'!$F$3</f>
        <v>53.857960000000006</v>
      </c>
      <c r="BI6" s="3">
        <f>MAX('Bow Stats'!E$3 - $C6, 0)*MAX(1 - $D6/100,0)*'Bow Stats'!$F$3</f>
        <v>77.114180000000005</v>
      </c>
      <c r="BJ6" s="3">
        <f>MAX('Bow Stats'!D$4 - $C6, 0)*MAX(1 - $D6/100,0)*'Bow Stats'!$F$4</f>
        <v>71.515600000000006</v>
      </c>
      <c r="BK6" s="3">
        <f>MAX('Bow Stats'!E$4 - $C6, 0)*MAX(1 - $D6/100,0)*'Bow Stats'!$F$4</f>
        <v>101.8498</v>
      </c>
      <c r="BL6" s="3">
        <f>MAX('Bow Stats'!D$5 - $C6, 0)*MAX(1 - $D6/100,0)*'Bow Stats'!$F$5</f>
        <v>89.173240000000007</v>
      </c>
      <c r="BM6" s="3">
        <f>MAX('Bow Stats'!E$5 - $C6, 0)*MAX(1 - $D6/100,0)*'Bow Stats'!$F$5</f>
        <v>126.58542000000001</v>
      </c>
      <c r="BN6" s="3">
        <f>MAX('Bow Stats'!D$6 - $C6, 0)*MAX(1 - $D6/100,0)*'Bow Stats'!$F$6</f>
        <v>109.35339999999999</v>
      </c>
      <c r="BO6" s="3">
        <f>MAX('Bow Stats'!E$6 - $C6, 0)*MAX(1 - $D6/100,0)*'Bow Stats'!$F$6</f>
        <v>154.85469999999998</v>
      </c>
      <c r="BP6" s="3">
        <f>MAX('Bow Stats'!D$7 - $C6, 0)*MAX(1 - $D6/100,0)*'Bow Stats'!$F$7</f>
        <v>127.01104000000002</v>
      </c>
      <c r="BQ6" s="3">
        <f>MAX('Bow Stats'!E$7 - $C6, 0)*MAX(1 - $D6/100,0)*'Bow Stats'!$F$7</f>
        <v>179.59032000000002</v>
      </c>
      <c r="BS6" s="3">
        <f>MAX('Crossbow Stats'!D$2 - $C6, 0)*MAX(1 - $D6/100,0)*'Crossbow Stats'!$F$2</f>
        <v>60.860000000000007</v>
      </c>
      <c r="BT6" s="3">
        <f>MAX('Crossbow Stats'!E$2 - $C6*'Crossbow Stats'!$G$2, 0)*MAX(1 - $D6/100,0)*'Crossbow Stats'!$F$2</f>
        <v>60.860000000000007</v>
      </c>
      <c r="BU6" s="3">
        <f>MAX('Crossbow Stats'!D$3 - $C6, 0)*MAX(1 - $D6/100,0)*'Crossbow Stats'!$F$3</f>
        <v>77.86</v>
      </c>
      <c r="BV6" s="3">
        <f>MAX('Crossbow Stats'!E$3 - $C6*'Crossbow Stats'!$G$3, 0)*MAX(1 - $D6/100,0)*'Crossbow Stats'!$F$3</f>
        <v>77.86</v>
      </c>
      <c r="BW6" s="3">
        <f>MAX('Crossbow Stats'!D$4 - $C6, 0)*MAX(1 - $D6/100,0)*'Crossbow Stats'!$F$4</f>
        <v>99.960000000000008</v>
      </c>
      <c r="BX6" s="3">
        <f>MAX('Crossbow Stats'!E$4 - $C6*'Crossbow Stats'!$G$4, 0)*MAX(1 - $D6/100,0)*'Crossbow Stats'!$F$4</f>
        <v>199.92000000000002</v>
      </c>
      <c r="BY6" s="3">
        <f>MAX('Crossbow Stats'!D$5 - $C6, 0)*MAX(1 - $D6/100,0)*'Crossbow Stats'!$F$5</f>
        <v>122.05999999999999</v>
      </c>
      <c r="BZ6" s="3">
        <f>MAX('Crossbow Stats'!E$5 - $C6*'Crossbow Stats'!$G$5, 0)*MAX(1 - $D6/100,0)*'Crossbow Stats'!$F$5</f>
        <v>244.11999999999998</v>
      </c>
      <c r="CA6" s="3">
        <f>MAX('Crossbow Stats'!D$6 - $C6, 0)*MAX(1 - $D6/100,0)*'Crossbow Stats'!$F$6</f>
        <v>154.36000000000001</v>
      </c>
      <c r="CB6" s="3">
        <f>MAX('Crossbow Stats'!E$6 - $C6*'Crossbow Stats'!$G$6, 0)*MAX(1 - $D6/100,0)*'Crossbow Stats'!$F$6</f>
        <v>463.08000000000004</v>
      </c>
      <c r="CC6" s="3">
        <f>MAX('Crossbow Stats'!D$7 - $C6, 0)*MAX(1 - $D6/100,0)*'Crossbow Stats'!$F$7</f>
        <v>181.56</v>
      </c>
      <c r="CD6" s="3">
        <f>MAX('Crossbow Stats'!E$7 - $C6*'Crossbow Stats'!$G$7, 0)*MAX(1 - $D6/100,0)*'Crossbow Stats'!$F$7</f>
        <v>726.24</v>
      </c>
    </row>
    <row r="7" spans="1:82" x14ac:dyDescent="0.3">
      <c r="A7" s="1">
        <v>5</v>
      </c>
      <c r="B7">
        <v>875</v>
      </c>
      <c r="C7">
        <v>15</v>
      </c>
      <c r="D7">
        <v>30</v>
      </c>
      <c r="E7">
        <v>165</v>
      </c>
      <c r="F7" s="3">
        <f t="shared" si="0"/>
        <v>377.45674122796629</v>
      </c>
      <c r="H7" s="3" t="str">
        <f t="shared" ca="1" si="1"/>
        <v>T6 Axe</v>
      </c>
      <c r="I7" s="3">
        <f>MAX('Sword Stats'!D$2 - $C7, 0)*MAX(1 - $D7/100,0)*'Sword Stats'!$F$2</f>
        <v>15.75</v>
      </c>
      <c r="J7" s="3">
        <f>MAX('Sword Stats'!E$2 - $C7, 0)*MAX(1 - $D7/100,0)*'Sword Stats'!$F$2</f>
        <v>31.5</v>
      </c>
      <c r="K7" s="3">
        <f>MAX('Sword Stats'!D$3 - $C7, 0)*MAX(1 - $D7/100,0)*'Sword Stats'!$F$3</f>
        <v>28.875</v>
      </c>
      <c r="L7" s="3">
        <f>MAX('Sword Stats'!E$3 - $C7, 0)*MAX(1 - $D7/100,0)*'Sword Stats'!$F$3</f>
        <v>51.1875</v>
      </c>
      <c r="M7" s="3">
        <f>MAX('Sword Stats'!D$4 - $C7, 0)*MAX(1 - $D7/100,0)*'Sword Stats'!$F$4</f>
        <v>44.624999999999993</v>
      </c>
      <c r="N7" s="3">
        <f>MAX('Sword Stats'!E$4 - $C7, 0)*MAX(1 - $D7/100,0)*'Sword Stats'!$F$4</f>
        <v>74.8125</v>
      </c>
      <c r="O7" s="3">
        <f>MAX('Sword Stats'!D$5 - $C7, 0)*MAX(1 - $D7/100,0)*'Sword Stats'!$F$5</f>
        <v>63</v>
      </c>
      <c r="P7" s="3">
        <f>MAX('Sword Stats'!E$5 - $C7, 0)*MAX(1 - $D7/100,0)*'Sword Stats'!$F$5</f>
        <v>102.375</v>
      </c>
      <c r="Q7" s="3">
        <f>MAX('Sword Stats'!D$6 - $C7, 0)*MAX(1 - $D7/100,0)*'Sword Stats'!$F$6</f>
        <v>81.375</v>
      </c>
      <c r="R7" s="3">
        <f>MAX('Sword Stats'!E$6 - $C7, 0)*MAX(1 - $D7/100,0)*'Sword Stats'!$F$6</f>
        <v>129.9375</v>
      </c>
      <c r="S7" s="3">
        <f>MAX('Sword Stats'!D$7 - $C7, 0)*MAX(1 - $D7/100,0)*'Sword Stats'!$F$7</f>
        <v>97.125</v>
      </c>
      <c r="T7" s="3">
        <f>MAX('Sword Stats'!E$7 - $C7, 0)*MAX(1 - $D7/100,0)*'Sword Stats'!$F$7</f>
        <v>153.5625</v>
      </c>
      <c r="U7" s="3">
        <f>MAX('Sword Stats'!D$8 - $C7, 0)*MAX(1 - $D7/100,0)*'Sword Stats'!$F$8</f>
        <v>120.75</v>
      </c>
      <c r="V7" s="3">
        <f>MAX('Sword Stats'!E$8 - $C7, 0)*MAX(1 - $D7/100,0)*'Sword Stats'!$F$8</f>
        <v>188.99999999999997</v>
      </c>
      <c r="W7" s="3">
        <f>MAX('Sword Stats'!D$9 - $C7, 0)*MAX(1 - $D7/100,0)*'Sword Stats'!$F$9</f>
        <v>26.25</v>
      </c>
      <c r="X7" s="3">
        <f>MAX('Sword Stats'!E$9 - $C7, 0)*MAX(1 - $D7/100,0)*'Sword Stats'!$F$9</f>
        <v>47.249999999999993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56.699999999999996</v>
      </c>
      <c r="AN7" s="3">
        <f>MAX('Scythe Stats'!E$2, 0)*MAX(1 - $D7/100,0)*'Scythe Stats'!$F$2</f>
        <v>85.05</v>
      </c>
      <c r="AO7" s="3">
        <f>MAX('Scythe Stats'!D$3, 0)*MAX(1 - $D7/100,0)*'Scythe Stats'!$F$3</f>
        <v>67.724999999999994</v>
      </c>
      <c r="AP7" s="3">
        <f>MAX('Scythe Stats'!E$3, 0)*MAX(1 - $D7/100,0)*'Scythe Stats'!$F$3</f>
        <v>101.58749999999999</v>
      </c>
      <c r="AQ7" s="3">
        <f>MAX('Scythe Stats'!D$4, 0)*MAX(1 - $D7/100,0)*'Scythe Stats'!$F$4</f>
        <v>81.899999999999991</v>
      </c>
      <c r="AR7" s="3">
        <f>MAX('Scythe Stats'!E$4, 0)*MAX(1 - $D7/100,0)*'Scythe Stats'!$F$4</f>
        <v>122.85</v>
      </c>
      <c r="AS7" s="3">
        <f>MAX('Scythe Stats'!D$5, 0)*MAX(1 - $D7/100,0)*'Scythe Stats'!$F$5</f>
        <v>97.649999999999991</v>
      </c>
      <c r="AT7" s="3">
        <f>MAX('Scythe Stats'!E$5, 0)*MAX(1 - $D7/100,0)*'Scythe Stats'!$F$5</f>
        <v>146.47499999999999</v>
      </c>
      <c r="AU7" s="3">
        <f>MAX('Scythe Stats'!D$6, 0)*MAX(1 - $D7/100,0)*'Scythe Stats'!$F$6</f>
        <v>119.69999999999999</v>
      </c>
      <c r="AV7" s="3">
        <f>MAX('Scythe Stats'!E$6, 0)*MAX(1 - $D7/100,0)*'Scythe Stats'!$F$6</f>
        <v>179.54999999999998</v>
      </c>
      <c r="AW7" s="3">
        <f>MAX('Scythe Stats'!D$7, 0)*MAX(1 - $D7/100,0)*'Scythe Stats'!$F$7</f>
        <v>144.89999999999998</v>
      </c>
      <c r="AX7" s="3">
        <f>MAX('Scythe Stats'!E$7, 0)*MAX(1 - $D7/100,0)*'Scythe Stats'!$F$7</f>
        <v>217.35</v>
      </c>
      <c r="AY7" s="3">
        <f>MAX('Scythe Stats'!D$8, 0)*MAX(1 - $D7/100,0)*'Scythe Stats'!$F$8</f>
        <v>44.099999999999994</v>
      </c>
      <c r="AZ7" s="3">
        <f>MAX('Scythe Stats'!E$8, 0)*MAX(1 - $D7/100,0)*'Scythe Stats'!$F$8</f>
        <v>66.149999999999991</v>
      </c>
      <c r="BA7" s="3">
        <f>MAX('Scythe Stats'!D$9, 0)*MAX(1 - $D7/100,0)*'Scythe Stats'!$F$9</f>
        <v>50.4</v>
      </c>
      <c r="BB7" s="3">
        <f>MAX('Scythe Stats'!E$9, 0)*MAX(1 - $D7/100,0)*'Scythe Stats'!$F$9</f>
        <v>75.599999999999994</v>
      </c>
      <c r="BC7" s="3">
        <f>MAX('Scythe Stats'!D$10, 0)*MAX(1 - $D7/100,0)*'Scythe Stats'!$F$10</f>
        <v>59.849999999999994</v>
      </c>
      <c r="BD7" s="3">
        <f>MAX('Scythe Stats'!E$10, 0)*MAX(1 - $D7/100,0)*'Scythe Stats'!$F$10</f>
        <v>89.774999999999991</v>
      </c>
      <c r="BF7" s="3">
        <f>MAX('Bow Stats'!D$2 - $C7, 0)*MAX(1 - $D7/100,0)*'Bow Stats'!$F$2</f>
        <v>32.904690000000002</v>
      </c>
      <c r="BG7" s="3">
        <f>MAX('Bow Stats'!E$2 - $C7, 0)*MAX(1 - $D7/100,0)*'Bow Stats'!$F$2</f>
        <v>48.830144999999995</v>
      </c>
      <c r="BH7" s="3">
        <f>MAX('Bow Stats'!D$3 - $C7, 0)*MAX(1 - $D7/100,0)*'Bow Stats'!$F$3</f>
        <v>43.940714999999997</v>
      </c>
      <c r="BI7" s="3">
        <f>MAX('Bow Stats'!E$3 - $C7, 0)*MAX(1 - $D7/100,0)*'Bow Stats'!$F$3</f>
        <v>64.289907499999998</v>
      </c>
      <c r="BJ7" s="3">
        <f>MAX('Bow Stats'!D$4 - $C7, 0)*MAX(1 - $D7/100,0)*'Bow Stats'!$F$4</f>
        <v>59.391149999999996</v>
      </c>
      <c r="BK7" s="3">
        <f>MAX('Bow Stats'!E$4 - $C7, 0)*MAX(1 - $D7/100,0)*'Bow Stats'!$F$4</f>
        <v>85.93357499999999</v>
      </c>
      <c r="BL7" s="3">
        <f>MAX('Bow Stats'!D$5 - $C7, 0)*MAX(1 - $D7/100,0)*'Bow Stats'!$F$5</f>
        <v>74.841584999999995</v>
      </c>
      <c r="BM7" s="3">
        <f>MAX('Bow Stats'!E$5 - $C7, 0)*MAX(1 - $D7/100,0)*'Bow Stats'!$F$5</f>
        <v>107.5772425</v>
      </c>
      <c r="BN7" s="3">
        <f>MAX('Bow Stats'!D$6 - $C7, 0)*MAX(1 - $D7/100,0)*'Bow Stats'!$F$6</f>
        <v>92.499224999999981</v>
      </c>
      <c r="BO7" s="3">
        <f>MAX('Bow Stats'!E$6 - $C7, 0)*MAX(1 - $D7/100,0)*'Bow Stats'!$F$6</f>
        <v>132.31286249999997</v>
      </c>
      <c r="BP7" s="3">
        <f>MAX('Bow Stats'!D$7 - $C7, 0)*MAX(1 - $D7/100,0)*'Bow Stats'!$F$7</f>
        <v>107.94966000000001</v>
      </c>
      <c r="BQ7" s="3">
        <f>MAX('Bow Stats'!E$7 - $C7, 0)*MAX(1 - $D7/100,0)*'Bow Stats'!$F$7</f>
        <v>153.95652999999999</v>
      </c>
      <c r="BS7" s="3">
        <f>MAX('Crossbow Stats'!D$2 - $C7, 0)*MAX(1 - $D7/100,0)*'Crossbow Stats'!$F$2</f>
        <v>49.087499999999991</v>
      </c>
      <c r="BT7" s="3">
        <f>MAX('Crossbow Stats'!E$2 - $C7*'Crossbow Stats'!$G$2, 0)*MAX(1 - $D7/100,0)*'Crossbow Stats'!$F$2</f>
        <v>49.087499999999991</v>
      </c>
      <c r="BU7" s="3">
        <f>MAX('Crossbow Stats'!D$3 - $C7, 0)*MAX(1 - $D7/100,0)*'Crossbow Stats'!$F$3</f>
        <v>63.962499999999999</v>
      </c>
      <c r="BV7" s="3">
        <f>MAX('Crossbow Stats'!E$3 - $C7*'Crossbow Stats'!$G$3, 0)*MAX(1 - $D7/100,0)*'Crossbow Stats'!$F$3</f>
        <v>63.962499999999999</v>
      </c>
      <c r="BW7" s="3">
        <f>MAX('Crossbow Stats'!D$4 - $C7, 0)*MAX(1 - $D7/100,0)*'Crossbow Stats'!$F$4</f>
        <v>83.3</v>
      </c>
      <c r="BX7" s="3">
        <f>MAX('Crossbow Stats'!E$4 - $C7*'Crossbow Stats'!$G$4, 0)*MAX(1 - $D7/100,0)*'Crossbow Stats'!$F$4</f>
        <v>166.6</v>
      </c>
      <c r="BY7" s="3">
        <f>MAX('Crossbow Stats'!D$5 - $C7, 0)*MAX(1 - $D7/100,0)*'Crossbow Stats'!$F$5</f>
        <v>102.63749999999999</v>
      </c>
      <c r="BZ7" s="3">
        <f>MAX('Crossbow Stats'!E$5 - $C7*'Crossbow Stats'!$G$5, 0)*MAX(1 - $D7/100,0)*'Crossbow Stats'!$F$5</f>
        <v>205.27499999999998</v>
      </c>
      <c r="CA7" s="3">
        <f>MAX('Crossbow Stats'!D$6 - $C7, 0)*MAX(1 - $D7/100,0)*'Crossbow Stats'!$F$6</f>
        <v>130.9</v>
      </c>
      <c r="CB7" s="3">
        <f>MAX('Crossbow Stats'!E$6 - $C7*'Crossbow Stats'!$G$6, 0)*MAX(1 - $D7/100,0)*'Crossbow Stats'!$F$6</f>
        <v>392.69999999999993</v>
      </c>
      <c r="CC7" s="3">
        <f>MAX('Crossbow Stats'!D$7 - $C7, 0)*MAX(1 - $D7/100,0)*'Crossbow Stats'!$F$7</f>
        <v>154.69999999999999</v>
      </c>
      <c r="CD7" s="3">
        <f>MAX('Crossbow Stats'!E$7 - $C7*'Crossbow Stats'!$G$7, 0)*MAX(1 - $D7/100,0)*'Crossbow Stats'!$F$7</f>
        <v>618.79999999999995</v>
      </c>
    </row>
    <row r="8" spans="1:82" x14ac:dyDescent="0.3">
      <c r="A8" s="1">
        <v>6</v>
      </c>
      <c r="B8">
        <v>1000</v>
      </c>
      <c r="C8">
        <v>20</v>
      </c>
      <c r="D8">
        <v>35</v>
      </c>
      <c r="E8">
        <v>190</v>
      </c>
      <c r="F8" s="3">
        <f t="shared" si="0"/>
        <v>501.79257139378285</v>
      </c>
      <c r="H8" s="3" t="str">
        <f t="shared" ca="1" si="1"/>
        <v>T6 Axe</v>
      </c>
      <c r="I8" s="3">
        <f>MAX('Sword Stats'!D$2 - $C8, 0)*MAX(1 - $D8/100,0)*'Sword Stats'!$F$2</f>
        <v>9.75</v>
      </c>
      <c r="J8" s="3">
        <f>MAX('Sword Stats'!E$2 - $C8, 0)*MAX(1 - $D8/100,0)*'Sword Stats'!$F$2</f>
        <v>24.375</v>
      </c>
      <c r="K8" s="3">
        <f>MAX('Sword Stats'!D$3 - $C8, 0)*MAX(1 - $D8/100,0)*'Sword Stats'!$F$3</f>
        <v>21.9375</v>
      </c>
      <c r="L8" s="3">
        <f>MAX('Sword Stats'!E$3 - $C8, 0)*MAX(1 - $D8/100,0)*'Sword Stats'!$F$3</f>
        <v>42.65625</v>
      </c>
      <c r="M8" s="3">
        <f>MAX('Sword Stats'!D$4 - $C8, 0)*MAX(1 - $D8/100,0)*'Sword Stats'!$F$4</f>
        <v>36.5625</v>
      </c>
      <c r="N8" s="3">
        <f>MAX('Sword Stats'!E$4 - $C8, 0)*MAX(1 - $D8/100,0)*'Sword Stats'!$F$4</f>
        <v>64.59375</v>
      </c>
      <c r="O8" s="3">
        <f>MAX('Sword Stats'!D$5 - $C8, 0)*MAX(1 - $D8/100,0)*'Sword Stats'!$F$5</f>
        <v>53.625</v>
      </c>
      <c r="P8" s="3">
        <f>MAX('Sword Stats'!E$5 - $C8, 0)*MAX(1 - $D8/100,0)*'Sword Stats'!$F$5</f>
        <v>90.1875</v>
      </c>
      <c r="Q8" s="3">
        <f>MAX('Sword Stats'!D$6 - $C8, 0)*MAX(1 - $D8/100,0)*'Sword Stats'!$F$6</f>
        <v>70.6875</v>
      </c>
      <c r="R8" s="3">
        <f>MAX('Sword Stats'!E$6 - $C8, 0)*MAX(1 - $D8/100,0)*'Sword Stats'!$F$6</f>
        <v>115.78125</v>
      </c>
      <c r="S8" s="3">
        <f>MAX('Sword Stats'!D$7 - $C8, 0)*MAX(1 - $D8/100,0)*'Sword Stats'!$F$7</f>
        <v>85.3125</v>
      </c>
      <c r="T8" s="3">
        <f>MAX('Sword Stats'!E$7 - $C8, 0)*MAX(1 - $D8/100,0)*'Sword Stats'!$F$7</f>
        <v>137.71875</v>
      </c>
      <c r="U8" s="3">
        <f>MAX('Sword Stats'!D$8 - $C8, 0)*MAX(1 - $D8/100,0)*'Sword Stats'!$F$8</f>
        <v>107.25</v>
      </c>
      <c r="V8" s="3">
        <f>MAX('Sword Stats'!E$8 - $C8, 0)*MAX(1 - $D8/100,0)*'Sword Stats'!$F$8</f>
        <v>170.625</v>
      </c>
      <c r="W8" s="3">
        <f>MAX('Sword Stats'!D$9 - $C8, 0)*MAX(1 - $D8/100,0)*'Sword Stats'!$F$9</f>
        <v>19.5</v>
      </c>
      <c r="X8" s="3">
        <f>MAX('Sword Stats'!E$9 - $C8, 0)*MAX(1 - $D8/100,0)*'Sword Stats'!$F$9</f>
        <v>39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52.650000000000006</v>
      </c>
      <c r="AN8" s="3">
        <f>MAX('Scythe Stats'!E$2, 0)*MAX(1 - $D8/100,0)*'Scythe Stats'!$F$2</f>
        <v>78.975000000000009</v>
      </c>
      <c r="AO8" s="3">
        <f>MAX('Scythe Stats'!D$3, 0)*MAX(1 - $D8/100,0)*'Scythe Stats'!$F$3</f>
        <v>62.887499999999996</v>
      </c>
      <c r="AP8" s="3">
        <f>MAX('Scythe Stats'!E$3, 0)*MAX(1 - $D8/100,0)*'Scythe Stats'!$F$3</f>
        <v>94.331250000000011</v>
      </c>
      <c r="AQ8" s="3">
        <f>MAX('Scythe Stats'!D$4, 0)*MAX(1 - $D8/100,0)*'Scythe Stats'!$F$4</f>
        <v>76.050000000000011</v>
      </c>
      <c r="AR8" s="3">
        <f>MAX('Scythe Stats'!E$4, 0)*MAX(1 - $D8/100,0)*'Scythe Stats'!$F$4</f>
        <v>114.075</v>
      </c>
      <c r="AS8" s="3">
        <f>MAX('Scythe Stats'!D$5, 0)*MAX(1 - $D8/100,0)*'Scythe Stats'!$F$5</f>
        <v>90.675000000000011</v>
      </c>
      <c r="AT8" s="3">
        <f>MAX('Scythe Stats'!E$5, 0)*MAX(1 - $D8/100,0)*'Scythe Stats'!$F$5</f>
        <v>136.01250000000002</v>
      </c>
      <c r="AU8" s="3">
        <f>MAX('Scythe Stats'!D$6, 0)*MAX(1 - $D8/100,0)*'Scythe Stats'!$F$6</f>
        <v>111.14999999999999</v>
      </c>
      <c r="AV8" s="3">
        <f>MAX('Scythe Stats'!E$6, 0)*MAX(1 - $D8/100,0)*'Scythe Stats'!$F$6</f>
        <v>166.72500000000002</v>
      </c>
      <c r="AW8" s="3">
        <f>MAX('Scythe Stats'!D$7, 0)*MAX(1 - $D8/100,0)*'Scythe Stats'!$F$7</f>
        <v>134.55000000000001</v>
      </c>
      <c r="AX8" s="3">
        <f>MAX('Scythe Stats'!E$7, 0)*MAX(1 - $D8/100,0)*'Scythe Stats'!$F$7</f>
        <v>201.82500000000002</v>
      </c>
      <c r="AY8" s="3">
        <f>MAX('Scythe Stats'!D$8, 0)*MAX(1 - $D8/100,0)*'Scythe Stats'!$F$8</f>
        <v>40.949999999999996</v>
      </c>
      <c r="AZ8" s="3">
        <f>MAX('Scythe Stats'!E$8, 0)*MAX(1 - $D8/100,0)*'Scythe Stats'!$F$8</f>
        <v>61.425000000000004</v>
      </c>
      <c r="BA8" s="3">
        <f>MAX('Scythe Stats'!D$9, 0)*MAX(1 - $D8/100,0)*'Scythe Stats'!$F$9</f>
        <v>46.800000000000004</v>
      </c>
      <c r="BB8" s="3">
        <f>MAX('Scythe Stats'!E$9, 0)*MAX(1 - $D8/100,0)*'Scythe Stats'!$F$9</f>
        <v>70.2</v>
      </c>
      <c r="BC8" s="3">
        <f>MAX('Scythe Stats'!D$10, 0)*MAX(1 - $D8/100,0)*'Scythe Stats'!$F$10</f>
        <v>55.574999999999996</v>
      </c>
      <c r="BD8" s="3">
        <f>MAX('Scythe Stats'!E$10, 0)*MAX(1 - $D8/100,0)*'Scythe Stats'!$F$10</f>
        <v>83.362500000000011</v>
      </c>
      <c r="BF8" s="3">
        <f>MAX('Bow Stats'!D$2 - $C8, 0)*MAX(1 - $D8/100,0)*'Bow Stats'!$F$2</f>
        <v>28.441855000000004</v>
      </c>
      <c r="BG8" s="3">
        <f>MAX('Bow Stats'!E$2 - $C8, 0)*MAX(1 - $D8/100,0)*'Bow Stats'!$F$2</f>
        <v>43.229777499999997</v>
      </c>
      <c r="BH8" s="3">
        <f>MAX('Bow Stats'!D$3 - $C8, 0)*MAX(1 - $D8/100,0)*'Bow Stats'!$F$3</f>
        <v>38.689592500000003</v>
      </c>
      <c r="BI8" s="3">
        <f>MAX('Bow Stats'!E$3 - $C8, 0)*MAX(1 - $D8/100,0)*'Bow Stats'!$F$3</f>
        <v>57.585271249999991</v>
      </c>
      <c r="BJ8" s="3">
        <f>MAX('Bow Stats'!D$4 - $C8, 0)*MAX(1 - $D8/100,0)*'Bow Stats'!$F$4</f>
        <v>53.036425000000001</v>
      </c>
      <c r="BK8" s="3">
        <f>MAX('Bow Stats'!E$4 - $C8, 0)*MAX(1 - $D8/100,0)*'Bow Stats'!$F$4</f>
        <v>77.682962500000002</v>
      </c>
      <c r="BL8" s="3">
        <f>MAX('Bow Stats'!D$5 - $C8, 0)*MAX(1 - $D8/100,0)*'Bow Stats'!$F$5</f>
        <v>67.383257499999999</v>
      </c>
      <c r="BM8" s="3">
        <f>MAX('Bow Stats'!E$5 - $C8, 0)*MAX(1 - $D8/100,0)*'Bow Stats'!$F$5</f>
        <v>97.780653749999999</v>
      </c>
      <c r="BN8" s="3">
        <f>MAX('Bow Stats'!D$6 - $C8, 0)*MAX(1 - $D8/100,0)*'Bow Stats'!$F$6</f>
        <v>83.779637500000007</v>
      </c>
      <c r="BO8" s="3">
        <f>MAX('Bow Stats'!E$6 - $C8, 0)*MAX(1 - $D8/100,0)*'Bow Stats'!$F$6</f>
        <v>120.74944375</v>
      </c>
      <c r="BP8" s="3">
        <f>MAX('Bow Stats'!D$7 - $C8, 0)*MAX(1 - $D8/100,0)*'Bow Stats'!$F$7</f>
        <v>98.126470000000012</v>
      </c>
      <c r="BQ8" s="3">
        <f>MAX('Bow Stats'!E$7 - $C8, 0)*MAX(1 - $D8/100,0)*'Bow Stats'!$F$7</f>
        <v>140.84713500000001</v>
      </c>
      <c r="BS8" s="3">
        <f>MAX('Crossbow Stats'!D$2 - $C8, 0)*MAX(1 - $D8/100,0)*'Crossbow Stats'!$F$2</f>
        <v>42.818750000000001</v>
      </c>
      <c r="BT8" s="3">
        <f>MAX('Crossbow Stats'!E$2 - $C8*'Crossbow Stats'!$G$2, 0)*MAX(1 - $D8/100,0)*'Crossbow Stats'!$F$2</f>
        <v>42.818750000000001</v>
      </c>
      <c r="BU8" s="3">
        <f>MAX('Crossbow Stats'!D$3 - $C8, 0)*MAX(1 - $D8/100,0)*'Crossbow Stats'!$F$3</f>
        <v>56.631250000000001</v>
      </c>
      <c r="BV8" s="3">
        <f>MAX('Crossbow Stats'!E$3 - $C8*'Crossbow Stats'!$G$3, 0)*MAX(1 - $D8/100,0)*'Crossbow Stats'!$F$3</f>
        <v>56.631250000000001</v>
      </c>
      <c r="BW8" s="3">
        <f>MAX('Crossbow Stats'!D$4 - $C8, 0)*MAX(1 - $D8/100,0)*'Crossbow Stats'!$F$4</f>
        <v>74.587499999999991</v>
      </c>
      <c r="BX8" s="3">
        <f>MAX('Crossbow Stats'!E$4 - $C8*'Crossbow Stats'!$G$4, 0)*MAX(1 - $D8/100,0)*'Crossbow Stats'!$F$4</f>
        <v>149.17499999999998</v>
      </c>
      <c r="BY8" s="3">
        <f>MAX('Crossbow Stats'!D$5 - $C8, 0)*MAX(1 - $D8/100,0)*'Crossbow Stats'!$F$5</f>
        <v>92.543750000000003</v>
      </c>
      <c r="BZ8" s="3">
        <f>MAX('Crossbow Stats'!E$5 - $C8*'Crossbow Stats'!$G$5, 0)*MAX(1 - $D8/100,0)*'Crossbow Stats'!$F$5</f>
        <v>185.08750000000001</v>
      </c>
      <c r="CA8" s="3">
        <f>MAX('Crossbow Stats'!D$6 - $C8, 0)*MAX(1 - $D8/100,0)*'Crossbow Stats'!$F$6</f>
        <v>118.78749999999999</v>
      </c>
      <c r="CB8" s="3">
        <f>MAX('Crossbow Stats'!E$6 - $C8*'Crossbow Stats'!$G$6, 0)*MAX(1 - $D8/100,0)*'Crossbow Stats'!$F$6</f>
        <v>356.36250000000001</v>
      </c>
      <c r="CC8" s="3">
        <f>MAX('Crossbow Stats'!D$7 - $C8, 0)*MAX(1 - $D8/100,0)*'Crossbow Stats'!$F$7</f>
        <v>140.88749999999999</v>
      </c>
      <c r="CD8" s="3">
        <f>MAX('Crossbow Stats'!E$7 - $C8*'Crossbow Stats'!$G$7, 0)*MAX(1 - $D8/100,0)*'Crossbow Stats'!$F$7</f>
        <v>563.54999999999995</v>
      </c>
    </row>
    <row r="9" spans="1:82" x14ac:dyDescent="0.3">
      <c r="A9" s="1">
        <v>7</v>
      </c>
      <c r="B9">
        <v>1125</v>
      </c>
      <c r="C9">
        <v>25</v>
      </c>
      <c r="D9">
        <v>40</v>
      </c>
      <c r="E9">
        <v>210</v>
      </c>
      <c r="F9" s="3">
        <f t="shared" si="0"/>
        <v>636.52047441816114</v>
      </c>
      <c r="H9" s="3" t="str">
        <f t="shared" ca="1" si="1"/>
        <v>T6 Axe</v>
      </c>
      <c r="I9" s="3">
        <f>MAX('Sword Stats'!D$2 - $C9, 0)*MAX(1 - $D9/100,0)*'Sword Stats'!$F$2</f>
        <v>4.5</v>
      </c>
      <c r="J9" s="3">
        <f>MAX('Sword Stats'!E$2 - $C9, 0)*MAX(1 - $D9/100,0)*'Sword Stats'!$F$2</f>
        <v>18</v>
      </c>
      <c r="K9" s="3">
        <f>MAX('Sword Stats'!D$3 - $C9, 0)*MAX(1 - $D9/100,0)*'Sword Stats'!$F$3</f>
        <v>15.75</v>
      </c>
      <c r="L9" s="3">
        <f>MAX('Sword Stats'!E$3 - $C9, 0)*MAX(1 - $D9/100,0)*'Sword Stats'!$F$3</f>
        <v>34.875</v>
      </c>
      <c r="M9" s="3">
        <f>MAX('Sword Stats'!D$4 - $C9, 0)*MAX(1 - $D9/100,0)*'Sword Stats'!$F$4</f>
        <v>29.25</v>
      </c>
      <c r="N9" s="3">
        <f>MAX('Sword Stats'!E$4 - $C9, 0)*MAX(1 - $D9/100,0)*'Sword Stats'!$F$4</f>
        <v>55.125</v>
      </c>
      <c r="O9" s="3">
        <f>MAX('Sword Stats'!D$5 - $C9, 0)*MAX(1 - $D9/100,0)*'Sword Stats'!$F$5</f>
        <v>45</v>
      </c>
      <c r="P9" s="3">
        <f>MAX('Sword Stats'!E$5 - $C9, 0)*MAX(1 - $D9/100,0)*'Sword Stats'!$F$5</f>
        <v>78.75</v>
      </c>
      <c r="Q9" s="3">
        <f>MAX('Sword Stats'!D$6 - $C9, 0)*MAX(1 - $D9/100,0)*'Sword Stats'!$F$6</f>
        <v>60.75</v>
      </c>
      <c r="R9" s="3">
        <f>MAX('Sword Stats'!E$6 - $C9, 0)*MAX(1 - $D9/100,0)*'Sword Stats'!$F$6</f>
        <v>102.375</v>
      </c>
      <c r="S9" s="3">
        <f>MAX('Sword Stats'!D$7 - $C9, 0)*MAX(1 - $D9/100,0)*'Sword Stats'!$F$7</f>
        <v>74.25</v>
      </c>
      <c r="T9" s="3">
        <f>MAX('Sword Stats'!E$7 - $C9, 0)*MAX(1 - $D9/100,0)*'Sword Stats'!$F$7</f>
        <v>122.625</v>
      </c>
      <c r="U9" s="3">
        <f>MAX('Sword Stats'!D$8 - $C9, 0)*MAX(1 - $D9/100,0)*'Sword Stats'!$F$8</f>
        <v>94.5</v>
      </c>
      <c r="V9" s="3">
        <f>MAX('Sword Stats'!E$8 - $C9, 0)*MAX(1 - $D9/100,0)*'Sword Stats'!$F$8</f>
        <v>153</v>
      </c>
      <c r="W9" s="3">
        <f>MAX('Sword Stats'!D$9 - $C9, 0)*MAX(1 - $D9/100,0)*'Sword Stats'!$F$9</f>
        <v>13.5</v>
      </c>
      <c r="X9" s="3">
        <f>MAX('Sword Stats'!E$9 - $C9, 0)*MAX(1 - $D9/100,0)*'Sword Stats'!$F$9</f>
        <v>31.5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48.599999999999994</v>
      </c>
      <c r="AN9" s="3">
        <f>MAX('Scythe Stats'!E$2, 0)*MAX(1 - $D9/100,0)*'Scythe Stats'!$F$2</f>
        <v>72.899999999999991</v>
      </c>
      <c r="AO9" s="3">
        <f>MAX('Scythe Stats'!D$3, 0)*MAX(1 - $D9/100,0)*'Scythe Stats'!$F$3</f>
        <v>58.050000000000004</v>
      </c>
      <c r="AP9" s="3">
        <f>MAX('Scythe Stats'!E$3, 0)*MAX(1 - $D9/100,0)*'Scythe Stats'!$F$3</f>
        <v>87.074999999999989</v>
      </c>
      <c r="AQ9" s="3">
        <f>MAX('Scythe Stats'!D$4, 0)*MAX(1 - $D9/100,0)*'Scythe Stats'!$F$4</f>
        <v>70.2</v>
      </c>
      <c r="AR9" s="3">
        <f>MAX('Scythe Stats'!E$4, 0)*MAX(1 - $D9/100,0)*'Scythe Stats'!$F$4</f>
        <v>105.3</v>
      </c>
      <c r="AS9" s="3">
        <f>MAX('Scythe Stats'!D$5, 0)*MAX(1 - $D9/100,0)*'Scythe Stats'!$F$5</f>
        <v>83.699999999999989</v>
      </c>
      <c r="AT9" s="3">
        <f>MAX('Scythe Stats'!E$5, 0)*MAX(1 - $D9/100,0)*'Scythe Stats'!$F$5</f>
        <v>125.55</v>
      </c>
      <c r="AU9" s="3">
        <f>MAX('Scythe Stats'!D$6, 0)*MAX(1 - $D9/100,0)*'Scythe Stats'!$F$6</f>
        <v>102.60000000000001</v>
      </c>
      <c r="AV9" s="3">
        <f>MAX('Scythe Stats'!E$6, 0)*MAX(1 - $D9/100,0)*'Scythe Stats'!$F$6</f>
        <v>153.89999999999998</v>
      </c>
      <c r="AW9" s="3">
        <f>MAX('Scythe Stats'!D$7, 0)*MAX(1 - $D9/100,0)*'Scythe Stats'!$F$7</f>
        <v>124.19999999999999</v>
      </c>
      <c r="AX9" s="3">
        <f>MAX('Scythe Stats'!E$7, 0)*MAX(1 - $D9/100,0)*'Scythe Stats'!$F$7</f>
        <v>186.29999999999998</v>
      </c>
      <c r="AY9" s="3">
        <f>MAX('Scythe Stats'!D$8, 0)*MAX(1 - $D9/100,0)*'Scythe Stats'!$F$8</f>
        <v>37.800000000000004</v>
      </c>
      <c r="AZ9" s="3">
        <f>MAX('Scythe Stats'!E$8, 0)*MAX(1 - $D9/100,0)*'Scythe Stats'!$F$8</f>
        <v>56.699999999999996</v>
      </c>
      <c r="BA9" s="3">
        <f>MAX('Scythe Stats'!D$9, 0)*MAX(1 - $D9/100,0)*'Scythe Stats'!$F$9</f>
        <v>43.199999999999996</v>
      </c>
      <c r="BB9" s="3">
        <f>MAX('Scythe Stats'!E$9, 0)*MAX(1 - $D9/100,0)*'Scythe Stats'!$F$9</f>
        <v>64.8</v>
      </c>
      <c r="BC9" s="3">
        <f>MAX('Scythe Stats'!D$10, 0)*MAX(1 - $D9/100,0)*'Scythe Stats'!$F$10</f>
        <v>51.300000000000004</v>
      </c>
      <c r="BD9" s="3">
        <f>MAX('Scythe Stats'!E$10, 0)*MAX(1 - $D9/100,0)*'Scythe Stats'!$F$10</f>
        <v>76.949999999999989</v>
      </c>
      <c r="BF9" s="3">
        <f>MAX('Bow Stats'!D$2 - $C9, 0)*MAX(1 - $D9/100,0)*'Bow Stats'!$F$2</f>
        <v>24.304020000000001</v>
      </c>
      <c r="BG9" s="3">
        <f>MAX('Bow Stats'!E$2 - $C9, 0)*MAX(1 - $D9/100,0)*'Bow Stats'!$F$2</f>
        <v>37.954409999999996</v>
      </c>
      <c r="BH9" s="3">
        <f>MAX('Bow Stats'!D$3 - $C9, 0)*MAX(1 - $D9/100,0)*'Bow Stats'!$F$3</f>
        <v>33.763469999999998</v>
      </c>
      <c r="BI9" s="3">
        <f>MAX('Bow Stats'!E$3 - $C9, 0)*MAX(1 - $D9/100,0)*'Bow Stats'!$F$3</f>
        <v>51.205634999999994</v>
      </c>
      <c r="BJ9" s="3">
        <f>MAX('Bow Stats'!D$4 - $C9, 0)*MAX(1 - $D9/100,0)*'Bow Stats'!$F$4</f>
        <v>47.006700000000002</v>
      </c>
      <c r="BK9" s="3">
        <f>MAX('Bow Stats'!E$4 - $C9, 0)*MAX(1 - $D9/100,0)*'Bow Stats'!$F$4</f>
        <v>69.757349999999988</v>
      </c>
      <c r="BL9" s="3">
        <f>MAX('Bow Stats'!D$5 - $C9, 0)*MAX(1 - $D9/100,0)*'Bow Stats'!$F$5</f>
        <v>60.249929999999999</v>
      </c>
      <c r="BM9" s="3">
        <f>MAX('Bow Stats'!E$5 - $C9, 0)*MAX(1 - $D9/100,0)*'Bow Stats'!$F$5</f>
        <v>88.30906499999999</v>
      </c>
      <c r="BN9" s="3">
        <f>MAX('Bow Stats'!D$6 - $C9, 0)*MAX(1 - $D9/100,0)*'Bow Stats'!$F$6</f>
        <v>75.385049999999993</v>
      </c>
      <c r="BO9" s="3">
        <f>MAX('Bow Stats'!E$6 - $C9, 0)*MAX(1 - $D9/100,0)*'Bow Stats'!$F$6</f>
        <v>109.51102499999999</v>
      </c>
      <c r="BP9" s="3">
        <f>MAX('Bow Stats'!D$7 - $C9, 0)*MAX(1 - $D9/100,0)*'Bow Stats'!$F$7</f>
        <v>88.628280000000004</v>
      </c>
      <c r="BQ9" s="3">
        <f>MAX('Bow Stats'!E$7 - $C9, 0)*MAX(1 - $D9/100,0)*'Bow Stats'!$F$7</f>
        <v>128.06273999999999</v>
      </c>
      <c r="BS9" s="3">
        <f>MAX('Crossbow Stats'!D$2 - $C9, 0)*MAX(1 - $D9/100,0)*'Crossbow Stats'!$F$2</f>
        <v>36.975000000000001</v>
      </c>
      <c r="BT9" s="3">
        <f>MAX('Crossbow Stats'!E$2 - $C9*'Crossbow Stats'!$G$2, 0)*MAX(1 - $D9/100,0)*'Crossbow Stats'!$F$2</f>
        <v>36.975000000000001</v>
      </c>
      <c r="BU9" s="3">
        <f>MAX('Crossbow Stats'!D$3 - $C9, 0)*MAX(1 - $D9/100,0)*'Crossbow Stats'!$F$3</f>
        <v>49.725000000000001</v>
      </c>
      <c r="BV9" s="3">
        <f>MAX('Crossbow Stats'!E$3 - $C9*'Crossbow Stats'!$G$3, 0)*MAX(1 - $D9/100,0)*'Crossbow Stats'!$F$3</f>
        <v>49.725000000000001</v>
      </c>
      <c r="BW9" s="3">
        <f>MAX('Crossbow Stats'!D$4 - $C9, 0)*MAX(1 - $D9/100,0)*'Crossbow Stats'!$F$4</f>
        <v>66.3</v>
      </c>
      <c r="BX9" s="3">
        <f>MAX('Crossbow Stats'!E$4 - $C9*'Crossbow Stats'!$G$4, 0)*MAX(1 - $D9/100,0)*'Crossbow Stats'!$F$4</f>
        <v>132.6</v>
      </c>
      <c r="BY9" s="3">
        <f>MAX('Crossbow Stats'!D$5 - $C9, 0)*MAX(1 - $D9/100,0)*'Crossbow Stats'!$F$5</f>
        <v>82.875</v>
      </c>
      <c r="BZ9" s="3">
        <f>MAX('Crossbow Stats'!E$5 - $C9*'Crossbow Stats'!$G$5, 0)*MAX(1 - $D9/100,0)*'Crossbow Stats'!$F$5</f>
        <v>165.75</v>
      </c>
      <c r="CA9" s="3">
        <f>MAX('Crossbow Stats'!D$6 - $C9, 0)*MAX(1 - $D9/100,0)*'Crossbow Stats'!$F$6</f>
        <v>107.1</v>
      </c>
      <c r="CB9" s="3">
        <f>MAX('Crossbow Stats'!E$6 - $C9*'Crossbow Stats'!$G$6, 0)*MAX(1 - $D9/100,0)*'Crossbow Stats'!$F$6</f>
        <v>321.3</v>
      </c>
      <c r="CC9" s="3">
        <f>MAX('Crossbow Stats'!D$7 - $C9, 0)*MAX(1 - $D9/100,0)*'Crossbow Stats'!$F$7</f>
        <v>127.5</v>
      </c>
      <c r="CD9" s="3">
        <f>MAX('Crossbow Stats'!E$7 - $C9*'Crossbow Stats'!$G$7, 0)*MAX(1 - $D9/100,0)*'Crossbow Stats'!$F$7</f>
        <v>510</v>
      </c>
    </row>
    <row r="12" spans="1:82" x14ac:dyDescent="0.3">
      <c r="B12" t="s">
        <v>4</v>
      </c>
      <c r="C12" s="2">
        <v>0.2</v>
      </c>
    </row>
    <row r="13" spans="1:82" x14ac:dyDescent="0.3">
      <c r="B13" t="s">
        <v>5</v>
      </c>
      <c r="C13" s="2">
        <v>0.25</v>
      </c>
    </row>
    <row r="14" spans="1:82" x14ac:dyDescent="0.3">
      <c r="B14" t="s">
        <v>68</v>
      </c>
      <c r="C14">
        <v>0.95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17D0-7CC7-43EC-9974-BED149CBFE79}">
  <dimension ref="A1:CD12"/>
  <sheetViews>
    <sheetView zoomScaleNormal="100" workbookViewId="0">
      <pane xSplit="1" topLeftCell="B1" activePane="topRight" state="frozen"/>
      <selection activeCell="D20" sqref="D20"/>
      <selection pane="topRight" activeCell="S13" sqref="S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15</v>
      </c>
      <c r="E3">
        <v>180</v>
      </c>
      <c r="F3" s="3">
        <f>($B3 + 3 * $C3) / 10 / (1 - $D3 * 0.006) *POWER($E3, 0.75) * $C$12 / 13</f>
        <v>249.2418031889934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38.25</v>
      </c>
      <c r="J3" s="3">
        <f>MAX('Sword Stats'!E$2 - $C3, 0)*MAX(1 - $D3/100,0)*'Sword Stats'!$F$2</f>
        <v>57.375</v>
      </c>
      <c r="K3" s="3">
        <f>MAX('Sword Stats'!D$3 - $C3, 0)*MAX(1 - $D3/100,0)*'Sword Stats'!$F$3</f>
        <v>54.1875</v>
      </c>
      <c r="L3" s="3">
        <f>MAX('Sword Stats'!E$3 - $C3, 0)*MAX(1 - $D3/100,0)*'Sword Stats'!$F$3</f>
        <v>81.28125</v>
      </c>
      <c r="M3" s="3">
        <f>MAX('Sword Stats'!D$4 - $C3, 0)*MAX(1 - $D3/100,0)*'Sword Stats'!$F$4</f>
        <v>73.3125</v>
      </c>
      <c r="N3" s="3">
        <f>MAX('Sword Stats'!E$4 - $C3, 0)*MAX(1 - $D3/100,0)*'Sword Stats'!$F$4</f>
        <v>109.96875</v>
      </c>
      <c r="O3" s="3">
        <f>MAX('Sword Stats'!D$5 - $C3, 0)*MAX(1 - $D3/100,0)*'Sword Stats'!$F$5</f>
        <v>95.625</v>
      </c>
      <c r="P3" s="3">
        <f>MAX('Sword Stats'!E$5 - $C3, 0)*MAX(1 - $D3/100,0)*'Sword Stats'!$F$5</f>
        <v>143.4375</v>
      </c>
      <c r="Q3" s="3">
        <f>MAX('Sword Stats'!D$6 - $C3, 0)*MAX(1 - $D3/100,0)*'Sword Stats'!$F$6</f>
        <v>117.9375</v>
      </c>
      <c r="R3" s="3">
        <f>MAX('Sword Stats'!E$6 - $C3, 0)*MAX(1 - $D3/100,0)*'Sword Stats'!$F$6</f>
        <v>176.90625</v>
      </c>
      <c r="S3" s="3">
        <f>MAX('Sword Stats'!D$7 - $C3, 0)*MAX(1 - $D3/100,0)*'Sword Stats'!$F$7</f>
        <v>137.0625</v>
      </c>
      <c r="T3" s="3">
        <f>MAX('Sword Stats'!E$7 - $C3, 0)*MAX(1 - $D3/100,0)*'Sword Stats'!$F$7</f>
        <v>205.59375</v>
      </c>
      <c r="U3" s="3">
        <f>MAX('Sword Stats'!D$8 - $C3, 0)*MAX(1 - $D3/100,0)*'Sword Stats'!$F$8</f>
        <v>165.75</v>
      </c>
      <c r="V3" s="3">
        <f>MAX('Sword Stats'!E$8 - $C3, 0)*MAX(1 - $D3/100,0)*'Sword Stats'!$F$8</f>
        <v>248.625</v>
      </c>
      <c r="W3" s="3">
        <f>MAX('Sword Stats'!D$9 - $C3, 0)*MAX(1 - $D3/100,0)*'Sword Stats'!$F$9</f>
        <v>51</v>
      </c>
      <c r="X3" s="3">
        <f>MAX('Sword Stats'!E$9 - $C3, 0)*MAX(1 - $D3/100,0)*'Sword Stats'!$F$9</f>
        <v>76.5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68.849999999999994</v>
      </c>
      <c r="AN3" s="3">
        <f>MAX('Scythe Stats'!E$2, 0)*MAX(1 - $D3/100,0)*'Scythe Stats'!$F$2</f>
        <v>103.27499999999999</v>
      </c>
      <c r="AO3" s="3">
        <f>MAX('Scythe Stats'!D$3, 0)*MAX(1 - $D3/100,0)*'Scythe Stats'!$F$3</f>
        <v>82.237499999999997</v>
      </c>
      <c r="AP3" s="3">
        <f>MAX('Scythe Stats'!E$3, 0)*MAX(1 - $D3/100,0)*'Scythe Stats'!$F$3</f>
        <v>123.35624999999999</v>
      </c>
      <c r="AQ3" s="3">
        <f>MAX('Scythe Stats'!D$4, 0)*MAX(1 - $D3/100,0)*'Scythe Stats'!$F$4</f>
        <v>99.449999999999989</v>
      </c>
      <c r="AR3" s="3">
        <f>MAX('Scythe Stats'!E$4, 0)*MAX(1 - $D3/100,0)*'Scythe Stats'!$F$4</f>
        <v>149.17499999999998</v>
      </c>
      <c r="AS3" s="3">
        <f>MAX('Scythe Stats'!D$5, 0)*MAX(1 - $D3/100,0)*'Scythe Stats'!$F$5</f>
        <v>118.57499999999999</v>
      </c>
      <c r="AT3" s="3">
        <f>MAX('Scythe Stats'!E$5, 0)*MAX(1 - $D3/100,0)*'Scythe Stats'!$F$5</f>
        <v>177.86249999999998</v>
      </c>
      <c r="AU3" s="3">
        <f>MAX('Scythe Stats'!D$6, 0)*MAX(1 - $D3/100,0)*'Scythe Stats'!$F$6</f>
        <v>145.35</v>
      </c>
      <c r="AV3" s="3">
        <f>MAX('Scythe Stats'!E$6, 0)*MAX(1 - $D3/100,0)*'Scythe Stats'!$F$6</f>
        <v>218.02499999999998</v>
      </c>
      <c r="AW3" s="3">
        <f>MAX('Scythe Stats'!D$7, 0)*MAX(1 - $D3/100,0)*'Scythe Stats'!$F$7</f>
        <v>175.95000000000002</v>
      </c>
      <c r="AX3" s="3">
        <f>MAX('Scythe Stats'!E$7, 0)*MAX(1 - $D3/100,0)*'Scythe Stats'!$F$7</f>
        <v>263.92500000000001</v>
      </c>
      <c r="AY3" s="3">
        <f>MAX('Scythe Stats'!D$8, 0)*MAX(1 - $D3/100,0)*'Scythe Stats'!$F$8</f>
        <v>53.550000000000004</v>
      </c>
      <c r="AZ3" s="3">
        <f>MAX('Scythe Stats'!E$8, 0)*MAX(1 - $D3/100,0)*'Scythe Stats'!$F$8</f>
        <v>80.324999999999989</v>
      </c>
      <c r="BA3" s="3">
        <f>MAX('Scythe Stats'!D$9, 0)*MAX(1 - $D3/100,0)*'Scythe Stats'!$F$9</f>
        <v>61.199999999999996</v>
      </c>
      <c r="BB3" s="3">
        <f>MAX('Scythe Stats'!E$9, 0)*MAX(1 - $D3/100,0)*'Scythe Stats'!$F$9</f>
        <v>91.8</v>
      </c>
      <c r="BC3" s="3">
        <f>MAX('Scythe Stats'!D$10, 0)*MAX(1 - $D3/100,0)*'Scythe Stats'!$F$10</f>
        <v>72.674999999999997</v>
      </c>
      <c r="BD3" s="3">
        <f>MAX('Scythe Stats'!E$10, 0)*MAX(1 - $D3/100,0)*'Scythe Stats'!$F$10</f>
        <v>109.01249999999999</v>
      </c>
      <c r="BF3" s="3">
        <f>MAX('Bow Stats'!D$2 - $C3, 0)*MAX(1 - $D3/100,0)*'Bow Stats'!$F$2</f>
        <v>48.243195</v>
      </c>
      <c r="BG3" s="3">
        <f>MAX('Bow Stats'!E$2 - $C3, 0)*MAX(1 - $D3/100,0)*'Bow Stats'!$F$2</f>
        <v>67.581247500000003</v>
      </c>
      <c r="BH3" s="3">
        <f>MAX('Bow Stats'!D$3 - $C3, 0)*MAX(1 - $D3/100,0)*'Bow Stats'!$F$3</f>
        <v>61.644082499999996</v>
      </c>
      <c r="BI3" s="3">
        <f>MAX('Bow Stats'!E$3 - $C3, 0)*MAX(1 - $D3/100,0)*'Bow Stats'!$F$3</f>
        <v>86.35381624999998</v>
      </c>
      <c r="BJ3" s="3">
        <f>MAX('Bow Stats'!D$4 - $C3, 0)*MAX(1 - $D3/100,0)*'Bow Stats'!$F$4</f>
        <v>80.405324999999991</v>
      </c>
      <c r="BK3" s="3">
        <f>MAX('Bow Stats'!E$4 - $C3, 0)*MAX(1 - $D3/100,0)*'Bow Stats'!$F$4</f>
        <v>112.6354125</v>
      </c>
      <c r="BL3" s="3">
        <f>MAX('Bow Stats'!D$5 - $C3, 0)*MAX(1 - $D3/100,0)*'Bow Stats'!$F$5</f>
        <v>99.166567500000014</v>
      </c>
      <c r="BM3" s="3">
        <f>MAX('Bow Stats'!E$5 - $C3, 0)*MAX(1 - $D3/100,0)*'Bow Stats'!$F$5</f>
        <v>138.91700875000001</v>
      </c>
      <c r="BN3" s="3">
        <f>MAX('Bow Stats'!D$6 - $C3, 0)*MAX(1 - $D3/100,0)*'Bow Stats'!$F$6</f>
        <v>120.60798749999999</v>
      </c>
      <c r="BO3" s="3">
        <f>MAX('Bow Stats'!E$6 - $C3, 0)*MAX(1 - $D3/100,0)*'Bow Stats'!$F$6</f>
        <v>168.95311874999999</v>
      </c>
      <c r="BP3" s="3">
        <f>MAX('Bow Stats'!D$7 - $C3, 0)*MAX(1 - $D3/100,0)*'Bow Stats'!$F$7</f>
        <v>139.36922999999999</v>
      </c>
      <c r="BQ3" s="3">
        <f>MAX('Bow Stats'!E$7 - $C3, 0)*MAX(1 - $D3/100,0)*'Bow Stats'!$F$7</f>
        <v>195.23471499999999</v>
      </c>
      <c r="BS3" s="3">
        <f>MAX('Crossbow Stats'!D$2 - $C3, 0)*MAX(1 - $D3/100,0)*'Crossbow Stats'!$F$2</f>
        <v>70.443749999999994</v>
      </c>
      <c r="BT3" s="3">
        <f>MAX('Crossbow Stats'!E$2 - $C3*'Crossbow Stats'!$G$2, 0)*MAX(1 - $D3/100,0)*'Crossbow Stats'!$F$2</f>
        <v>70.443749999999994</v>
      </c>
      <c r="BU3" s="3">
        <f>MAX('Crossbow Stats'!D$3 - $C3, 0)*MAX(1 - $D3/100,0)*'Crossbow Stats'!$F$3</f>
        <v>88.506249999999994</v>
      </c>
      <c r="BV3" s="3">
        <f>MAX('Crossbow Stats'!E$3 - $C3*'Crossbow Stats'!$G$3, 0)*MAX(1 - $D3/100,0)*'Crossbow Stats'!$F$3</f>
        <v>88.506249999999994</v>
      </c>
      <c r="BW3" s="3">
        <f>MAX('Crossbow Stats'!D$4 - $C3, 0)*MAX(1 - $D3/100,0)*'Crossbow Stats'!$F$4</f>
        <v>111.9875</v>
      </c>
      <c r="BX3" s="3">
        <f>MAX('Crossbow Stats'!E$4 - $C3*'Crossbow Stats'!$G$4, 0)*MAX(1 - $D3/100,0)*'Crossbow Stats'!$F$4</f>
        <v>223.97499999999999</v>
      </c>
      <c r="BY3" s="3">
        <f>MAX('Crossbow Stats'!D$5 - $C3, 0)*MAX(1 - $D3/100,0)*'Crossbow Stats'!$F$5</f>
        <v>135.46875</v>
      </c>
      <c r="BZ3" s="3">
        <f>MAX('Crossbow Stats'!E$5 - $C3*'Crossbow Stats'!$G$5, 0)*MAX(1 - $D3/100,0)*'Crossbow Stats'!$F$5</f>
        <v>270.9375</v>
      </c>
      <c r="CA3" s="3">
        <f>MAX('Crossbow Stats'!D$6 - $C3, 0)*MAX(1 - $D3/100,0)*'Crossbow Stats'!$F$6</f>
        <v>169.78749999999999</v>
      </c>
      <c r="CB3" s="3">
        <f>MAX('Crossbow Stats'!E$6 - $C3*'Crossbow Stats'!$G$6, 0)*MAX(1 - $D3/100,0)*'Crossbow Stats'!$F$6</f>
        <v>509.36250000000001</v>
      </c>
      <c r="CC3" s="3">
        <f>MAX('Crossbow Stats'!D$7 - $C3, 0)*MAX(1 - $D3/100,0)*'Crossbow Stats'!$F$7</f>
        <v>198.6875</v>
      </c>
      <c r="CD3" s="3">
        <f>MAX('Crossbow Stats'!E$7 - $C3*'Crossbow Stats'!$G$7, 0)*MAX(1 - $D3/100,0)*'Crossbow Stats'!$F$7</f>
        <v>794.75</v>
      </c>
    </row>
    <row r="4" spans="1:82" x14ac:dyDescent="0.3">
      <c r="A4" s="1">
        <v>2</v>
      </c>
      <c r="B4">
        <v>700</v>
      </c>
      <c r="C4">
        <v>0</v>
      </c>
      <c r="D4">
        <v>25</v>
      </c>
      <c r="E4">
        <v>230</v>
      </c>
      <c r="F4" s="3">
        <f>($B4 + 3 * $C4) / 10 / (1 - $D4 * 0.006) *POWER($E4, 0.75) * $C$12 / 13</f>
        <v>374.13784378397929</v>
      </c>
      <c r="H4" s="3" t="str">
        <f t="shared" ref="H4:H7" ca="1" si="0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33.75</v>
      </c>
      <c r="J4" s="3">
        <f>MAX('Sword Stats'!E$2 - $C4, 0)*MAX(1 - $D4/100,0)*'Sword Stats'!$F$2</f>
        <v>50.625</v>
      </c>
      <c r="K4" s="3">
        <f>MAX('Sword Stats'!D$3 - $C4, 0)*MAX(1 - $D4/100,0)*'Sword Stats'!$F$3</f>
        <v>47.8125</v>
      </c>
      <c r="L4" s="3">
        <f>MAX('Sword Stats'!E$3 - $C4, 0)*MAX(1 - $D4/100,0)*'Sword Stats'!$F$3</f>
        <v>71.71875</v>
      </c>
      <c r="M4" s="3">
        <f>MAX('Sword Stats'!D$4 - $C4, 0)*MAX(1 - $D4/100,0)*'Sword Stats'!$F$4</f>
        <v>64.6875</v>
      </c>
      <c r="N4" s="3">
        <f>MAX('Sword Stats'!E$4 - $C4, 0)*MAX(1 - $D4/100,0)*'Sword Stats'!$F$4</f>
        <v>97.03125</v>
      </c>
      <c r="O4" s="3">
        <f>MAX('Sword Stats'!D$5 - $C4, 0)*MAX(1 - $D4/100,0)*'Sword Stats'!$F$5</f>
        <v>84.375</v>
      </c>
      <c r="P4" s="3">
        <f>MAX('Sword Stats'!E$5 - $C4, 0)*MAX(1 - $D4/100,0)*'Sword Stats'!$F$5</f>
        <v>126.5625</v>
      </c>
      <c r="Q4" s="3">
        <f>MAX('Sword Stats'!D$6 - $C4, 0)*MAX(1 - $D4/100,0)*'Sword Stats'!$F$6</f>
        <v>104.0625</v>
      </c>
      <c r="R4" s="3">
        <f>MAX('Sword Stats'!E$6 - $C4, 0)*MAX(1 - $D4/100,0)*'Sword Stats'!$F$6</f>
        <v>156.09375</v>
      </c>
      <c r="S4" s="3">
        <f>MAX('Sword Stats'!D$7 - $C4, 0)*MAX(1 - $D4/100,0)*'Sword Stats'!$F$7</f>
        <v>120.9375</v>
      </c>
      <c r="T4" s="3">
        <f>MAX('Sword Stats'!E$7 - $C4, 0)*MAX(1 - $D4/100,0)*'Sword Stats'!$F$7</f>
        <v>181.40625</v>
      </c>
      <c r="U4" s="3">
        <f>MAX('Sword Stats'!D$8 - $C4, 0)*MAX(1 - $D4/100,0)*'Sword Stats'!$F$8</f>
        <v>146.25</v>
      </c>
      <c r="V4" s="3">
        <f>MAX('Sword Stats'!E$8 - $C4, 0)*MAX(1 - $D4/100,0)*'Sword Stats'!$F$8</f>
        <v>219.375</v>
      </c>
      <c r="W4" s="3">
        <f>MAX('Sword Stats'!D$9 - $C4, 0)*MAX(1 - $D4/100,0)*'Sword Stats'!$F$9</f>
        <v>45</v>
      </c>
      <c r="X4" s="3">
        <f>MAX('Sword Stats'!E$9 - $C4, 0)*MAX(1 - $D4/100,0)*'Sword Stats'!$F$9</f>
        <v>67.5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60.75</v>
      </c>
      <c r="AN4" s="3">
        <f>MAX('Scythe Stats'!E$2, 0)*MAX(1 - $D4/100,0)*'Scythe Stats'!$F$2</f>
        <v>91.125</v>
      </c>
      <c r="AO4" s="3">
        <f>MAX('Scythe Stats'!D$3, 0)*MAX(1 - $D4/100,0)*'Scythe Stats'!$F$3</f>
        <v>72.5625</v>
      </c>
      <c r="AP4" s="3">
        <f>MAX('Scythe Stats'!E$3, 0)*MAX(1 - $D4/100,0)*'Scythe Stats'!$F$3</f>
        <v>108.84375</v>
      </c>
      <c r="AQ4" s="3">
        <f>MAX('Scythe Stats'!D$4, 0)*MAX(1 - $D4/100,0)*'Scythe Stats'!$F$4</f>
        <v>87.75</v>
      </c>
      <c r="AR4" s="3">
        <f>MAX('Scythe Stats'!E$4, 0)*MAX(1 - $D4/100,0)*'Scythe Stats'!$F$4</f>
        <v>131.625</v>
      </c>
      <c r="AS4" s="3">
        <f>MAX('Scythe Stats'!D$5, 0)*MAX(1 - $D4/100,0)*'Scythe Stats'!$F$5</f>
        <v>104.625</v>
      </c>
      <c r="AT4" s="3">
        <f>MAX('Scythe Stats'!E$5, 0)*MAX(1 - $D4/100,0)*'Scythe Stats'!$F$5</f>
        <v>156.9375</v>
      </c>
      <c r="AU4" s="3">
        <f>MAX('Scythe Stats'!D$6, 0)*MAX(1 - $D4/100,0)*'Scythe Stats'!$F$6</f>
        <v>128.25</v>
      </c>
      <c r="AV4" s="3">
        <f>MAX('Scythe Stats'!E$6, 0)*MAX(1 - $D4/100,0)*'Scythe Stats'!$F$6</f>
        <v>192.375</v>
      </c>
      <c r="AW4" s="3">
        <f>MAX('Scythe Stats'!D$7, 0)*MAX(1 - $D4/100,0)*'Scythe Stats'!$F$7</f>
        <v>155.25</v>
      </c>
      <c r="AX4" s="3">
        <f>MAX('Scythe Stats'!E$7, 0)*MAX(1 - $D4/100,0)*'Scythe Stats'!$F$7</f>
        <v>232.875</v>
      </c>
      <c r="AY4" s="3">
        <f>MAX('Scythe Stats'!D$8, 0)*MAX(1 - $D4/100,0)*'Scythe Stats'!$F$8</f>
        <v>47.25</v>
      </c>
      <c r="AZ4" s="3">
        <f>MAX('Scythe Stats'!E$8, 0)*MAX(1 - $D4/100,0)*'Scythe Stats'!$F$8</f>
        <v>70.875</v>
      </c>
      <c r="BA4" s="3">
        <f>MAX('Scythe Stats'!D$9, 0)*MAX(1 - $D4/100,0)*'Scythe Stats'!$F$9</f>
        <v>54</v>
      </c>
      <c r="BB4" s="3">
        <f>MAX('Scythe Stats'!E$9, 0)*MAX(1 - $D4/100,0)*'Scythe Stats'!$F$9</f>
        <v>81</v>
      </c>
      <c r="BC4" s="3">
        <f>MAX('Scythe Stats'!D$10, 0)*MAX(1 - $D4/100,0)*'Scythe Stats'!$F$10</f>
        <v>64.125</v>
      </c>
      <c r="BD4" s="3">
        <f>MAX('Scythe Stats'!E$10, 0)*MAX(1 - $D4/100,0)*'Scythe Stats'!$F$10</f>
        <v>96.1875</v>
      </c>
      <c r="BF4" s="3">
        <f>MAX('Bow Stats'!D$2 - $C4, 0)*MAX(1 - $D4/100,0)*'Bow Stats'!$F$2</f>
        <v>42.567525000000003</v>
      </c>
      <c r="BG4" s="3">
        <f>MAX('Bow Stats'!E$2 - $C4, 0)*MAX(1 - $D4/100,0)*'Bow Stats'!$F$2</f>
        <v>59.630512500000002</v>
      </c>
      <c r="BH4" s="3">
        <f>MAX('Bow Stats'!D$3 - $C4, 0)*MAX(1 - $D4/100,0)*'Bow Stats'!$F$3</f>
        <v>54.391837500000001</v>
      </c>
      <c r="BI4" s="3">
        <f>MAX('Bow Stats'!E$3 - $C4, 0)*MAX(1 - $D4/100,0)*'Bow Stats'!$F$3</f>
        <v>76.194543749999994</v>
      </c>
      <c r="BJ4" s="3">
        <f>MAX('Bow Stats'!D$4 - $C4, 0)*MAX(1 - $D4/100,0)*'Bow Stats'!$F$4</f>
        <v>70.945875000000001</v>
      </c>
      <c r="BK4" s="3">
        <f>MAX('Bow Stats'!E$4 - $C4, 0)*MAX(1 - $D4/100,0)*'Bow Stats'!$F$4</f>
        <v>99.384187499999996</v>
      </c>
      <c r="BL4" s="3">
        <f>MAX('Bow Stats'!D$5 - $C4, 0)*MAX(1 - $D4/100,0)*'Bow Stats'!$F$5</f>
        <v>87.499912500000008</v>
      </c>
      <c r="BM4" s="3">
        <f>MAX('Bow Stats'!E$5 - $C4, 0)*MAX(1 - $D4/100,0)*'Bow Stats'!$F$5</f>
        <v>122.57383125</v>
      </c>
      <c r="BN4" s="3">
        <f>MAX('Bow Stats'!D$6 - $C4, 0)*MAX(1 - $D4/100,0)*'Bow Stats'!$F$6</f>
        <v>106.4188125</v>
      </c>
      <c r="BO4" s="3">
        <f>MAX('Bow Stats'!E$6 - $C4, 0)*MAX(1 - $D4/100,0)*'Bow Stats'!$F$6</f>
        <v>149.07628124999999</v>
      </c>
      <c r="BP4" s="3">
        <f>MAX('Bow Stats'!D$7 - $C4, 0)*MAX(1 - $D4/100,0)*'Bow Stats'!$F$7</f>
        <v>122.97285000000002</v>
      </c>
      <c r="BQ4" s="3">
        <f>MAX('Bow Stats'!E$7 - $C4, 0)*MAX(1 - $D4/100,0)*'Bow Stats'!$F$7</f>
        <v>172.26592500000001</v>
      </c>
      <c r="BS4" s="3">
        <f>MAX('Crossbow Stats'!D$2 - $C4, 0)*MAX(1 - $D4/100,0)*'Crossbow Stats'!$F$2</f>
        <v>62.15625</v>
      </c>
      <c r="BT4" s="3">
        <f>MAX('Crossbow Stats'!E$2 - $C4*'Crossbow Stats'!$G$2, 0)*MAX(1 - $D4/100,0)*'Crossbow Stats'!$F$2</f>
        <v>62.15625</v>
      </c>
      <c r="BU4" s="3">
        <f>MAX('Crossbow Stats'!D$3 - $C4, 0)*MAX(1 - $D4/100,0)*'Crossbow Stats'!$F$3</f>
        <v>78.09375</v>
      </c>
      <c r="BV4" s="3">
        <f>MAX('Crossbow Stats'!E$3 - $C4*'Crossbow Stats'!$G$3, 0)*MAX(1 - $D4/100,0)*'Crossbow Stats'!$F$3</f>
        <v>78.09375</v>
      </c>
      <c r="BW4" s="3">
        <f>MAX('Crossbow Stats'!D$4 - $C4, 0)*MAX(1 - $D4/100,0)*'Crossbow Stats'!$F$4</f>
        <v>98.8125</v>
      </c>
      <c r="BX4" s="3">
        <f>MAX('Crossbow Stats'!E$4 - $C4*'Crossbow Stats'!$G$4, 0)*MAX(1 - $D4/100,0)*'Crossbow Stats'!$F$4</f>
        <v>197.625</v>
      </c>
      <c r="BY4" s="3">
        <f>MAX('Crossbow Stats'!D$5 - $C4, 0)*MAX(1 - $D4/100,0)*'Crossbow Stats'!$F$5</f>
        <v>119.53125</v>
      </c>
      <c r="BZ4" s="3">
        <f>MAX('Crossbow Stats'!E$5 - $C4*'Crossbow Stats'!$G$5, 0)*MAX(1 - $D4/100,0)*'Crossbow Stats'!$F$5</f>
        <v>239.0625</v>
      </c>
      <c r="CA4" s="3">
        <f>MAX('Crossbow Stats'!D$6 - $C4, 0)*MAX(1 - $D4/100,0)*'Crossbow Stats'!$F$6</f>
        <v>149.8125</v>
      </c>
      <c r="CB4" s="3">
        <f>MAX('Crossbow Stats'!E$6 - $C4*'Crossbow Stats'!$G$6, 0)*MAX(1 - $D4/100,0)*'Crossbow Stats'!$F$6</f>
        <v>449.4375</v>
      </c>
      <c r="CC4" s="3">
        <f>MAX('Crossbow Stats'!D$7 - $C4, 0)*MAX(1 - $D4/100,0)*'Crossbow Stats'!$F$7</f>
        <v>175.3125</v>
      </c>
      <c r="CD4" s="3">
        <f>MAX('Crossbow Stats'!E$7 - $C4*'Crossbow Stats'!$G$7, 0)*MAX(1 - $D4/100,0)*'Crossbow Stats'!$F$7</f>
        <v>701.25</v>
      </c>
    </row>
    <row r="5" spans="1:82" x14ac:dyDescent="0.3">
      <c r="A5" s="1">
        <v>3</v>
      </c>
      <c r="B5">
        <v>825</v>
      </c>
      <c r="C5">
        <v>0</v>
      </c>
      <c r="D5">
        <v>40</v>
      </c>
      <c r="E5">
        <v>280</v>
      </c>
      <c r="F5" s="3">
        <f>($B5 + 3 * $C5) / 10 / (1 - $D5 * 0.006) *POWER($E5, 0.75) * $C$12 / 13</f>
        <v>571.56486934444376</v>
      </c>
      <c r="H5" s="3" t="str">
        <f t="shared" ca="1" si="0"/>
        <v>T6 Axe</v>
      </c>
      <c r="I5" s="3">
        <f>MAX('Sword Stats'!D$2 - $C5, 0)*MAX(1 - $D5/100,0)*'Sword Stats'!$F$2</f>
        <v>27</v>
      </c>
      <c r="J5" s="3">
        <f>MAX('Sword Stats'!E$2 - $C5, 0)*MAX(1 - $D5/100,0)*'Sword Stats'!$F$2</f>
        <v>40.5</v>
      </c>
      <c r="K5" s="3">
        <f>MAX('Sword Stats'!D$3 - $C5, 0)*MAX(1 - $D5/100,0)*'Sword Stats'!$F$3</f>
        <v>38.25</v>
      </c>
      <c r="L5" s="3">
        <f>MAX('Sword Stats'!E$3 - $C5, 0)*MAX(1 - $D5/100,0)*'Sword Stats'!$F$3</f>
        <v>57.375</v>
      </c>
      <c r="M5" s="3">
        <f>MAX('Sword Stats'!D$4 - $C5, 0)*MAX(1 - $D5/100,0)*'Sword Stats'!$F$4</f>
        <v>51.75</v>
      </c>
      <c r="N5" s="3">
        <f>MAX('Sword Stats'!E$4 - $C5, 0)*MAX(1 - $D5/100,0)*'Sword Stats'!$F$4</f>
        <v>77.625</v>
      </c>
      <c r="O5" s="3">
        <f>MAX('Sword Stats'!D$5 - $C5, 0)*MAX(1 - $D5/100,0)*'Sword Stats'!$F$5</f>
        <v>67.5</v>
      </c>
      <c r="P5" s="3">
        <f>MAX('Sword Stats'!E$5 - $C5, 0)*MAX(1 - $D5/100,0)*'Sword Stats'!$F$5</f>
        <v>101.25</v>
      </c>
      <c r="Q5" s="3">
        <f>MAX('Sword Stats'!D$6 - $C5, 0)*MAX(1 - $D5/100,0)*'Sword Stats'!$F$6</f>
        <v>83.25</v>
      </c>
      <c r="R5" s="3">
        <f>MAX('Sword Stats'!E$6 - $C5, 0)*MAX(1 - $D5/100,0)*'Sword Stats'!$F$6</f>
        <v>124.875</v>
      </c>
      <c r="S5" s="3">
        <f>MAX('Sword Stats'!D$7 - $C5, 0)*MAX(1 - $D5/100,0)*'Sword Stats'!$F$7</f>
        <v>96.75</v>
      </c>
      <c r="T5" s="3">
        <f>MAX('Sword Stats'!E$7 - $C5, 0)*MAX(1 - $D5/100,0)*'Sword Stats'!$F$7</f>
        <v>145.125</v>
      </c>
      <c r="U5" s="3">
        <f>MAX('Sword Stats'!D$8 - $C5, 0)*MAX(1 - $D5/100,0)*'Sword Stats'!$F$8</f>
        <v>117</v>
      </c>
      <c r="V5" s="3">
        <f>MAX('Sword Stats'!E$8 - $C5, 0)*MAX(1 - $D5/100,0)*'Sword Stats'!$F$8</f>
        <v>175.5</v>
      </c>
      <c r="W5" s="3">
        <f>MAX('Sword Stats'!D$9 - $C5, 0)*MAX(1 - $D5/100,0)*'Sword Stats'!$F$9</f>
        <v>36</v>
      </c>
      <c r="X5" s="3">
        <f>MAX('Sword Stats'!E$9 - $C5, 0)*MAX(1 - $D5/100,0)*'Sword Stats'!$F$9</f>
        <v>54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48.599999999999994</v>
      </c>
      <c r="AN5" s="3">
        <f>MAX('Scythe Stats'!E$2, 0)*MAX(1 - $D5/100,0)*'Scythe Stats'!$F$2</f>
        <v>72.899999999999991</v>
      </c>
      <c r="AO5" s="3">
        <f>MAX('Scythe Stats'!D$3, 0)*MAX(1 - $D5/100,0)*'Scythe Stats'!$F$3</f>
        <v>58.050000000000004</v>
      </c>
      <c r="AP5" s="3">
        <f>MAX('Scythe Stats'!E$3, 0)*MAX(1 - $D5/100,0)*'Scythe Stats'!$F$3</f>
        <v>87.074999999999989</v>
      </c>
      <c r="AQ5" s="3">
        <f>MAX('Scythe Stats'!D$4, 0)*MAX(1 - $D5/100,0)*'Scythe Stats'!$F$4</f>
        <v>70.2</v>
      </c>
      <c r="AR5" s="3">
        <f>MAX('Scythe Stats'!E$4, 0)*MAX(1 - $D5/100,0)*'Scythe Stats'!$F$4</f>
        <v>105.3</v>
      </c>
      <c r="AS5" s="3">
        <f>MAX('Scythe Stats'!D$5, 0)*MAX(1 - $D5/100,0)*'Scythe Stats'!$F$5</f>
        <v>83.699999999999989</v>
      </c>
      <c r="AT5" s="3">
        <f>MAX('Scythe Stats'!E$5, 0)*MAX(1 - $D5/100,0)*'Scythe Stats'!$F$5</f>
        <v>125.55</v>
      </c>
      <c r="AU5" s="3">
        <f>MAX('Scythe Stats'!D$6, 0)*MAX(1 - $D5/100,0)*'Scythe Stats'!$F$6</f>
        <v>102.60000000000001</v>
      </c>
      <c r="AV5" s="3">
        <f>MAX('Scythe Stats'!E$6, 0)*MAX(1 - $D5/100,0)*'Scythe Stats'!$F$6</f>
        <v>153.89999999999998</v>
      </c>
      <c r="AW5" s="3">
        <f>MAX('Scythe Stats'!D$7, 0)*MAX(1 - $D5/100,0)*'Scythe Stats'!$F$7</f>
        <v>124.19999999999999</v>
      </c>
      <c r="AX5" s="3">
        <f>MAX('Scythe Stats'!E$7, 0)*MAX(1 - $D5/100,0)*'Scythe Stats'!$F$7</f>
        <v>186.29999999999998</v>
      </c>
      <c r="AY5" s="3">
        <f>MAX('Scythe Stats'!D$8, 0)*MAX(1 - $D5/100,0)*'Scythe Stats'!$F$8</f>
        <v>37.800000000000004</v>
      </c>
      <c r="AZ5" s="3">
        <f>MAX('Scythe Stats'!E$8, 0)*MAX(1 - $D5/100,0)*'Scythe Stats'!$F$8</f>
        <v>56.699999999999996</v>
      </c>
      <c r="BA5" s="3">
        <f>MAX('Scythe Stats'!D$9, 0)*MAX(1 - $D5/100,0)*'Scythe Stats'!$F$9</f>
        <v>43.199999999999996</v>
      </c>
      <c r="BB5" s="3">
        <f>MAX('Scythe Stats'!E$9, 0)*MAX(1 - $D5/100,0)*'Scythe Stats'!$F$9</f>
        <v>64.8</v>
      </c>
      <c r="BC5" s="3">
        <f>MAX('Scythe Stats'!D$10, 0)*MAX(1 - $D5/100,0)*'Scythe Stats'!$F$10</f>
        <v>51.300000000000004</v>
      </c>
      <c r="BD5" s="3">
        <f>MAX('Scythe Stats'!E$10, 0)*MAX(1 - $D5/100,0)*'Scythe Stats'!$F$10</f>
        <v>76.949999999999989</v>
      </c>
      <c r="BF5" s="3">
        <f>MAX('Bow Stats'!D$2 - $C5, 0)*MAX(1 - $D5/100,0)*'Bow Stats'!$F$2</f>
        <v>34.054020000000001</v>
      </c>
      <c r="BG5" s="3">
        <f>MAX('Bow Stats'!E$2 - $C5, 0)*MAX(1 - $D5/100,0)*'Bow Stats'!$F$2</f>
        <v>47.704409999999996</v>
      </c>
      <c r="BH5" s="3">
        <f>MAX('Bow Stats'!D$3 - $C5, 0)*MAX(1 - $D5/100,0)*'Bow Stats'!$F$3</f>
        <v>43.513469999999998</v>
      </c>
      <c r="BI5" s="3">
        <f>MAX('Bow Stats'!E$3 - $C5, 0)*MAX(1 - $D5/100,0)*'Bow Stats'!$F$3</f>
        <v>60.955634999999994</v>
      </c>
      <c r="BJ5" s="3">
        <f>MAX('Bow Stats'!D$4 - $C5, 0)*MAX(1 - $D5/100,0)*'Bow Stats'!$F$4</f>
        <v>56.756700000000002</v>
      </c>
      <c r="BK5" s="3">
        <f>MAX('Bow Stats'!E$4 - $C5, 0)*MAX(1 - $D5/100,0)*'Bow Stats'!$F$4</f>
        <v>79.507349999999988</v>
      </c>
      <c r="BL5" s="3">
        <f>MAX('Bow Stats'!D$5 - $C5, 0)*MAX(1 - $D5/100,0)*'Bow Stats'!$F$5</f>
        <v>69.999930000000006</v>
      </c>
      <c r="BM5" s="3">
        <f>MAX('Bow Stats'!E$5 - $C5, 0)*MAX(1 - $D5/100,0)*'Bow Stats'!$F$5</f>
        <v>98.05906499999999</v>
      </c>
      <c r="BN5" s="3">
        <f>MAX('Bow Stats'!D$6 - $C5, 0)*MAX(1 - $D5/100,0)*'Bow Stats'!$F$6</f>
        <v>85.135049999999993</v>
      </c>
      <c r="BO5" s="3">
        <f>MAX('Bow Stats'!E$6 - $C5, 0)*MAX(1 - $D5/100,0)*'Bow Stats'!$F$6</f>
        <v>119.26102499999999</v>
      </c>
      <c r="BP5" s="3">
        <f>MAX('Bow Stats'!D$7 - $C5, 0)*MAX(1 - $D5/100,0)*'Bow Stats'!$F$7</f>
        <v>98.378280000000004</v>
      </c>
      <c r="BQ5" s="3">
        <f>MAX('Bow Stats'!E$7 - $C5, 0)*MAX(1 - $D5/100,0)*'Bow Stats'!$F$7</f>
        <v>137.81273999999999</v>
      </c>
      <c r="BS5" s="3">
        <f>MAX('Crossbow Stats'!D$2 - $C5, 0)*MAX(1 - $D5/100,0)*'Crossbow Stats'!$F$2</f>
        <v>49.725000000000001</v>
      </c>
      <c r="BT5" s="3">
        <f>MAX('Crossbow Stats'!E$2 - $C5*'Crossbow Stats'!$G$2, 0)*MAX(1 - $D5/100,0)*'Crossbow Stats'!$F$2</f>
        <v>49.725000000000001</v>
      </c>
      <c r="BU5" s="3">
        <f>MAX('Crossbow Stats'!D$3 - $C5, 0)*MAX(1 - $D5/100,0)*'Crossbow Stats'!$F$3</f>
        <v>62.475000000000001</v>
      </c>
      <c r="BV5" s="3">
        <f>MAX('Crossbow Stats'!E$3 - $C5*'Crossbow Stats'!$G$3, 0)*MAX(1 - $D5/100,0)*'Crossbow Stats'!$F$3</f>
        <v>62.475000000000001</v>
      </c>
      <c r="BW5" s="3">
        <f>MAX('Crossbow Stats'!D$4 - $C5, 0)*MAX(1 - $D5/100,0)*'Crossbow Stats'!$F$4</f>
        <v>79.05</v>
      </c>
      <c r="BX5" s="3">
        <f>MAX('Crossbow Stats'!E$4 - $C5*'Crossbow Stats'!$G$4, 0)*MAX(1 - $D5/100,0)*'Crossbow Stats'!$F$4</f>
        <v>158.1</v>
      </c>
      <c r="BY5" s="3">
        <f>MAX('Crossbow Stats'!D$5 - $C5, 0)*MAX(1 - $D5/100,0)*'Crossbow Stats'!$F$5</f>
        <v>95.625</v>
      </c>
      <c r="BZ5" s="3">
        <f>MAX('Crossbow Stats'!E$5 - $C5*'Crossbow Stats'!$G$5, 0)*MAX(1 - $D5/100,0)*'Crossbow Stats'!$F$5</f>
        <v>191.25</v>
      </c>
      <c r="CA5" s="3">
        <f>MAX('Crossbow Stats'!D$6 - $C5, 0)*MAX(1 - $D5/100,0)*'Crossbow Stats'!$F$6</f>
        <v>119.85</v>
      </c>
      <c r="CB5" s="3">
        <f>MAX('Crossbow Stats'!E$6 - $C5*'Crossbow Stats'!$G$6, 0)*MAX(1 - $D5/100,0)*'Crossbow Stats'!$F$6</f>
        <v>359.55</v>
      </c>
      <c r="CC5" s="3">
        <f>MAX('Crossbow Stats'!D$7 - $C5, 0)*MAX(1 - $D5/100,0)*'Crossbow Stats'!$F$7</f>
        <v>140.25</v>
      </c>
      <c r="CD5" s="3">
        <f>MAX('Crossbow Stats'!E$7 - $C5*'Crossbow Stats'!$G$7, 0)*MAX(1 - $D5/100,0)*'Crossbow Stats'!$F$7</f>
        <v>561</v>
      </c>
    </row>
    <row r="6" spans="1:82" x14ac:dyDescent="0.3">
      <c r="A6" s="1">
        <v>4</v>
      </c>
      <c r="B6">
        <v>975</v>
      </c>
      <c r="C6">
        <v>0</v>
      </c>
      <c r="D6">
        <v>55</v>
      </c>
      <c r="E6">
        <v>330</v>
      </c>
      <c r="F6" s="3">
        <f>($B6 + 3 * $C6) / 10 / (1 - $D6 * 0.006) *POWER($E6, 0.75) * $C$12 / 13</f>
        <v>866.70622452696682</v>
      </c>
      <c r="H6" s="3" t="str">
        <f t="shared" ca="1" si="0"/>
        <v>T6 Axe</v>
      </c>
      <c r="I6" s="3">
        <f>MAX('Sword Stats'!D$2 - $C6, 0)*MAX(1 - $D6/100,0)*'Sword Stats'!$F$2</f>
        <v>20.249999999999996</v>
      </c>
      <c r="J6" s="3">
        <f>MAX('Sword Stats'!E$2 - $C6, 0)*MAX(1 - $D6/100,0)*'Sword Stats'!$F$2</f>
        <v>30.374999999999993</v>
      </c>
      <c r="K6" s="3">
        <f>MAX('Sword Stats'!D$3 - $C6, 0)*MAX(1 - $D6/100,0)*'Sword Stats'!$F$3</f>
        <v>28.687499999999993</v>
      </c>
      <c r="L6" s="3">
        <f>MAX('Sword Stats'!E$3 - $C6, 0)*MAX(1 - $D6/100,0)*'Sword Stats'!$F$3</f>
        <v>43.031249999999993</v>
      </c>
      <c r="M6" s="3">
        <f>MAX('Sword Stats'!D$4 - $C6, 0)*MAX(1 - $D6/100,0)*'Sword Stats'!$F$4</f>
        <v>38.812499999999993</v>
      </c>
      <c r="N6" s="3">
        <f>MAX('Sword Stats'!E$4 - $C6, 0)*MAX(1 - $D6/100,0)*'Sword Stats'!$F$4</f>
        <v>58.218749999999986</v>
      </c>
      <c r="O6" s="3">
        <f>MAX('Sword Stats'!D$5 - $C6, 0)*MAX(1 - $D6/100,0)*'Sword Stats'!$F$5</f>
        <v>50.625</v>
      </c>
      <c r="P6" s="3">
        <f>MAX('Sword Stats'!E$5 - $C6, 0)*MAX(1 - $D6/100,0)*'Sword Stats'!$F$5</f>
        <v>75.937499999999986</v>
      </c>
      <c r="Q6" s="3">
        <f>MAX('Sword Stats'!D$6 - $C6, 0)*MAX(1 - $D6/100,0)*'Sword Stats'!$F$6</f>
        <v>62.437499999999986</v>
      </c>
      <c r="R6" s="3">
        <f>MAX('Sword Stats'!E$6 - $C6, 0)*MAX(1 - $D6/100,0)*'Sword Stats'!$F$6</f>
        <v>93.656249999999986</v>
      </c>
      <c r="S6" s="3">
        <f>MAX('Sword Stats'!D$7 - $C6, 0)*MAX(1 - $D6/100,0)*'Sword Stats'!$F$7</f>
        <v>72.562499999999986</v>
      </c>
      <c r="T6" s="3">
        <f>MAX('Sword Stats'!E$7 - $C6, 0)*MAX(1 - $D6/100,0)*'Sword Stats'!$F$7</f>
        <v>108.84374999999997</v>
      </c>
      <c r="U6" s="3">
        <f>MAX('Sword Stats'!D$8 - $C6, 0)*MAX(1 - $D6/100,0)*'Sword Stats'!$F$8</f>
        <v>87.749999999999986</v>
      </c>
      <c r="V6" s="3">
        <f>MAX('Sword Stats'!E$8 - $C6, 0)*MAX(1 - $D6/100,0)*'Sword Stats'!$F$8</f>
        <v>131.62499999999997</v>
      </c>
      <c r="W6" s="3">
        <f>MAX('Sword Stats'!D$9 - $C6, 0)*MAX(1 - $D6/100,0)*'Sword Stats'!$F$9</f>
        <v>27</v>
      </c>
      <c r="X6" s="3">
        <f>MAX('Sword Stats'!E$9 - $C6, 0)*MAX(1 - $D6/100,0)*'Sword Stats'!$F$9</f>
        <v>40.499999999999993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36.449999999999996</v>
      </c>
      <c r="AN6" s="3">
        <f>MAX('Scythe Stats'!E$2, 0)*MAX(1 - $D6/100,0)*'Scythe Stats'!$F$2</f>
        <v>54.674999999999997</v>
      </c>
      <c r="AO6" s="3">
        <f>MAX('Scythe Stats'!D$3, 0)*MAX(1 - $D6/100,0)*'Scythe Stats'!$F$3</f>
        <v>43.537499999999994</v>
      </c>
      <c r="AP6" s="3">
        <f>MAX('Scythe Stats'!E$3, 0)*MAX(1 - $D6/100,0)*'Scythe Stats'!$F$3</f>
        <v>65.306249999999991</v>
      </c>
      <c r="AQ6" s="3">
        <f>MAX('Scythe Stats'!D$4, 0)*MAX(1 - $D6/100,0)*'Scythe Stats'!$F$4</f>
        <v>52.65</v>
      </c>
      <c r="AR6" s="3">
        <f>MAX('Scythe Stats'!E$4, 0)*MAX(1 - $D6/100,0)*'Scythe Stats'!$F$4</f>
        <v>78.974999999999994</v>
      </c>
      <c r="AS6" s="3">
        <f>MAX('Scythe Stats'!D$5, 0)*MAX(1 - $D6/100,0)*'Scythe Stats'!$F$5</f>
        <v>62.774999999999999</v>
      </c>
      <c r="AT6" s="3">
        <f>MAX('Scythe Stats'!E$5, 0)*MAX(1 - $D6/100,0)*'Scythe Stats'!$F$5</f>
        <v>94.162499999999994</v>
      </c>
      <c r="AU6" s="3">
        <f>MAX('Scythe Stats'!D$6, 0)*MAX(1 - $D6/100,0)*'Scythe Stats'!$F$6</f>
        <v>76.949999999999989</v>
      </c>
      <c r="AV6" s="3">
        <f>MAX('Scythe Stats'!E$6, 0)*MAX(1 - $D6/100,0)*'Scythe Stats'!$F$6</f>
        <v>115.425</v>
      </c>
      <c r="AW6" s="3">
        <f>MAX('Scythe Stats'!D$7, 0)*MAX(1 - $D6/100,0)*'Scythe Stats'!$F$7</f>
        <v>93.149999999999991</v>
      </c>
      <c r="AX6" s="3">
        <f>MAX('Scythe Stats'!E$7, 0)*MAX(1 - $D6/100,0)*'Scythe Stats'!$F$7</f>
        <v>139.72499999999999</v>
      </c>
      <c r="AY6" s="3">
        <f>MAX('Scythe Stats'!D$8, 0)*MAX(1 - $D6/100,0)*'Scythe Stats'!$F$8</f>
        <v>28.349999999999994</v>
      </c>
      <c r="AZ6" s="3">
        <f>MAX('Scythe Stats'!E$8, 0)*MAX(1 - $D6/100,0)*'Scythe Stats'!$F$8</f>
        <v>42.524999999999999</v>
      </c>
      <c r="BA6" s="3">
        <f>MAX('Scythe Stats'!D$9, 0)*MAX(1 - $D6/100,0)*'Scythe Stats'!$F$9</f>
        <v>32.4</v>
      </c>
      <c r="BB6" s="3">
        <f>MAX('Scythe Stats'!E$9, 0)*MAX(1 - $D6/100,0)*'Scythe Stats'!$F$9</f>
        <v>48.599999999999994</v>
      </c>
      <c r="BC6" s="3">
        <f>MAX('Scythe Stats'!D$10, 0)*MAX(1 - $D6/100,0)*'Scythe Stats'!$F$10</f>
        <v>38.474999999999994</v>
      </c>
      <c r="BD6" s="3">
        <f>MAX('Scythe Stats'!E$10, 0)*MAX(1 - $D6/100,0)*'Scythe Stats'!$F$10</f>
        <v>57.712499999999999</v>
      </c>
      <c r="BF6" s="3">
        <f>MAX('Bow Stats'!D$2 - $C6, 0)*MAX(1 - $D6/100,0)*'Bow Stats'!$F$2</f>
        <v>25.540514999999999</v>
      </c>
      <c r="BG6" s="3">
        <f>MAX('Bow Stats'!E$2 - $C6, 0)*MAX(1 - $D6/100,0)*'Bow Stats'!$F$2</f>
        <v>35.778307499999997</v>
      </c>
      <c r="BH6" s="3">
        <f>MAX('Bow Stats'!D$3 - $C6, 0)*MAX(1 - $D6/100,0)*'Bow Stats'!$F$3</f>
        <v>32.635102499999995</v>
      </c>
      <c r="BI6" s="3">
        <f>MAX('Bow Stats'!E$3 - $C6, 0)*MAX(1 - $D6/100,0)*'Bow Stats'!$F$3</f>
        <v>45.716726249999994</v>
      </c>
      <c r="BJ6" s="3">
        <f>MAX('Bow Stats'!D$4 - $C6, 0)*MAX(1 - $D6/100,0)*'Bow Stats'!$F$4</f>
        <v>42.567524999999996</v>
      </c>
      <c r="BK6" s="3">
        <f>MAX('Bow Stats'!E$4 - $C6, 0)*MAX(1 - $D6/100,0)*'Bow Stats'!$F$4</f>
        <v>59.630512499999995</v>
      </c>
      <c r="BL6" s="3">
        <f>MAX('Bow Stats'!D$5 - $C6, 0)*MAX(1 - $D6/100,0)*'Bow Stats'!$F$5</f>
        <v>52.499947499999998</v>
      </c>
      <c r="BM6" s="3">
        <f>MAX('Bow Stats'!E$5 - $C6, 0)*MAX(1 - $D6/100,0)*'Bow Stats'!$F$5</f>
        <v>73.544298749999982</v>
      </c>
      <c r="BN6" s="3">
        <f>MAX('Bow Stats'!D$6 - $C6, 0)*MAX(1 - $D6/100,0)*'Bow Stats'!$F$6</f>
        <v>63.851287499999991</v>
      </c>
      <c r="BO6" s="3">
        <f>MAX('Bow Stats'!E$6 - $C6, 0)*MAX(1 - $D6/100,0)*'Bow Stats'!$F$6</f>
        <v>89.445768749999971</v>
      </c>
      <c r="BP6" s="3">
        <f>MAX('Bow Stats'!D$7 - $C6, 0)*MAX(1 - $D6/100,0)*'Bow Stats'!$F$7</f>
        <v>73.783709999999999</v>
      </c>
      <c r="BQ6" s="3">
        <f>MAX('Bow Stats'!E$7 - $C6, 0)*MAX(1 - $D6/100,0)*'Bow Stats'!$F$7</f>
        <v>103.35955499999999</v>
      </c>
      <c r="BS6" s="3">
        <f>MAX('Crossbow Stats'!D$2 - $C6, 0)*MAX(1 - $D6/100,0)*'Crossbow Stats'!$F$2</f>
        <v>37.293749999999996</v>
      </c>
      <c r="BT6" s="3">
        <f>MAX('Crossbow Stats'!E$2 - $C6*'Crossbow Stats'!$G$2, 0)*MAX(1 - $D6/100,0)*'Crossbow Stats'!$F$2</f>
        <v>37.293749999999996</v>
      </c>
      <c r="BU6" s="3">
        <f>MAX('Crossbow Stats'!D$3 - $C6, 0)*MAX(1 - $D6/100,0)*'Crossbow Stats'!$F$3</f>
        <v>46.856249999999996</v>
      </c>
      <c r="BV6" s="3">
        <f>MAX('Crossbow Stats'!E$3 - $C6*'Crossbow Stats'!$G$3, 0)*MAX(1 - $D6/100,0)*'Crossbow Stats'!$F$3</f>
        <v>46.856249999999996</v>
      </c>
      <c r="BW6" s="3">
        <f>MAX('Crossbow Stats'!D$4 - $C6, 0)*MAX(1 - $D6/100,0)*'Crossbow Stats'!$F$4</f>
        <v>59.287500000000001</v>
      </c>
      <c r="BX6" s="3">
        <f>MAX('Crossbow Stats'!E$4 - $C6*'Crossbow Stats'!$G$4, 0)*MAX(1 - $D6/100,0)*'Crossbow Stats'!$F$4</f>
        <v>118.575</v>
      </c>
      <c r="BY6" s="3">
        <f>MAX('Crossbow Stats'!D$5 - $C6, 0)*MAX(1 - $D6/100,0)*'Crossbow Stats'!$F$5</f>
        <v>71.718749999999986</v>
      </c>
      <c r="BZ6" s="3">
        <f>MAX('Crossbow Stats'!E$5 - $C6*'Crossbow Stats'!$G$5, 0)*MAX(1 - $D6/100,0)*'Crossbow Stats'!$F$5</f>
        <v>143.43749999999997</v>
      </c>
      <c r="CA6" s="3">
        <f>MAX('Crossbow Stats'!D$6 - $C6, 0)*MAX(1 - $D6/100,0)*'Crossbow Stats'!$F$6</f>
        <v>89.887499999999989</v>
      </c>
      <c r="CB6" s="3">
        <f>MAX('Crossbow Stats'!E$6 - $C6*'Crossbow Stats'!$G$6, 0)*MAX(1 - $D6/100,0)*'Crossbow Stats'!$F$6</f>
        <v>269.66249999999997</v>
      </c>
      <c r="CC6" s="3">
        <f>MAX('Crossbow Stats'!D$7 - $C6, 0)*MAX(1 - $D6/100,0)*'Crossbow Stats'!$F$7</f>
        <v>105.18749999999999</v>
      </c>
      <c r="CD6" s="3">
        <f>MAX('Crossbow Stats'!E$7 - $C6*'Crossbow Stats'!$G$7, 0)*MAX(1 - $D6/100,0)*'Crossbow Stats'!$F$7</f>
        <v>420.74999999999994</v>
      </c>
    </row>
    <row r="7" spans="1:82" x14ac:dyDescent="0.3">
      <c r="A7" s="1">
        <v>5</v>
      </c>
      <c r="B7">
        <v>1150</v>
      </c>
      <c r="C7">
        <v>0</v>
      </c>
      <c r="D7">
        <v>65</v>
      </c>
      <c r="E7">
        <v>375</v>
      </c>
      <c r="F7" s="3">
        <f>($B7 + 3 * $C7) / 10 / (1 - $D7 * 0.006) *POWER($E7, 0.75) * $C$12 / 13</f>
        <v>1235.7997523054455</v>
      </c>
      <c r="H7" s="3" t="str">
        <f t="shared" ca="1" si="0"/>
        <v>T6 Axe</v>
      </c>
      <c r="I7" s="3">
        <f>MAX('Sword Stats'!D$2 - $C7, 0)*MAX(1 - $D7/100,0)*'Sword Stats'!$F$2</f>
        <v>15.75</v>
      </c>
      <c r="J7" s="3">
        <f>MAX('Sword Stats'!E$2 - $C7, 0)*MAX(1 - $D7/100,0)*'Sword Stats'!$F$2</f>
        <v>23.624999999999996</v>
      </c>
      <c r="K7" s="3">
        <f>MAX('Sword Stats'!D$3 - $C7, 0)*MAX(1 - $D7/100,0)*'Sword Stats'!$F$3</f>
        <v>22.312499999999996</v>
      </c>
      <c r="L7" s="3">
        <f>MAX('Sword Stats'!E$3 - $C7, 0)*MAX(1 - $D7/100,0)*'Sword Stats'!$F$3</f>
        <v>33.46875</v>
      </c>
      <c r="M7" s="3">
        <f>MAX('Sword Stats'!D$4 - $C7, 0)*MAX(1 - $D7/100,0)*'Sword Stats'!$F$4</f>
        <v>30.1875</v>
      </c>
      <c r="N7" s="3">
        <f>MAX('Sword Stats'!E$4 - $C7, 0)*MAX(1 - $D7/100,0)*'Sword Stats'!$F$4</f>
        <v>45.281249999999993</v>
      </c>
      <c r="O7" s="3">
        <f>MAX('Sword Stats'!D$5 - $C7, 0)*MAX(1 - $D7/100,0)*'Sword Stats'!$F$5</f>
        <v>39.375</v>
      </c>
      <c r="P7" s="3">
        <f>MAX('Sword Stats'!E$5 - $C7, 0)*MAX(1 - $D7/100,0)*'Sword Stats'!$F$5</f>
        <v>59.0625</v>
      </c>
      <c r="Q7" s="3">
        <f>MAX('Sword Stats'!D$6 - $C7, 0)*MAX(1 - $D7/100,0)*'Sword Stats'!$F$6</f>
        <v>48.5625</v>
      </c>
      <c r="R7" s="3">
        <f>MAX('Sword Stats'!E$6 - $C7, 0)*MAX(1 - $D7/100,0)*'Sword Stats'!$F$6</f>
        <v>72.84375</v>
      </c>
      <c r="S7" s="3">
        <f>MAX('Sword Stats'!D$7 - $C7, 0)*MAX(1 - $D7/100,0)*'Sword Stats'!$F$7</f>
        <v>56.4375</v>
      </c>
      <c r="T7" s="3">
        <f>MAX('Sword Stats'!E$7 - $C7, 0)*MAX(1 - $D7/100,0)*'Sword Stats'!$F$7</f>
        <v>84.656249999999986</v>
      </c>
      <c r="U7" s="3">
        <f>MAX('Sword Stats'!D$8 - $C7, 0)*MAX(1 - $D7/100,0)*'Sword Stats'!$F$8</f>
        <v>68.25</v>
      </c>
      <c r="V7" s="3">
        <f>MAX('Sword Stats'!E$8 - $C7, 0)*MAX(1 - $D7/100,0)*'Sword Stats'!$F$8</f>
        <v>102.375</v>
      </c>
      <c r="W7" s="3">
        <f>MAX('Sword Stats'!D$9 - $C7, 0)*MAX(1 - $D7/100,0)*'Sword Stats'!$F$9</f>
        <v>21</v>
      </c>
      <c r="X7" s="3">
        <f>MAX('Sword Stats'!E$9 - $C7, 0)*MAX(1 - $D7/100,0)*'Sword Stats'!$F$9</f>
        <v>31.5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28.349999999999998</v>
      </c>
      <c r="AN7" s="3">
        <f>MAX('Scythe Stats'!E$2, 0)*MAX(1 - $D7/100,0)*'Scythe Stats'!$F$2</f>
        <v>42.524999999999999</v>
      </c>
      <c r="AO7" s="3">
        <f>MAX('Scythe Stats'!D$3, 0)*MAX(1 - $D7/100,0)*'Scythe Stats'!$F$3</f>
        <v>33.862499999999997</v>
      </c>
      <c r="AP7" s="3">
        <f>MAX('Scythe Stats'!E$3, 0)*MAX(1 - $D7/100,0)*'Scythe Stats'!$F$3</f>
        <v>50.793749999999996</v>
      </c>
      <c r="AQ7" s="3">
        <f>MAX('Scythe Stats'!D$4, 0)*MAX(1 - $D7/100,0)*'Scythe Stats'!$F$4</f>
        <v>40.949999999999996</v>
      </c>
      <c r="AR7" s="3">
        <f>MAX('Scythe Stats'!E$4, 0)*MAX(1 - $D7/100,0)*'Scythe Stats'!$F$4</f>
        <v>61.424999999999997</v>
      </c>
      <c r="AS7" s="3">
        <f>MAX('Scythe Stats'!D$5, 0)*MAX(1 - $D7/100,0)*'Scythe Stats'!$F$5</f>
        <v>48.824999999999996</v>
      </c>
      <c r="AT7" s="3">
        <f>MAX('Scythe Stats'!E$5, 0)*MAX(1 - $D7/100,0)*'Scythe Stats'!$F$5</f>
        <v>73.237499999999997</v>
      </c>
      <c r="AU7" s="3">
        <f>MAX('Scythe Stats'!D$6, 0)*MAX(1 - $D7/100,0)*'Scythe Stats'!$F$6</f>
        <v>59.849999999999994</v>
      </c>
      <c r="AV7" s="3">
        <f>MAX('Scythe Stats'!E$6, 0)*MAX(1 - $D7/100,0)*'Scythe Stats'!$F$6</f>
        <v>89.774999999999991</v>
      </c>
      <c r="AW7" s="3">
        <f>MAX('Scythe Stats'!D$7, 0)*MAX(1 - $D7/100,0)*'Scythe Stats'!$F$7</f>
        <v>72.449999999999989</v>
      </c>
      <c r="AX7" s="3">
        <f>MAX('Scythe Stats'!E$7, 0)*MAX(1 - $D7/100,0)*'Scythe Stats'!$F$7</f>
        <v>108.675</v>
      </c>
      <c r="AY7" s="3">
        <f>MAX('Scythe Stats'!D$8, 0)*MAX(1 - $D7/100,0)*'Scythe Stats'!$F$8</f>
        <v>22.049999999999997</v>
      </c>
      <c r="AZ7" s="3">
        <f>MAX('Scythe Stats'!E$8, 0)*MAX(1 - $D7/100,0)*'Scythe Stats'!$F$8</f>
        <v>33.074999999999996</v>
      </c>
      <c r="BA7" s="3">
        <f>MAX('Scythe Stats'!D$9, 0)*MAX(1 - $D7/100,0)*'Scythe Stats'!$F$9</f>
        <v>25.2</v>
      </c>
      <c r="BB7" s="3">
        <f>MAX('Scythe Stats'!E$9, 0)*MAX(1 - $D7/100,0)*'Scythe Stats'!$F$9</f>
        <v>37.799999999999997</v>
      </c>
      <c r="BC7" s="3">
        <f>MAX('Scythe Stats'!D$10, 0)*MAX(1 - $D7/100,0)*'Scythe Stats'!$F$10</f>
        <v>29.924999999999997</v>
      </c>
      <c r="BD7" s="3">
        <f>MAX('Scythe Stats'!E$10, 0)*MAX(1 - $D7/100,0)*'Scythe Stats'!$F$10</f>
        <v>44.887499999999996</v>
      </c>
      <c r="BF7" s="3">
        <f>MAX('Bow Stats'!D$2 - $C7, 0)*MAX(1 - $D7/100,0)*'Bow Stats'!$F$2</f>
        <v>19.864844999999999</v>
      </c>
      <c r="BG7" s="3">
        <f>MAX('Bow Stats'!E$2 - $C7, 0)*MAX(1 - $D7/100,0)*'Bow Stats'!$F$2</f>
        <v>27.827572499999995</v>
      </c>
      <c r="BH7" s="3">
        <f>MAX('Bow Stats'!D$3 - $C7, 0)*MAX(1 - $D7/100,0)*'Bow Stats'!$F$3</f>
        <v>25.382857499999997</v>
      </c>
      <c r="BI7" s="3">
        <f>MAX('Bow Stats'!E$3 - $C7, 0)*MAX(1 - $D7/100,0)*'Bow Stats'!$F$3</f>
        <v>35.557453749999993</v>
      </c>
      <c r="BJ7" s="3">
        <f>MAX('Bow Stats'!D$4 - $C7, 0)*MAX(1 - $D7/100,0)*'Bow Stats'!$F$4</f>
        <v>33.108074999999999</v>
      </c>
      <c r="BK7" s="3">
        <f>MAX('Bow Stats'!E$4 - $C7, 0)*MAX(1 - $D7/100,0)*'Bow Stats'!$F$4</f>
        <v>46.37928749999999</v>
      </c>
      <c r="BL7" s="3">
        <f>MAX('Bow Stats'!D$5 - $C7, 0)*MAX(1 - $D7/100,0)*'Bow Stats'!$F$5</f>
        <v>40.833292499999999</v>
      </c>
      <c r="BM7" s="3">
        <f>MAX('Bow Stats'!E$5 - $C7, 0)*MAX(1 - $D7/100,0)*'Bow Stats'!$F$5</f>
        <v>57.20112125</v>
      </c>
      <c r="BN7" s="3">
        <f>MAX('Bow Stats'!D$6 - $C7, 0)*MAX(1 - $D7/100,0)*'Bow Stats'!$F$6</f>
        <v>49.662112499999992</v>
      </c>
      <c r="BO7" s="3">
        <f>MAX('Bow Stats'!E$6 - $C7, 0)*MAX(1 - $D7/100,0)*'Bow Stats'!$F$6</f>
        <v>69.568931249999991</v>
      </c>
      <c r="BP7" s="3">
        <f>MAX('Bow Stats'!D$7 - $C7, 0)*MAX(1 - $D7/100,0)*'Bow Stats'!$F$7</f>
        <v>57.387330000000006</v>
      </c>
      <c r="BQ7" s="3">
        <f>MAX('Bow Stats'!E$7 - $C7, 0)*MAX(1 - $D7/100,0)*'Bow Stats'!$F$7</f>
        <v>80.390764999999988</v>
      </c>
      <c r="BS7" s="3">
        <f>MAX('Crossbow Stats'!D$2 - $C7, 0)*MAX(1 - $D7/100,0)*'Crossbow Stats'!$F$2</f>
        <v>29.006249999999998</v>
      </c>
      <c r="BT7" s="3">
        <f>MAX('Crossbow Stats'!E$2 - $C7*'Crossbow Stats'!$G$2, 0)*MAX(1 - $D7/100,0)*'Crossbow Stats'!$F$2</f>
        <v>29.006249999999998</v>
      </c>
      <c r="BU7" s="3">
        <f>MAX('Crossbow Stats'!D$3 - $C7, 0)*MAX(1 - $D7/100,0)*'Crossbow Stats'!$F$3</f>
        <v>36.443750000000001</v>
      </c>
      <c r="BV7" s="3">
        <f>MAX('Crossbow Stats'!E$3 - $C7*'Crossbow Stats'!$G$3, 0)*MAX(1 - $D7/100,0)*'Crossbow Stats'!$F$3</f>
        <v>36.443750000000001</v>
      </c>
      <c r="BW7" s="3">
        <f>MAX('Crossbow Stats'!D$4 - $C7, 0)*MAX(1 - $D7/100,0)*'Crossbow Stats'!$F$4</f>
        <v>46.112499999999997</v>
      </c>
      <c r="BX7" s="3">
        <f>MAX('Crossbow Stats'!E$4 - $C7*'Crossbow Stats'!$G$4, 0)*MAX(1 - $D7/100,0)*'Crossbow Stats'!$F$4</f>
        <v>92.224999999999994</v>
      </c>
      <c r="BY7" s="3">
        <f>MAX('Crossbow Stats'!D$5 - $C7, 0)*MAX(1 - $D7/100,0)*'Crossbow Stats'!$F$5</f>
        <v>55.78125</v>
      </c>
      <c r="BZ7" s="3">
        <f>MAX('Crossbow Stats'!E$5 - $C7*'Crossbow Stats'!$G$5, 0)*MAX(1 - $D7/100,0)*'Crossbow Stats'!$F$5</f>
        <v>111.5625</v>
      </c>
      <c r="CA7" s="3">
        <f>MAX('Crossbow Stats'!D$6 - $C7, 0)*MAX(1 - $D7/100,0)*'Crossbow Stats'!$F$6</f>
        <v>69.912499999999994</v>
      </c>
      <c r="CB7" s="3">
        <f>MAX('Crossbow Stats'!E$6 - $C7*'Crossbow Stats'!$G$6, 0)*MAX(1 - $D7/100,0)*'Crossbow Stats'!$F$6</f>
        <v>209.73749999999998</v>
      </c>
      <c r="CC7" s="3">
        <f>MAX('Crossbow Stats'!D$7 - $C7, 0)*MAX(1 - $D7/100,0)*'Crossbow Stats'!$F$7</f>
        <v>81.8125</v>
      </c>
      <c r="CD7" s="3">
        <f>MAX('Crossbow Stats'!E$7 - $C7*'Crossbow Stats'!$G$7, 0)*MAX(1 - $D7/100,0)*'Crossbow Stats'!$F$7</f>
        <v>327.25</v>
      </c>
    </row>
    <row r="10" spans="1:82" x14ac:dyDescent="0.3">
      <c r="B10" t="s">
        <v>4</v>
      </c>
      <c r="C10" s="2">
        <v>0.15</v>
      </c>
    </row>
    <row r="11" spans="1:82" x14ac:dyDescent="0.3">
      <c r="B11" t="s">
        <v>5</v>
      </c>
      <c r="C11" s="2">
        <v>0.15</v>
      </c>
    </row>
    <row r="12" spans="1:82" x14ac:dyDescent="0.3">
      <c r="B12" t="s">
        <v>68</v>
      </c>
      <c r="C12">
        <v>1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8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4F4E-6650-4956-9558-6AFB516D88EB}">
  <dimension ref="A1:CD12"/>
  <sheetViews>
    <sheetView zoomScaleNormal="100" workbookViewId="0">
      <pane xSplit="1" topLeftCell="B1" activePane="topRight" state="frozen"/>
      <selection activeCell="D20" sqref="D20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550</v>
      </c>
      <c r="C3">
        <v>0</v>
      </c>
      <c r="D3">
        <v>5</v>
      </c>
      <c r="E3">
        <v>125</v>
      </c>
      <c r="F3" s="3">
        <f>($B3 + 3 * $C3) / 10 / (1 - $D3 * 0.006) *POWER($E3, 0.75) * $C$12 / 13</f>
        <v>146.74814565910077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42.75</v>
      </c>
      <c r="J3" s="3">
        <f>MAX('Sword Stats'!E$2 - $C3, 0)*MAX(1 - $D3/100,0)*'Sword Stats'!$F$2</f>
        <v>64.125</v>
      </c>
      <c r="K3" s="3">
        <f>MAX('Sword Stats'!D$3 - $C3, 0)*MAX(1 - $D3/100,0)*'Sword Stats'!$F$3</f>
        <v>60.5625</v>
      </c>
      <c r="L3" s="3">
        <f>MAX('Sword Stats'!E$3 - $C3, 0)*MAX(1 - $D3/100,0)*'Sword Stats'!$F$3</f>
        <v>90.84375</v>
      </c>
      <c r="M3" s="3">
        <f>MAX('Sword Stats'!D$4 - $C3, 0)*MAX(1 - $D3/100,0)*'Sword Stats'!$F$4</f>
        <v>81.9375</v>
      </c>
      <c r="N3" s="3">
        <f>MAX('Sword Stats'!E$4 - $C3, 0)*MAX(1 - $D3/100,0)*'Sword Stats'!$F$4</f>
        <v>122.90625</v>
      </c>
      <c r="O3" s="3">
        <f>MAX('Sword Stats'!D$5 - $C3, 0)*MAX(1 - $D3/100,0)*'Sword Stats'!$F$5</f>
        <v>106.875</v>
      </c>
      <c r="P3" s="3">
        <f>MAX('Sword Stats'!E$5 - $C3, 0)*MAX(1 - $D3/100,0)*'Sword Stats'!$F$5</f>
        <v>160.3125</v>
      </c>
      <c r="Q3" s="3">
        <f>MAX('Sword Stats'!D$6 - $C3, 0)*MAX(1 - $D3/100,0)*'Sword Stats'!$F$6</f>
        <v>131.8125</v>
      </c>
      <c r="R3" s="3">
        <f>MAX('Sword Stats'!E$6 - $C3, 0)*MAX(1 - $D3/100,0)*'Sword Stats'!$F$6</f>
        <v>197.71875</v>
      </c>
      <c r="S3" s="3">
        <f>MAX('Sword Stats'!D$7 - $C3, 0)*MAX(1 - $D3/100,0)*'Sword Stats'!$F$7</f>
        <v>153.1875</v>
      </c>
      <c r="T3" s="3">
        <f>MAX('Sword Stats'!E$7 - $C3, 0)*MAX(1 - $D3/100,0)*'Sword Stats'!$F$7</f>
        <v>229.78125</v>
      </c>
      <c r="U3" s="3">
        <f>MAX('Sword Stats'!D$8 - $C3, 0)*MAX(1 - $D3/100,0)*'Sword Stats'!$F$8</f>
        <v>185.25</v>
      </c>
      <c r="V3" s="3">
        <f>MAX('Sword Stats'!E$8 - $C3, 0)*MAX(1 - $D3/100,0)*'Sword Stats'!$F$8</f>
        <v>277.875</v>
      </c>
      <c r="W3" s="3">
        <f>MAX('Sword Stats'!D$9 - $C3, 0)*MAX(1 - $D3/100,0)*'Sword Stats'!$F$9</f>
        <v>57</v>
      </c>
      <c r="X3" s="3">
        <f>MAX('Sword Stats'!E$9 - $C3, 0)*MAX(1 - $D3/100,0)*'Sword Stats'!$F$9</f>
        <v>85.5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76.949999999999989</v>
      </c>
      <c r="AN3" s="3">
        <f>MAX('Scythe Stats'!E$2, 0)*MAX(1 - $D3/100,0)*'Scythe Stats'!$F$2</f>
        <v>115.425</v>
      </c>
      <c r="AO3" s="3">
        <f>MAX('Scythe Stats'!D$3, 0)*MAX(1 - $D3/100,0)*'Scythe Stats'!$F$3</f>
        <v>91.912500000000009</v>
      </c>
      <c r="AP3" s="3">
        <f>MAX('Scythe Stats'!E$3, 0)*MAX(1 - $D3/100,0)*'Scythe Stats'!$F$3</f>
        <v>137.86875000000001</v>
      </c>
      <c r="AQ3" s="3">
        <f>MAX('Scythe Stats'!D$4, 0)*MAX(1 - $D3/100,0)*'Scythe Stats'!$F$4</f>
        <v>111.14999999999999</v>
      </c>
      <c r="AR3" s="3">
        <f>MAX('Scythe Stats'!E$4, 0)*MAX(1 - $D3/100,0)*'Scythe Stats'!$F$4</f>
        <v>166.72499999999999</v>
      </c>
      <c r="AS3" s="3">
        <f>MAX('Scythe Stats'!D$5, 0)*MAX(1 - $D3/100,0)*'Scythe Stats'!$F$5</f>
        <v>132.52500000000001</v>
      </c>
      <c r="AT3" s="3">
        <f>MAX('Scythe Stats'!E$5, 0)*MAX(1 - $D3/100,0)*'Scythe Stats'!$F$5</f>
        <v>198.78749999999999</v>
      </c>
      <c r="AU3" s="3">
        <f>MAX('Scythe Stats'!D$6, 0)*MAX(1 - $D3/100,0)*'Scythe Stats'!$F$6</f>
        <v>162.45000000000002</v>
      </c>
      <c r="AV3" s="3">
        <f>MAX('Scythe Stats'!E$6, 0)*MAX(1 - $D3/100,0)*'Scythe Stats'!$F$6</f>
        <v>243.67499999999998</v>
      </c>
      <c r="AW3" s="3">
        <f>MAX('Scythe Stats'!D$7, 0)*MAX(1 - $D3/100,0)*'Scythe Stats'!$F$7</f>
        <v>196.64999999999998</v>
      </c>
      <c r="AX3" s="3">
        <f>MAX('Scythe Stats'!E$7, 0)*MAX(1 - $D3/100,0)*'Scythe Stats'!$F$7</f>
        <v>294.97499999999997</v>
      </c>
      <c r="AY3" s="3">
        <f>MAX('Scythe Stats'!D$8, 0)*MAX(1 - $D3/100,0)*'Scythe Stats'!$F$8</f>
        <v>59.849999999999994</v>
      </c>
      <c r="AZ3" s="3">
        <f>MAX('Scythe Stats'!E$8, 0)*MAX(1 - $D3/100,0)*'Scythe Stats'!$F$8</f>
        <v>89.774999999999991</v>
      </c>
      <c r="BA3" s="3">
        <f>MAX('Scythe Stats'!D$9, 0)*MAX(1 - $D3/100,0)*'Scythe Stats'!$F$9</f>
        <v>68.399999999999991</v>
      </c>
      <c r="BB3" s="3">
        <f>MAX('Scythe Stats'!E$9, 0)*MAX(1 - $D3/100,0)*'Scythe Stats'!$F$9</f>
        <v>102.6</v>
      </c>
      <c r="BC3" s="3">
        <f>MAX('Scythe Stats'!D$10, 0)*MAX(1 - $D3/100,0)*'Scythe Stats'!$F$10</f>
        <v>81.225000000000009</v>
      </c>
      <c r="BD3" s="3">
        <f>MAX('Scythe Stats'!E$10, 0)*MAX(1 - $D3/100,0)*'Scythe Stats'!$F$10</f>
        <v>121.83749999999999</v>
      </c>
      <c r="BF3" s="3">
        <f>MAX('Bow Stats'!D$2 - $C3, 0)*MAX(1 - $D3/100,0)*'Bow Stats'!$F$2</f>
        <v>53.918864999999997</v>
      </c>
      <c r="BG3" s="3">
        <f>MAX('Bow Stats'!E$2 - $C3, 0)*MAX(1 - $D3/100,0)*'Bow Stats'!$F$2</f>
        <v>75.531982499999998</v>
      </c>
      <c r="BH3" s="3">
        <f>MAX('Bow Stats'!D$3 - $C3, 0)*MAX(1 - $D3/100,0)*'Bow Stats'!$F$3</f>
        <v>68.896327499999998</v>
      </c>
      <c r="BI3" s="3">
        <f>MAX('Bow Stats'!E$3 - $C3, 0)*MAX(1 - $D3/100,0)*'Bow Stats'!$F$3</f>
        <v>96.51308874999998</v>
      </c>
      <c r="BJ3" s="3">
        <f>MAX('Bow Stats'!D$4 - $C3, 0)*MAX(1 - $D3/100,0)*'Bow Stats'!$F$4</f>
        <v>89.864775000000009</v>
      </c>
      <c r="BK3" s="3">
        <f>MAX('Bow Stats'!E$4 - $C3, 0)*MAX(1 - $D3/100,0)*'Bow Stats'!$F$4</f>
        <v>125.88663749999999</v>
      </c>
      <c r="BL3" s="3">
        <f>MAX('Bow Stats'!D$5 - $C3, 0)*MAX(1 - $D3/100,0)*'Bow Stats'!$F$5</f>
        <v>110.83322249999999</v>
      </c>
      <c r="BM3" s="3">
        <f>MAX('Bow Stats'!E$5 - $C3, 0)*MAX(1 - $D3/100,0)*'Bow Stats'!$F$5</f>
        <v>155.26018625</v>
      </c>
      <c r="BN3" s="3">
        <f>MAX('Bow Stats'!D$6 - $C3, 0)*MAX(1 - $D3/100,0)*'Bow Stats'!$F$6</f>
        <v>134.79716249999998</v>
      </c>
      <c r="BO3" s="3">
        <f>MAX('Bow Stats'!E$6 - $C3, 0)*MAX(1 - $D3/100,0)*'Bow Stats'!$F$6</f>
        <v>188.82995624999998</v>
      </c>
      <c r="BP3" s="3">
        <f>MAX('Bow Stats'!D$7 - $C3, 0)*MAX(1 - $D3/100,0)*'Bow Stats'!$F$7</f>
        <v>155.76561000000001</v>
      </c>
      <c r="BQ3" s="3">
        <f>MAX('Bow Stats'!E$7 - $C3, 0)*MAX(1 - $D3/100,0)*'Bow Stats'!$F$7</f>
        <v>218.20350500000001</v>
      </c>
      <c r="BS3" s="3">
        <f>MAX('Crossbow Stats'!D$2 - $C3, 0)*MAX(1 - $D3/100,0)*'Crossbow Stats'!$F$2</f>
        <v>78.731250000000003</v>
      </c>
      <c r="BT3" s="3">
        <f>MAX('Crossbow Stats'!E$2 - $C3*'Crossbow Stats'!$G$2, 0)*MAX(1 - $D3/100,0)*'Crossbow Stats'!$F$2</f>
        <v>78.731250000000003</v>
      </c>
      <c r="BU3" s="3">
        <f>MAX('Crossbow Stats'!D$3 - $C3, 0)*MAX(1 - $D3/100,0)*'Crossbow Stats'!$F$3</f>
        <v>98.918750000000003</v>
      </c>
      <c r="BV3" s="3">
        <f>MAX('Crossbow Stats'!E$3 - $C3*'Crossbow Stats'!$G$3, 0)*MAX(1 - $D3/100,0)*'Crossbow Stats'!$F$3</f>
        <v>98.918750000000003</v>
      </c>
      <c r="BW3" s="3">
        <f>MAX('Crossbow Stats'!D$4 - $C3, 0)*MAX(1 - $D3/100,0)*'Crossbow Stats'!$F$4</f>
        <v>125.16249999999999</v>
      </c>
      <c r="BX3" s="3">
        <f>MAX('Crossbow Stats'!E$4 - $C3*'Crossbow Stats'!$G$4, 0)*MAX(1 - $D3/100,0)*'Crossbow Stats'!$F$4</f>
        <v>250.32499999999999</v>
      </c>
      <c r="BY3" s="3">
        <f>MAX('Crossbow Stats'!D$5 - $C3, 0)*MAX(1 - $D3/100,0)*'Crossbow Stats'!$F$5</f>
        <v>151.40625</v>
      </c>
      <c r="BZ3" s="3">
        <f>MAX('Crossbow Stats'!E$5 - $C3*'Crossbow Stats'!$G$5, 0)*MAX(1 - $D3/100,0)*'Crossbow Stats'!$F$5</f>
        <v>302.8125</v>
      </c>
      <c r="CA3" s="3">
        <f>MAX('Crossbow Stats'!D$6 - $C3, 0)*MAX(1 - $D3/100,0)*'Crossbow Stats'!$F$6</f>
        <v>189.76249999999999</v>
      </c>
      <c r="CB3" s="3">
        <f>MAX('Crossbow Stats'!E$6 - $C3*'Crossbow Stats'!$G$6, 0)*MAX(1 - $D3/100,0)*'Crossbow Stats'!$F$6</f>
        <v>569.28750000000002</v>
      </c>
      <c r="CC3" s="3">
        <f>MAX('Crossbow Stats'!D$7 - $C3, 0)*MAX(1 - $D3/100,0)*'Crossbow Stats'!$F$7</f>
        <v>222.0625</v>
      </c>
      <c r="CD3" s="3">
        <f>MAX('Crossbow Stats'!E$7 - $C3*'Crossbow Stats'!$G$7, 0)*MAX(1 - $D3/100,0)*'Crossbow Stats'!$F$7</f>
        <v>888.25</v>
      </c>
    </row>
    <row r="4" spans="1:82" x14ac:dyDescent="0.3">
      <c r="A4" s="1">
        <v>2</v>
      </c>
      <c r="B4">
        <v>650</v>
      </c>
      <c r="C4">
        <v>0</v>
      </c>
      <c r="D4">
        <v>10</v>
      </c>
      <c r="E4">
        <v>165</v>
      </c>
      <c r="F4" s="3">
        <f t="shared" ref="F4:F7" si="0">($B4 + 3 * $C4) / 10 / (1 - $D4 * 0.006) *POWER($E4, 0.75) * $C$12 / 13</f>
        <v>220.39290954654007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40.5</v>
      </c>
      <c r="J4" s="3">
        <f>MAX('Sword Stats'!E$2 - $C4, 0)*MAX(1 - $D4/100,0)*'Sword Stats'!$F$2</f>
        <v>60.75</v>
      </c>
      <c r="K4" s="3">
        <f>MAX('Sword Stats'!D$3 - $C4, 0)*MAX(1 - $D4/100,0)*'Sword Stats'!$F$3</f>
        <v>57.375</v>
      </c>
      <c r="L4" s="3">
        <f>MAX('Sword Stats'!E$3 - $C4, 0)*MAX(1 - $D4/100,0)*'Sword Stats'!$F$3</f>
        <v>86.0625</v>
      </c>
      <c r="M4" s="3">
        <f>MAX('Sword Stats'!D$4 - $C4, 0)*MAX(1 - $D4/100,0)*'Sword Stats'!$F$4</f>
        <v>77.625</v>
      </c>
      <c r="N4" s="3">
        <f>MAX('Sword Stats'!E$4 - $C4, 0)*MAX(1 - $D4/100,0)*'Sword Stats'!$F$4</f>
        <v>116.4375</v>
      </c>
      <c r="O4" s="3">
        <f>MAX('Sword Stats'!D$5 - $C4, 0)*MAX(1 - $D4/100,0)*'Sword Stats'!$F$5</f>
        <v>101.25</v>
      </c>
      <c r="P4" s="3">
        <f>MAX('Sword Stats'!E$5 - $C4, 0)*MAX(1 - $D4/100,0)*'Sword Stats'!$F$5</f>
        <v>151.875</v>
      </c>
      <c r="Q4" s="3">
        <f>MAX('Sword Stats'!D$6 - $C4, 0)*MAX(1 - $D4/100,0)*'Sword Stats'!$F$6</f>
        <v>124.875</v>
      </c>
      <c r="R4" s="3">
        <f>MAX('Sword Stats'!E$6 - $C4, 0)*MAX(1 - $D4/100,0)*'Sword Stats'!$F$6</f>
        <v>187.3125</v>
      </c>
      <c r="S4" s="3">
        <f>MAX('Sword Stats'!D$7 - $C4, 0)*MAX(1 - $D4/100,0)*'Sword Stats'!$F$7</f>
        <v>145.125</v>
      </c>
      <c r="T4" s="3">
        <f>MAX('Sword Stats'!E$7 - $C4, 0)*MAX(1 - $D4/100,0)*'Sword Stats'!$F$7</f>
        <v>217.6875</v>
      </c>
      <c r="U4" s="3">
        <f>MAX('Sword Stats'!D$8 - $C4, 0)*MAX(1 - $D4/100,0)*'Sword Stats'!$F$8</f>
        <v>175.5</v>
      </c>
      <c r="V4" s="3">
        <f>MAX('Sword Stats'!E$8 - $C4, 0)*MAX(1 - $D4/100,0)*'Sword Stats'!$F$8</f>
        <v>263.25</v>
      </c>
      <c r="W4" s="3">
        <f>MAX('Sword Stats'!D$9 - $C4, 0)*MAX(1 - $D4/100,0)*'Sword Stats'!$F$9</f>
        <v>54</v>
      </c>
      <c r="X4" s="3">
        <f>MAX('Sword Stats'!E$9 - $C4, 0)*MAX(1 - $D4/100,0)*'Sword Stats'!$F$9</f>
        <v>81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72.899999999999991</v>
      </c>
      <c r="AN4" s="3">
        <f>MAX('Scythe Stats'!E$2, 0)*MAX(1 - $D4/100,0)*'Scythe Stats'!$F$2</f>
        <v>109.35000000000001</v>
      </c>
      <c r="AO4" s="3">
        <f>MAX('Scythe Stats'!D$3, 0)*MAX(1 - $D4/100,0)*'Scythe Stats'!$F$3</f>
        <v>87.075000000000003</v>
      </c>
      <c r="AP4" s="3">
        <f>MAX('Scythe Stats'!E$3, 0)*MAX(1 - $D4/100,0)*'Scythe Stats'!$F$3</f>
        <v>130.61250000000001</v>
      </c>
      <c r="AQ4" s="3">
        <f>MAX('Scythe Stats'!D$4, 0)*MAX(1 - $D4/100,0)*'Scythe Stats'!$F$4</f>
        <v>105.30000000000001</v>
      </c>
      <c r="AR4" s="3">
        <f>MAX('Scythe Stats'!E$4, 0)*MAX(1 - $D4/100,0)*'Scythe Stats'!$F$4</f>
        <v>157.95000000000002</v>
      </c>
      <c r="AS4" s="3">
        <f>MAX('Scythe Stats'!D$5, 0)*MAX(1 - $D4/100,0)*'Scythe Stats'!$F$5</f>
        <v>125.55000000000001</v>
      </c>
      <c r="AT4" s="3">
        <f>MAX('Scythe Stats'!E$5, 0)*MAX(1 - $D4/100,0)*'Scythe Stats'!$F$5</f>
        <v>188.32500000000002</v>
      </c>
      <c r="AU4" s="3">
        <f>MAX('Scythe Stats'!D$6, 0)*MAX(1 - $D4/100,0)*'Scythe Stats'!$F$6</f>
        <v>153.9</v>
      </c>
      <c r="AV4" s="3">
        <f>MAX('Scythe Stats'!E$6, 0)*MAX(1 - $D4/100,0)*'Scythe Stats'!$F$6</f>
        <v>230.85000000000002</v>
      </c>
      <c r="AW4" s="3">
        <f>MAX('Scythe Stats'!D$7, 0)*MAX(1 - $D4/100,0)*'Scythe Stats'!$F$7</f>
        <v>186.29999999999998</v>
      </c>
      <c r="AX4" s="3">
        <f>MAX('Scythe Stats'!E$7, 0)*MAX(1 - $D4/100,0)*'Scythe Stats'!$F$7</f>
        <v>279.45</v>
      </c>
      <c r="AY4" s="3">
        <f>MAX('Scythe Stats'!D$8, 0)*MAX(1 - $D4/100,0)*'Scythe Stats'!$F$8</f>
        <v>56.699999999999996</v>
      </c>
      <c r="AZ4" s="3">
        <f>MAX('Scythe Stats'!E$8, 0)*MAX(1 - $D4/100,0)*'Scythe Stats'!$F$8</f>
        <v>85.050000000000011</v>
      </c>
      <c r="BA4" s="3">
        <f>MAX('Scythe Stats'!D$9, 0)*MAX(1 - $D4/100,0)*'Scythe Stats'!$F$9</f>
        <v>64.8</v>
      </c>
      <c r="BB4" s="3">
        <f>MAX('Scythe Stats'!E$9, 0)*MAX(1 - $D4/100,0)*'Scythe Stats'!$F$9</f>
        <v>97.2</v>
      </c>
      <c r="BC4" s="3">
        <f>MAX('Scythe Stats'!D$10, 0)*MAX(1 - $D4/100,0)*'Scythe Stats'!$F$10</f>
        <v>76.95</v>
      </c>
      <c r="BD4" s="3">
        <f>MAX('Scythe Stats'!E$10, 0)*MAX(1 - $D4/100,0)*'Scythe Stats'!$F$10</f>
        <v>115.42500000000001</v>
      </c>
      <c r="BF4" s="3">
        <f>MAX('Bow Stats'!D$2 - $C4, 0)*MAX(1 - $D4/100,0)*'Bow Stats'!$F$2</f>
        <v>51.081030000000005</v>
      </c>
      <c r="BG4" s="3">
        <f>MAX('Bow Stats'!E$2 - $C4, 0)*MAX(1 - $D4/100,0)*'Bow Stats'!$F$2</f>
        <v>71.556614999999994</v>
      </c>
      <c r="BH4" s="3">
        <f>MAX('Bow Stats'!D$3 - $C4, 0)*MAX(1 - $D4/100,0)*'Bow Stats'!$F$3</f>
        <v>65.270205000000004</v>
      </c>
      <c r="BI4" s="3">
        <f>MAX('Bow Stats'!E$3 - $C4, 0)*MAX(1 - $D4/100,0)*'Bow Stats'!$F$3</f>
        <v>91.433452499999987</v>
      </c>
      <c r="BJ4" s="3">
        <f>MAX('Bow Stats'!D$4 - $C4, 0)*MAX(1 - $D4/100,0)*'Bow Stats'!$F$4</f>
        <v>85.135050000000007</v>
      </c>
      <c r="BK4" s="3">
        <f>MAX('Bow Stats'!E$4 - $C4, 0)*MAX(1 - $D4/100,0)*'Bow Stats'!$F$4</f>
        <v>119.261025</v>
      </c>
      <c r="BL4" s="3">
        <f>MAX('Bow Stats'!D$5 - $C4, 0)*MAX(1 - $D4/100,0)*'Bow Stats'!$F$5</f>
        <v>104.999895</v>
      </c>
      <c r="BM4" s="3">
        <f>MAX('Bow Stats'!E$5 - $C4, 0)*MAX(1 - $D4/100,0)*'Bow Stats'!$F$5</f>
        <v>147.08859749999999</v>
      </c>
      <c r="BN4" s="3">
        <f>MAX('Bow Stats'!D$6 - $C4, 0)*MAX(1 - $D4/100,0)*'Bow Stats'!$F$6</f>
        <v>127.702575</v>
      </c>
      <c r="BO4" s="3">
        <f>MAX('Bow Stats'!E$6 - $C4, 0)*MAX(1 - $D4/100,0)*'Bow Stats'!$F$6</f>
        <v>178.8915375</v>
      </c>
      <c r="BP4" s="3">
        <f>MAX('Bow Stats'!D$7 - $C4, 0)*MAX(1 - $D4/100,0)*'Bow Stats'!$F$7</f>
        <v>147.56742</v>
      </c>
      <c r="BQ4" s="3">
        <f>MAX('Bow Stats'!E$7 - $C4, 0)*MAX(1 - $D4/100,0)*'Bow Stats'!$F$7</f>
        <v>206.71911</v>
      </c>
      <c r="BS4" s="3">
        <f>MAX('Crossbow Stats'!D$2 - $C4, 0)*MAX(1 - $D4/100,0)*'Crossbow Stats'!$F$2</f>
        <v>74.587499999999991</v>
      </c>
      <c r="BT4" s="3">
        <f>MAX('Crossbow Stats'!E$2 - $C4*'Crossbow Stats'!$G$2, 0)*MAX(1 - $D4/100,0)*'Crossbow Stats'!$F$2</f>
        <v>74.587499999999991</v>
      </c>
      <c r="BU4" s="3">
        <f>MAX('Crossbow Stats'!D$3 - $C4, 0)*MAX(1 - $D4/100,0)*'Crossbow Stats'!$F$3</f>
        <v>93.712499999999991</v>
      </c>
      <c r="BV4" s="3">
        <f>MAX('Crossbow Stats'!E$3 - $C4*'Crossbow Stats'!$G$3, 0)*MAX(1 - $D4/100,0)*'Crossbow Stats'!$F$3</f>
        <v>93.712499999999991</v>
      </c>
      <c r="BW4" s="3">
        <f>MAX('Crossbow Stats'!D$4 - $C4, 0)*MAX(1 - $D4/100,0)*'Crossbow Stats'!$F$4</f>
        <v>118.575</v>
      </c>
      <c r="BX4" s="3">
        <f>MAX('Crossbow Stats'!E$4 - $C4*'Crossbow Stats'!$G$4, 0)*MAX(1 - $D4/100,0)*'Crossbow Stats'!$F$4</f>
        <v>237.15</v>
      </c>
      <c r="BY4" s="3">
        <f>MAX('Crossbow Stats'!D$5 - $C4, 0)*MAX(1 - $D4/100,0)*'Crossbow Stats'!$F$5</f>
        <v>143.4375</v>
      </c>
      <c r="BZ4" s="3">
        <f>MAX('Crossbow Stats'!E$5 - $C4*'Crossbow Stats'!$G$5, 0)*MAX(1 - $D4/100,0)*'Crossbow Stats'!$F$5</f>
        <v>286.875</v>
      </c>
      <c r="CA4" s="3">
        <f>MAX('Crossbow Stats'!D$6 - $C4, 0)*MAX(1 - $D4/100,0)*'Crossbow Stats'!$F$6</f>
        <v>179.77500000000001</v>
      </c>
      <c r="CB4" s="3">
        <f>MAX('Crossbow Stats'!E$6 - $C4*'Crossbow Stats'!$G$6, 0)*MAX(1 - $D4/100,0)*'Crossbow Stats'!$F$6</f>
        <v>539.32499999999993</v>
      </c>
      <c r="CC4" s="3">
        <f>MAX('Crossbow Stats'!D$7 - $C4, 0)*MAX(1 - $D4/100,0)*'Crossbow Stats'!$F$7</f>
        <v>210.375</v>
      </c>
      <c r="CD4" s="3">
        <f>MAX('Crossbow Stats'!E$7 - $C4*'Crossbow Stats'!$G$7, 0)*MAX(1 - $D4/100,0)*'Crossbow Stats'!$F$7</f>
        <v>841.5</v>
      </c>
    </row>
    <row r="5" spans="1:82" x14ac:dyDescent="0.3">
      <c r="A5" s="1">
        <v>3</v>
      </c>
      <c r="B5">
        <v>750</v>
      </c>
      <c r="C5">
        <v>0</v>
      </c>
      <c r="D5">
        <v>15</v>
      </c>
      <c r="E5">
        <v>210</v>
      </c>
      <c r="F5" s="3">
        <f t="shared" si="0"/>
        <v>314.76287196502471</v>
      </c>
      <c r="H5" s="3" t="str">
        <f t="shared" ca="1" si="1"/>
        <v>T6 Axe</v>
      </c>
      <c r="I5" s="3">
        <f>MAX('Sword Stats'!D$2 - $C5, 0)*MAX(1 - $D5/100,0)*'Sword Stats'!$F$2</f>
        <v>38.25</v>
      </c>
      <c r="J5" s="3">
        <f>MAX('Sword Stats'!E$2 - $C5, 0)*MAX(1 - $D5/100,0)*'Sword Stats'!$F$2</f>
        <v>57.375</v>
      </c>
      <c r="K5" s="3">
        <f>MAX('Sword Stats'!D$3 - $C5, 0)*MAX(1 - $D5/100,0)*'Sword Stats'!$F$3</f>
        <v>54.1875</v>
      </c>
      <c r="L5" s="3">
        <f>MAX('Sword Stats'!E$3 - $C5, 0)*MAX(1 - $D5/100,0)*'Sword Stats'!$F$3</f>
        <v>81.28125</v>
      </c>
      <c r="M5" s="3">
        <f>MAX('Sword Stats'!D$4 - $C5, 0)*MAX(1 - $D5/100,0)*'Sword Stats'!$F$4</f>
        <v>73.3125</v>
      </c>
      <c r="N5" s="3">
        <f>MAX('Sword Stats'!E$4 - $C5, 0)*MAX(1 - $D5/100,0)*'Sword Stats'!$F$4</f>
        <v>109.96875</v>
      </c>
      <c r="O5" s="3">
        <f>MAX('Sword Stats'!D$5 - $C5, 0)*MAX(1 - $D5/100,0)*'Sword Stats'!$F$5</f>
        <v>95.625</v>
      </c>
      <c r="P5" s="3">
        <f>MAX('Sword Stats'!E$5 - $C5, 0)*MAX(1 - $D5/100,0)*'Sword Stats'!$F$5</f>
        <v>143.4375</v>
      </c>
      <c r="Q5" s="3">
        <f>MAX('Sword Stats'!D$6 - $C5, 0)*MAX(1 - $D5/100,0)*'Sword Stats'!$F$6</f>
        <v>117.9375</v>
      </c>
      <c r="R5" s="3">
        <f>MAX('Sword Stats'!E$6 - $C5, 0)*MAX(1 - $D5/100,0)*'Sword Stats'!$F$6</f>
        <v>176.90625</v>
      </c>
      <c r="S5" s="3">
        <f>MAX('Sword Stats'!D$7 - $C5, 0)*MAX(1 - $D5/100,0)*'Sword Stats'!$F$7</f>
        <v>137.0625</v>
      </c>
      <c r="T5" s="3">
        <f>MAX('Sword Stats'!E$7 - $C5, 0)*MAX(1 - $D5/100,0)*'Sword Stats'!$F$7</f>
        <v>205.59375</v>
      </c>
      <c r="U5" s="3">
        <f>MAX('Sword Stats'!D$8 - $C5, 0)*MAX(1 - $D5/100,0)*'Sword Stats'!$F$8</f>
        <v>165.75</v>
      </c>
      <c r="V5" s="3">
        <f>MAX('Sword Stats'!E$8 - $C5, 0)*MAX(1 - $D5/100,0)*'Sword Stats'!$F$8</f>
        <v>248.625</v>
      </c>
      <c r="W5" s="3">
        <f>MAX('Sword Stats'!D$9 - $C5, 0)*MAX(1 - $D5/100,0)*'Sword Stats'!$F$9</f>
        <v>51</v>
      </c>
      <c r="X5" s="3">
        <f>MAX('Sword Stats'!E$9 - $C5, 0)*MAX(1 - $D5/100,0)*'Sword Stats'!$F$9</f>
        <v>76.5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68.849999999999994</v>
      </c>
      <c r="AN5" s="3">
        <f>MAX('Scythe Stats'!E$2, 0)*MAX(1 - $D5/100,0)*'Scythe Stats'!$F$2</f>
        <v>103.27499999999999</v>
      </c>
      <c r="AO5" s="3">
        <f>MAX('Scythe Stats'!D$3, 0)*MAX(1 - $D5/100,0)*'Scythe Stats'!$F$3</f>
        <v>82.237499999999997</v>
      </c>
      <c r="AP5" s="3">
        <f>MAX('Scythe Stats'!E$3, 0)*MAX(1 - $D5/100,0)*'Scythe Stats'!$F$3</f>
        <v>123.35624999999999</v>
      </c>
      <c r="AQ5" s="3">
        <f>MAX('Scythe Stats'!D$4, 0)*MAX(1 - $D5/100,0)*'Scythe Stats'!$F$4</f>
        <v>99.449999999999989</v>
      </c>
      <c r="AR5" s="3">
        <f>MAX('Scythe Stats'!E$4, 0)*MAX(1 - $D5/100,0)*'Scythe Stats'!$F$4</f>
        <v>149.17499999999998</v>
      </c>
      <c r="AS5" s="3">
        <f>MAX('Scythe Stats'!D$5, 0)*MAX(1 - $D5/100,0)*'Scythe Stats'!$F$5</f>
        <v>118.57499999999999</v>
      </c>
      <c r="AT5" s="3">
        <f>MAX('Scythe Stats'!E$5, 0)*MAX(1 - $D5/100,0)*'Scythe Stats'!$F$5</f>
        <v>177.86249999999998</v>
      </c>
      <c r="AU5" s="3">
        <f>MAX('Scythe Stats'!D$6, 0)*MAX(1 - $D5/100,0)*'Scythe Stats'!$F$6</f>
        <v>145.35</v>
      </c>
      <c r="AV5" s="3">
        <f>MAX('Scythe Stats'!E$6, 0)*MAX(1 - $D5/100,0)*'Scythe Stats'!$F$6</f>
        <v>218.02499999999998</v>
      </c>
      <c r="AW5" s="3">
        <f>MAX('Scythe Stats'!D$7, 0)*MAX(1 - $D5/100,0)*'Scythe Stats'!$F$7</f>
        <v>175.95000000000002</v>
      </c>
      <c r="AX5" s="3">
        <f>MAX('Scythe Stats'!E$7, 0)*MAX(1 - $D5/100,0)*'Scythe Stats'!$F$7</f>
        <v>263.92500000000001</v>
      </c>
      <c r="AY5" s="3">
        <f>MAX('Scythe Stats'!D$8, 0)*MAX(1 - $D5/100,0)*'Scythe Stats'!$F$8</f>
        <v>53.550000000000004</v>
      </c>
      <c r="AZ5" s="3">
        <f>MAX('Scythe Stats'!E$8, 0)*MAX(1 - $D5/100,0)*'Scythe Stats'!$F$8</f>
        <v>80.324999999999989</v>
      </c>
      <c r="BA5" s="3">
        <f>MAX('Scythe Stats'!D$9, 0)*MAX(1 - $D5/100,0)*'Scythe Stats'!$F$9</f>
        <v>61.199999999999996</v>
      </c>
      <c r="BB5" s="3">
        <f>MAX('Scythe Stats'!E$9, 0)*MAX(1 - $D5/100,0)*'Scythe Stats'!$F$9</f>
        <v>91.8</v>
      </c>
      <c r="BC5" s="3">
        <f>MAX('Scythe Stats'!D$10, 0)*MAX(1 - $D5/100,0)*'Scythe Stats'!$F$10</f>
        <v>72.674999999999997</v>
      </c>
      <c r="BD5" s="3">
        <f>MAX('Scythe Stats'!E$10, 0)*MAX(1 - $D5/100,0)*'Scythe Stats'!$F$10</f>
        <v>109.01249999999999</v>
      </c>
      <c r="BF5" s="3">
        <f>MAX('Bow Stats'!D$2 - $C5, 0)*MAX(1 - $D5/100,0)*'Bow Stats'!$F$2</f>
        <v>48.243195</v>
      </c>
      <c r="BG5" s="3">
        <f>MAX('Bow Stats'!E$2 - $C5, 0)*MAX(1 - $D5/100,0)*'Bow Stats'!$F$2</f>
        <v>67.581247500000003</v>
      </c>
      <c r="BH5" s="3">
        <f>MAX('Bow Stats'!D$3 - $C5, 0)*MAX(1 - $D5/100,0)*'Bow Stats'!$F$3</f>
        <v>61.644082499999996</v>
      </c>
      <c r="BI5" s="3">
        <f>MAX('Bow Stats'!E$3 - $C5, 0)*MAX(1 - $D5/100,0)*'Bow Stats'!$F$3</f>
        <v>86.35381624999998</v>
      </c>
      <c r="BJ5" s="3">
        <f>MAX('Bow Stats'!D$4 - $C5, 0)*MAX(1 - $D5/100,0)*'Bow Stats'!$F$4</f>
        <v>80.405324999999991</v>
      </c>
      <c r="BK5" s="3">
        <f>MAX('Bow Stats'!E$4 - $C5, 0)*MAX(1 - $D5/100,0)*'Bow Stats'!$F$4</f>
        <v>112.6354125</v>
      </c>
      <c r="BL5" s="3">
        <f>MAX('Bow Stats'!D$5 - $C5, 0)*MAX(1 - $D5/100,0)*'Bow Stats'!$F$5</f>
        <v>99.166567500000014</v>
      </c>
      <c r="BM5" s="3">
        <f>MAX('Bow Stats'!E$5 - $C5, 0)*MAX(1 - $D5/100,0)*'Bow Stats'!$F$5</f>
        <v>138.91700875000001</v>
      </c>
      <c r="BN5" s="3">
        <f>MAX('Bow Stats'!D$6 - $C5, 0)*MAX(1 - $D5/100,0)*'Bow Stats'!$F$6</f>
        <v>120.60798749999999</v>
      </c>
      <c r="BO5" s="3">
        <f>MAX('Bow Stats'!E$6 - $C5, 0)*MAX(1 - $D5/100,0)*'Bow Stats'!$F$6</f>
        <v>168.95311874999999</v>
      </c>
      <c r="BP5" s="3">
        <f>MAX('Bow Stats'!D$7 - $C5, 0)*MAX(1 - $D5/100,0)*'Bow Stats'!$F$7</f>
        <v>139.36922999999999</v>
      </c>
      <c r="BQ5" s="3">
        <f>MAX('Bow Stats'!E$7 - $C5, 0)*MAX(1 - $D5/100,0)*'Bow Stats'!$F$7</f>
        <v>195.23471499999999</v>
      </c>
      <c r="BS5" s="3">
        <f>MAX('Crossbow Stats'!D$2 - $C5, 0)*MAX(1 - $D5/100,0)*'Crossbow Stats'!$F$2</f>
        <v>70.443749999999994</v>
      </c>
      <c r="BT5" s="3">
        <f>MAX('Crossbow Stats'!E$2 - $C5*'Crossbow Stats'!$G$2, 0)*MAX(1 - $D5/100,0)*'Crossbow Stats'!$F$2</f>
        <v>70.443749999999994</v>
      </c>
      <c r="BU5" s="3">
        <f>MAX('Crossbow Stats'!D$3 - $C5, 0)*MAX(1 - $D5/100,0)*'Crossbow Stats'!$F$3</f>
        <v>88.506249999999994</v>
      </c>
      <c r="BV5" s="3">
        <f>MAX('Crossbow Stats'!E$3 - $C5*'Crossbow Stats'!$G$3, 0)*MAX(1 - $D5/100,0)*'Crossbow Stats'!$F$3</f>
        <v>88.506249999999994</v>
      </c>
      <c r="BW5" s="3">
        <f>MAX('Crossbow Stats'!D$4 - $C5, 0)*MAX(1 - $D5/100,0)*'Crossbow Stats'!$F$4</f>
        <v>111.9875</v>
      </c>
      <c r="BX5" s="3">
        <f>MAX('Crossbow Stats'!E$4 - $C5*'Crossbow Stats'!$G$4, 0)*MAX(1 - $D5/100,0)*'Crossbow Stats'!$F$4</f>
        <v>223.97499999999999</v>
      </c>
      <c r="BY5" s="3">
        <f>MAX('Crossbow Stats'!D$5 - $C5, 0)*MAX(1 - $D5/100,0)*'Crossbow Stats'!$F$5</f>
        <v>135.46875</v>
      </c>
      <c r="BZ5" s="3">
        <f>MAX('Crossbow Stats'!E$5 - $C5*'Crossbow Stats'!$G$5, 0)*MAX(1 - $D5/100,0)*'Crossbow Stats'!$F$5</f>
        <v>270.9375</v>
      </c>
      <c r="CA5" s="3">
        <f>MAX('Crossbow Stats'!D$6 - $C5, 0)*MAX(1 - $D5/100,0)*'Crossbow Stats'!$F$6</f>
        <v>169.78749999999999</v>
      </c>
      <c r="CB5" s="3">
        <f>MAX('Crossbow Stats'!E$6 - $C5*'Crossbow Stats'!$G$6, 0)*MAX(1 - $D5/100,0)*'Crossbow Stats'!$F$6</f>
        <v>509.36250000000001</v>
      </c>
      <c r="CC5" s="3">
        <f>MAX('Crossbow Stats'!D$7 - $C5, 0)*MAX(1 - $D5/100,0)*'Crossbow Stats'!$F$7</f>
        <v>198.6875</v>
      </c>
      <c r="CD5" s="3">
        <f>MAX('Crossbow Stats'!E$7 - $C5*'Crossbow Stats'!$G$7, 0)*MAX(1 - $D5/100,0)*'Crossbow Stats'!$F$7</f>
        <v>794.75</v>
      </c>
    </row>
    <row r="6" spans="1:82" x14ac:dyDescent="0.3">
      <c r="A6" s="1">
        <v>4</v>
      </c>
      <c r="B6">
        <v>850</v>
      </c>
      <c r="C6">
        <v>0</v>
      </c>
      <c r="D6">
        <v>25</v>
      </c>
      <c r="E6">
        <v>250</v>
      </c>
      <c r="F6" s="3">
        <f t="shared" si="0"/>
        <v>435.26541796716987</v>
      </c>
      <c r="H6" s="3" t="str">
        <f t="shared" ca="1" si="1"/>
        <v>T6 Axe</v>
      </c>
      <c r="I6" s="3">
        <f>MAX('Sword Stats'!D$2 - $C6, 0)*MAX(1 - $D6/100,0)*'Sword Stats'!$F$2</f>
        <v>33.75</v>
      </c>
      <c r="J6" s="3">
        <f>MAX('Sword Stats'!E$2 - $C6, 0)*MAX(1 - $D6/100,0)*'Sword Stats'!$F$2</f>
        <v>50.625</v>
      </c>
      <c r="K6" s="3">
        <f>MAX('Sword Stats'!D$3 - $C6, 0)*MAX(1 - $D6/100,0)*'Sword Stats'!$F$3</f>
        <v>47.8125</v>
      </c>
      <c r="L6" s="3">
        <f>MAX('Sword Stats'!E$3 - $C6, 0)*MAX(1 - $D6/100,0)*'Sword Stats'!$F$3</f>
        <v>71.71875</v>
      </c>
      <c r="M6" s="3">
        <f>MAX('Sword Stats'!D$4 - $C6, 0)*MAX(1 - $D6/100,0)*'Sword Stats'!$F$4</f>
        <v>64.6875</v>
      </c>
      <c r="N6" s="3">
        <f>MAX('Sword Stats'!E$4 - $C6, 0)*MAX(1 - $D6/100,0)*'Sword Stats'!$F$4</f>
        <v>97.03125</v>
      </c>
      <c r="O6" s="3">
        <f>MAX('Sword Stats'!D$5 - $C6, 0)*MAX(1 - $D6/100,0)*'Sword Stats'!$F$5</f>
        <v>84.375</v>
      </c>
      <c r="P6" s="3">
        <f>MAX('Sword Stats'!E$5 - $C6, 0)*MAX(1 - $D6/100,0)*'Sword Stats'!$F$5</f>
        <v>126.5625</v>
      </c>
      <c r="Q6" s="3">
        <f>MAX('Sword Stats'!D$6 - $C6, 0)*MAX(1 - $D6/100,0)*'Sword Stats'!$F$6</f>
        <v>104.0625</v>
      </c>
      <c r="R6" s="3">
        <f>MAX('Sword Stats'!E$6 - $C6, 0)*MAX(1 - $D6/100,0)*'Sword Stats'!$F$6</f>
        <v>156.09375</v>
      </c>
      <c r="S6" s="3">
        <f>MAX('Sword Stats'!D$7 - $C6, 0)*MAX(1 - $D6/100,0)*'Sword Stats'!$F$7</f>
        <v>120.9375</v>
      </c>
      <c r="T6" s="3">
        <f>MAX('Sword Stats'!E$7 - $C6, 0)*MAX(1 - $D6/100,0)*'Sword Stats'!$F$7</f>
        <v>181.40625</v>
      </c>
      <c r="U6" s="3">
        <f>MAX('Sword Stats'!D$8 - $C6, 0)*MAX(1 - $D6/100,0)*'Sword Stats'!$F$8</f>
        <v>146.25</v>
      </c>
      <c r="V6" s="3">
        <f>MAX('Sword Stats'!E$8 - $C6, 0)*MAX(1 - $D6/100,0)*'Sword Stats'!$F$8</f>
        <v>219.375</v>
      </c>
      <c r="W6" s="3">
        <f>MAX('Sword Stats'!D$9 - $C6, 0)*MAX(1 - $D6/100,0)*'Sword Stats'!$F$9</f>
        <v>45</v>
      </c>
      <c r="X6" s="3">
        <f>MAX('Sword Stats'!E$9 - $C6, 0)*MAX(1 - $D6/100,0)*'Sword Stats'!$F$9</f>
        <v>67.5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60.75</v>
      </c>
      <c r="AN6" s="3">
        <f>MAX('Scythe Stats'!E$2, 0)*MAX(1 - $D6/100,0)*'Scythe Stats'!$F$2</f>
        <v>91.125</v>
      </c>
      <c r="AO6" s="3">
        <f>MAX('Scythe Stats'!D$3, 0)*MAX(1 - $D6/100,0)*'Scythe Stats'!$F$3</f>
        <v>72.5625</v>
      </c>
      <c r="AP6" s="3">
        <f>MAX('Scythe Stats'!E$3, 0)*MAX(1 - $D6/100,0)*'Scythe Stats'!$F$3</f>
        <v>108.84375</v>
      </c>
      <c r="AQ6" s="3">
        <f>MAX('Scythe Stats'!D$4, 0)*MAX(1 - $D6/100,0)*'Scythe Stats'!$F$4</f>
        <v>87.75</v>
      </c>
      <c r="AR6" s="3">
        <f>MAX('Scythe Stats'!E$4, 0)*MAX(1 - $D6/100,0)*'Scythe Stats'!$F$4</f>
        <v>131.625</v>
      </c>
      <c r="AS6" s="3">
        <f>MAX('Scythe Stats'!D$5, 0)*MAX(1 - $D6/100,0)*'Scythe Stats'!$F$5</f>
        <v>104.625</v>
      </c>
      <c r="AT6" s="3">
        <f>MAX('Scythe Stats'!E$5, 0)*MAX(1 - $D6/100,0)*'Scythe Stats'!$F$5</f>
        <v>156.9375</v>
      </c>
      <c r="AU6" s="3">
        <f>MAX('Scythe Stats'!D$6, 0)*MAX(1 - $D6/100,0)*'Scythe Stats'!$F$6</f>
        <v>128.25</v>
      </c>
      <c r="AV6" s="3">
        <f>MAX('Scythe Stats'!E$6, 0)*MAX(1 - $D6/100,0)*'Scythe Stats'!$F$6</f>
        <v>192.375</v>
      </c>
      <c r="AW6" s="3">
        <f>MAX('Scythe Stats'!D$7, 0)*MAX(1 - $D6/100,0)*'Scythe Stats'!$F$7</f>
        <v>155.25</v>
      </c>
      <c r="AX6" s="3">
        <f>MAX('Scythe Stats'!E$7, 0)*MAX(1 - $D6/100,0)*'Scythe Stats'!$F$7</f>
        <v>232.875</v>
      </c>
      <c r="AY6" s="3">
        <f>MAX('Scythe Stats'!D$8, 0)*MAX(1 - $D6/100,0)*'Scythe Stats'!$F$8</f>
        <v>47.25</v>
      </c>
      <c r="AZ6" s="3">
        <f>MAX('Scythe Stats'!E$8, 0)*MAX(1 - $D6/100,0)*'Scythe Stats'!$F$8</f>
        <v>70.875</v>
      </c>
      <c r="BA6" s="3">
        <f>MAX('Scythe Stats'!D$9, 0)*MAX(1 - $D6/100,0)*'Scythe Stats'!$F$9</f>
        <v>54</v>
      </c>
      <c r="BB6" s="3">
        <f>MAX('Scythe Stats'!E$9, 0)*MAX(1 - $D6/100,0)*'Scythe Stats'!$F$9</f>
        <v>81</v>
      </c>
      <c r="BC6" s="3">
        <f>MAX('Scythe Stats'!D$10, 0)*MAX(1 - $D6/100,0)*'Scythe Stats'!$F$10</f>
        <v>64.125</v>
      </c>
      <c r="BD6" s="3">
        <f>MAX('Scythe Stats'!E$10, 0)*MAX(1 - $D6/100,0)*'Scythe Stats'!$F$10</f>
        <v>96.1875</v>
      </c>
      <c r="BF6" s="3">
        <f>MAX('Bow Stats'!D$2 - $C6, 0)*MAX(1 - $D6/100,0)*'Bow Stats'!$F$2</f>
        <v>42.567525000000003</v>
      </c>
      <c r="BG6" s="3">
        <f>MAX('Bow Stats'!E$2 - $C6, 0)*MAX(1 - $D6/100,0)*'Bow Stats'!$F$2</f>
        <v>59.630512500000002</v>
      </c>
      <c r="BH6" s="3">
        <f>MAX('Bow Stats'!D$3 - $C6, 0)*MAX(1 - $D6/100,0)*'Bow Stats'!$F$3</f>
        <v>54.391837500000001</v>
      </c>
      <c r="BI6" s="3">
        <f>MAX('Bow Stats'!E$3 - $C6, 0)*MAX(1 - $D6/100,0)*'Bow Stats'!$F$3</f>
        <v>76.194543749999994</v>
      </c>
      <c r="BJ6" s="3">
        <f>MAX('Bow Stats'!D$4 - $C6, 0)*MAX(1 - $D6/100,0)*'Bow Stats'!$F$4</f>
        <v>70.945875000000001</v>
      </c>
      <c r="BK6" s="3">
        <f>MAX('Bow Stats'!E$4 - $C6, 0)*MAX(1 - $D6/100,0)*'Bow Stats'!$F$4</f>
        <v>99.384187499999996</v>
      </c>
      <c r="BL6" s="3">
        <f>MAX('Bow Stats'!D$5 - $C6, 0)*MAX(1 - $D6/100,0)*'Bow Stats'!$F$5</f>
        <v>87.499912500000008</v>
      </c>
      <c r="BM6" s="3">
        <f>MAX('Bow Stats'!E$5 - $C6, 0)*MAX(1 - $D6/100,0)*'Bow Stats'!$F$5</f>
        <v>122.57383125</v>
      </c>
      <c r="BN6" s="3">
        <f>MAX('Bow Stats'!D$6 - $C6, 0)*MAX(1 - $D6/100,0)*'Bow Stats'!$F$6</f>
        <v>106.4188125</v>
      </c>
      <c r="BO6" s="3">
        <f>MAX('Bow Stats'!E$6 - $C6, 0)*MAX(1 - $D6/100,0)*'Bow Stats'!$F$6</f>
        <v>149.07628124999999</v>
      </c>
      <c r="BP6" s="3">
        <f>MAX('Bow Stats'!D$7 - $C6, 0)*MAX(1 - $D6/100,0)*'Bow Stats'!$F$7</f>
        <v>122.97285000000002</v>
      </c>
      <c r="BQ6" s="3">
        <f>MAX('Bow Stats'!E$7 - $C6, 0)*MAX(1 - $D6/100,0)*'Bow Stats'!$F$7</f>
        <v>172.26592500000001</v>
      </c>
      <c r="BS6" s="3">
        <f>MAX('Crossbow Stats'!D$2 - $C6, 0)*MAX(1 - $D6/100,0)*'Crossbow Stats'!$F$2</f>
        <v>62.15625</v>
      </c>
      <c r="BT6" s="3">
        <f>MAX('Crossbow Stats'!E$2 - $C6*'Crossbow Stats'!$G$2, 0)*MAX(1 - $D6/100,0)*'Crossbow Stats'!$F$2</f>
        <v>62.15625</v>
      </c>
      <c r="BU6" s="3">
        <f>MAX('Crossbow Stats'!D$3 - $C6, 0)*MAX(1 - $D6/100,0)*'Crossbow Stats'!$F$3</f>
        <v>78.09375</v>
      </c>
      <c r="BV6" s="3">
        <f>MAX('Crossbow Stats'!E$3 - $C6*'Crossbow Stats'!$G$3, 0)*MAX(1 - $D6/100,0)*'Crossbow Stats'!$F$3</f>
        <v>78.09375</v>
      </c>
      <c r="BW6" s="3">
        <f>MAX('Crossbow Stats'!D$4 - $C6, 0)*MAX(1 - $D6/100,0)*'Crossbow Stats'!$F$4</f>
        <v>98.8125</v>
      </c>
      <c r="BX6" s="3">
        <f>MAX('Crossbow Stats'!E$4 - $C6*'Crossbow Stats'!$G$4, 0)*MAX(1 - $D6/100,0)*'Crossbow Stats'!$F$4</f>
        <v>197.625</v>
      </c>
      <c r="BY6" s="3">
        <f>MAX('Crossbow Stats'!D$5 - $C6, 0)*MAX(1 - $D6/100,0)*'Crossbow Stats'!$F$5</f>
        <v>119.53125</v>
      </c>
      <c r="BZ6" s="3">
        <f>MAX('Crossbow Stats'!E$5 - $C6*'Crossbow Stats'!$G$5, 0)*MAX(1 - $D6/100,0)*'Crossbow Stats'!$F$5</f>
        <v>239.0625</v>
      </c>
      <c r="CA6" s="3">
        <f>MAX('Crossbow Stats'!D$6 - $C6, 0)*MAX(1 - $D6/100,0)*'Crossbow Stats'!$F$6</f>
        <v>149.8125</v>
      </c>
      <c r="CB6" s="3">
        <f>MAX('Crossbow Stats'!E$6 - $C6*'Crossbow Stats'!$G$6, 0)*MAX(1 - $D6/100,0)*'Crossbow Stats'!$F$6</f>
        <v>449.4375</v>
      </c>
      <c r="CC6" s="3">
        <f>MAX('Crossbow Stats'!D$7 - $C6, 0)*MAX(1 - $D6/100,0)*'Crossbow Stats'!$F$7</f>
        <v>175.3125</v>
      </c>
      <c r="CD6" s="3">
        <f>MAX('Crossbow Stats'!E$7 - $C6*'Crossbow Stats'!$G$7, 0)*MAX(1 - $D6/100,0)*'Crossbow Stats'!$F$7</f>
        <v>701.25</v>
      </c>
    </row>
    <row r="7" spans="1:82" x14ac:dyDescent="0.3">
      <c r="A7" s="1">
        <v>5</v>
      </c>
      <c r="B7">
        <v>950</v>
      </c>
      <c r="C7">
        <v>0</v>
      </c>
      <c r="D7">
        <v>30</v>
      </c>
      <c r="E7">
        <v>300</v>
      </c>
      <c r="F7" s="3">
        <f t="shared" si="0"/>
        <v>578.16240874818425</v>
      </c>
      <c r="H7" s="3" t="str">
        <f t="shared" ca="1" si="1"/>
        <v>T6 Axe</v>
      </c>
      <c r="I7" s="3">
        <f>MAX('Sword Stats'!D$2 - $C7, 0)*MAX(1 - $D7/100,0)*'Sword Stats'!$F$2</f>
        <v>31.5</v>
      </c>
      <c r="J7" s="3">
        <f>MAX('Sword Stats'!E$2 - $C7, 0)*MAX(1 - $D7/100,0)*'Sword Stats'!$F$2</f>
        <v>47.249999999999993</v>
      </c>
      <c r="K7" s="3">
        <f>MAX('Sword Stats'!D$3 - $C7, 0)*MAX(1 - $D7/100,0)*'Sword Stats'!$F$3</f>
        <v>44.624999999999993</v>
      </c>
      <c r="L7" s="3">
        <f>MAX('Sword Stats'!E$3 - $C7, 0)*MAX(1 - $D7/100,0)*'Sword Stats'!$F$3</f>
        <v>66.9375</v>
      </c>
      <c r="M7" s="3">
        <f>MAX('Sword Stats'!D$4 - $C7, 0)*MAX(1 - $D7/100,0)*'Sword Stats'!$F$4</f>
        <v>60.375</v>
      </c>
      <c r="N7" s="3">
        <f>MAX('Sword Stats'!E$4 - $C7, 0)*MAX(1 - $D7/100,0)*'Sword Stats'!$F$4</f>
        <v>90.562499999999986</v>
      </c>
      <c r="O7" s="3">
        <f>MAX('Sword Stats'!D$5 - $C7, 0)*MAX(1 - $D7/100,0)*'Sword Stats'!$F$5</f>
        <v>78.75</v>
      </c>
      <c r="P7" s="3">
        <f>MAX('Sword Stats'!E$5 - $C7, 0)*MAX(1 - $D7/100,0)*'Sword Stats'!$F$5</f>
        <v>118.125</v>
      </c>
      <c r="Q7" s="3">
        <f>MAX('Sword Stats'!D$6 - $C7, 0)*MAX(1 - $D7/100,0)*'Sword Stats'!$F$6</f>
        <v>97.125</v>
      </c>
      <c r="R7" s="3">
        <f>MAX('Sword Stats'!E$6 - $C7, 0)*MAX(1 - $D7/100,0)*'Sword Stats'!$F$6</f>
        <v>145.6875</v>
      </c>
      <c r="S7" s="3">
        <f>MAX('Sword Stats'!D$7 - $C7, 0)*MAX(1 - $D7/100,0)*'Sword Stats'!$F$7</f>
        <v>112.875</v>
      </c>
      <c r="T7" s="3">
        <f>MAX('Sword Stats'!E$7 - $C7, 0)*MAX(1 - $D7/100,0)*'Sword Stats'!$F$7</f>
        <v>169.31249999999997</v>
      </c>
      <c r="U7" s="3">
        <f>MAX('Sword Stats'!D$8 - $C7, 0)*MAX(1 - $D7/100,0)*'Sword Stats'!$F$8</f>
        <v>136.5</v>
      </c>
      <c r="V7" s="3">
        <f>MAX('Sword Stats'!E$8 - $C7, 0)*MAX(1 - $D7/100,0)*'Sword Stats'!$F$8</f>
        <v>204.75</v>
      </c>
      <c r="W7" s="3">
        <f>MAX('Sword Stats'!D$9 - $C7, 0)*MAX(1 - $D7/100,0)*'Sword Stats'!$F$9</f>
        <v>42</v>
      </c>
      <c r="X7" s="3">
        <f>MAX('Sword Stats'!E$9 - $C7, 0)*MAX(1 - $D7/100,0)*'Sword Stats'!$F$9</f>
        <v>63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56.699999999999996</v>
      </c>
      <c r="AN7" s="3">
        <f>MAX('Scythe Stats'!E$2, 0)*MAX(1 - $D7/100,0)*'Scythe Stats'!$F$2</f>
        <v>85.05</v>
      </c>
      <c r="AO7" s="3">
        <f>MAX('Scythe Stats'!D$3, 0)*MAX(1 - $D7/100,0)*'Scythe Stats'!$F$3</f>
        <v>67.724999999999994</v>
      </c>
      <c r="AP7" s="3">
        <f>MAX('Scythe Stats'!E$3, 0)*MAX(1 - $D7/100,0)*'Scythe Stats'!$F$3</f>
        <v>101.58749999999999</v>
      </c>
      <c r="AQ7" s="3">
        <f>MAX('Scythe Stats'!D$4, 0)*MAX(1 - $D7/100,0)*'Scythe Stats'!$F$4</f>
        <v>81.899999999999991</v>
      </c>
      <c r="AR7" s="3">
        <f>MAX('Scythe Stats'!E$4, 0)*MAX(1 - $D7/100,0)*'Scythe Stats'!$F$4</f>
        <v>122.85</v>
      </c>
      <c r="AS7" s="3">
        <f>MAX('Scythe Stats'!D$5, 0)*MAX(1 - $D7/100,0)*'Scythe Stats'!$F$5</f>
        <v>97.649999999999991</v>
      </c>
      <c r="AT7" s="3">
        <f>MAX('Scythe Stats'!E$5, 0)*MAX(1 - $D7/100,0)*'Scythe Stats'!$F$5</f>
        <v>146.47499999999999</v>
      </c>
      <c r="AU7" s="3">
        <f>MAX('Scythe Stats'!D$6, 0)*MAX(1 - $D7/100,0)*'Scythe Stats'!$F$6</f>
        <v>119.69999999999999</v>
      </c>
      <c r="AV7" s="3">
        <f>MAX('Scythe Stats'!E$6, 0)*MAX(1 - $D7/100,0)*'Scythe Stats'!$F$6</f>
        <v>179.54999999999998</v>
      </c>
      <c r="AW7" s="3">
        <f>MAX('Scythe Stats'!D$7, 0)*MAX(1 - $D7/100,0)*'Scythe Stats'!$F$7</f>
        <v>144.89999999999998</v>
      </c>
      <c r="AX7" s="3">
        <f>MAX('Scythe Stats'!E$7, 0)*MAX(1 - $D7/100,0)*'Scythe Stats'!$F$7</f>
        <v>217.35</v>
      </c>
      <c r="AY7" s="3">
        <f>MAX('Scythe Stats'!D$8, 0)*MAX(1 - $D7/100,0)*'Scythe Stats'!$F$8</f>
        <v>44.099999999999994</v>
      </c>
      <c r="AZ7" s="3">
        <f>MAX('Scythe Stats'!E$8, 0)*MAX(1 - $D7/100,0)*'Scythe Stats'!$F$8</f>
        <v>66.149999999999991</v>
      </c>
      <c r="BA7" s="3">
        <f>MAX('Scythe Stats'!D$9, 0)*MAX(1 - $D7/100,0)*'Scythe Stats'!$F$9</f>
        <v>50.4</v>
      </c>
      <c r="BB7" s="3">
        <f>MAX('Scythe Stats'!E$9, 0)*MAX(1 - $D7/100,0)*'Scythe Stats'!$F$9</f>
        <v>75.599999999999994</v>
      </c>
      <c r="BC7" s="3">
        <f>MAX('Scythe Stats'!D$10, 0)*MAX(1 - $D7/100,0)*'Scythe Stats'!$F$10</f>
        <v>59.849999999999994</v>
      </c>
      <c r="BD7" s="3">
        <f>MAX('Scythe Stats'!E$10, 0)*MAX(1 - $D7/100,0)*'Scythe Stats'!$F$10</f>
        <v>89.774999999999991</v>
      </c>
      <c r="BF7" s="3">
        <f>MAX('Bow Stats'!D$2 - $C7, 0)*MAX(1 - $D7/100,0)*'Bow Stats'!$F$2</f>
        <v>39.729689999999998</v>
      </c>
      <c r="BG7" s="3">
        <f>MAX('Bow Stats'!E$2 - $C7, 0)*MAX(1 - $D7/100,0)*'Bow Stats'!$F$2</f>
        <v>55.65514499999999</v>
      </c>
      <c r="BH7" s="3">
        <f>MAX('Bow Stats'!D$3 - $C7, 0)*MAX(1 - $D7/100,0)*'Bow Stats'!$F$3</f>
        <v>50.765714999999993</v>
      </c>
      <c r="BI7" s="3">
        <f>MAX('Bow Stats'!E$3 - $C7, 0)*MAX(1 - $D7/100,0)*'Bow Stats'!$F$3</f>
        <v>71.114907499999987</v>
      </c>
      <c r="BJ7" s="3">
        <f>MAX('Bow Stats'!D$4 - $C7, 0)*MAX(1 - $D7/100,0)*'Bow Stats'!$F$4</f>
        <v>66.216149999999999</v>
      </c>
      <c r="BK7" s="3">
        <f>MAX('Bow Stats'!E$4 - $C7, 0)*MAX(1 - $D7/100,0)*'Bow Stats'!$F$4</f>
        <v>92.758574999999979</v>
      </c>
      <c r="BL7" s="3">
        <f>MAX('Bow Stats'!D$5 - $C7, 0)*MAX(1 - $D7/100,0)*'Bow Stats'!$F$5</f>
        <v>81.666584999999998</v>
      </c>
      <c r="BM7" s="3">
        <f>MAX('Bow Stats'!E$5 - $C7, 0)*MAX(1 - $D7/100,0)*'Bow Stats'!$F$5</f>
        <v>114.4022425</v>
      </c>
      <c r="BN7" s="3">
        <f>MAX('Bow Stats'!D$6 - $C7, 0)*MAX(1 - $D7/100,0)*'Bow Stats'!$F$6</f>
        <v>99.324224999999984</v>
      </c>
      <c r="BO7" s="3">
        <f>MAX('Bow Stats'!E$6 - $C7, 0)*MAX(1 - $D7/100,0)*'Bow Stats'!$F$6</f>
        <v>139.13786249999998</v>
      </c>
      <c r="BP7" s="3">
        <f>MAX('Bow Stats'!D$7 - $C7, 0)*MAX(1 - $D7/100,0)*'Bow Stats'!$F$7</f>
        <v>114.77466000000001</v>
      </c>
      <c r="BQ7" s="3">
        <f>MAX('Bow Stats'!E$7 - $C7, 0)*MAX(1 - $D7/100,0)*'Bow Stats'!$F$7</f>
        <v>160.78152999999998</v>
      </c>
      <c r="BS7" s="3">
        <f>MAX('Crossbow Stats'!D$2 - $C7, 0)*MAX(1 - $D7/100,0)*'Crossbow Stats'!$F$2</f>
        <v>58.012499999999996</v>
      </c>
      <c r="BT7" s="3">
        <f>MAX('Crossbow Stats'!E$2 - $C7*'Crossbow Stats'!$G$2, 0)*MAX(1 - $D7/100,0)*'Crossbow Stats'!$F$2</f>
        <v>58.012499999999996</v>
      </c>
      <c r="BU7" s="3">
        <f>MAX('Crossbow Stats'!D$3 - $C7, 0)*MAX(1 - $D7/100,0)*'Crossbow Stats'!$F$3</f>
        <v>72.887500000000003</v>
      </c>
      <c r="BV7" s="3">
        <f>MAX('Crossbow Stats'!E$3 - $C7*'Crossbow Stats'!$G$3, 0)*MAX(1 - $D7/100,0)*'Crossbow Stats'!$F$3</f>
        <v>72.887500000000003</v>
      </c>
      <c r="BW7" s="3">
        <f>MAX('Crossbow Stats'!D$4 - $C7, 0)*MAX(1 - $D7/100,0)*'Crossbow Stats'!$F$4</f>
        <v>92.224999999999994</v>
      </c>
      <c r="BX7" s="3">
        <f>MAX('Crossbow Stats'!E$4 - $C7*'Crossbow Stats'!$G$4, 0)*MAX(1 - $D7/100,0)*'Crossbow Stats'!$F$4</f>
        <v>184.45</v>
      </c>
      <c r="BY7" s="3">
        <f>MAX('Crossbow Stats'!D$5 - $C7, 0)*MAX(1 - $D7/100,0)*'Crossbow Stats'!$F$5</f>
        <v>111.5625</v>
      </c>
      <c r="BZ7" s="3">
        <f>MAX('Crossbow Stats'!E$5 - $C7*'Crossbow Stats'!$G$5, 0)*MAX(1 - $D7/100,0)*'Crossbow Stats'!$F$5</f>
        <v>223.125</v>
      </c>
      <c r="CA7" s="3">
        <f>MAX('Crossbow Stats'!D$6 - $C7, 0)*MAX(1 - $D7/100,0)*'Crossbow Stats'!$F$6</f>
        <v>139.82499999999999</v>
      </c>
      <c r="CB7" s="3">
        <f>MAX('Crossbow Stats'!E$6 - $C7*'Crossbow Stats'!$G$6, 0)*MAX(1 - $D7/100,0)*'Crossbow Stats'!$F$6</f>
        <v>419.47499999999997</v>
      </c>
      <c r="CC7" s="3">
        <f>MAX('Crossbow Stats'!D$7 - $C7, 0)*MAX(1 - $D7/100,0)*'Crossbow Stats'!$F$7</f>
        <v>163.625</v>
      </c>
      <c r="CD7" s="3">
        <f>MAX('Crossbow Stats'!E$7 - $C7*'Crossbow Stats'!$G$7, 0)*MAX(1 - $D7/100,0)*'Crossbow Stats'!$F$7</f>
        <v>654.5</v>
      </c>
    </row>
    <row r="10" spans="1:82" x14ac:dyDescent="0.3">
      <c r="B10" t="s">
        <v>4</v>
      </c>
      <c r="C10" s="2">
        <v>0.1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0.9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D218-6064-48B8-840B-C452B6FB7AAC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200</v>
      </c>
      <c r="C3">
        <v>0</v>
      </c>
      <c r="D3">
        <v>0</v>
      </c>
      <c r="E3">
        <v>25</v>
      </c>
      <c r="F3" s="3">
        <f>($B3 + 3 * $C3) / 10 / (1 - $D3 * 0.006) *POWER($E3, 0.75) * $C$14 / 13</f>
        <v>51.601568711533595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230</v>
      </c>
      <c r="C4">
        <v>2</v>
      </c>
      <c r="D4">
        <v>0</v>
      </c>
      <c r="E4">
        <v>30</v>
      </c>
      <c r="F4" s="3">
        <f t="shared" ref="F4:F9" si="0">($B4 + 3 * $C4) / 10 / (1 - $D4 * 0.006) *POWER($E4, 0.75) * $C$14 / 13</f>
        <v>69.812123198892394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265</v>
      </c>
      <c r="C5">
        <v>5</v>
      </c>
      <c r="D5">
        <v>0</v>
      </c>
      <c r="E5">
        <v>35</v>
      </c>
      <c r="F5" s="3">
        <f t="shared" si="0"/>
        <v>92.97944874519446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300</v>
      </c>
      <c r="C6">
        <v>8</v>
      </c>
      <c r="D6">
        <v>2</v>
      </c>
      <c r="E6">
        <v>40</v>
      </c>
      <c r="F6" s="3">
        <f t="shared" si="0"/>
        <v>120.36797701052215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330</v>
      </c>
      <c r="C7">
        <v>10</v>
      </c>
      <c r="D7">
        <v>5</v>
      </c>
      <c r="E7">
        <v>50</v>
      </c>
      <c r="F7" s="3">
        <f t="shared" si="0"/>
        <v>161.04089375627697</v>
      </c>
      <c r="H7" s="3" t="str">
        <f t="shared" ca="1" si="1"/>
        <v>T6 Scythe</v>
      </c>
      <c r="I7" s="3">
        <f>MAX('Sword Stats'!D$2 - $C7, 0)*MAX(1 - $D7/100,0)*'Sword Stats'!$F$2</f>
        <v>28.5</v>
      </c>
      <c r="J7" s="3">
        <f>MAX('Sword Stats'!E$2 - $C7, 0)*MAX(1 - $D7/100,0)*'Sword Stats'!$F$2</f>
        <v>49.875</v>
      </c>
      <c r="K7" s="3">
        <f>MAX('Sword Stats'!D$3 - $C7, 0)*MAX(1 - $D7/100,0)*'Sword Stats'!$F$3</f>
        <v>46.3125</v>
      </c>
      <c r="L7" s="3">
        <f>MAX('Sword Stats'!E$3 - $C7, 0)*MAX(1 - $D7/100,0)*'Sword Stats'!$F$3</f>
        <v>76.59375</v>
      </c>
      <c r="M7" s="3">
        <f>MAX('Sword Stats'!D$4 - $C7, 0)*MAX(1 - $D7/100,0)*'Sword Stats'!$F$4</f>
        <v>67.6875</v>
      </c>
      <c r="N7" s="3">
        <f>MAX('Sword Stats'!E$4 - $C7, 0)*MAX(1 - $D7/100,0)*'Sword Stats'!$F$4</f>
        <v>108.65625</v>
      </c>
      <c r="O7" s="3">
        <f>MAX('Sword Stats'!D$5 - $C7, 0)*MAX(1 - $D7/100,0)*'Sword Stats'!$F$5</f>
        <v>92.625</v>
      </c>
      <c r="P7" s="3">
        <f>MAX('Sword Stats'!E$5 - $C7, 0)*MAX(1 - $D7/100,0)*'Sword Stats'!$F$5</f>
        <v>146.0625</v>
      </c>
      <c r="Q7" s="3">
        <f>MAX('Sword Stats'!D$6 - $C7, 0)*MAX(1 - $D7/100,0)*'Sword Stats'!$F$6</f>
        <v>117.5625</v>
      </c>
      <c r="R7" s="3">
        <f>MAX('Sword Stats'!E$6 - $C7, 0)*MAX(1 - $D7/100,0)*'Sword Stats'!$F$6</f>
        <v>183.46875</v>
      </c>
      <c r="S7" s="3">
        <f>MAX('Sword Stats'!D$7 - $C7, 0)*MAX(1 - $D7/100,0)*'Sword Stats'!$F$7</f>
        <v>138.9375</v>
      </c>
      <c r="T7" s="3">
        <f>MAX('Sword Stats'!E$7 - $C7, 0)*MAX(1 - $D7/100,0)*'Sword Stats'!$F$7</f>
        <v>215.53125</v>
      </c>
      <c r="U7" s="3">
        <f>MAX('Sword Stats'!D$8 - $C7, 0)*MAX(1 - $D7/100,0)*'Sword Stats'!$F$8</f>
        <v>171</v>
      </c>
      <c r="V7" s="3">
        <f>MAX('Sword Stats'!E$8 - $C7, 0)*MAX(1 - $D7/100,0)*'Sword Stats'!$F$8</f>
        <v>263.625</v>
      </c>
      <c r="W7" s="3">
        <f>MAX('Sword Stats'!D$9 - $C7, 0)*MAX(1 - $D7/100,0)*'Sword Stats'!$F$9</f>
        <v>42.75</v>
      </c>
      <c r="X7" s="3">
        <f>MAX('Sword Stats'!E$9 - $C7, 0)*MAX(1 - $D7/100,0)*'Sword Stats'!$F$9</f>
        <v>71.25</v>
      </c>
      <c r="Z7" s="3">
        <f>MAX('Axe Stats'!D$2 - $C7, 0)*'Axe Stats'!$F$2</f>
        <v>48</v>
      </c>
      <c r="AA7" s="3">
        <f>MAX('Axe Stats'!E$2 - $C7, 0)*'Axe Stats'!$F$2</f>
        <v>76</v>
      </c>
      <c r="AB7" s="3">
        <f>MAX('Axe Stats'!D$3 - $C7, 0)*'Axe Stats'!$F$3</f>
        <v>70</v>
      </c>
      <c r="AC7" s="3">
        <f>MAX('Axe Stats'!E$3 - $C7, 0)*'Axe Stats'!$F$3</f>
        <v>109</v>
      </c>
      <c r="AD7" s="3">
        <f>MAX('Axe Stats'!D$4 - $C7, 0)*'Axe Stats'!$F$4</f>
        <v>98</v>
      </c>
      <c r="AE7" s="3">
        <f>MAX('Axe Stats'!E$4 - $C7, 0)*'Axe Stats'!$F$4</f>
        <v>151</v>
      </c>
      <c r="AF7" s="3">
        <f>MAX('Axe Stats'!D$5 - $C7, 0)*'Axe Stats'!$F$5</f>
        <v>124</v>
      </c>
      <c r="AG7" s="3">
        <f>MAX('Axe Stats'!E$5 - $C7, 0)*'Axe Stats'!$F$5</f>
        <v>190</v>
      </c>
      <c r="AH7" s="3">
        <f>MAX('Axe Stats'!D$6 - $C7, 0)*'Axe Stats'!$F$6</f>
        <v>154</v>
      </c>
      <c r="AI7" s="3">
        <f>MAX('Axe Stats'!E$6 - $C7, 0)*'Axe Stats'!$F$6</f>
        <v>235</v>
      </c>
      <c r="AJ7" s="3">
        <f>MAX('Axe Stats'!D$7 - $C7, 0)*'Axe Stats'!$F$7</f>
        <v>192</v>
      </c>
      <c r="AK7" s="3">
        <f>MAX('Axe Stats'!E$7 - $C7, 0)*'Axe Stats'!$F$7</f>
        <v>292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47.743865</v>
      </c>
      <c r="BG7" s="3">
        <f>MAX('Bow Stats'!E$2 - $C7, 0)*MAX(1 - $D7/100,0)*'Bow Stats'!$F$2</f>
        <v>69.356982500000001</v>
      </c>
      <c r="BH7" s="3">
        <f>MAX('Bow Stats'!D$3 - $C7, 0)*MAX(1 - $D7/100,0)*'Bow Stats'!$F$3</f>
        <v>62.721327499999994</v>
      </c>
      <c r="BI7" s="3">
        <f>MAX('Bow Stats'!E$3 - $C7, 0)*MAX(1 - $D7/100,0)*'Bow Stats'!$F$3</f>
        <v>90.338088749999983</v>
      </c>
      <c r="BJ7" s="3">
        <f>MAX('Bow Stats'!D$4 - $C7, 0)*MAX(1 - $D7/100,0)*'Bow Stats'!$F$4</f>
        <v>83.689775000000012</v>
      </c>
      <c r="BK7" s="3">
        <f>MAX('Bow Stats'!E$4 - $C7, 0)*MAX(1 - $D7/100,0)*'Bow Stats'!$F$4</f>
        <v>119.71163749999998</v>
      </c>
      <c r="BL7" s="3">
        <f>MAX('Bow Stats'!D$5 - $C7, 0)*MAX(1 - $D7/100,0)*'Bow Stats'!$F$5</f>
        <v>104.65822249999999</v>
      </c>
      <c r="BM7" s="3">
        <f>MAX('Bow Stats'!E$5 - $C7, 0)*MAX(1 - $D7/100,0)*'Bow Stats'!$F$5</f>
        <v>149.08518624999999</v>
      </c>
      <c r="BN7" s="3">
        <f>MAX('Bow Stats'!D$6 - $C7, 0)*MAX(1 - $D7/100,0)*'Bow Stats'!$F$6</f>
        <v>128.6221625</v>
      </c>
      <c r="BO7" s="3">
        <f>MAX('Bow Stats'!E$6 - $C7, 0)*MAX(1 - $D7/100,0)*'Bow Stats'!$F$6</f>
        <v>182.65495624999997</v>
      </c>
      <c r="BP7" s="3">
        <f>MAX('Bow Stats'!D$7 - $C7, 0)*MAX(1 - $D7/100,0)*'Bow Stats'!$F$7</f>
        <v>149.59061</v>
      </c>
      <c r="BQ7" s="3">
        <f>MAX('Bow Stats'!E$7 - $C7, 0)*MAX(1 - $D7/100,0)*'Bow Stats'!$F$7</f>
        <v>212.028505</v>
      </c>
      <c r="BS7" s="3">
        <f>MAX('Crossbow Stats'!D$2 - $C7, 0)*MAX(1 - $D7/100,0)*'Crossbow Stats'!$F$2</f>
        <v>70.65625</v>
      </c>
      <c r="BT7" s="3">
        <f>MAX('Crossbow Stats'!E$2 - $C7*'Crossbow Stats'!$G$2, 0)*MAX(1 - $D7/100,0)*'Crossbow Stats'!$F$2</f>
        <v>70.65625</v>
      </c>
      <c r="BU7" s="3">
        <f>MAX('Crossbow Stats'!D$3 - $C7, 0)*MAX(1 - $D7/100,0)*'Crossbow Stats'!$F$3</f>
        <v>90.84375</v>
      </c>
      <c r="BV7" s="3">
        <f>MAX('Crossbow Stats'!E$3 - $C7*'Crossbow Stats'!$G$3, 0)*MAX(1 - $D7/100,0)*'Crossbow Stats'!$F$3</f>
        <v>90.84375</v>
      </c>
      <c r="BW7" s="3">
        <f>MAX('Crossbow Stats'!D$4 - $C7, 0)*MAX(1 - $D7/100,0)*'Crossbow Stats'!$F$4</f>
        <v>117.08749999999999</v>
      </c>
      <c r="BX7" s="3">
        <f>MAX('Crossbow Stats'!E$4 - $C7*'Crossbow Stats'!$G$4, 0)*MAX(1 - $D7/100,0)*'Crossbow Stats'!$F$4</f>
        <v>234.17499999999998</v>
      </c>
      <c r="BY7" s="3">
        <f>MAX('Crossbow Stats'!D$5 - $C7, 0)*MAX(1 - $D7/100,0)*'Crossbow Stats'!$F$5</f>
        <v>143.33124999999998</v>
      </c>
      <c r="BZ7" s="3">
        <f>MAX('Crossbow Stats'!E$5 - $C7*'Crossbow Stats'!$G$5, 0)*MAX(1 - $D7/100,0)*'Crossbow Stats'!$F$5</f>
        <v>286.66249999999997</v>
      </c>
      <c r="CA7" s="3">
        <f>MAX('Crossbow Stats'!D$6 - $C7, 0)*MAX(1 - $D7/100,0)*'Crossbow Stats'!$F$6</f>
        <v>181.6875</v>
      </c>
      <c r="CB7" s="3">
        <f>MAX('Crossbow Stats'!E$6 - $C7*'Crossbow Stats'!$G$6, 0)*MAX(1 - $D7/100,0)*'Crossbow Stats'!$F$6</f>
        <v>545.0625</v>
      </c>
      <c r="CC7" s="3">
        <f>MAX('Crossbow Stats'!D$7 - $C7, 0)*MAX(1 - $D7/100,0)*'Crossbow Stats'!$F$7</f>
        <v>213.98749999999998</v>
      </c>
      <c r="CD7" s="3">
        <f>MAX('Crossbow Stats'!E$7 - $C7*'Crossbow Stats'!$G$7, 0)*MAX(1 - $D7/100,0)*'Crossbow Stats'!$F$7</f>
        <v>855.94999999999993</v>
      </c>
    </row>
    <row r="8" spans="1:82" x14ac:dyDescent="0.3">
      <c r="A8" s="1">
        <v>6</v>
      </c>
      <c r="B8">
        <v>360</v>
      </c>
      <c r="C8">
        <v>15</v>
      </c>
      <c r="D8">
        <v>8</v>
      </c>
      <c r="E8">
        <v>55</v>
      </c>
      <c r="F8" s="3">
        <f t="shared" si="0"/>
        <v>198.27501635071047</v>
      </c>
      <c r="H8" s="3" t="str">
        <f t="shared" ca="1" si="1"/>
        <v>T6 Axe</v>
      </c>
      <c r="I8" s="3">
        <f>MAX('Sword Stats'!D$2 - $C8, 0)*MAX(1 - $D8/100,0)*'Sword Stats'!$F$2</f>
        <v>20.700000000000003</v>
      </c>
      <c r="J8" s="3">
        <f>MAX('Sword Stats'!E$2 - $C8, 0)*MAX(1 - $D8/100,0)*'Sword Stats'!$F$2</f>
        <v>41.400000000000006</v>
      </c>
      <c r="K8" s="3">
        <f>MAX('Sword Stats'!D$3 - $C8, 0)*MAX(1 - $D8/100,0)*'Sword Stats'!$F$3</f>
        <v>37.950000000000003</v>
      </c>
      <c r="L8" s="3">
        <f>MAX('Sword Stats'!E$3 - $C8, 0)*MAX(1 - $D8/100,0)*'Sword Stats'!$F$3</f>
        <v>67.275000000000006</v>
      </c>
      <c r="M8" s="3">
        <f>MAX('Sword Stats'!D$4 - $C8, 0)*MAX(1 - $D8/100,0)*'Sword Stats'!$F$4</f>
        <v>58.650000000000006</v>
      </c>
      <c r="N8" s="3">
        <f>MAX('Sword Stats'!E$4 - $C8, 0)*MAX(1 - $D8/100,0)*'Sword Stats'!$F$4</f>
        <v>98.324999999999989</v>
      </c>
      <c r="O8" s="3">
        <f>MAX('Sword Stats'!D$5 - $C8, 0)*MAX(1 - $D8/100,0)*'Sword Stats'!$F$5</f>
        <v>82.800000000000011</v>
      </c>
      <c r="P8" s="3">
        <f>MAX('Sword Stats'!E$5 - $C8, 0)*MAX(1 - $D8/100,0)*'Sword Stats'!$F$5</f>
        <v>134.55000000000001</v>
      </c>
      <c r="Q8" s="3">
        <f>MAX('Sword Stats'!D$6 - $C8, 0)*MAX(1 - $D8/100,0)*'Sword Stats'!$F$6</f>
        <v>106.94999999999999</v>
      </c>
      <c r="R8" s="3">
        <f>MAX('Sword Stats'!E$6 - $C8, 0)*MAX(1 - $D8/100,0)*'Sword Stats'!$F$6</f>
        <v>170.77500000000001</v>
      </c>
      <c r="S8" s="3">
        <f>MAX('Sword Stats'!D$7 - $C8, 0)*MAX(1 - $D8/100,0)*'Sword Stats'!$F$7</f>
        <v>127.65</v>
      </c>
      <c r="T8" s="3">
        <f>MAX('Sword Stats'!E$7 - $C8, 0)*MAX(1 - $D8/100,0)*'Sword Stats'!$F$7</f>
        <v>201.82500000000002</v>
      </c>
      <c r="U8" s="3">
        <f>MAX('Sword Stats'!D$8 - $C8, 0)*MAX(1 - $D8/100,0)*'Sword Stats'!$F$8</f>
        <v>158.70000000000002</v>
      </c>
      <c r="V8" s="3">
        <f>MAX('Sword Stats'!E$8 - $C8, 0)*MAX(1 - $D8/100,0)*'Sword Stats'!$F$8</f>
        <v>248.39999999999998</v>
      </c>
      <c r="W8" s="3">
        <f>MAX('Sword Stats'!D$9 - $C8, 0)*MAX(1 - $D8/100,0)*'Sword Stats'!$F$9</f>
        <v>34.5</v>
      </c>
      <c r="X8" s="3">
        <f>MAX('Sword Stats'!E$9 - $C8, 0)*MAX(1 - $D8/100,0)*'Sword Stats'!$F$9</f>
        <v>62.099999999999994</v>
      </c>
      <c r="Z8" s="3">
        <f>MAX('Axe Stats'!D$2 - $C8, 0)*'Axe Stats'!$F$2</f>
        <v>44</v>
      </c>
      <c r="AA8" s="3">
        <f>MAX('Axe Stats'!E$2 - $C8, 0)*'Axe Stats'!$F$2</f>
        <v>72</v>
      </c>
      <c r="AB8" s="3">
        <f>MAX('Axe Stats'!D$3 - $C8, 0)*'Axe Stats'!$F$3</f>
        <v>66</v>
      </c>
      <c r="AC8" s="3">
        <f>MAX('Axe Stats'!E$3 - $C8, 0)*'Axe Stats'!$F$3</f>
        <v>105</v>
      </c>
      <c r="AD8" s="3">
        <f>MAX('Axe Stats'!D$4 - $C8, 0)*'Axe Stats'!$F$4</f>
        <v>94</v>
      </c>
      <c r="AE8" s="3">
        <f>MAX('Axe Stats'!E$4 - $C8, 0)*'Axe Stats'!$F$4</f>
        <v>147</v>
      </c>
      <c r="AF8" s="3">
        <f>MAX('Axe Stats'!D$5 - $C8, 0)*'Axe Stats'!$F$5</f>
        <v>120</v>
      </c>
      <c r="AG8" s="3">
        <f>MAX('Axe Stats'!E$5 - $C8, 0)*'Axe Stats'!$F$5</f>
        <v>186</v>
      </c>
      <c r="AH8" s="3">
        <f>MAX('Axe Stats'!D$6 - $C8, 0)*'Axe Stats'!$F$6</f>
        <v>150</v>
      </c>
      <c r="AI8" s="3">
        <f>MAX('Axe Stats'!E$6 - $C8, 0)*'Axe Stats'!$F$6</f>
        <v>231</v>
      </c>
      <c r="AJ8" s="3">
        <f>MAX('Axe Stats'!D$7 - $C8, 0)*'Axe Stats'!$F$7</f>
        <v>188</v>
      </c>
      <c r="AK8" s="3">
        <f>MAX('Axe Stats'!E$7 - $C8, 0)*'Axe Stats'!$F$7</f>
        <v>288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43.246164000000007</v>
      </c>
      <c r="BG8" s="3">
        <f>MAX('Bow Stats'!E$2 - $C8, 0)*MAX(1 - $D8/100,0)*'Bow Stats'!$F$2</f>
        <v>64.176761999999997</v>
      </c>
      <c r="BH8" s="3">
        <f>MAX('Bow Stats'!D$3 - $C8, 0)*MAX(1 - $D8/100,0)*'Bow Stats'!$F$3</f>
        <v>57.750654000000004</v>
      </c>
      <c r="BI8" s="3">
        <f>MAX('Bow Stats'!E$3 - $C8, 0)*MAX(1 - $D8/100,0)*'Bow Stats'!$F$3</f>
        <v>84.495306999999997</v>
      </c>
      <c r="BJ8" s="3">
        <f>MAX('Bow Stats'!D$4 - $C8, 0)*MAX(1 - $D8/100,0)*'Bow Stats'!$F$4</f>
        <v>78.056940000000012</v>
      </c>
      <c r="BK8" s="3">
        <f>MAX('Bow Stats'!E$4 - $C8, 0)*MAX(1 - $D8/100,0)*'Bow Stats'!$F$4</f>
        <v>112.94127</v>
      </c>
      <c r="BL8" s="3">
        <f>MAX('Bow Stats'!D$5 - $C8, 0)*MAX(1 - $D8/100,0)*'Bow Stats'!$F$5</f>
        <v>98.363226000000012</v>
      </c>
      <c r="BM8" s="3">
        <f>MAX('Bow Stats'!E$5 - $C8, 0)*MAX(1 - $D8/100,0)*'Bow Stats'!$F$5</f>
        <v>141.38723300000001</v>
      </c>
      <c r="BN8" s="3">
        <f>MAX('Bow Stats'!D$6 - $C8, 0)*MAX(1 - $D8/100,0)*'Bow Stats'!$F$6</f>
        <v>121.57041</v>
      </c>
      <c r="BO8" s="3">
        <f>MAX('Bow Stats'!E$6 - $C8, 0)*MAX(1 - $D8/100,0)*'Bow Stats'!$F$6</f>
        <v>173.89690499999998</v>
      </c>
      <c r="BP8" s="3">
        <f>MAX('Bow Stats'!D$7 - $C8, 0)*MAX(1 - $D8/100,0)*'Bow Stats'!$F$7</f>
        <v>141.87669600000001</v>
      </c>
      <c r="BQ8" s="3">
        <f>MAX('Bow Stats'!E$7 - $C8, 0)*MAX(1 - $D8/100,0)*'Bow Stats'!$F$7</f>
        <v>202.34286800000001</v>
      </c>
      <c r="BS8" s="3">
        <f>MAX('Crossbow Stats'!D$2 - $C8, 0)*MAX(1 - $D8/100,0)*'Crossbow Stats'!$F$2</f>
        <v>64.515000000000001</v>
      </c>
      <c r="BT8" s="3">
        <f>MAX('Crossbow Stats'!E$2 - $C8*'Crossbow Stats'!$G$2, 0)*MAX(1 - $D8/100,0)*'Crossbow Stats'!$F$2</f>
        <v>64.515000000000001</v>
      </c>
      <c r="BU8" s="3">
        <f>MAX('Crossbow Stats'!D$3 - $C8, 0)*MAX(1 - $D8/100,0)*'Crossbow Stats'!$F$3</f>
        <v>84.064999999999998</v>
      </c>
      <c r="BV8" s="3">
        <f>MAX('Crossbow Stats'!E$3 - $C8*'Crossbow Stats'!$G$3, 0)*MAX(1 - $D8/100,0)*'Crossbow Stats'!$F$3</f>
        <v>84.064999999999998</v>
      </c>
      <c r="BW8" s="3">
        <f>MAX('Crossbow Stats'!D$4 - $C8, 0)*MAX(1 - $D8/100,0)*'Crossbow Stats'!$F$4</f>
        <v>109.48</v>
      </c>
      <c r="BX8" s="3">
        <f>MAX('Crossbow Stats'!E$4 - $C8*'Crossbow Stats'!$G$4, 0)*MAX(1 - $D8/100,0)*'Crossbow Stats'!$F$4</f>
        <v>218.96</v>
      </c>
      <c r="BY8" s="3">
        <f>MAX('Crossbow Stats'!D$5 - $C8, 0)*MAX(1 - $D8/100,0)*'Crossbow Stats'!$F$5</f>
        <v>134.89500000000001</v>
      </c>
      <c r="BZ8" s="3">
        <f>MAX('Crossbow Stats'!E$5 - $C8*'Crossbow Stats'!$G$5, 0)*MAX(1 - $D8/100,0)*'Crossbow Stats'!$F$5</f>
        <v>269.79000000000002</v>
      </c>
      <c r="CA8" s="3">
        <f>MAX('Crossbow Stats'!D$6 - $C8, 0)*MAX(1 - $D8/100,0)*'Crossbow Stats'!$F$6</f>
        <v>172.04</v>
      </c>
      <c r="CB8" s="3">
        <f>MAX('Crossbow Stats'!E$6 - $C8*'Crossbow Stats'!$G$6, 0)*MAX(1 - $D8/100,0)*'Crossbow Stats'!$F$6</f>
        <v>516.12</v>
      </c>
      <c r="CC8" s="3">
        <f>MAX('Crossbow Stats'!D$7 - $C8, 0)*MAX(1 - $D8/100,0)*'Crossbow Stats'!$F$7</f>
        <v>203.32000000000002</v>
      </c>
      <c r="CD8" s="3">
        <f>MAX('Crossbow Stats'!E$7 - $C8*'Crossbow Stats'!$G$7, 0)*MAX(1 - $D8/100,0)*'Crossbow Stats'!$F$7</f>
        <v>813.28000000000009</v>
      </c>
    </row>
    <row r="9" spans="1:82" x14ac:dyDescent="0.3">
      <c r="A9" s="1">
        <v>7</v>
      </c>
      <c r="B9">
        <v>400</v>
      </c>
      <c r="C9">
        <v>20</v>
      </c>
      <c r="D9">
        <v>10</v>
      </c>
      <c r="E9">
        <v>60</v>
      </c>
      <c r="F9" s="3">
        <f t="shared" si="0"/>
        <v>243.45646866238425</v>
      </c>
      <c r="H9" s="3" t="str">
        <f t="shared" ca="1" si="1"/>
        <v>T6 Axe</v>
      </c>
      <c r="I9" s="3">
        <f>MAX('Sword Stats'!D$2 - $C9, 0)*MAX(1 - $D9/100,0)*'Sword Stats'!$F$2</f>
        <v>13.5</v>
      </c>
      <c r="J9" s="3">
        <f>MAX('Sword Stats'!E$2 - $C9, 0)*MAX(1 - $D9/100,0)*'Sword Stats'!$F$2</f>
        <v>33.75</v>
      </c>
      <c r="K9" s="3">
        <f>MAX('Sword Stats'!D$3 - $C9, 0)*MAX(1 - $D9/100,0)*'Sword Stats'!$F$3</f>
        <v>30.375</v>
      </c>
      <c r="L9" s="3">
        <f>MAX('Sword Stats'!E$3 - $C9, 0)*MAX(1 - $D9/100,0)*'Sword Stats'!$F$3</f>
        <v>59.0625</v>
      </c>
      <c r="M9" s="3">
        <f>MAX('Sword Stats'!D$4 - $C9, 0)*MAX(1 - $D9/100,0)*'Sword Stats'!$F$4</f>
        <v>50.625</v>
      </c>
      <c r="N9" s="3">
        <f>MAX('Sword Stats'!E$4 - $C9, 0)*MAX(1 - $D9/100,0)*'Sword Stats'!$F$4</f>
        <v>89.4375</v>
      </c>
      <c r="O9" s="3">
        <f>MAX('Sword Stats'!D$5 - $C9, 0)*MAX(1 - $D9/100,0)*'Sword Stats'!$F$5</f>
        <v>74.25</v>
      </c>
      <c r="P9" s="3">
        <f>MAX('Sword Stats'!E$5 - $C9, 0)*MAX(1 - $D9/100,0)*'Sword Stats'!$F$5</f>
        <v>124.875</v>
      </c>
      <c r="Q9" s="3">
        <f>MAX('Sword Stats'!D$6 - $C9, 0)*MAX(1 - $D9/100,0)*'Sword Stats'!$F$6</f>
        <v>97.875</v>
      </c>
      <c r="R9" s="3">
        <f>MAX('Sword Stats'!E$6 - $C9, 0)*MAX(1 - $D9/100,0)*'Sword Stats'!$F$6</f>
        <v>160.3125</v>
      </c>
      <c r="S9" s="3">
        <f>MAX('Sword Stats'!D$7 - $C9, 0)*MAX(1 - $D9/100,0)*'Sword Stats'!$F$7</f>
        <v>118.125</v>
      </c>
      <c r="T9" s="3">
        <f>MAX('Sword Stats'!E$7 - $C9, 0)*MAX(1 - $D9/100,0)*'Sword Stats'!$F$7</f>
        <v>190.6875</v>
      </c>
      <c r="U9" s="3">
        <f>MAX('Sword Stats'!D$8 - $C9, 0)*MAX(1 - $D9/100,0)*'Sword Stats'!$F$8</f>
        <v>148.5</v>
      </c>
      <c r="V9" s="3">
        <f>MAX('Sword Stats'!E$8 - $C9, 0)*MAX(1 - $D9/100,0)*'Sword Stats'!$F$8</f>
        <v>236.25</v>
      </c>
      <c r="W9" s="3">
        <f>MAX('Sword Stats'!D$9 - $C9, 0)*MAX(1 - $D9/100,0)*'Sword Stats'!$F$9</f>
        <v>27</v>
      </c>
      <c r="X9" s="3">
        <f>MAX('Sword Stats'!E$9 - $C9, 0)*MAX(1 - $D9/100,0)*'Sword Stats'!$F$9</f>
        <v>54</v>
      </c>
      <c r="Z9" s="3">
        <f>MAX('Axe Stats'!D$2 - $C9, 0)*'Axe Stats'!$F$2</f>
        <v>40</v>
      </c>
      <c r="AA9" s="3">
        <f>MAX('Axe Stats'!E$2 - $C9, 0)*'Axe Stats'!$F$2</f>
        <v>68</v>
      </c>
      <c r="AB9" s="3">
        <f>MAX('Axe Stats'!D$3 - $C9, 0)*'Axe Stats'!$F$3</f>
        <v>62</v>
      </c>
      <c r="AC9" s="3">
        <f>MAX('Axe Stats'!E$3 - $C9, 0)*'Axe Stats'!$F$3</f>
        <v>101</v>
      </c>
      <c r="AD9" s="3">
        <f>MAX('Axe Stats'!D$4 - $C9, 0)*'Axe Stats'!$F$4</f>
        <v>90</v>
      </c>
      <c r="AE9" s="3">
        <f>MAX('Axe Stats'!E$4 - $C9, 0)*'Axe Stats'!$F$4</f>
        <v>143</v>
      </c>
      <c r="AF9" s="3">
        <f>MAX('Axe Stats'!D$5 - $C9, 0)*'Axe Stats'!$F$5</f>
        <v>116</v>
      </c>
      <c r="AG9" s="3">
        <f>MAX('Axe Stats'!E$5 - $C9, 0)*'Axe Stats'!$F$5</f>
        <v>182</v>
      </c>
      <c r="AH9" s="3">
        <f>MAX('Axe Stats'!D$6 - $C9, 0)*'Axe Stats'!$F$6</f>
        <v>146</v>
      </c>
      <c r="AI9" s="3">
        <f>MAX('Axe Stats'!E$6 - $C9, 0)*'Axe Stats'!$F$6</f>
        <v>227</v>
      </c>
      <c r="AJ9" s="3">
        <f>MAX('Axe Stats'!D$7 - $C9, 0)*'Axe Stats'!$F$7</f>
        <v>184</v>
      </c>
      <c r="AK9" s="3">
        <f>MAX('Axe Stats'!E$7 - $C9, 0)*'Axe Stats'!$F$7</f>
        <v>284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39.381030000000003</v>
      </c>
      <c r="BG9" s="3">
        <f>MAX('Bow Stats'!E$2 - $C9, 0)*MAX(1 - $D9/100,0)*'Bow Stats'!$F$2</f>
        <v>59.856614999999998</v>
      </c>
      <c r="BH9" s="3">
        <f>MAX('Bow Stats'!D$3 - $C9, 0)*MAX(1 - $D9/100,0)*'Bow Stats'!$F$3</f>
        <v>53.570205000000001</v>
      </c>
      <c r="BI9" s="3">
        <f>MAX('Bow Stats'!E$3 - $C9, 0)*MAX(1 - $D9/100,0)*'Bow Stats'!$F$3</f>
        <v>79.733452499999984</v>
      </c>
      <c r="BJ9" s="3">
        <f>MAX('Bow Stats'!D$4 - $C9, 0)*MAX(1 - $D9/100,0)*'Bow Stats'!$F$4</f>
        <v>73.435050000000004</v>
      </c>
      <c r="BK9" s="3">
        <f>MAX('Bow Stats'!E$4 - $C9, 0)*MAX(1 - $D9/100,0)*'Bow Stats'!$F$4</f>
        <v>107.561025</v>
      </c>
      <c r="BL9" s="3">
        <f>MAX('Bow Stats'!D$5 - $C9, 0)*MAX(1 - $D9/100,0)*'Bow Stats'!$F$5</f>
        <v>93.299894999999992</v>
      </c>
      <c r="BM9" s="3">
        <f>MAX('Bow Stats'!E$5 - $C9, 0)*MAX(1 - $D9/100,0)*'Bow Stats'!$F$5</f>
        <v>135.3885975</v>
      </c>
      <c r="BN9" s="3">
        <f>MAX('Bow Stats'!D$6 - $C9, 0)*MAX(1 - $D9/100,0)*'Bow Stats'!$F$6</f>
        <v>116.00257499999999</v>
      </c>
      <c r="BO9" s="3">
        <f>MAX('Bow Stats'!E$6 - $C9, 0)*MAX(1 - $D9/100,0)*'Bow Stats'!$F$6</f>
        <v>167.19153749999998</v>
      </c>
      <c r="BP9" s="3">
        <f>MAX('Bow Stats'!D$7 - $C9, 0)*MAX(1 - $D9/100,0)*'Bow Stats'!$F$7</f>
        <v>135.86742000000001</v>
      </c>
      <c r="BQ9" s="3">
        <f>MAX('Bow Stats'!E$7 - $C9, 0)*MAX(1 - $D9/100,0)*'Bow Stats'!$F$7</f>
        <v>195.01911000000001</v>
      </c>
      <c r="BS9" s="3">
        <f>MAX('Crossbow Stats'!D$2 - $C9, 0)*MAX(1 - $D9/100,0)*'Crossbow Stats'!$F$2</f>
        <v>59.287500000000001</v>
      </c>
      <c r="BT9" s="3">
        <f>MAX('Crossbow Stats'!E$2 - $C9*'Crossbow Stats'!$G$2, 0)*MAX(1 - $D9/100,0)*'Crossbow Stats'!$F$2</f>
        <v>59.287500000000001</v>
      </c>
      <c r="BU9" s="3">
        <f>MAX('Crossbow Stats'!D$3 - $C9, 0)*MAX(1 - $D9/100,0)*'Crossbow Stats'!$F$3</f>
        <v>78.412499999999994</v>
      </c>
      <c r="BV9" s="3">
        <f>MAX('Crossbow Stats'!E$3 - $C9*'Crossbow Stats'!$G$3, 0)*MAX(1 - $D9/100,0)*'Crossbow Stats'!$F$3</f>
        <v>78.412499999999994</v>
      </c>
      <c r="BW9" s="3">
        <f>MAX('Crossbow Stats'!D$4 - $C9, 0)*MAX(1 - $D9/100,0)*'Crossbow Stats'!$F$4</f>
        <v>103.27499999999999</v>
      </c>
      <c r="BX9" s="3">
        <f>MAX('Crossbow Stats'!E$4 - $C9*'Crossbow Stats'!$G$4, 0)*MAX(1 - $D9/100,0)*'Crossbow Stats'!$F$4</f>
        <v>206.54999999999998</v>
      </c>
      <c r="BY9" s="3">
        <f>MAX('Crossbow Stats'!D$5 - $C9, 0)*MAX(1 - $D9/100,0)*'Crossbow Stats'!$F$5</f>
        <v>128.13749999999999</v>
      </c>
      <c r="BZ9" s="3">
        <f>MAX('Crossbow Stats'!E$5 - $C9*'Crossbow Stats'!$G$5, 0)*MAX(1 - $D9/100,0)*'Crossbow Stats'!$F$5</f>
        <v>256.27499999999998</v>
      </c>
      <c r="CA9" s="3">
        <f>MAX('Crossbow Stats'!D$6 - $C9, 0)*MAX(1 - $D9/100,0)*'Crossbow Stats'!$F$6</f>
        <v>164.47499999999999</v>
      </c>
      <c r="CB9" s="3">
        <f>MAX('Crossbow Stats'!E$6 - $C9*'Crossbow Stats'!$G$6, 0)*MAX(1 - $D9/100,0)*'Crossbow Stats'!$F$6</f>
        <v>493.42500000000001</v>
      </c>
      <c r="CC9" s="3">
        <f>MAX('Crossbow Stats'!D$7 - $C9, 0)*MAX(1 - $D9/100,0)*'Crossbow Stats'!$F$7</f>
        <v>195.07499999999999</v>
      </c>
      <c r="CD9" s="3">
        <f>MAX('Crossbow Stats'!E$7 - $C9*'Crossbow Stats'!$G$7, 0)*MAX(1 - $D9/100,0)*'Crossbow Stats'!$F$7</f>
        <v>780.3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3</v>
      </c>
    </row>
  </sheetData>
  <mergeCells count="35">
    <mergeCell ref="BU1:BV1"/>
    <mergeCell ref="BW1:BX1"/>
    <mergeCell ref="BY1:BZ1"/>
    <mergeCell ref="CA1:CB1"/>
    <mergeCell ref="CC1:CD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S1:T1"/>
    <mergeCell ref="I1:J1"/>
    <mergeCell ref="K1:L1"/>
    <mergeCell ref="M1:N1"/>
    <mergeCell ref="O1:P1"/>
    <mergeCell ref="Q1:R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Zombie Stats</vt:lpstr>
      <vt:lpstr>Baby Zombie Stats</vt:lpstr>
      <vt:lpstr>Husk Stats</vt:lpstr>
      <vt:lpstr>Baby Husk Stats</vt:lpstr>
      <vt:lpstr>Wither Skeleton Stats</vt:lpstr>
      <vt:lpstr>Piglin Soldier Stats</vt:lpstr>
      <vt:lpstr>Brute Stats</vt:lpstr>
      <vt:lpstr>Vindicator Stats</vt:lpstr>
      <vt:lpstr>Spider Stats</vt:lpstr>
      <vt:lpstr>Cave Spider Stats</vt:lpstr>
      <vt:lpstr>Silverfish Stats</vt:lpstr>
      <vt:lpstr>Skeleton Stats</vt:lpstr>
      <vt:lpstr>Stray Stats</vt:lpstr>
      <vt:lpstr>Piglin Sniper Stats</vt:lpstr>
      <vt:lpstr>Pillager Stats</vt:lpstr>
      <vt:lpstr>Phantom Stats</vt:lpstr>
      <vt:lpstr>Blaze Stats</vt:lpstr>
      <vt:lpstr>Ghast Stats</vt:lpstr>
      <vt:lpstr>Creeper Stats</vt:lpstr>
      <vt:lpstr>Witch Stats</vt:lpstr>
      <vt:lpstr>Charged Creeper Stats</vt:lpstr>
      <vt:lpstr>Sword Stats</vt:lpstr>
      <vt:lpstr>Axe Stats</vt:lpstr>
      <vt:lpstr>Scythe Stats</vt:lpstr>
      <vt:lpstr>Bow Stats</vt:lpstr>
      <vt:lpstr>Crossbow Stats</vt:lpstr>
      <vt:lpstr>Ammo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Lin, Max Junjie</cp:lastModifiedBy>
  <dcterms:created xsi:type="dcterms:W3CDTF">2015-06-05T18:17:20Z</dcterms:created>
  <dcterms:modified xsi:type="dcterms:W3CDTF">2023-09-27T19:18:45Z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