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6F1767F3-3E27-401D-8950-50E12DBC40C2}" xr6:coauthVersionLast="47" xr6:coauthVersionMax="47" xr10:uidLastSave="{00000000-0000-0000-0000-000000000000}"/>
  <bookViews>
    <workbookView xWindow="-108" yWindow="-108" windowWidth="23256" windowHeight="13176" firstSheet="21" activeTab="25" xr2:uid="{00000000-000D-0000-FFFF-FFFF00000000}"/>
  </bookViews>
  <sheets>
    <sheet name="Zombie Stats" sheetId="1" r:id="rId1"/>
    <sheet name="Silverfish Stats" sheetId="22" r:id="rId2"/>
    <sheet name="Spider Stats" sheetId="12" r:id="rId3"/>
    <sheet name="Cave Spider Stats" sheetId="13" state="hidden" r:id="rId4"/>
    <sheet name="Phantom Stats" sheetId="19" r:id="rId5"/>
    <sheet name="Ghast Stats" sheetId="20" r:id="rId6"/>
    <sheet name="Charged Creeper Stats" sheetId="23" r:id="rId7"/>
    <sheet name="Creeper Stats" sheetId="15" r:id="rId8"/>
    <sheet name="Witch Stats" sheetId="21" r:id="rId9"/>
    <sheet name="Blaze Stats" sheetId="16" r:id="rId10"/>
    <sheet name="Pillager Stats" sheetId="24" r:id="rId11"/>
    <sheet name="Husk Stats" sheetId="7" state="hidden" r:id="rId12"/>
    <sheet name="Baby Husk Stats" sheetId="8" state="hidden" r:id="rId13"/>
    <sheet name="Skeleton Stats" sheetId="5" r:id="rId14"/>
    <sheet name="Baby Zombie Stats" sheetId="6" state="hidden" r:id="rId15"/>
    <sheet name="Stray Stats" sheetId="14" r:id="rId16"/>
    <sheet name="Vindicator Stats" sheetId="18" r:id="rId17"/>
    <sheet name="Brute Stats" sheetId="17" r:id="rId18"/>
    <sheet name="Piglin Soldier Stats" sheetId="10" r:id="rId19"/>
    <sheet name="Piglin Sniper Stats" sheetId="11" r:id="rId20"/>
    <sheet name="Wither Skeleton Stats" sheetId="9" r:id="rId21"/>
    <sheet name="Sword Stats" sheetId="2" r:id="rId22"/>
    <sheet name="Axe Stats" sheetId="3" r:id="rId23"/>
    <sheet name="Scythe Stats" sheetId="4" r:id="rId24"/>
    <sheet name="Bow Stats" sheetId="25" r:id="rId25"/>
    <sheet name="Crossbow Stats" sheetId="26" r:id="rId26"/>
    <sheet name="Ammo Stats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6" l="1"/>
  <c r="H4" i="26"/>
  <c r="H5" i="26"/>
  <c r="H6" i="26"/>
  <c r="H7" i="26"/>
  <c r="H2" i="26"/>
  <c r="D3" i="27"/>
  <c r="D4" i="27"/>
  <c r="D5" i="27"/>
  <c r="D6" i="27"/>
  <c r="D7" i="27"/>
  <c r="D2" i="27"/>
  <c r="D7" i="26"/>
  <c r="D6" i="26"/>
  <c r="D5" i="26"/>
  <c r="D4" i="26"/>
  <c r="D3" i="26"/>
  <c r="E3" i="26" s="1"/>
  <c r="D2" i="26"/>
  <c r="E2" i="26" s="1"/>
  <c r="G3" i="25"/>
  <c r="G4" i="25"/>
  <c r="G5" i="25"/>
  <c r="G6" i="25"/>
  <c r="G7" i="25"/>
  <c r="G2" i="25"/>
  <c r="D7" i="25"/>
  <c r="D6" i="25"/>
  <c r="D5" i="25"/>
  <c r="D4" i="25"/>
  <c r="D3" i="25"/>
  <c r="E3" i="25" s="1"/>
  <c r="D2" i="25"/>
  <c r="G3" i="4"/>
  <c r="G4" i="4"/>
  <c r="G5" i="4"/>
  <c r="G6" i="4"/>
  <c r="G7" i="4"/>
  <c r="G8" i="4"/>
  <c r="G9" i="4"/>
  <c r="G10" i="4"/>
  <c r="G2" i="4"/>
  <c r="G3" i="3"/>
  <c r="G4" i="3"/>
  <c r="G5" i="3"/>
  <c r="G6" i="3"/>
  <c r="G7" i="3"/>
  <c r="G2" i="3"/>
  <c r="G3" i="2"/>
  <c r="G4" i="2"/>
  <c r="G5" i="2"/>
  <c r="G6" i="2"/>
  <c r="G7" i="2"/>
  <c r="G8" i="2"/>
  <c r="G9" i="2"/>
  <c r="G2" i="2"/>
  <c r="AF8" i="24"/>
  <c r="AE8" i="24"/>
  <c r="AD8" i="24"/>
  <c r="AC8" i="24"/>
  <c r="AB8" i="24"/>
  <c r="AA8" i="24"/>
  <c r="Z8" i="24"/>
  <c r="Y8" i="24"/>
  <c r="X8" i="24"/>
  <c r="V8" i="24"/>
  <c r="U8" i="24"/>
  <c r="T8" i="24"/>
  <c r="S8" i="24"/>
  <c r="R8" i="24"/>
  <c r="Q8" i="24"/>
  <c r="O8" i="24"/>
  <c r="N8" i="24"/>
  <c r="M8" i="24"/>
  <c r="L8" i="24"/>
  <c r="K8" i="24"/>
  <c r="J8" i="24"/>
  <c r="I8" i="24"/>
  <c r="H8" i="24"/>
  <c r="F8" i="24"/>
  <c r="AF7" i="24"/>
  <c r="AE7" i="24"/>
  <c r="AD7" i="24"/>
  <c r="AC7" i="24"/>
  <c r="AB7" i="24"/>
  <c r="AA7" i="24"/>
  <c r="Z7" i="24"/>
  <c r="Y7" i="24"/>
  <c r="X7" i="24"/>
  <c r="V7" i="24"/>
  <c r="U7" i="24"/>
  <c r="T7" i="24"/>
  <c r="S7" i="24"/>
  <c r="R7" i="24"/>
  <c r="Q7" i="24"/>
  <c r="O7" i="24"/>
  <c r="N7" i="24"/>
  <c r="M7" i="24"/>
  <c r="L7" i="24"/>
  <c r="K7" i="24"/>
  <c r="J7" i="24"/>
  <c r="I7" i="24"/>
  <c r="H7" i="24"/>
  <c r="F7" i="24"/>
  <c r="AF6" i="24"/>
  <c r="AE6" i="24"/>
  <c r="AD6" i="24"/>
  <c r="AC6" i="24"/>
  <c r="AB6" i="24"/>
  <c r="AA6" i="24"/>
  <c r="Z6" i="24"/>
  <c r="Y6" i="24"/>
  <c r="X6" i="24"/>
  <c r="V6" i="24"/>
  <c r="U6" i="24"/>
  <c r="T6" i="24"/>
  <c r="S6" i="24"/>
  <c r="R6" i="24"/>
  <c r="Q6" i="24"/>
  <c r="O6" i="24"/>
  <c r="N6" i="24"/>
  <c r="M6" i="24"/>
  <c r="L6" i="24"/>
  <c r="K6" i="24"/>
  <c r="J6" i="24"/>
  <c r="I6" i="24"/>
  <c r="H6" i="24"/>
  <c r="F6" i="24"/>
  <c r="AF5" i="24"/>
  <c r="AE5" i="24"/>
  <c r="AD5" i="24"/>
  <c r="AC5" i="24"/>
  <c r="AB5" i="24"/>
  <c r="AA5" i="24"/>
  <c r="Z5" i="24"/>
  <c r="Y5" i="24"/>
  <c r="X5" i="24"/>
  <c r="V5" i="24"/>
  <c r="U5" i="24"/>
  <c r="T5" i="24"/>
  <c r="S5" i="24"/>
  <c r="R5" i="24"/>
  <c r="Q5" i="24"/>
  <c r="O5" i="24"/>
  <c r="N5" i="24"/>
  <c r="M5" i="24"/>
  <c r="L5" i="24"/>
  <c r="K5" i="24"/>
  <c r="J5" i="24"/>
  <c r="I5" i="24"/>
  <c r="H5" i="24"/>
  <c r="F5" i="24"/>
  <c r="AF4" i="24"/>
  <c r="AE4" i="24"/>
  <c r="AD4" i="24"/>
  <c r="AC4" i="24"/>
  <c r="AB4" i="24"/>
  <c r="AA4" i="24"/>
  <c r="Z4" i="24"/>
  <c r="Y4" i="24"/>
  <c r="X4" i="24"/>
  <c r="V4" i="24"/>
  <c r="U4" i="24"/>
  <c r="T4" i="24"/>
  <c r="S4" i="24"/>
  <c r="R4" i="24"/>
  <c r="Q4" i="24"/>
  <c r="O4" i="24"/>
  <c r="N4" i="24"/>
  <c r="M4" i="24"/>
  <c r="L4" i="24"/>
  <c r="K4" i="24"/>
  <c r="J4" i="24"/>
  <c r="I4" i="24"/>
  <c r="H4" i="24"/>
  <c r="F4" i="24"/>
  <c r="AF3" i="24"/>
  <c r="AE3" i="24"/>
  <c r="AD3" i="24"/>
  <c r="AC3" i="24"/>
  <c r="AB3" i="24"/>
  <c r="AA3" i="24"/>
  <c r="Z3" i="24"/>
  <c r="Y3" i="24"/>
  <c r="X3" i="24"/>
  <c r="V3" i="24"/>
  <c r="U3" i="24"/>
  <c r="T3" i="24"/>
  <c r="S3" i="24"/>
  <c r="R3" i="24"/>
  <c r="Q3" i="24"/>
  <c r="O3" i="24"/>
  <c r="N3" i="24"/>
  <c r="M3" i="24"/>
  <c r="L3" i="24"/>
  <c r="K3" i="24"/>
  <c r="J3" i="24"/>
  <c r="I3" i="24"/>
  <c r="H3" i="24"/>
  <c r="F3" i="24"/>
  <c r="AF2" i="24"/>
  <c r="AE2" i="24"/>
  <c r="AD2" i="24"/>
  <c r="AC2" i="24"/>
  <c r="AB2" i="24"/>
  <c r="AA2" i="24"/>
  <c r="Z2" i="24"/>
  <c r="Y2" i="24"/>
  <c r="X2" i="24"/>
  <c r="V2" i="24"/>
  <c r="U2" i="24"/>
  <c r="T2" i="24"/>
  <c r="S2" i="24"/>
  <c r="R2" i="24"/>
  <c r="Q2" i="24"/>
  <c r="O2" i="24"/>
  <c r="N2" i="24"/>
  <c r="M2" i="24"/>
  <c r="L2" i="24"/>
  <c r="K2" i="24"/>
  <c r="J2" i="24"/>
  <c r="I2" i="24"/>
  <c r="H2" i="24"/>
  <c r="F2" i="24"/>
  <c r="AF5" i="23"/>
  <c r="AE5" i="23"/>
  <c r="AD5" i="23"/>
  <c r="AC5" i="23"/>
  <c r="AB5" i="23"/>
  <c r="AA5" i="23"/>
  <c r="Z5" i="23"/>
  <c r="Y5" i="23"/>
  <c r="X5" i="23"/>
  <c r="V5" i="23"/>
  <c r="U5" i="23"/>
  <c r="T5" i="23"/>
  <c r="S5" i="23"/>
  <c r="R5" i="23"/>
  <c r="Q5" i="23"/>
  <c r="O5" i="23"/>
  <c r="N5" i="23"/>
  <c r="M5" i="23"/>
  <c r="L5" i="23"/>
  <c r="K5" i="23"/>
  <c r="J5" i="23"/>
  <c r="I5" i="23"/>
  <c r="H5" i="23"/>
  <c r="F5" i="23"/>
  <c r="AF4" i="23"/>
  <c r="AE4" i="23"/>
  <c r="AD4" i="23"/>
  <c r="AC4" i="23"/>
  <c r="AB4" i="23"/>
  <c r="AA4" i="23"/>
  <c r="Z4" i="23"/>
  <c r="Y4" i="23"/>
  <c r="X4" i="23"/>
  <c r="V4" i="23"/>
  <c r="U4" i="23"/>
  <c r="T4" i="23"/>
  <c r="S4" i="23"/>
  <c r="R4" i="23"/>
  <c r="Q4" i="23"/>
  <c r="O4" i="23"/>
  <c r="N4" i="23"/>
  <c r="M4" i="23"/>
  <c r="L4" i="23"/>
  <c r="K4" i="23"/>
  <c r="J4" i="23"/>
  <c r="I4" i="23"/>
  <c r="H4" i="23"/>
  <c r="F4" i="23"/>
  <c r="AF3" i="23"/>
  <c r="AE3" i="23"/>
  <c r="AD3" i="23"/>
  <c r="AC3" i="23"/>
  <c r="AB3" i="23"/>
  <c r="AA3" i="23"/>
  <c r="Z3" i="23"/>
  <c r="Y3" i="23"/>
  <c r="X3" i="23"/>
  <c r="V3" i="23"/>
  <c r="U3" i="23"/>
  <c r="T3" i="23"/>
  <c r="S3" i="23"/>
  <c r="R3" i="23"/>
  <c r="Q3" i="23"/>
  <c r="O3" i="23"/>
  <c r="N3" i="23"/>
  <c r="M3" i="23"/>
  <c r="L3" i="23"/>
  <c r="K3" i="23"/>
  <c r="J3" i="23"/>
  <c r="I3" i="23"/>
  <c r="H3" i="23"/>
  <c r="F3" i="23"/>
  <c r="AF2" i="23"/>
  <c r="AE2" i="23"/>
  <c r="AD2" i="23"/>
  <c r="AC2" i="23"/>
  <c r="AB2" i="23"/>
  <c r="AA2" i="23"/>
  <c r="Z2" i="23"/>
  <c r="Y2" i="23"/>
  <c r="X2" i="23"/>
  <c r="V2" i="23"/>
  <c r="U2" i="23"/>
  <c r="T2" i="23"/>
  <c r="S2" i="23"/>
  <c r="R2" i="23"/>
  <c r="Q2" i="23"/>
  <c r="O2" i="23"/>
  <c r="N2" i="23"/>
  <c r="M2" i="23"/>
  <c r="L2" i="23"/>
  <c r="K2" i="23"/>
  <c r="J2" i="23"/>
  <c r="I2" i="23"/>
  <c r="H2" i="23"/>
  <c r="F2" i="23"/>
  <c r="AF8" i="22"/>
  <c r="AE8" i="22"/>
  <c r="AD8" i="22"/>
  <c r="AC8" i="22"/>
  <c r="AB8" i="22"/>
  <c r="AA8" i="22"/>
  <c r="Z8" i="22"/>
  <c r="Y8" i="22"/>
  <c r="X8" i="22"/>
  <c r="V8" i="22"/>
  <c r="U8" i="22"/>
  <c r="T8" i="22"/>
  <c r="S8" i="22"/>
  <c r="R8" i="22"/>
  <c r="Q8" i="22"/>
  <c r="O8" i="22"/>
  <c r="N8" i="22"/>
  <c r="M8" i="22"/>
  <c r="L8" i="22"/>
  <c r="K8" i="22"/>
  <c r="J8" i="22"/>
  <c r="I8" i="22"/>
  <c r="H8" i="22"/>
  <c r="F8" i="22"/>
  <c r="AF7" i="22"/>
  <c r="AE7" i="22"/>
  <c r="AD7" i="22"/>
  <c r="AC7" i="22"/>
  <c r="AB7" i="22"/>
  <c r="AA7" i="22"/>
  <c r="Z7" i="22"/>
  <c r="Y7" i="22"/>
  <c r="X7" i="22"/>
  <c r="V7" i="22"/>
  <c r="U7" i="22"/>
  <c r="T7" i="22"/>
  <c r="S7" i="22"/>
  <c r="R7" i="22"/>
  <c r="Q7" i="22"/>
  <c r="O7" i="22"/>
  <c r="N7" i="22"/>
  <c r="M7" i="22"/>
  <c r="L7" i="22"/>
  <c r="K7" i="22"/>
  <c r="J7" i="22"/>
  <c r="I7" i="22"/>
  <c r="H7" i="22"/>
  <c r="F7" i="22"/>
  <c r="AF6" i="22"/>
  <c r="AE6" i="22"/>
  <c r="AD6" i="22"/>
  <c r="AC6" i="22"/>
  <c r="AB6" i="22"/>
  <c r="AA6" i="22"/>
  <c r="Z6" i="22"/>
  <c r="Y6" i="22"/>
  <c r="X6" i="22"/>
  <c r="V6" i="22"/>
  <c r="U6" i="22"/>
  <c r="T6" i="22"/>
  <c r="S6" i="22"/>
  <c r="R6" i="22"/>
  <c r="Q6" i="22"/>
  <c r="O6" i="22"/>
  <c r="N6" i="22"/>
  <c r="M6" i="22"/>
  <c r="L6" i="22"/>
  <c r="K6" i="22"/>
  <c r="J6" i="22"/>
  <c r="I6" i="22"/>
  <c r="H6" i="22"/>
  <c r="F6" i="22"/>
  <c r="AF5" i="22"/>
  <c r="AE5" i="22"/>
  <c r="AD5" i="22"/>
  <c r="AC5" i="22"/>
  <c r="AB5" i="22"/>
  <c r="AA5" i="22"/>
  <c r="Z5" i="22"/>
  <c r="Y5" i="22"/>
  <c r="X5" i="22"/>
  <c r="V5" i="22"/>
  <c r="U5" i="22"/>
  <c r="T5" i="22"/>
  <c r="S5" i="22"/>
  <c r="R5" i="22"/>
  <c r="Q5" i="22"/>
  <c r="O5" i="22"/>
  <c r="N5" i="22"/>
  <c r="M5" i="22"/>
  <c r="L5" i="22"/>
  <c r="K5" i="22"/>
  <c r="J5" i="22"/>
  <c r="I5" i="22"/>
  <c r="H5" i="22"/>
  <c r="F5" i="22"/>
  <c r="AF4" i="22"/>
  <c r="AE4" i="22"/>
  <c r="AD4" i="22"/>
  <c r="AC4" i="22"/>
  <c r="AB4" i="22"/>
  <c r="AA4" i="22"/>
  <c r="Z4" i="22"/>
  <c r="Y4" i="22"/>
  <c r="X4" i="22"/>
  <c r="V4" i="22"/>
  <c r="U4" i="22"/>
  <c r="T4" i="22"/>
  <c r="S4" i="22"/>
  <c r="R4" i="22"/>
  <c r="Q4" i="22"/>
  <c r="O4" i="22"/>
  <c r="N4" i="22"/>
  <c r="M4" i="22"/>
  <c r="L4" i="22"/>
  <c r="K4" i="22"/>
  <c r="J4" i="22"/>
  <c r="I4" i="22"/>
  <c r="H4" i="22"/>
  <c r="F4" i="22"/>
  <c r="AF3" i="22"/>
  <c r="AE3" i="22"/>
  <c r="AD3" i="22"/>
  <c r="AC3" i="22"/>
  <c r="AB3" i="22"/>
  <c r="AA3" i="22"/>
  <c r="Z3" i="22"/>
  <c r="Y3" i="22"/>
  <c r="X3" i="22"/>
  <c r="V3" i="22"/>
  <c r="U3" i="22"/>
  <c r="T3" i="22"/>
  <c r="S3" i="22"/>
  <c r="R3" i="22"/>
  <c r="Q3" i="22"/>
  <c r="O3" i="22"/>
  <c r="N3" i="22"/>
  <c r="M3" i="22"/>
  <c r="L3" i="22"/>
  <c r="K3" i="22"/>
  <c r="J3" i="22"/>
  <c r="I3" i="22"/>
  <c r="H3" i="22"/>
  <c r="F3" i="22"/>
  <c r="AF2" i="22"/>
  <c r="AE2" i="22"/>
  <c r="AD2" i="22"/>
  <c r="AC2" i="22"/>
  <c r="AB2" i="22"/>
  <c r="AA2" i="22"/>
  <c r="Z2" i="22"/>
  <c r="Y2" i="22"/>
  <c r="X2" i="22"/>
  <c r="V2" i="22"/>
  <c r="U2" i="22"/>
  <c r="T2" i="22"/>
  <c r="S2" i="22"/>
  <c r="R2" i="22"/>
  <c r="Q2" i="22"/>
  <c r="O2" i="22"/>
  <c r="N2" i="22"/>
  <c r="M2" i="22"/>
  <c r="L2" i="22"/>
  <c r="K2" i="22"/>
  <c r="J2" i="22"/>
  <c r="I2" i="22"/>
  <c r="H2" i="22"/>
  <c r="F2" i="22"/>
  <c r="AF6" i="21"/>
  <c r="AE6" i="21"/>
  <c r="AD6" i="21"/>
  <c r="AC6" i="21"/>
  <c r="AB6" i="21"/>
  <c r="AA6" i="21"/>
  <c r="Z6" i="21"/>
  <c r="Y6" i="21"/>
  <c r="X6" i="21"/>
  <c r="V6" i="21"/>
  <c r="U6" i="21"/>
  <c r="T6" i="21"/>
  <c r="S6" i="21"/>
  <c r="R6" i="21"/>
  <c r="Q6" i="21"/>
  <c r="O6" i="21"/>
  <c r="N6" i="21"/>
  <c r="M6" i="21"/>
  <c r="L6" i="21"/>
  <c r="K6" i="21"/>
  <c r="J6" i="21"/>
  <c r="I6" i="21"/>
  <c r="H6" i="21"/>
  <c r="F6" i="21"/>
  <c r="AF5" i="21"/>
  <c r="AE5" i="21"/>
  <c r="AD5" i="21"/>
  <c r="AC5" i="21"/>
  <c r="AB5" i="21"/>
  <c r="AA5" i="21"/>
  <c r="Z5" i="21"/>
  <c r="Y5" i="21"/>
  <c r="X5" i="21"/>
  <c r="V5" i="21"/>
  <c r="U5" i="21"/>
  <c r="T5" i="21"/>
  <c r="S5" i="21"/>
  <c r="R5" i="21"/>
  <c r="Q5" i="21"/>
  <c r="O5" i="21"/>
  <c r="N5" i="21"/>
  <c r="M5" i="21"/>
  <c r="L5" i="21"/>
  <c r="K5" i="21"/>
  <c r="J5" i="21"/>
  <c r="I5" i="21"/>
  <c r="H5" i="21"/>
  <c r="F5" i="21"/>
  <c r="AF4" i="21"/>
  <c r="AE4" i="21"/>
  <c r="AD4" i="21"/>
  <c r="AC4" i="21"/>
  <c r="AB4" i="21"/>
  <c r="AA4" i="21"/>
  <c r="Z4" i="21"/>
  <c r="Y4" i="21"/>
  <c r="X4" i="21"/>
  <c r="V4" i="21"/>
  <c r="U4" i="21"/>
  <c r="T4" i="21"/>
  <c r="S4" i="21"/>
  <c r="R4" i="21"/>
  <c r="Q4" i="21"/>
  <c r="O4" i="21"/>
  <c r="N4" i="21"/>
  <c r="M4" i="21"/>
  <c r="L4" i="21"/>
  <c r="K4" i="21"/>
  <c r="J4" i="21"/>
  <c r="I4" i="21"/>
  <c r="H4" i="21"/>
  <c r="F4" i="21"/>
  <c r="AF3" i="21"/>
  <c r="AE3" i="21"/>
  <c r="AD3" i="21"/>
  <c r="AC3" i="21"/>
  <c r="AB3" i="21"/>
  <c r="AA3" i="21"/>
  <c r="Z3" i="21"/>
  <c r="Y3" i="21"/>
  <c r="X3" i="21"/>
  <c r="V3" i="21"/>
  <c r="U3" i="21"/>
  <c r="T3" i="21"/>
  <c r="S3" i="21"/>
  <c r="R3" i="21"/>
  <c r="Q3" i="21"/>
  <c r="O3" i="21"/>
  <c r="N3" i="21"/>
  <c r="M3" i="21"/>
  <c r="L3" i="21"/>
  <c r="K3" i="21"/>
  <c r="J3" i="21"/>
  <c r="I3" i="21"/>
  <c r="H3" i="21"/>
  <c r="F3" i="21"/>
  <c r="AF2" i="21"/>
  <c r="AE2" i="21"/>
  <c r="AD2" i="21"/>
  <c r="AC2" i="21"/>
  <c r="AB2" i="21"/>
  <c r="AA2" i="21"/>
  <c r="Z2" i="21"/>
  <c r="Y2" i="21"/>
  <c r="X2" i="21"/>
  <c r="V2" i="21"/>
  <c r="U2" i="21"/>
  <c r="T2" i="21"/>
  <c r="S2" i="21"/>
  <c r="R2" i="21"/>
  <c r="Q2" i="21"/>
  <c r="O2" i="21"/>
  <c r="N2" i="21"/>
  <c r="M2" i="21"/>
  <c r="L2" i="21"/>
  <c r="K2" i="21"/>
  <c r="J2" i="21"/>
  <c r="I2" i="21"/>
  <c r="H2" i="21"/>
  <c r="F2" i="21"/>
  <c r="AF6" i="20"/>
  <c r="AE6" i="20"/>
  <c r="AD6" i="20"/>
  <c r="AC6" i="20"/>
  <c r="AB6" i="20"/>
  <c r="AA6" i="20"/>
  <c r="Z6" i="20"/>
  <c r="Y6" i="20"/>
  <c r="X6" i="20"/>
  <c r="V6" i="20"/>
  <c r="U6" i="20"/>
  <c r="T6" i="20"/>
  <c r="S6" i="20"/>
  <c r="R6" i="20"/>
  <c r="Q6" i="20"/>
  <c r="O6" i="20"/>
  <c r="N6" i="20"/>
  <c r="M6" i="20"/>
  <c r="L6" i="20"/>
  <c r="K6" i="20"/>
  <c r="J6" i="20"/>
  <c r="I6" i="20"/>
  <c r="H6" i="20"/>
  <c r="F6" i="20"/>
  <c r="AF5" i="20"/>
  <c r="AE5" i="20"/>
  <c r="AD5" i="20"/>
  <c r="AC5" i="20"/>
  <c r="AB5" i="20"/>
  <c r="AA5" i="20"/>
  <c r="Z5" i="20"/>
  <c r="Y5" i="20"/>
  <c r="X5" i="20"/>
  <c r="V5" i="20"/>
  <c r="U5" i="20"/>
  <c r="T5" i="20"/>
  <c r="S5" i="20"/>
  <c r="R5" i="20"/>
  <c r="Q5" i="20"/>
  <c r="O5" i="20"/>
  <c r="N5" i="20"/>
  <c r="M5" i="20"/>
  <c r="L5" i="20"/>
  <c r="K5" i="20"/>
  <c r="J5" i="20"/>
  <c r="I5" i="20"/>
  <c r="H5" i="20"/>
  <c r="F5" i="20"/>
  <c r="AF4" i="20"/>
  <c r="AE4" i="20"/>
  <c r="AD4" i="20"/>
  <c r="AC4" i="20"/>
  <c r="AB4" i="20"/>
  <c r="AA4" i="20"/>
  <c r="Z4" i="20"/>
  <c r="Y4" i="20"/>
  <c r="X4" i="20"/>
  <c r="V4" i="20"/>
  <c r="U4" i="20"/>
  <c r="T4" i="20"/>
  <c r="S4" i="20"/>
  <c r="R4" i="20"/>
  <c r="Q4" i="20"/>
  <c r="O4" i="20"/>
  <c r="N4" i="20"/>
  <c r="M4" i="20"/>
  <c r="L4" i="20"/>
  <c r="K4" i="20"/>
  <c r="J4" i="20"/>
  <c r="I4" i="20"/>
  <c r="H4" i="20"/>
  <c r="F4" i="20"/>
  <c r="AF3" i="20"/>
  <c r="AE3" i="20"/>
  <c r="AD3" i="20"/>
  <c r="AC3" i="20"/>
  <c r="AB3" i="20"/>
  <c r="AA3" i="20"/>
  <c r="Z3" i="20"/>
  <c r="Y3" i="20"/>
  <c r="X3" i="20"/>
  <c r="V3" i="20"/>
  <c r="U3" i="20"/>
  <c r="T3" i="20"/>
  <c r="S3" i="20"/>
  <c r="R3" i="20"/>
  <c r="Q3" i="20"/>
  <c r="O3" i="20"/>
  <c r="N3" i="20"/>
  <c r="M3" i="20"/>
  <c r="L3" i="20"/>
  <c r="K3" i="20"/>
  <c r="J3" i="20"/>
  <c r="I3" i="20"/>
  <c r="H3" i="20"/>
  <c r="F3" i="20"/>
  <c r="AF2" i="20"/>
  <c r="AE2" i="20"/>
  <c r="AD2" i="20"/>
  <c r="AC2" i="20"/>
  <c r="AB2" i="20"/>
  <c r="AA2" i="20"/>
  <c r="Z2" i="20"/>
  <c r="Y2" i="20"/>
  <c r="X2" i="20"/>
  <c r="V2" i="20"/>
  <c r="U2" i="20"/>
  <c r="T2" i="20"/>
  <c r="S2" i="20"/>
  <c r="R2" i="20"/>
  <c r="Q2" i="20"/>
  <c r="O2" i="20"/>
  <c r="N2" i="20"/>
  <c r="M2" i="20"/>
  <c r="L2" i="20"/>
  <c r="K2" i="20"/>
  <c r="J2" i="20"/>
  <c r="I2" i="20"/>
  <c r="H2" i="20"/>
  <c r="F2" i="20"/>
  <c r="AF8" i="19"/>
  <c r="AE8" i="19"/>
  <c r="AD8" i="19"/>
  <c r="AC8" i="19"/>
  <c r="AB8" i="19"/>
  <c r="AA8" i="19"/>
  <c r="Z8" i="19"/>
  <c r="Y8" i="19"/>
  <c r="X8" i="19"/>
  <c r="V8" i="19"/>
  <c r="U8" i="19"/>
  <c r="T8" i="19"/>
  <c r="S8" i="19"/>
  <c r="R8" i="19"/>
  <c r="Q8" i="19"/>
  <c r="O8" i="19"/>
  <c r="N8" i="19"/>
  <c r="M8" i="19"/>
  <c r="L8" i="19"/>
  <c r="K8" i="19"/>
  <c r="J8" i="19"/>
  <c r="I8" i="19"/>
  <c r="H8" i="19"/>
  <c r="F8" i="19"/>
  <c r="AF7" i="19"/>
  <c r="AE7" i="19"/>
  <c r="AD7" i="19"/>
  <c r="AC7" i="19"/>
  <c r="AB7" i="19"/>
  <c r="AA7" i="19"/>
  <c r="Z7" i="19"/>
  <c r="Y7" i="19"/>
  <c r="X7" i="19"/>
  <c r="V7" i="19"/>
  <c r="U7" i="19"/>
  <c r="T7" i="19"/>
  <c r="S7" i="19"/>
  <c r="R7" i="19"/>
  <c r="Q7" i="19"/>
  <c r="O7" i="19"/>
  <c r="N7" i="19"/>
  <c r="M7" i="19"/>
  <c r="L7" i="19"/>
  <c r="K7" i="19"/>
  <c r="J7" i="19"/>
  <c r="I7" i="19"/>
  <c r="H7" i="19"/>
  <c r="F7" i="19"/>
  <c r="AF6" i="19"/>
  <c r="AE6" i="19"/>
  <c r="AD6" i="19"/>
  <c r="AC6" i="19"/>
  <c r="AB6" i="19"/>
  <c r="AA6" i="19"/>
  <c r="Z6" i="19"/>
  <c r="Y6" i="19"/>
  <c r="X6" i="19"/>
  <c r="V6" i="19"/>
  <c r="U6" i="19"/>
  <c r="T6" i="19"/>
  <c r="S6" i="19"/>
  <c r="R6" i="19"/>
  <c r="Q6" i="19"/>
  <c r="O6" i="19"/>
  <c r="N6" i="19"/>
  <c r="M6" i="19"/>
  <c r="L6" i="19"/>
  <c r="K6" i="19"/>
  <c r="J6" i="19"/>
  <c r="I6" i="19"/>
  <c r="H6" i="19"/>
  <c r="F6" i="19"/>
  <c r="AF5" i="19"/>
  <c r="AE5" i="19"/>
  <c r="AD5" i="19"/>
  <c r="AC5" i="19"/>
  <c r="AB5" i="19"/>
  <c r="AA5" i="19"/>
  <c r="Z5" i="19"/>
  <c r="Y5" i="19"/>
  <c r="X5" i="19"/>
  <c r="V5" i="19"/>
  <c r="U5" i="19"/>
  <c r="T5" i="19"/>
  <c r="S5" i="19"/>
  <c r="R5" i="19"/>
  <c r="Q5" i="19"/>
  <c r="O5" i="19"/>
  <c r="N5" i="19"/>
  <c r="M5" i="19"/>
  <c r="L5" i="19"/>
  <c r="K5" i="19"/>
  <c r="J5" i="19"/>
  <c r="I5" i="19"/>
  <c r="H5" i="19"/>
  <c r="F5" i="19"/>
  <c r="AF4" i="19"/>
  <c r="AE4" i="19"/>
  <c r="AD4" i="19"/>
  <c r="AC4" i="19"/>
  <c r="AB4" i="19"/>
  <c r="AA4" i="19"/>
  <c r="Z4" i="19"/>
  <c r="Y4" i="19"/>
  <c r="X4" i="19"/>
  <c r="V4" i="19"/>
  <c r="U4" i="19"/>
  <c r="T4" i="19"/>
  <c r="S4" i="19"/>
  <c r="R4" i="19"/>
  <c r="Q4" i="19"/>
  <c r="O4" i="19"/>
  <c r="N4" i="19"/>
  <c r="M4" i="19"/>
  <c r="L4" i="19"/>
  <c r="K4" i="19"/>
  <c r="J4" i="19"/>
  <c r="I4" i="19"/>
  <c r="H4" i="19"/>
  <c r="F4" i="19"/>
  <c r="AF3" i="19"/>
  <c r="AE3" i="19"/>
  <c r="AD3" i="19"/>
  <c r="AC3" i="19"/>
  <c r="AB3" i="19"/>
  <c r="AA3" i="19"/>
  <c r="Z3" i="19"/>
  <c r="Y3" i="19"/>
  <c r="X3" i="19"/>
  <c r="V3" i="19"/>
  <c r="U3" i="19"/>
  <c r="T3" i="19"/>
  <c r="S3" i="19"/>
  <c r="R3" i="19"/>
  <c r="Q3" i="19"/>
  <c r="O3" i="19"/>
  <c r="N3" i="19"/>
  <c r="M3" i="19"/>
  <c r="L3" i="19"/>
  <c r="K3" i="19"/>
  <c r="J3" i="19"/>
  <c r="I3" i="19"/>
  <c r="H3" i="19"/>
  <c r="F3" i="19"/>
  <c r="AF2" i="19"/>
  <c r="AE2" i="19"/>
  <c r="AD2" i="19"/>
  <c r="AC2" i="19"/>
  <c r="AB2" i="19"/>
  <c r="AA2" i="19"/>
  <c r="Z2" i="19"/>
  <c r="Y2" i="19"/>
  <c r="X2" i="19"/>
  <c r="V2" i="19"/>
  <c r="U2" i="19"/>
  <c r="T2" i="19"/>
  <c r="S2" i="19"/>
  <c r="R2" i="19"/>
  <c r="Q2" i="19"/>
  <c r="O2" i="19"/>
  <c r="N2" i="19"/>
  <c r="M2" i="19"/>
  <c r="L2" i="19"/>
  <c r="K2" i="19"/>
  <c r="J2" i="19"/>
  <c r="I2" i="19"/>
  <c r="H2" i="19"/>
  <c r="F2" i="19"/>
  <c r="AF6" i="18"/>
  <c r="AE6" i="18"/>
  <c r="AD6" i="18"/>
  <c r="AC6" i="18"/>
  <c r="AB6" i="18"/>
  <c r="AA6" i="18"/>
  <c r="Z6" i="18"/>
  <c r="Y6" i="18"/>
  <c r="X6" i="18"/>
  <c r="V6" i="18"/>
  <c r="U6" i="18"/>
  <c r="T6" i="18"/>
  <c r="S6" i="18"/>
  <c r="R6" i="18"/>
  <c r="Q6" i="18"/>
  <c r="O6" i="18"/>
  <c r="N6" i="18"/>
  <c r="M6" i="18"/>
  <c r="L6" i="18"/>
  <c r="K6" i="18"/>
  <c r="J6" i="18"/>
  <c r="I6" i="18"/>
  <c r="H6" i="18"/>
  <c r="F6" i="18"/>
  <c r="AF5" i="18"/>
  <c r="AE5" i="18"/>
  <c r="AD5" i="18"/>
  <c r="AC5" i="18"/>
  <c r="AB5" i="18"/>
  <c r="AA5" i="18"/>
  <c r="Z5" i="18"/>
  <c r="Y5" i="18"/>
  <c r="X5" i="18"/>
  <c r="V5" i="18"/>
  <c r="U5" i="18"/>
  <c r="T5" i="18"/>
  <c r="S5" i="18"/>
  <c r="R5" i="18"/>
  <c r="Q5" i="18"/>
  <c r="O5" i="18"/>
  <c r="N5" i="18"/>
  <c r="M5" i="18"/>
  <c r="L5" i="18"/>
  <c r="K5" i="18"/>
  <c r="J5" i="18"/>
  <c r="I5" i="18"/>
  <c r="H5" i="18"/>
  <c r="F5" i="18"/>
  <c r="AF4" i="18"/>
  <c r="AE4" i="18"/>
  <c r="AD4" i="18"/>
  <c r="AC4" i="18"/>
  <c r="AB4" i="18"/>
  <c r="AA4" i="18"/>
  <c r="Z4" i="18"/>
  <c r="Y4" i="18"/>
  <c r="X4" i="18"/>
  <c r="V4" i="18"/>
  <c r="U4" i="18"/>
  <c r="T4" i="18"/>
  <c r="S4" i="18"/>
  <c r="R4" i="18"/>
  <c r="Q4" i="18"/>
  <c r="O4" i="18"/>
  <c r="N4" i="18"/>
  <c r="M4" i="18"/>
  <c r="L4" i="18"/>
  <c r="K4" i="18"/>
  <c r="J4" i="18"/>
  <c r="I4" i="18"/>
  <c r="H4" i="18"/>
  <c r="F4" i="18"/>
  <c r="AF3" i="18"/>
  <c r="AE3" i="18"/>
  <c r="AD3" i="18"/>
  <c r="AC3" i="18"/>
  <c r="AB3" i="18"/>
  <c r="AA3" i="18"/>
  <c r="Z3" i="18"/>
  <c r="Y3" i="18"/>
  <c r="X3" i="18"/>
  <c r="V3" i="18"/>
  <c r="U3" i="18"/>
  <c r="T3" i="18"/>
  <c r="S3" i="18"/>
  <c r="R3" i="18"/>
  <c r="Q3" i="18"/>
  <c r="O3" i="18"/>
  <c r="N3" i="18"/>
  <c r="M3" i="18"/>
  <c r="L3" i="18"/>
  <c r="K3" i="18"/>
  <c r="J3" i="18"/>
  <c r="I3" i="18"/>
  <c r="H3" i="18"/>
  <c r="F3" i="18"/>
  <c r="AF2" i="18"/>
  <c r="AE2" i="18"/>
  <c r="AD2" i="18"/>
  <c r="AC2" i="18"/>
  <c r="AB2" i="18"/>
  <c r="AA2" i="18"/>
  <c r="Z2" i="18"/>
  <c r="Y2" i="18"/>
  <c r="X2" i="18"/>
  <c r="V2" i="18"/>
  <c r="U2" i="18"/>
  <c r="T2" i="18"/>
  <c r="S2" i="18"/>
  <c r="R2" i="18"/>
  <c r="Q2" i="18"/>
  <c r="O2" i="18"/>
  <c r="N2" i="18"/>
  <c r="M2" i="18"/>
  <c r="L2" i="18"/>
  <c r="K2" i="18"/>
  <c r="J2" i="18"/>
  <c r="I2" i="18"/>
  <c r="H2" i="18"/>
  <c r="F2" i="18"/>
  <c r="AF6" i="17"/>
  <c r="AE6" i="17"/>
  <c r="AD6" i="17"/>
  <c r="AC6" i="17"/>
  <c r="AB6" i="17"/>
  <c r="AA6" i="17"/>
  <c r="Z6" i="17"/>
  <c r="Y6" i="17"/>
  <c r="X6" i="17"/>
  <c r="V6" i="17"/>
  <c r="U6" i="17"/>
  <c r="T6" i="17"/>
  <c r="S6" i="17"/>
  <c r="R6" i="17"/>
  <c r="Q6" i="17"/>
  <c r="O6" i="17"/>
  <c r="N6" i="17"/>
  <c r="M6" i="17"/>
  <c r="L6" i="17"/>
  <c r="K6" i="17"/>
  <c r="J6" i="17"/>
  <c r="I6" i="17"/>
  <c r="H6" i="17"/>
  <c r="F6" i="17"/>
  <c r="AF5" i="17"/>
  <c r="AE5" i="17"/>
  <c r="AD5" i="17"/>
  <c r="AC5" i="17"/>
  <c r="AB5" i="17"/>
  <c r="AA5" i="17"/>
  <c r="Z5" i="17"/>
  <c r="Y5" i="17"/>
  <c r="X5" i="17"/>
  <c r="V5" i="17"/>
  <c r="U5" i="17"/>
  <c r="T5" i="17"/>
  <c r="S5" i="17"/>
  <c r="R5" i="17"/>
  <c r="Q5" i="17"/>
  <c r="O5" i="17"/>
  <c r="N5" i="17"/>
  <c r="M5" i="17"/>
  <c r="L5" i="17"/>
  <c r="K5" i="17"/>
  <c r="J5" i="17"/>
  <c r="I5" i="17"/>
  <c r="H5" i="17"/>
  <c r="F5" i="17"/>
  <c r="AF4" i="17"/>
  <c r="AE4" i="17"/>
  <c r="AD4" i="17"/>
  <c r="AC4" i="17"/>
  <c r="AB4" i="17"/>
  <c r="AA4" i="17"/>
  <c r="Z4" i="17"/>
  <c r="Y4" i="17"/>
  <c r="X4" i="17"/>
  <c r="V4" i="17"/>
  <c r="U4" i="17"/>
  <c r="T4" i="17"/>
  <c r="S4" i="17"/>
  <c r="R4" i="17"/>
  <c r="Q4" i="17"/>
  <c r="O4" i="17"/>
  <c r="N4" i="17"/>
  <c r="M4" i="17"/>
  <c r="L4" i="17"/>
  <c r="K4" i="17"/>
  <c r="J4" i="17"/>
  <c r="I4" i="17"/>
  <c r="H4" i="17"/>
  <c r="F4" i="17"/>
  <c r="AF3" i="17"/>
  <c r="AE3" i="17"/>
  <c r="AD3" i="17"/>
  <c r="AC3" i="17"/>
  <c r="AB3" i="17"/>
  <c r="AA3" i="17"/>
  <c r="Z3" i="17"/>
  <c r="Y3" i="17"/>
  <c r="X3" i="17"/>
  <c r="V3" i="17"/>
  <c r="U3" i="17"/>
  <c r="T3" i="17"/>
  <c r="S3" i="17"/>
  <c r="R3" i="17"/>
  <c r="Q3" i="17"/>
  <c r="O3" i="17"/>
  <c r="N3" i="17"/>
  <c r="M3" i="17"/>
  <c r="L3" i="17"/>
  <c r="K3" i="17"/>
  <c r="J3" i="17"/>
  <c r="I3" i="17"/>
  <c r="H3" i="17"/>
  <c r="F3" i="17"/>
  <c r="AF2" i="17"/>
  <c r="AE2" i="17"/>
  <c r="AD2" i="17"/>
  <c r="AC2" i="17"/>
  <c r="AB2" i="17"/>
  <c r="AA2" i="17"/>
  <c r="Z2" i="17"/>
  <c r="Y2" i="17"/>
  <c r="X2" i="17"/>
  <c r="V2" i="17"/>
  <c r="U2" i="17"/>
  <c r="T2" i="17"/>
  <c r="S2" i="17"/>
  <c r="R2" i="17"/>
  <c r="Q2" i="17"/>
  <c r="O2" i="17"/>
  <c r="N2" i="17"/>
  <c r="M2" i="17"/>
  <c r="L2" i="17"/>
  <c r="K2" i="17"/>
  <c r="J2" i="17"/>
  <c r="I2" i="17"/>
  <c r="H2" i="17"/>
  <c r="F2" i="17"/>
  <c r="AF6" i="16"/>
  <c r="AE6" i="16"/>
  <c r="AD6" i="16"/>
  <c r="AC6" i="16"/>
  <c r="AB6" i="16"/>
  <c r="AA6" i="16"/>
  <c r="Z6" i="16"/>
  <c r="Y6" i="16"/>
  <c r="X6" i="16"/>
  <c r="V6" i="16"/>
  <c r="U6" i="16"/>
  <c r="T6" i="16"/>
  <c r="S6" i="16"/>
  <c r="R6" i="16"/>
  <c r="Q6" i="16"/>
  <c r="O6" i="16"/>
  <c r="N6" i="16"/>
  <c r="M6" i="16"/>
  <c r="L6" i="16"/>
  <c r="K6" i="16"/>
  <c r="J6" i="16"/>
  <c r="I6" i="16"/>
  <c r="H6" i="16"/>
  <c r="F6" i="16"/>
  <c r="AF5" i="16"/>
  <c r="AE5" i="16"/>
  <c r="AD5" i="16"/>
  <c r="AC5" i="16"/>
  <c r="AB5" i="16"/>
  <c r="AA5" i="16"/>
  <c r="Z5" i="16"/>
  <c r="Y5" i="16"/>
  <c r="X5" i="16"/>
  <c r="V5" i="16"/>
  <c r="U5" i="16"/>
  <c r="T5" i="16"/>
  <c r="S5" i="16"/>
  <c r="R5" i="16"/>
  <c r="Q5" i="16"/>
  <c r="O5" i="16"/>
  <c r="N5" i="16"/>
  <c r="M5" i="16"/>
  <c r="L5" i="16"/>
  <c r="K5" i="16"/>
  <c r="J5" i="16"/>
  <c r="I5" i="16"/>
  <c r="H5" i="16"/>
  <c r="F5" i="16"/>
  <c r="AF4" i="16"/>
  <c r="AE4" i="16"/>
  <c r="AD4" i="16"/>
  <c r="AC4" i="16"/>
  <c r="AB4" i="16"/>
  <c r="AA4" i="16"/>
  <c r="Z4" i="16"/>
  <c r="Y4" i="16"/>
  <c r="X4" i="16"/>
  <c r="V4" i="16"/>
  <c r="U4" i="16"/>
  <c r="T4" i="16"/>
  <c r="S4" i="16"/>
  <c r="R4" i="16"/>
  <c r="Q4" i="16"/>
  <c r="O4" i="16"/>
  <c r="N4" i="16"/>
  <c r="M4" i="16"/>
  <c r="L4" i="16"/>
  <c r="K4" i="16"/>
  <c r="J4" i="16"/>
  <c r="I4" i="16"/>
  <c r="H4" i="16"/>
  <c r="F4" i="16"/>
  <c r="AF3" i="16"/>
  <c r="AE3" i="16"/>
  <c r="AD3" i="16"/>
  <c r="AC3" i="16"/>
  <c r="AB3" i="16"/>
  <c r="AA3" i="16"/>
  <c r="Z3" i="16"/>
  <c r="Y3" i="16"/>
  <c r="X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F3" i="16"/>
  <c r="AF2" i="16"/>
  <c r="AE2" i="16"/>
  <c r="AD2" i="16"/>
  <c r="AC2" i="16"/>
  <c r="AB2" i="16"/>
  <c r="AA2" i="16"/>
  <c r="Z2" i="16"/>
  <c r="Y2" i="16"/>
  <c r="X2" i="16"/>
  <c r="V2" i="16"/>
  <c r="U2" i="16"/>
  <c r="T2" i="16"/>
  <c r="S2" i="16"/>
  <c r="R2" i="16"/>
  <c r="Q2" i="16"/>
  <c r="O2" i="16"/>
  <c r="N2" i="16"/>
  <c r="M2" i="16"/>
  <c r="L2" i="16"/>
  <c r="K2" i="16"/>
  <c r="J2" i="16"/>
  <c r="I2" i="16"/>
  <c r="H2" i="16"/>
  <c r="F2" i="16"/>
  <c r="AF6" i="15"/>
  <c r="AE6" i="15"/>
  <c r="AD6" i="15"/>
  <c r="AC6" i="15"/>
  <c r="AB6" i="15"/>
  <c r="AA6" i="15"/>
  <c r="Z6" i="15"/>
  <c r="Y6" i="15"/>
  <c r="X6" i="15"/>
  <c r="V6" i="15"/>
  <c r="U6" i="15"/>
  <c r="T6" i="15"/>
  <c r="S6" i="15"/>
  <c r="R6" i="15"/>
  <c r="Q6" i="15"/>
  <c r="O6" i="15"/>
  <c r="N6" i="15"/>
  <c r="M6" i="15"/>
  <c r="L6" i="15"/>
  <c r="K6" i="15"/>
  <c r="J6" i="15"/>
  <c r="I6" i="15"/>
  <c r="H6" i="15"/>
  <c r="F6" i="15"/>
  <c r="AF5" i="15"/>
  <c r="AE5" i="15"/>
  <c r="AD5" i="15"/>
  <c r="AC5" i="15"/>
  <c r="AB5" i="15"/>
  <c r="AA5" i="15"/>
  <c r="Z5" i="15"/>
  <c r="Y5" i="15"/>
  <c r="X5" i="15"/>
  <c r="V5" i="15"/>
  <c r="U5" i="15"/>
  <c r="T5" i="15"/>
  <c r="S5" i="15"/>
  <c r="R5" i="15"/>
  <c r="Q5" i="15"/>
  <c r="O5" i="15"/>
  <c r="N5" i="15"/>
  <c r="M5" i="15"/>
  <c r="L5" i="15"/>
  <c r="K5" i="15"/>
  <c r="J5" i="15"/>
  <c r="I5" i="15"/>
  <c r="H5" i="15"/>
  <c r="F5" i="15"/>
  <c r="AF4" i="15"/>
  <c r="AE4" i="15"/>
  <c r="AD4" i="15"/>
  <c r="AC4" i="15"/>
  <c r="AB4" i="15"/>
  <c r="AA4" i="15"/>
  <c r="Z4" i="15"/>
  <c r="Y4" i="15"/>
  <c r="X4" i="15"/>
  <c r="V4" i="15"/>
  <c r="U4" i="15"/>
  <c r="T4" i="15"/>
  <c r="S4" i="15"/>
  <c r="R4" i="15"/>
  <c r="Q4" i="15"/>
  <c r="O4" i="15"/>
  <c r="N4" i="15"/>
  <c r="M4" i="15"/>
  <c r="L4" i="15"/>
  <c r="K4" i="15"/>
  <c r="J4" i="15"/>
  <c r="I4" i="15"/>
  <c r="H4" i="15"/>
  <c r="F4" i="15"/>
  <c r="AF3" i="15"/>
  <c r="AE3" i="15"/>
  <c r="AD3" i="15"/>
  <c r="AC3" i="15"/>
  <c r="AB3" i="15"/>
  <c r="AA3" i="15"/>
  <c r="Z3" i="15"/>
  <c r="Y3" i="15"/>
  <c r="X3" i="15"/>
  <c r="V3" i="15"/>
  <c r="U3" i="15"/>
  <c r="T3" i="15"/>
  <c r="S3" i="15"/>
  <c r="R3" i="15"/>
  <c r="Q3" i="15"/>
  <c r="O3" i="15"/>
  <c r="N3" i="15"/>
  <c r="M3" i="15"/>
  <c r="L3" i="15"/>
  <c r="K3" i="15"/>
  <c r="J3" i="15"/>
  <c r="I3" i="15"/>
  <c r="H3" i="15"/>
  <c r="F3" i="15"/>
  <c r="AF2" i="15"/>
  <c r="AE2" i="15"/>
  <c r="AD2" i="15"/>
  <c r="AC2" i="15"/>
  <c r="AB2" i="15"/>
  <c r="AA2" i="15"/>
  <c r="Z2" i="15"/>
  <c r="Y2" i="15"/>
  <c r="X2" i="15"/>
  <c r="V2" i="15"/>
  <c r="U2" i="15"/>
  <c r="T2" i="15"/>
  <c r="S2" i="15"/>
  <c r="R2" i="15"/>
  <c r="Q2" i="15"/>
  <c r="O2" i="15"/>
  <c r="N2" i="15"/>
  <c r="M2" i="15"/>
  <c r="L2" i="15"/>
  <c r="K2" i="15"/>
  <c r="J2" i="15"/>
  <c r="I2" i="15"/>
  <c r="H2" i="15"/>
  <c r="F2" i="15"/>
  <c r="AF8" i="14"/>
  <c r="AE8" i="14"/>
  <c r="AD8" i="14"/>
  <c r="AC8" i="14"/>
  <c r="AB8" i="14"/>
  <c r="AA8" i="14"/>
  <c r="Z8" i="14"/>
  <c r="Y8" i="14"/>
  <c r="X8" i="14"/>
  <c r="V8" i="14"/>
  <c r="U8" i="14"/>
  <c r="T8" i="14"/>
  <c r="S8" i="14"/>
  <c r="R8" i="14"/>
  <c r="Q8" i="14"/>
  <c r="O8" i="14"/>
  <c r="N8" i="14"/>
  <c r="M8" i="14"/>
  <c r="L8" i="14"/>
  <c r="K8" i="14"/>
  <c r="J8" i="14"/>
  <c r="I8" i="14"/>
  <c r="H8" i="14"/>
  <c r="F8" i="14"/>
  <c r="AF7" i="14"/>
  <c r="AE7" i="14"/>
  <c r="AD7" i="14"/>
  <c r="AC7" i="14"/>
  <c r="AB7" i="14"/>
  <c r="AA7" i="14"/>
  <c r="Z7" i="14"/>
  <c r="Y7" i="14"/>
  <c r="X7" i="14"/>
  <c r="V7" i="14"/>
  <c r="U7" i="14"/>
  <c r="T7" i="14"/>
  <c r="S7" i="14"/>
  <c r="R7" i="14"/>
  <c r="Q7" i="14"/>
  <c r="O7" i="14"/>
  <c r="N7" i="14"/>
  <c r="M7" i="14"/>
  <c r="L7" i="14"/>
  <c r="K7" i="14"/>
  <c r="J7" i="14"/>
  <c r="I7" i="14"/>
  <c r="H7" i="14"/>
  <c r="F7" i="14"/>
  <c r="AF6" i="14"/>
  <c r="AE6" i="14"/>
  <c r="AD6" i="14"/>
  <c r="AC6" i="14"/>
  <c r="AB6" i="14"/>
  <c r="AA6" i="14"/>
  <c r="Z6" i="14"/>
  <c r="Y6" i="14"/>
  <c r="X6" i="14"/>
  <c r="V6" i="14"/>
  <c r="U6" i="14"/>
  <c r="T6" i="14"/>
  <c r="S6" i="14"/>
  <c r="R6" i="14"/>
  <c r="Q6" i="14"/>
  <c r="O6" i="14"/>
  <c r="N6" i="14"/>
  <c r="M6" i="14"/>
  <c r="L6" i="14"/>
  <c r="K6" i="14"/>
  <c r="J6" i="14"/>
  <c r="I6" i="14"/>
  <c r="H6" i="14"/>
  <c r="F6" i="14"/>
  <c r="AF5" i="14"/>
  <c r="AE5" i="14"/>
  <c r="AD5" i="14"/>
  <c r="AC5" i="14"/>
  <c r="AB5" i="14"/>
  <c r="AA5" i="14"/>
  <c r="Z5" i="14"/>
  <c r="Y5" i="14"/>
  <c r="X5" i="14"/>
  <c r="V5" i="14"/>
  <c r="U5" i="14"/>
  <c r="T5" i="14"/>
  <c r="S5" i="14"/>
  <c r="R5" i="14"/>
  <c r="Q5" i="14"/>
  <c r="O5" i="14"/>
  <c r="N5" i="14"/>
  <c r="M5" i="14"/>
  <c r="L5" i="14"/>
  <c r="K5" i="14"/>
  <c r="J5" i="14"/>
  <c r="I5" i="14"/>
  <c r="H5" i="14"/>
  <c r="F5" i="14"/>
  <c r="AF4" i="14"/>
  <c r="AE4" i="14"/>
  <c r="AD4" i="14"/>
  <c r="AC4" i="14"/>
  <c r="AB4" i="14"/>
  <c r="AA4" i="14"/>
  <c r="Z4" i="14"/>
  <c r="Y4" i="14"/>
  <c r="X4" i="14"/>
  <c r="V4" i="14"/>
  <c r="U4" i="14"/>
  <c r="T4" i="14"/>
  <c r="S4" i="14"/>
  <c r="R4" i="14"/>
  <c r="Q4" i="14"/>
  <c r="O4" i="14"/>
  <c r="N4" i="14"/>
  <c r="M4" i="14"/>
  <c r="L4" i="14"/>
  <c r="K4" i="14"/>
  <c r="J4" i="14"/>
  <c r="I4" i="14"/>
  <c r="H4" i="14"/>
  <c r="F4" i="14"/>
  <c r="AF3" i="14"/>
  <c r="AE3" i="14"/>
  <c r="AD3" i="14"/>
  <c r="AC3" i="14"/>
  <c r="AB3" i="14"/>
  <c r="AA3" i="14"/>
  <c r="Z3" i="14"/>
  <c r="Y3" i="14"/>
  <c r="X3" i="14"/>
  <c r="V3" i="14"/>
  <c r="U3" i="14"/>
  <c r="T3" i="14"/>
  <c r="S3" i="14"/>
  <c r="R3" i="14"/>
  <c r="Q3" i="14"/>
  <c r="O3" i="14"/>
  <c r="N3" i="14"/>
  <c r="M3" i="14"/>
  <c r="L3" i="14"/>
  <c r="K3" i="14"/>
  <c r="J3" i="14"/>
  <c r="I3" i="14"/>
  <c r="H3" i="14"/>
  <c r="F3" i="14"/>
  <c r="AF2" i="14"/>
  <c r="AE2" i="14"/>
  <c r="AD2" i="14"/>
  <c r="AC2" i="14"/>
  <c r="AB2" i="14"/>
  <c r="AA2" i="14"/>
  <c r="Z2" i="14"/>
  <c r="Y2" i="14"/>
  <c r="X2" i="14"/>
  <c r="V2" i="14"/>
  <c r="U2" i="14"/>
  <c r="T2" i="14"/>
  <c r="S2" i="14"/>
  <c r="R2" i="14"/>
  <c r="Q2" i="14"/>
  <c r="O2" i="14"/>
  <c r="N2" i="14"/>
  <c r="M2" i="14"/>
  <c r="L2" i="14"/>
  <c r="K2" i="14"/>
  <c r="J2" i="14"/>
  <c r="I2" i="14"/>
  <c r="H2" i="14"/>
  <c r="F2" i="14"/>
  <c r="AF8" i="13"/>
  <c r="AE8" i="13"/>
  <c r="AD8" i="13"/>
  <c r="AC8" i="13"/>
  <c r="AB8" i="13"/>
  <c r="AA8" i="13"/>
  <c r="Z8" i="13"/>
  <c r="Y8" i="13"/>
  <c r="X8" i="13"/>
  <c r="V8" i="13"/>
  <c r="U8" i="13"/>
  <c r="T8" i="13"/>
  <c r="S8" i="13"/>
  <c r="R8" i="13"/>
  <c r="Q8" i="13"/>
  <c r="O8" i="13"/>
  <c r="N8" i="13"/>
  <c r="M8" i="13"/>
  <c r="L8" i="13"/>
  <c r="K8" i="13"/>
  <c r="J8" i="13"/>
  <c r="I8" i="13"/>
  <c r="H8" i="13"/>
  <c r="F8" i="13"/>
  <c r="AF7" i="13"/>
  <c r="AE7" i="13"/>
  <c r="AD7" i="13"/>
  <c r="AC7" i="13"/>
  <c r="AB7" i="13"/>
  <c r="AA7" i="13"/>
  <c r="Z7" i="13"/>
  <c r="Y7" i="13"/>
  <c r="X7" i="13"/>
  <c r="V7" i="13"/>
  <c r="U7" i="13"/>
  <c r="T7" i="13"/>
  <c r="S7" i="13"/>
  <c r="R7" i="13"/>
  <c r="Q7" i="13"/>
  <c r="O7" i="13"/>
  <c r="N7" i="13"/>
  <c r="M7" i="13"/>
  <c r="L7" i="13"/>
  <c r="K7" i="13"/>
  <c r="J7" i="13"/>
  <c r="I7" i="13"/>
  <c r="H7" i="13"/>
  <c r="F7" i="13"/>
  <c r="AF6" i="13"/>
  <c r="AE6" i="13"/>
  <c r="AD6" i="13"/>
  <c r="AC6" i="13"/>
  <c r="AB6" i="13"/>
  <c r="AA6" i="13"/>
  <c r="Z6" i="13"/>
  <c r="Y6" i="13"/>
  <c r="X6" i="13"/>
  <c r="V6" i="13"/>
  <c r="U6" i="13"/>
  <c r="T6" i="13"/>
  <c r="S6" i="13"/>
  <c r="R6" i="13"/>
  <c r="Q6" i="13"/>
  <c r="O6" i="13"/>
  <c r="N6" i="13"/>
  <c r="M6" i="13"/>
  <c r="L6" i="13"/>
  <c r="K6" i="13"/>
  <c r="J6" i="13"/>
  <c r="I6" i="13"/>
  <c r="H6" i="13"/>
  <c r="F6" i="13"/>
  <c r="AF5" i="13"/>
  <c r="AE5" i="13"/>
  <c r="AD5" i="13"/>
  <c r="AC5" i="13"/>
  <c r="AB5" i="13"/>
  <c r="AA5" i="13"/>
  <c r="Z5" i="13"/>
  <c r="Y5" i="13"/>
  <c r="X5" i="13"/>
  <c r="V5" i="13"/>
  <c r="U5" i="13"/>
  <c r="T5" i="13"/>
  <c r="S5" i="13"/>
  <c r="R5" i="13"/>
  <c r="Q5" i="13"/>
  <c r="O5" i="13"/>
  <c r="N5" i="13"/>
  <c r="M5" i="13"/>
  <c r="L5" i="13"/>
  <c r="K5" i="13"/>
  <c r="J5" i="13"/>
  <c r="I5" i="13"/>
  <c r="H5" i="13"/>
  <c r="F5" i="13"/>
  <c r="AF4" i="13"/>
  <c r="AE4" i="13"/>
  <c r="AD4" i="13"/>
  <c r="AC4" i="13"/>
  <c r="AB4" i="13"/>
  <c r="AA4" i="13"/>
  <c r="Z4" i="13"/>
  <c r="Y4" i="13"/>
  <c r="X4" i="13"/>
  <c r="V4" i="13"/>
  <c r="U4" i="13"/>
  <c r="T4" i="13"/>
  <c r="S4" i="13"/>
  <c r="R4" i="13"/>
  <c r="Q4" i="13"/>
  <c r="O4" i="13"/>
  <c r="N4" i="13"/>
  <c r="M4" i="13"/>
  <c r="L4" i="13"/>
  <c r="K4" i="13"/>
  <c r="J4" i="13"/>
  <c r="I4" i="13"/>
  <c r="H4" i="13"/>
  <c r="F4" i="13"/>
  <c r="AF3" i="13"/>
  <c r="AE3" i="13"/>
  <c r="AD3" i="13"/>
  <c r="AC3" i="13"/>
  <c r="AB3" i="13"/>
  <c r="AA3" i="13"/>
  <c r="Z3" i="13"/>
  <c r="Y3" i="13"/>
  <c r="X3" i="13"/>
  <c r="V3" i="13"/>
  <c r="U3" i="13"/>
  <c r="T3" i="13"/>
  <c r="S3" i="13"/>
  <c r="R3" i="13"/>
  <c r="Q3" i="13"/>
  <c r="O3" i="13"/>
  <c r="N3" i="13"/>
  <c r="M3" i="13"/>
  <c r="L3" i="13"/>
  <c r="K3" i="13"/>
  <c r="J3" i="13"/>
  <c r="I3" i="13"/>
  <c r="H3" i="13"/>
  <c r="F3" i="13"/>
  <c r="AF2" i="13"/>
  <c r="AE2" i="13"/>
  <c r="AD2" i="13"/>
  <c r="AC2" i="13"/>
  <c r="AB2" i="13"/>
  <c r="AA2" i="13"/>
  <c r="Z2" i="13"/>
  <c r="Y2" i="13"/>
  <c r="X2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F2" i="13"/>
  <c r="AF8" i="12"/>
  <c r="AE8" i="12"/>
  <c r="AD8" i="12"/>
  <c r="AC8" i="12"/>
  <c r="AB8" i="12"/>
  <c r="AA8" i="12"/>
  <c r="Z8" i="12"/>
  <c r="Y8" i="12"/>
  <c r="X8" i="12"/>
  <c r="V8" i="12"/>
  <c r="U8" i="12"/>
  <c r="T8" i="12"/>
  <c r="S8" i="12"/>
  <c r="R8" i="12"/>
  <c r="Q8" i="12"/>
  <c r="O8" i="12"/>
  <c r="N8" i="12"/>
  <c r="M8" i="12"/>
  <c r="L8" i="12"/>
  <c r="K8" i="12"/>
  <c r="J8" i="12"/>
  <c r="I8" i="12"/>
  <c r="H8" i="12"/>
  <c r="F8" i="12"/>
  <c r="AF7" i="12"/>
  <c r="AE7" i="12"/>
  <c r="AD7" i="12"/>
  <c r="AC7" i="12"/>
  <c r="AB7" i="12"/>
  <c r="AA7" i="12"/>
  <c r="Z7" i="12"/>
  <c r="Y7" i="12"/>
  <c r="X7" i="12"/>
  <c r="V7" i="12"/>
  <c r="U7" i="12"/>
  <c r="T7" i="12"/>
  <c r="S7" i="12"/>
  <c r="R7" i="12"/>
  <c r="Q7" i="12"/>
  <c r="O7" i="12"/>
  <c r="N7" i="12"/>
  <c r="M7" i="12"/>
  <c r="L7" i="12"/>
  <c r="K7" i="12"/>
  <c r="J7" i="12"/>
  <c r="I7" i="12"/>
  <c r="H7" i="12"/>
  <c r="F7" i="12"/>
  <c r="AF6" i="12"/>
  <c r="AE6" i="12"/>
  <c r="AD6" i="12"/>
  <c r="AC6" i="12"/>
  <c r="AB6" i="12"/>
  <c r="AA6" i="12"/>
  <c r="Z6" i="12"/>
  <c r="Y6" i="12"/>
  <c r="X6" i="12"/>
  <c r="V6" i="12"/>
  <c r="U6" i="12"/>
  <c r="T6" i="12"/>
  <c r="S6" i="12"/>
  <c r="R6" i="12"/>
  <c r="Q6" i="12"/>
  <c r="O6" i="12"/>
  <c r="N6" i="12"/>
  <c r="M6" i="12"/>
  <c r="L6" i="12"/>
  <c r="K6" i="12"/>
  <c r="J6" i="12"/>
  <c r="I6" i="12"/>
  <c r="H6" i="12"/>
  <c r="F6" i="12"/>
  <c r="AF5" i="12"/>
  <c r="AE5" i="12"/>
  <c r="AD5" i="12"/>
  <c r="AC5" i="12"/>
  <c r="AB5" i="12"/>
  <c r="AA5" i="12"/>
  <c r="Z5" i="12"/>
  <c r="Y5" i="12"/>
  <c r="X5" i="12"/>
  <c r="V5" i="12"/>
  <c r="U5" i="12"/>
  <c r="T5" i="12"/>
  <c r="S5" i="12"/>
  <c r="R5" i="12"/>
  <c r="Q5" i="12"/>
  <c r="O5" i="12"/>
  <c r="N5" i="12"/>
  <c r="M5" i="12"/>
  <c r="L5" i="12"/>
  <c r="K5" i="12"/>
  <c r="J5" i="12"/>
  <c r="I5" i="12"/>
  <c r="H5" i="12"/>
  <c r="F5" i="12"/>
  <c r="AF4" i="12"/>
  <c r="AE4" i="12"/>
  <c r="AD4" i="12"/>
  <c r="AC4" i="12"/>
  <c r="AB4" i="12"/>
  <c r="AA4" i="12"/>
  <c r="Z4" i="12"/>
  <c r="Y4" i="12"/>
  <c r="X4" i="12"/>
  <c r="V4" i="12"/>
  <c r="U4" i="12"/>
  <c r="T4" i="12"/>
  <c r="S4" i="12"/>
  <c r="R4" i="12"/>
  <c r="Q4" i="12"/>
  <c r="O4" i="12"/>
  <c r="N4" i="12"/>
  <c r="M4" i="12"/>
  <c r="L4" i="12"/>
  <c r="K4" i="12"/>
  <c r="J4" i="12"/>
  <c r="I4" i="12"/>
  <c r="H4" i="12"/>
  <c r="F4" i="12"/>
  <c r="AF3" i="12"/>
  <c r="AE3" i="12"/>
  <c r="AD3" i="12"/>
  <c r="AC3" i="12"/>
  <c r="AB3" i="12"/>
  <c r="AA3" i="12"/>
  <c r="Z3" i="12"/>
  <c r="Y3" i="12"/>
  <c r="X3" i="12"/>
  <c r="V3" i="12"/>
  <c r="U3" i="12"/>
  <c r="T3" i="12"/>
  <c r="S3" i="12"/>
  <c r="R3" i="12"/>
  <c r="Q3" i="12"/>
  <c r="O3" i="12"/>
  <c r="N3" i="12"/>
  <c r="M3" i="12"/>
  <c r="L3" i="12"/>
  <c r="K3" i="12"/>
  <c r="J3" i="12"/>
  <c r="I3" i="12"/>
  <c r="H3" i="12"/>
  <c r="F3" i="12"/>
  <c r="AF2" i="12"/>
  <c r="AE2" i="12"/>
  <c r="AD2" i="12"/>
  <c r="AC2" i="12"/>
  <c r="AB2" i="12"/>
  <c r="AA2" i="12"/>
  <c r="Z2" i="12"/>
  <c r="Y2" i="12"/>
  <c r="X2" i="12"/>
  <c r="V2" i="12"/>
  <c r="U2" i="12"/>
  <c r="T2" i="12"/>
  <c r="S2" i="12"/>
  <c r="R2" i="12"/>
  <c r="Q2" i="12"/>
  <c r="O2" i="12"/>
  <c r="N2" i="12"/>
  <c r="M2" i="12"/>
  <c r="L2" i="12"/>
  <c r="K2" i="12"/>
  <c r="J2" i="12"/>
  <c r="I2" i="12"/>
  <c r="H2" i="12"/>
  <c r="F2" i="12"/>
  <c r="O8" i="6"/>
  <c r="N8" i="6"/>
  <c r="M8" i="6"/>
  <c r="L8" i="6"/>
  <c r="K8" i="6"/>
  <c r="J8" i="6"/>
  <c r="I8" i="6"/>
  <c r="H8" i="6"/>
  <c r="O7" i="6"/>
  <c r="N7" i="6"/>
  <c r="M7" i="6"/>
  <c r="L7" i="6"/>
  <c r="K7" i="6"/>
  <c r="J7" i="6"/>
  <c r="I7" i="6"/>
  <c r="H7" i="6"/>
  <c r="O6" i="6"/>
  <c r="N6" i="6"/>
  <c r="M6" i="6"/>
  <c r="L6" i="6"/>
  <c r="K6" i="6"/>
  <c r="J6" i="6"/>
  <c r="I6" i="6"/>
  <c r="H6" i="6"/>
  <c r="O5" i="6"/>
  <c r="N5" i="6"/>
  <c r="M5" i="6"/>
  <c r="L5" i="6"/>
  <c r="K5" i="6"/>
  <c r="J5" i="6"/>
  <c r="I5" i="6"/>
  <c r="H5" i="6"/>
  <c r="O4" i="6"/>
  <c r="N4" i="6"/>
  <c r="M4" i="6"/>
  <c r="L4" i="6"/>
  <c r="K4" i="6"/>
  <c r="J4" i="6"/>
  <c r="I4" i="6"/>
  <c r="H4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O8" i="8"/>
  <c r="N8" i="8"/>
  <c r="M8" i="8"/>
  <c r="L8" i="8"/>
  <c r="K8" i="8"/>
  <c r="J8" i="8"/>
  <c r="I8" i="8"/>
  <c r="H8" i="8"/>
  <c r="O7" i="8"/>
  <c r="N7" i="8"/>
  <c r="M7" i="8"/>
  <c r="L7" i="8"/>
  <c r="K7" i="8"/>
  <c r="J7" i="8"/>
  <c r="I7" i="8"/>
  <c r="H7" i="8"/>
  <c r="O6" i="8"/>
  <c r="N6" i="8"/>
  <c r="M6" i="8"/>
  <c r="L6" i="8"/>
  <c r="K6" i="8"/>
  <c r="J6" i="8"/>
  <c r="I6" i="8"/>
  <c r="H6" i="8"/>
  <c r="O5" i="8"/>
  <c r="N5" i="8"/>
  <c r="M5" i="8"/>
  <c r="L5" i="8"/>
  <c r="K5" i="8"/>
  <c r="J5" i="8"/>
  <c r="I5" i="8"/>
  <c r="H5" i="8"/>
  <c r="O4" i="8"/>
  <c r="N4" i="8"/>
  <c r="M4" i="8"/>
  <c r="L4" i="8"/>
  <c r="K4" i="8"/>
  <c r="J4" i="8"/>
  <c r="I4" i="8"/>
  <c r="H4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H2" i="8"/>
  <c r="O8" i="5"/>
  <c r="N8" i="5"/>
  <c r="M8" i="5"/>
  <c r="L8" i="5"/>
  <c r="K8" i="5"/>
  <c r="J8" i="5"/>
  <c r="I8" i="5"/>
  <c r="H8" i="5"/>
  <c r="O7" i="5"/>
  <c r="N7" i="5"/>
  <c r="M7" i="5"/>
  <c r="L7" i="5"/>
  <c r="K7" i="5"/>
  <c r="J7" i="5"/>
  <c r="I7" i="5"/>
  <c r="H7" i="5"/>
  <c r="O6" i="5"/>
  <c r="N6" i="5"/>
  <c r="M6" i="5"/>
  <c r="L6" i="5"/>
  <c r="K6" i="5"/>
  <c r="J6" i="5"/>
  <c r="I6" i="5"/>
  <c r="H6" i="5"/>
  <c r="O5" i="5"/>
  <c r="N5" i="5"/>
  <c r="M5" i="5"/>
  <c r="L5" i="5"/>
  <c r="K5" i="5"/>
  <c r="J5" i="5"/>
  <c r="I5" i="5"/>
  <c r="H5" i="5"/>
  <c r="O4" i="5"/>
  <c r="N4" i="5"/>
  <c r="M4" i="5"/>
  <c r="L4" i="5"/>
  <c r="K4" i="5"/>
  <c r="J4" i="5"/>
  <c r="I4" i="5"/>
  <c r="H4" i="5"/>
  <c r="O3" i="5"/>
  <c r="N3" i="5"/>
  <c r="M3" i="5"/>
  <c r="L3" i="5"/>
  <c r="K3" i="5"/>
  <c r="J3" i="5"/>
  <c r="I3" i="5"/>
  <c r="H3" i="5"/>
  <c r="O2" i="5"/>
  <c r="N2" i="5"/>
  <c r="M2" i="5"/>
  <c r="L2" i="5"/>
  <c r="K2" i="5"/>
  <c r="J2" i="5"/>
  <c r="I2" i="5"/>
  <c r="H2" i="5"/>
  <c r="O8" i="9"/>
  <c r="N8" i="9"/>
  <c r="M8" i="9"/>
  <c r="L8" i="9"/>
  <c r="K8" i="9"/>
  <c r="J8" i="9"/>
  <c r="I8" i="9"/>
  <c r="H8" i="9"/>
  <c r="O7" i="9"/>
  <c r="N7" i="9"/>
  <c r="M7" i="9"/>
  <c r="L7" i="9"/>
  <c r="K7" i="9"/>
  <c r="J7" i="9"/>
  <c r="I7" i="9"/>
  <c r="H7" i="9"/>
  <c r="O6" i="9"/>
  <c r="N6" i="9"/>
  <c r="M6" i="9"/>
  <c r="L6" i="9"/>
  <c r="K6" i="9"/>
  <c r="J6" i="9"/>
  <c r="I6" i="9"/>
  <c r="H6" i="9"/>
  <c r="O5" i="9"/>
  <c r="N5" i="9"/>
  <c r="M5" i="9"/>
  <c r="L5" i="9"/>
  <c r="K5" i="9"/>
  <c r="J5" i="9"/>
  <c r="I5" i="9"/>
  <c r="H5" i="9"/>
  <c r="O4" i="9"/>
  <c r="N4" i="9"/>
  <c r="M4" i="9"/>
  <c r="L4" i="9"/>
  <c r="K4" i="9"/>
  <c r="J4" i="9"/>
  <c r="I4" i="9"/>
  <c r="H4" i="9"/>
  <c r="O3" i="9"/>
  <c r="N3" i="9"/>
  <c r="M3" i="9"/>
  <c r="L3" i="9"/>
  <c r="K3" i="9"/>
  <c r="J3" i="9"/>
  <c r="I3" i="9"/>
  <c r="H3" i="9"/>
  <c r="O2" i="9"/>
  <c r="N2" i="9"/>
  <c r="M2" i="9"/>
  <c r="L2" i="9"/>
  <c r="K2" i="9"/>
  <c r="J2" i="9"/>
  <c r="I2" i="9"/>
  <c r="H2" i="9"/>
  <c r="O8" i="11"/>
  <c r="N8" i="11"/>
  <c r="M8" i="11"/>
  <c r="L8" i="11"/>
  <c r="K8" i="11"/>
  <c r="J8" i="11"/>
  <c r="I8" i="11"/>
  <c r="H8" i="11"/>
  <c r="O7" i="11"/>
  <c r="N7" i="11"/>
  <c r="M7" i="11"/>
  <c r="L7" i="11"/>
  <c r="K7" i="11"/>
  <c r="J7" i="11"/>
  <c r="I7" i="11"/>
  <c r="H7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O4" i="11"/>
  <c r="N4" i="11"/>
  <c r="M4" i="11"/>
  <c r="L4" i="11"/>
  <c r="K4" i="11"/>
  <c r="J4" i="11"/>
  <c r="I4" i="11"/>
  <c r="H4" i="11"/>
  <c r="O3" i="11"/>
  <c r="N3" i="11"/>
  <c r="M3" i="11"/>
  <c r="L3" i="11"/>
  <c r="K3" i="11"/>
  <c r="J3" i="11"/>
  <c r="I3" i="11"/>
  <c r="H3" i="11"/>
  <c r="O2" i="11"/>
  <c r="N2" i="11"/>
  <c r="M2" i="11"/>
  <c r="L2" i="11"/>
  <c r="K2" i="11"/>
  <c r="J2" i="11"/>
  <c r="I2" i="11"/>
  <c r="H2" i="11"/>
  <c r="O8" i="10"/>
  <c r="N8" i="10"/>
  <c r="M8" i="10"/>
  <c r="L8" i="10"/>
  <c r="K8" i="10"/>
  <c r="J8" i="10"/>
  <c r="I8" i="10"/>
  <c r="H8" i="10"/>
  <c r="O7" i="10"/>
  <c r="N7" i="10"/>
  <c r="M7" i="10"/>
  <c r="L7" i="10"/>
  <c r="K7" i="10"/>
  <c r="J7" i="10"/>
  <c r="I7" i="10"/>
  <c r="H7" i="10"/>
  <c r="O6" i="10"/>
  <c r="N6" i="10"/>
  <c r="M6" i="10"/>
  <c r="L6" i="10"/>
  <c r="K6" i="10"/>
  <c r="J6" i="10"/>
  <c r="I6" i="10"/>
  <c r="H6" i="10"/>
  <c r="O5" i="10"/>
  <c r="N5" i="10"/>
  <c r="M5" i="10"/>
  <c r="L5" i="10"/>
  <c r="K5" i="10"/>
  <c r="J5" i="10"/>
  <c r="I5" i="10"/>
  <c r="H5" i="10"/>
  <c r="O4" i="10"/>
  <c r="N4" i="10"/>
  <c r="M4" i="10"/>
  <c r="L4" i="10"/>
  <c r="K4" i="10"/>
  <c r="J4" i="10"/>
  <c r="I4" i="10"/>
  <c r="H4" i="10"/>
  <c r="O3" i="10"/>
  <c r="N3" i="10"/>
  <c r="M3" i="10"/>
  <c r="L3" i="10"/>
  <c r="K3" i="10"/>
  <c r="J3" i="10"/>
  <c r="I3" i="10"/>
  <c r="H3" i="10"/>
  <c r="O2" i="10"/>
  <c r="N2" i="10"/>
  <c r="M2" i="10"/>
  <c r="L2" i="10"/>
  <c r="K2" i="10"/>
  <c r="J2" i="10"/>
  <c r="I2" i="10"/>
  <c r="H2" i="10"/>
  <c r="O8" i="7"/>
  <c r="N8" i="7"/>
  <c r="M8" i="7"/>
  <c r="L8" i="7"/>
  <c r="K8" i="7"/>
  <c r="J8" i="7"/>
  <c r="I8" i="7"/>
  <c r="H8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O5" i="7"/>
  <c r="N5" i="7"/>
  <c r="M5" i="7"/>
  <c r="L5" i="7"/>
  <c r="K5" i="7"/>
  <c r="J5" i="7"/>
  <c r="I5" i="7"/>
  <c r="H5" i="7"/>
  <c r="O4" i="7"/>
  <c r="N4" i="7"/>
  <c r="M4" i="7"/>
  <c r="L4" i="7"/>
  <c r="K4" i="7"/>
  <c r="J4" i="7"/>
  <c r="I4" i="7"/>
  <c r="H4" i="7"/>
  <c r="O3" i="7"/>
  <c r="N3" i="7"/>
  <c r="M3" i="7"/>
  <c r="L3" i="7"/>
  <c r="K3" i="7"/>
  <c r="J3" i="7"/>
  <c r="I3" i="7"/>
  <c r="H3" i="7"/>
  <c r="O2" i="7"/>
  <c r="N2" i="7"/>
  <c r="M2" i="7"/>
  <c r="L2" i="7"/>
  <c r="K2" i="7"/>
  <c r="J2" i="7"/>
  <c r="I2" i="7"/>
  <c r="H2" i="7"/>
  <c r="N3" i="1"/>
  <c r="O3" i="1"/>
  <c r="N4" i="1"/>
  <c r="O4" i="1"/>
  <c r="N5" i="1"/>
  <c r="O5" i="1"/>
  <c r="N6" i="1"/>
  <c r="O6" i="1"/>
  <c r="N7" i="1"/>
  <c r="O7" i="1"/>
  <c r="N8" i="1"/>
  <c r="O8" i="1"/>
  <c r="O2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AF8" i="11"/>
  <c r="AE8" i="11"/>
  <c r="AD8" i="11"/>
  <c r="AC8" i="11"/>
  <c r="AB8" i="11"/>
  <c r="AA8" i="11"/>
  <c r="Z8" i="11"/>
  <c r="Y8" i="11"/>
  <c r="X8" i="11"/>
  <c r="V8" i="11"/>
  <c r="U8" i="11"/>
  <c r="T8" i="11"/>
  <c r="S8" i="11"/>
  <c r="R8" i="11"/>
  <c r="Q8" i="11"/>
  <c r="F8" i="11"/>
  <c r="AF7" i="11"/>
  <c r="AE7" i="11"/>
  <c r="AD7" i="11"/>
  <c r="AC7" i="11"/>
  <c r="AB7" i="11"/>
  <c r="AA7" i="11"/>
  <c r="Z7" i="11"/>
  <c r="Y7" i="11"/>
  <c r="X7" i="11"/>
  <c r="V7" i="11"/>
  <c r="U7" i="11"/>
  <c r="T7" i="11"/>
  <c r="S7" i="11"/>
  <c r="R7" i="11"/>
  <c r="Q7" i="11"/>
  <c r="F7" i="11"/>
  <c r="AF6" i="11"/>
  <c r="AE6" i="11"/>
  <c r="AD6" i="11"/>
  <c r="AC6" i="11"/>
  <c r="AB6" i="11"/>
  <c r="AA6" i="11"/>
  <c r="Z6" i="11"/>
  <c r="Y6" i="11"/>
  <c r="X6" i="11"/>
  <c r="V6" i="11"/>
  <c r="U6" i="11"/>
  <c r="T6" i="11"/>
  <c r="S6" i="11"/>
  <c r="R6" i="11"/>
  <c r="Q6" i="11"/>
  <c r="F6" i="11"/>
  <c r="AF5" i="11"/>
  <c r="AE5" i="11"/>
  <c r="AD5" i="11"/>
  <c r="AC5" i="11"/>
  <c r="AB5" i="11"/>
  <c r="AA5" i="11"/>
  <c r="Z5" i="11"/>
  <c r="Y5" i="11"/>
  <c r="X5" i="11"/>
  <c r="V5" i="11"/>
  <c r="U5" i="11"/>
  <c r="T5" i="11"/>
  <c r="S5" i="11"/>
  <c r="R5" i="11"/>
  <c r="Q5" i="11"/>
  <c r="F5" i="11"/>
  <c r="AF4" i="11"/>
  <c r="AE4" i="11"/>
  <c r="AD4" i="11"/>
  <c r="AC4" i="11"/>
  <c r="AB4" i="11"/>
  <c r="AA4" i="11"/>
  <c r="Z4" i="11"/>
  <c r="Y4" i="11"/>
  <c r="X4" i="11"/>
  <c r="V4" i="11"/>
  <c r="U4" i="11"/>
  <c r="T4" i="11"/>
  <c r="S4" i="11"/>
  <c r="R4" i="11"/>
  <c r="Q4" i="11"/>
  <c r="F4" i="11"/>
  <c r="AF3" i="11"/>
  <c r="AE3" i="11"/>
  <c r="AD3" i="11"/>
  <c r="AC3" i="11"/>
  <c r="AB3" i="11"/>
  <c r="AA3" i="11"/>
  <c r="Z3" i="11"/>
  <c r="Y3" i="11"/>
  <c r="X3" i="11"/>
  <c r="V3" i="11"/>
  <c r="U3" i="11"/>
  <c r="T3" i="11"/>
  <c r="S3" i="11"/>
  <c r="R3" i="11"/>
  <c r="Q3" i="11"/>
  <c r="F3" i="11"/>
  <c r="AF2" i="11"/>
  <c r="AE2" i="11"/>
  <c r="AD2" i="11"/>
  <c r="AC2" i="11"/>
  <c r="AB2" i="11"/>
  <c r="AA2" i="11"/>
  <c r="Z2" i="11"/>
  <c r="Y2" i="11"/>
  <c r="X2" i="11"/>
  <c r="V2" i="11"/>
  <c r="U2" i="11"/>
  <c r="T2" i="11"/>
  <c r="S2" i="11"/>
  <c r="R2" i="11"/>
  <c r="Q2" i="11"/>
  <c r="F2" i="11"/>
  <c r="AF8" i="10"/>
  <c r="AE8" i="10"/>
  <c r="AD8" i="10"/>
  <c r="AC8" i="10"/>
  <c r="AB8" i="10"/>
  <c r="AA8" i="10"/>
  <c r="Z8" i="10"/>
  <c r="Y8" i="10"/>
  <c r="X8" i="10"/>
  <c r="V8" i="10"/>
  <c r="U8" i="10"/>
  <c r="T8" i="10"/>
  <c r="S8" i="10"/>
  <c r="R8" i="10"/>
  <c r="Q8" i="10"/>
  <c r="F8" i="10"/>
  <c r="AF7" i="10"/>
  <c r="AE7" i="10"/>
  <c r="AD7" i="10"/>
  <c r="AC7" i="10"/>
  <c r="AB7" i="10"/>
  <c r="AA7" i="10"/>
  <c r="Z7" i="10"/>
  <c r="Y7" i="10"/>
  <c r="X7" i="10"/>
  <c r="V7" i="10"/>
  <c r="U7" i="10"/>
  <c r="T7" i="10"/>
  <c r="S7" i="10"/>
  <c r="R7" i="10"/>
  <c r="Q7" i="10"/>
  <c r="F7" i="10"/>
  <c r="AF6" i="10"/>
  <c r="AE6" i="10"/>
  <c r="AD6" i="10"/>
  <c r="AC6" i="10"/>
  <c r="AB6" i="10"/>
  <c r="AA6" i="10"/>
  <c r="Z6" i="10"/>
  <c r="Y6" i="10"/>
  <c r="X6" i="10"/>
  <c r="V6" i="10"/>
  <c r="U6" i="10"/>
  <c r="T6" i="10"/>
  <c r="S6" i="10"/>
  <c r="R6" i="10"/>
  <c r="Q6" i="10"/>
  <c r="F6" i="10"/>
  <c r="AF5" i="10"/>
  <c r="AE5" i="10"/>
  <c r="AD5" i="10"/>
  <c r="AC5" i="10"/>
  <c r="AB5" i="10"/>
  <c r="AA5" i="10"/>
  <c r="Z5" i="10"/>
  <c r="Y5" i="10"/>
  <c r="X5" i="10"/>
  <c r="V5" i="10"/>
  <c r="U5" i="10"/>
  <c r="T5" i="10"/>
  <c r="S5" i="10"/>
  <c r="R5" i="10"/>
  <c r="Q5" i="10"/>
  <c r="F5" i="10"/>
  <c r="AF4" i="10"/>
  <c r="AE4" i="10"/>
  <c r="AD4" i="10"/>
  <c r="AC4" i="10"/>
  <c r="AB4" i="10"/>
  <c r="AA4" i="10"/>
  <c r="Z4" i="10"/>
  <c r="Y4" i="10"/>
  <c r="X4" i="10"/>
  <c r="V4" i="10"/>
  <c r="U4" i="10"/>
  <c r="T4" i="10"/>
  <c r="S4" i="10"/>
  <c r="R4" i="10"/>
  <c r="Q4" i="10"/>
  <c r="F4" i="10"/>
  <c r="AF3" i="10"/>
  <c r="AE3" i="10"/>
  <c r="AD3" i="10"/>
  <c r="AC3" i="10"/>
  <c r="AB3" i="10"/>
  <c r="AA3" i="10"/>
  <c r="Z3" i="10"/>
  <c r="Y3" i="10"/>
  <c r="X3" i="10"/>
  <c r="V3" i="10"/>
  <c r="U3" i="10"/>
  <c r="T3" i="10"/>
  <c r="S3" i="10"/>
  <c r="R3" i="10"/>
  <c r="Q3" i="10"/>
  <c r="F3" i="10"/>
  <c r="AF2" i="10"/>
  <c r="AE2" i="10"/>
  <c r="AD2" i="10"/>
  <c r="AC2" i="10"/>
  <c r="AB2" i="10"/>
  <c r="AA2" i="10"/>
  <c r="Z2" i="10"/>
  <c r="Y2" i="10"/>
  <c r="X2" i="10"/>
  <c r="V2" i="10"/>
  <c r="U2" i="10"/>
  <c r="T2" i="10"/>
  <c r="S2" i="10"/>
  <c r="R2" i="10"/>
  <c r="Q2" i="10"/>
  <c r="F2" i="10"/>
  <c r="AF8" i="9"/>
  <c r="AE8" i="9"/>
  <c r="AD8" i="9"/>
  <c r="AC8" i="9"/>
  <c r="AB8" i="9"/>
  <c r="AA8" i="9"/>
  <c r="Z8" i="9"/>
  <c r="Y8" i="9"/>
  <c r="X8" i="9"/>
  <c r="V8" i="9"/>
  <c r="U8" i="9"/>
  <c r="T8" i="9"/>
  <c r="S8" i="9"/>
  <c r="R8" i="9"/>
  <c r="Q8" i="9"/>
  <c r="F8" i="9"/>
  <c r="AF7" i="9"/>
  <c r="AE7" i="9"/>
  <c r="AD7" i="9"/>
  <c r="AC7" i="9"/>
  <c r="AB7" i="9"/>
  <c r="AA7" i="9"/>
  <c r="Z7" i="9"/>
  <c r="Y7" i="9"/>
  <c r="X7" i="9"/>
  <c r="V7" i="9"/>
  <c r="U7" i="9"/>
  <c r="T7" i="9"/>
  <c r="S7" i="9"/>
  <c r="R7" i="9"/>
  <c r="Q7" i="9"/>
  <c r="F7" i="9"/>
  <c r="AF6" i="9"/>
  <c r="AE6" i="9"/>
  <c r="AD6" i="9"/>
  <c r="AC6" i="9"/>
  <c r="AB6" i="9"/>
  <c r="AA6" i="9"/>
  <c r="Z6" i="9"/>
  <c r="Y6" i="9"/>
  <c r="X6" i="9"/>
  <c r="V6" i="9"/>
  <c r="U6" i="9"/>
  <c r="T6" i="9"/>
  <c r="S6" i="9"/>
  <c r="R6" i="9"/>
  <c r="Q6" i="9"/>
  <c r="F6" i="9"/>
  <c r="AF5" i="9"/>
  <c r="AE5" i="9"/>
  <c r="AD5" i="9"/>
  <c r="AC5" i="9"/>
  <c r="AB5" i="9"/>
  <c r="AA5" i="9"/>
  <c r="Z5" i="9"/>
  <c r="Y5" i="9"/>
  <c r="X5" i="9"/>
  <c r="V5" i="9"/>
  <c r="U5" i="9"/>
  <c r="T5" i="9"/>
  <c r="S5" i="9"/>
  <c r="R5" i="9"/>
  <c r="Q5" i="9"/>
  <c r="F5" i="9"/>
  <c r="AF4" i="9"/>
  <c r="AE4" i="9"/>
  <c r="AD4" i="9"/>
  <c r="AC4" i="9"/>
  <c r="AB4" i="9"/>
  <c r="AA4" i="9"/>
  <c r="Z4" i="9"/>
  <c r="Y4" i="9"/>
  <c r="X4" i="9"/>
  <c r="V4" i="9"/>
  <c r="U4" i="9"/>
  <c r="T4" i="9"/>
  <c r="S4" i="9"/>
  <c r="R4" i="9"/>
  <c r="Q4" i="9"/>
  <c r="F4" i="9"/>
  <c r="AF3" i="9"/>
  <c r="AE3" i="9"/>
  <c r="AD3" i="9"/>
  <c r="AC3" i="9"/>
  <c r="AB3" i="9"/>
  <c r="AA3" i="9"/>
  <c r="Z3" i="9"/>
  <c r="Y3" i="9"/>
  <c r="X3" i="9"/>
  <c r="V3" i="9"/>
  <c r="U3" i="9"/>
  <c r="T3" i="9"/>
  <c r="S3" i="9"/>
  <c r="R3" i="9"/>
  <c r="Q3" i="9"/>
  <c r="F3" i="9"/>
  <c r="AF2" i="9"/>
  <c r="AE2" i="9"/>
  <c r="AD2" i="9"/>
  <c r="AC2" i="9"/>
  <c r="AB2" i="9"/>
  <c r="AA2" i="9"/>
  <c r="Z2" i="9"/>
  <c r="Y2" i="9"/>
  <c r="X2" i="9"/>
  <c r="V2" i="9"/>
  <c r="U2" i="9"/>
  <c r="T2" i="9"/>
  <c r="S2" i="9"/>
  <c r="R2" i="9"/>
  <c r="Q2" i="9"/>
  <c r="F2" i="9"/>
  <c r="AF8" i="8"/>
  <c r="AE8" i="8"/>
  <c r="AD8" i="8"/>
  <c r="AC8" i="8"/>
  <c r="AB8" i="8"/>
  <c r="AA8" i="8"/>
  <c r="Z8" i="8"/>
  <c r="Y8" i="8"/>
  <c r="X8" i="8"/>
  <c r="V8" i="8"/>
  <c r="U8" i="8"/>
  <c r="T8" i="8"/>
  <c r="S8" i="8"/>
  <c r="R8" i="8"/>
  <c r="Q8" i="8"/>
  <c r="F8" i="8"/>
  <c r="AF7" i="8"/>
  <c r="AE7" i="8"/>
  <c r="AD7" i="8"/>
  <c r="AC7" i="8"/>
  <c r="AB7" i="8"/>
  <c r="AA7" i="8"/>
  <c r="Z7" i="8"/>
  <c r="Y7" i="8"/>
  <c r="X7" i="8"/>
  <c r="V7" i="8"/>
  <c r="U7" i="8"/>
  <c r="T7" i="8"/>
  <c r="S7" i="8"/>
  <c r="R7" i="8"/>
  <c r="Q7" i="8"/>
  <c r="F7" i="8"/>
  <c r="AF6" i="8"/>
  <c r="AE6" i="8"/>
  <c r="AD6" i="8"/>
  <c r="AC6" i="8"/>
  <c r="AB6" i="8"/>
  <c r="AA6" i="8"/>
  <c r="Z6" i="8"/>
  <c r="Y6" i="8"/>
  <c r="X6" i="8"/>
  <c r="V6" i="8"/>
  <c r="U6" i="8"/>
  <c r="T6" i="8"/>
  <c r="S6" i="8"/>
  <c r="R6" i="8"/>
  <c r="Q6" i="8"/>
  <c r="F6" i="8"/>
  <c r="AF5" i="8"/>
  <c r="AE5" i="8"/>
  <c r="AD5" i="8"/>
  <c r="AC5" i="8"/>
  <c r="AB5" i="8"/>
  <c r="AA5" i="8"/>
  <c r="Z5" i="8"/>
  <c r="Y5" i="8"/>
  <c r="X5" i="8"/>
  <c r="V5" i="8"/>
  <c r="U5" i="8"/>
  <c r="T5" i="8"/>
  <c r="S5" i="8"/>
  <c r="R5" i="8"/>
  <c r="Q5" i="8"/>
  <c r="F5" i="8"/>
  <c r="AF4" i="8"/>
  <c r="AE4" i="8"/>
  <c r="AD4" i="8"/>
  <c r="AC4" i="8"/>
  <c r="AB4" i="8"/>
  <c r="AA4" i="8"/>
  <c r="Z4" i="8"/>
  <c r="Y4" i="8"/>
  <c r="X4" i="8"/>
  <c r="V4" i="8"/>
  <c r="U4" i="8"/>
  <c r="T4" i="8"/>
  <c r="S4" i="8"/>
  <c r="R4" i="8"/>
  <c r="Q4" i="8"/>
  <c r="F4" i="8"/>
  <c r="AF3" i="8"/>
  <c r="AE3" i="8"/>
  <c r="AD3" i="8"/>
  <c r="AC3" i="8"/>
  <c r="AB3" i="8"/>
  <c r="AA3" i="8"/>
  <c r="Z3" i="8"/>
  <c r="Y3" i="8"/>
  <c r="X3" i="8"/>
  <c r="V3" i="8"/>
  <c r="U3" i="8"/>
  <c r="T3" i="8"/>
  <c r="S3" i="8"/>
  <c r="R3" i="8"/>
  <c r="Q3" i="8"/>
  <c r="F3" i="8"/>
  <c r="AF2" i="8"/>
  <c r="AE2" i="8"/>
  <c r="AD2" i="8"/>
  <c r="AC2" i="8"/>
  <c r="AB2" i="8"/>
  <c r="AA2" i="8"/>
  <c r="Z2" i="8"/>
  <c r="Y2" i="8"/>
  <c r="X2" i="8"/>
  <c r="V2" i="8"/>
  <c r="U2" i="8"/>
  <c r="T2" i="8"/>
  <c r="S2" i="8"/>
  <c r="R2" i="8"/>
  <c r="Q2" i="8"/>
  <c r="F2" i="8"/>
  <c r="F3" i="7"/>
  <c r="F4" i="7"/>
  <c r="F5" i="7"/>
  <c r="F6" i="7"/>
  <c r="F7" i="7"/>
  <c r="F8" i="7"/>
  <c r="F2" i="7"/>
  <c r="F3" i="6"/>
  <c r="F4" i="6"/>
  <c r="F5" i="6"/>
  <c r="F6" i="6"/>
  <c r="F7" i="6"/>
  <c r="F8" i="6"/>
  <c r="F2" i="6"/>
  <c r="F3" i="5"/>
  <c r="F4" i="5"/>
  <c r="F5" i="5"/>
  <c r="F6" i="5"/>
  <c r="F7" i="5"/>
  <c r="F8" i="5"/>
  <c r="F2" i="5"/>
  <c r="F3" i="1"/>
  <c r="F4" i="1"/>
  <c r="F5" i="1"/>
  <c r="F6" i="1"/>
  <c r="F7" i="1"/>
  <c r="F8" i="1"/>
  <c r="F2" i="1"/>
  <c r="AF8" i="7"/>
  <c r="AE8" i="7"/>
  <c r="AD8" i="7"/>
  <c r="AC8" i="7"/>
  <c r="AB8" i="7"/>
  <c r="AA8" i="7"/>
  <c r="Z8" i="7"/>
  <c r="Y8" i="7"/>
  <c r="X8" i="7"/>
  <c r="V8" i="7"/>
  <c r="U8" i="7"/>
  <c r="T8" i="7"/>
  <c r="S8" i="7"/>
  <c r="R8" i="7"/>
  <c r="Q8" i="7"/>
  <c r="AF7" i="7"/>
  <c r="AE7" i="7"/>
  <c r="AD7" i="7"/>
  <c r="AC7" i="7"/>
  <c r="AB7" i="7"/>
  <c r="AA7" i="7"/>
  <c r="Z7" i="7"/>
  <c r="Y7" i="7"/>
  <c r="X7" i="7"/>
  <c r="V7" i="7"/>
  <c r="U7" i="7"/>
  <c r="T7" i="7"/>
  <c r="S7" i="7"/>
  <c r="R7" i="7"/>
  <c r="Q7" i="7"/>
  <c r="AF6" i="7"/>
  <c r="AE6" i="7"/>
  <c r="AD6" i="7"/>
  <c r="AC6" i="7"/>
  <c r="AB6" i="7"/>
  <c r="AA6" i="7"/>
  <c r="Z6" i="7"/>
  <c r="Y6" i="7"/>
  <c r="X6" i="7"/>
  <c r="V6" i="7"/>
  <c r="U6" i="7"/>
  <c r="T6" i="7"/>
  <c r="S6" i="7"/>
  <c r="R6" i="7"/>
  <c r="Q6" i="7"/>
  <c r="AF5" i="7"/>
  <c r="AE5" i="7"/>
  <c r="AD5" i="7"/>
  <c r="AC5" i="7"/>
  <c r="AB5" i="7"/>
  <c r="AA5" i="7"/>
  <c r="Z5" i="7"/>
  <c r="Y5" i="7"/>
  <c r="X5" i="7"/>
  <c r="V5" i="7"/>
  <c r="U5" i="7"/>
  <c r="T5" i="7"/>
  <c r="S5" i="7"/>
  <c r="R5" i="7"/>
  <c r="Q5" i="7"/>
  <c r="AF4" i="7"/>
  <c r="AE4" i="7"/>
  <c r="AD4" i="7"/>
  <c r="AC4" i="7"/>
  <c r="AB4" i="7"/>
  <c r="AA4" i="7"/>
  <c r="Z4" i="7"/>
  <c r="Y4" i="7"/>
  <c r="X4" i="7"/>
  <c r="V4" i="7"/>
  <c r="U4" i="7"/>
  <c r="T4" i="7"/>
  <c r="S4" i="7"/>
  <c r="R4" i="7"/>
  <c r="Q4" i="7"/>
  <c r="AF3" i="7"/>
  <c r="AE3" i="7"/>
  <c r="AD3" i="7"/>
  <c r="AC3" i="7"/>
  <c r="AB3" i="7"/>
  <c r="AA3" i="7"/>
  <c r="Z3" i="7"/>
  <c r="Y3" i="7"/>
  <c r="X3" i="7"/>
  <c r="V3" i="7"/>
  <c r="U3" i="7"/>
  <c r="T3" i="7"/>
  <c r="S3" i="7"/>
  <c r="R3" i="7"/>
  <c r="Q3" i="7"/>
  <c r="AF2" i="7"/>
  <c r="AE2" i="7"/>
  <c r="AD2" i="7"/>
  <c r="AC2" i="7"/>
  <c r="AB2" i="7"/>
  <c r="AA2" i="7"/>
  <c r="Z2" i="7"/>
  <c r="Y2" i="7"/>
  <c r="X2" i="7"/>
  <c r="V2" i="7"/>
  <c r="U2" i="7"/>
  <c r="T2" i="7"/>
  <c r="S2" i="7"/>
  <c r="R2" i="7"/>
  <c r="Q2" i="7"/>
  <c r="AF8" i="6"/>
  <c r="AE8" i="6"/>
  <c r="AD8" i="6"/>
  <c r="AC8" i="6"/>
  <c r="AB8" i="6"/>
  <c r="AA8" i="6"/>
  <c r="Z8" i="6"/>
  <c r="Y8" i="6"/>
  <c r="X8" i="6"/>
  <c r="V8" i="6"/>
  <c r="U8" i="6"/>
  <c r="T8" i="6"/>
  <c r="S8" i="6"/>
  <c r="R8" i="6"/>
  <c r="Q8" i="6"/>
  <c r="AF7" i="6"/>
  <c r="AE7" i="6"/>
  <c r="AD7" i="6"/>
  <c r="AC7" i="6"/>
  <c r="AB7" i="6"/>
  <c r="AA7" i="6"/>
  <c r="Z7" i="6"/>
  <c r="Y7" i="6"/>
  <c r="X7" i="6"/>
  <c r="V7" i="6"/>
  <c r="U7" i="6"/>
  <c r="T7" i="6"/>
  <c r="S7" i="6"/>
  <c r="R7" i="6"/>
  <c r="Q7" i="6"/>
  <c r="AF6" i="6"/>
  <c r="AE6" i="6"/>
  <c r="AD6" i="6"/>
  <c r="AC6" i="6"/>
  <c r="AB6" i="6"/>
  <c r="AA6" i="6"/>
  <c r="Z6" i="6"/>
  <c r="Y6" i="6"/>
  <c r="X6" i="6"/>
  <c r="V6" i="6"/>
  <c r="U6" i="6"/>
  <c r="T6" i="6"/>
  <c r="S6" i="6"/>
  <c r="R6" i="6"/>
  <c r="Q6" i="6"/>
  <c r="AF5" i="6"/>
  <c r="AE5" i="6"/>
  <c r="AD5" i="6"/>
  <c r="AC5" i="6"/>
  <c r="AB5" i="6"/>
  <c r="AA5" i="6"/>
  <c r="Z5" i="6"/>
  <c r="Y5" i="6"/>
  <c r="X5" i="6"/>
  <c r="V5" i="6"/>
  <c r="U5" i="6"/>
  <c r="T5" i="6"/>
  <c r="S5" i="6"/>
  <c r="R5" i="6"/>
  <c r="Q5" i="6"/>
  <c r="AF4" i="6"/>
  <c r="AE4" i="6"/>
  <c r="AD4" i="6"/>
  <c r="AC4" i="6"/>
  <c r="AB4" i="6"/>
  <c r="AA4" i="6"/>
  <c r="Z4" i="6"/>
  <c r="Y4" i="6"/>
  <c r="X4" i="6"/>
  <c r="V4" i="6"/>
  <c r="U4" i="6"/>
  <c r="T4" i="6"/>
  <c r="S4" i="6"/>
  <c r="R4" i="6"/>
  <c r="Q4" i="6"/>
  <c r="AF3" i="6"/>
  <c r="AE3" i="6"/>
  <c r="AD3" i="6"/>
  <c r="AC3" i="6"/>
  <c r="AB3" i="6"/>
  <c r="AA3" i="6"/>
  <c r="Z3" i="6"/>
  <c r="Y3" i="6"/>
  <c r="X3" i="6"/>
  <c r="V3" i="6"/>
  <c r="U3" i="6"/>
  <c r="T3" i="6"/>
  <c r="S3" i="6"/>
  <c r="R3" i="6"/>
  <c r="Q3" i="6"/>
  <c r="AF2" i="6"/>
  <c r="AE2" i="6"/>
  <c r="AD2" i="6"/>
  <c r="AC2" i="6"/>
  <c r="AB2" i="6"/>
  <c r="AA2" i="6"/>
  <c r="Z2" i="6"/>
  <c r="Y2" i="6"/>
  <c r="X2" i="6"/>
  <c r="V2" i="6"/>
  <c r="U2" i="6"/>
  <c r="T2" i="6"/>
  <c r="S2" i="6"/>
  <c r="R2" i="6"/>
  <c r="Q2" i="6"/>
  <c r="AF8" i="5"/>
  <c r="AE8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AF7" i="5"/>
  <c r="AE7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AF6" i="5"/>
  <c r="AE6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AF5" i="5"/>
  <c r="AE5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AF4" i="5"/>
  <c r="AE4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AF3" i="5"/>
  <c r="AE3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AF2" i="5"/>
  <c r="AE2" i="5"/>
  <c r="AD2" i="5"/>
  <c r="AC2" i="5"/>
  <c r="AB2" i="5"/>
  <c r="AA2" i="5"/>
  <c r="Z2" i="5"/>
  <c r="Y2" i="5"/>
  <c r="X2" i="5"/>
  <c r="V2" i="5"/>
  <c r="U2" i="5"/>
  <c r="T2" i="5"/>
  <c r="S2" i="5"/>
  <c r="R2" i="5"/>
  <c r="Q2" i="5"/>
  <c r="Y3" i="1"/>
  <c r="Z3" i="1"/>
  <c r="AD3" i="1"/>
  <c r="AE3" i="1"/>
  <c r="AF3" i="1"/>
  <c r="Y4" i="1"/>
  <c r="Z4" i="1"/>
  <c r="AD4" i="1"/>
  <c r="AE4" i="1"/>
  <c r="AF4" i="1"/>
  <c r="Y5" i="1"/>
  <c r="Z5" i="1"/>
  <c r="AD5" i="1"/>
  <c r="AE5" i="1"/>
  <c r="AF5" i="1"/>
  <c r="Y6" i="1"/>
  <c r="Z6" i="1"/>
  <c r="AD6" i="1"/>
  <c r="AE6" i="1"/>
  <c r="AF6" i="1"/>
  <c r="Y7" i="1"/>
  <c r="Z7" i="1"/>
  <c r="AD7" i="1"/>
  <c r="AE7" i="1"/>
  <c r="AF7" i="1"/>
  <c r="Y8" i="1"/>
  <c r="Z8" i="1"/>
  <c r="AD8" i="1"/>
  <c r="AE8" i="1"/>
  <c r="AF8" i="1"/>
  <c r="AF2" i="1"/>
  <c r="AE2" i="1"/>
  <c r="AD2" i="1"/>
  <c r="Z2" i="1"/>
  <c r="Y2" i="1"/>
  <c r="X3" i="1"/>
  <c r="X4" i="1"/>
  <c r="X5" i="1"/>
  <c r="X6" i="1"/>
  <c r="X7" i="1"/>
  <c r="X8" i="1"/>
  <c r="X2" i="1"/>
  <c r="D10" i="4"/>
  <c r="E10" i="4" s="1"/>
  <c r="D9" i="4"/>
  <c r="E9" i="4" s="1"/>
  <c r="D8" i="4"/>
  <c r="E8" i="4" s="1"/>
  <c r="D7" i="4"/>
  <c r="E7" i="4" s="1"/>
  <c r="AC8" i="1" s="1"/>
  <c r="D6" i="4"/>
  <c r="E6" i="4" s="1"/>
  <c r="AB5" i="1" s="1"/>
  <c r="D5" i="4"/>
  <c r="E5" i="4" s="1"/>
  <c r="AA7" i="1" s="1"/>
  <c r="D4" i="4"/>
  <c r="E4" i="4" s="1"/>
  <c r="D3" i="4"/>
  <c r="E3" i="4" s="1"/>
  <c r="D2" i="4"/>
  <c r="E2" i="4" s="1"/>
  <c r="D7" i="3"/>
  <c r="E7" i="3" s="1"/>
  <c r="V3" i="1" s="1"/>
  <c r="D6" i="3"/>
  <c r="E6" i="3" s="1"/>
  <c r="U3" i="1" s="1"/>
  <c r="D5" i="3"/>
  <c r="E5" i="3" s="1"/>
  <c r="T5" i="1" s="1"/>
  <c r="D4" i="3"/>
  <c r="E4" i="3" s="1"/>
  <c r="S4" i="1" s="1"/>
  <c r="D3" i="3"/>
  <c r="E3" i="3" s="1"/>
  <c r="R7" i="1" s="1"/>
  <c r="D2" i="3"/>
  <c r="E2" i="3" s="1"/>
  <c r="Q4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E4" i="26" l="1"/>
  <c r="E5" i="26"/>
  <c r="E6" i="26"/>
  <c r="E7" i="26"/>
  <c r="E2" i="25"/>
  <c r="E4" i="25"/>
  <c r="E5" i="25"/>
  <c r="E6" i="25"/>
  <c r="E7" i="25"/>
  <c r="AC5" i="1"/>
  <c r="AC7" i="1"/>
  <c r="AC6" i="1"/>
  <c r="AC4" i="1"/>
  <c r="AC3" i="1"/>
  <c r="AC2" i="1"/>
  <c r="AB7" i="1"/>
  <c r="AB6" i="1"/>
  <c r="AB8" i="1"/>
  <c r="AB3" i="1"/>
  <c r="AB4" i="1"/>
  <c r="AB2" i="1"/>
  <c r="AA6" i="1"/>
  <c r="AA2" i="1"/>
  <c r="AA8" i="1"/>
  <c r="AA3" i="1"/>
  <c r="AA5" i="1"/>
  <c r="AA4" i="1"/>
  <c r="V7" i="1"/>
  <c r="V6" i="1"/>
  <c r="V5" i="1"/>
  <c r="V2" i="1"/>
  <c r="V4" i="1"/>
  <c r="V8" i="1"/>
  <c r="U8" i="1"/>
  <c r="U2" i="1"/>
  <c r="U5" i="1"/>
  <c r="U6" i="1"/>
  <c r="U4" i="1"/>
  <c r="U7" i="1"/>
  <c r="T4" i="1"/>
  <c r="T2" i="1"/>
  <c r="T3" i="1"/>
  <c r="T8" i="1"/>
  <c r="T7" i="1"/>
  <c r="T6" i="1"/>
  <c r="S2" i="1"/>
  <c r="S7" i="1"/>
  <c r="S8" i="1"/>
  <c r="S5" i="1"/>
  <c r="S3" i="1"/>
  <c r="S6" i="1"/>
  <c r="R5" i="1"/>
  <c r="R4" i="1"/>
  <c r="R6" i="1"/>
  <c r="R3" i="1"/>
  <c r="R2" i="1"/>
  <c r="R8" i="1"/>
  <c r="Q2" i="1"/>
  <c r="Q8" i="1"/>
  <c r="Q5" i="1"/>
  <c r="Q6" i="1"/>
  <c r="Q7" i="1"/>
  <c r="Q3" i="1"/>
</calcChain>
</file>

<file path=xl/sharedStrings.xml><?xml version="1.0" encoding="utf-8"?>
<sst xmlns="http://schemas.openxmlformats.org/spreadsheetml/2006/main" count="714" uniqueCount="43">
  <si>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</si>
  <si>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</si>
  <si>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</si>
  <si>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</si>
  <si>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</si>
  <si>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</si>
  <si>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</si>
  <si>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</si>
  <si>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</si>
  <si>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</si>
  <si>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</si>
  <si>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</si>
  <si>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</si>
  <si>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</si>
  <si>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</si>
  <si>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</si>
  <si>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</si>
  <si>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</si>
  <si>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</si>
  <si>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</si>
  <si>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Soldier's Sword</t>
  </si>
  <si>
    <t>Value</t>
  </si>
  <si>
    <t>Custom Multiplier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</si>
  <si>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</si>
  <si>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</si>
  <si>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</si>
  <si>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</si>
  <si>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</si>
  <si>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</si>
  <si>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</si>
  <si>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</si>
  <si>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</si>
  <si>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</si>
  <si>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</si>
  <si>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</si>
  <si>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</si>
  <si>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</si>
  <si>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</si>
  <si>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</si>
  <si>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Price Calc</t>
  </si>
  <si>
    <t>Pierce</t>
  </si>
  <si>
    <t>Refill Rate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</si>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</sst>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12"/>
          <c:order val="8"/>
          <c:tx>
            <c:strRef>
              <c:f>'Zombie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821-AD1F-BB4646CC80FB}"/>
            </c:ext>
          </c:extLst>
        </c:ser>
        <c:ser>
          <c:idx val="2"/>
          <c:order val="2"/>
          <c:tx>
            <c:strRef>
              <c:f>'Cave 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821-AD1F-BB4646CC80FB}"/>
            </c:ext>
          </c:extLst>
        </c:ser>
        <c:ser>
          <c:idx val="3"/>
          <c:order val="3"/>
          <c:tx>
            <c:strRef>
              <c:f>'Cave 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4821-AD1F-BB4646CC80FB}"/>
            </c:ext>
          </c:extLst>
        </c:ser>
        <c:ser>
          <c:idx val="4"/>
          <c:order val="4"/>
          <c:tx>
            <c:strRef>
              <c:f>'Cave 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4821-AD1F-BB4646CC80FB}"/>
            </c:ext>
          </c:extLst>
        </c:ser>
        <c:ser>
          <c:idx val="5"/>
          <c:order val="5"/>
          <c:tx>
            <c:strRef>
              <c:f>'Cave 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4821-AD1F-BB4646CC80FB}"/>
            </c:ext>
          </c:extLst>
        </c:ser>
        <c:ser>
          <c:idx val="6"/>
          <c:order val="6"/>
          <c:tx>
            <c:strRef>
              <c:f>'Cave 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4821-AD1F-BB4646CC80FB}"/>
            </c:ext>
          </c:extLst>
        </c:ser>
        <c:ser>
          <c:idx val="7"/>
          <c:order val="7"/>
          <c:tx>
            <c:strRef>
              <c:f>'Cave 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4821-AD1F-BB4646CC80FB}"/>
            </c:ext>
          </c:extLst>
        </c:ser>
        <c:ser>
          <c:idx val="12"/>
          <c:order val="8"/>
          <c:tx>
            <c:strRef>
              <c:f>'Cave 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66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4821-AD1F-BB4646C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CB-4821-AD1F-BB4646CC80F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7-4516-A436-E62AA07CBD6E}"/>
            </c:ext>
          </c:extLst>
        </c:ser>
        <c:ser>
          <c:idx val="2"/>
          <c:order val="2"/>
          <c:tx>
            <c:strRef>
              <c:f>'Cave 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7-4516-A436-E62AA07CBD6E}"/>
            </c:ext>
          </c:extLst>
        </c:ser>
        <c:ser>
          <c:idx val="3"/>
          <c:order val="3"/>
          <c:tx>
            <c:strRef>
              <c:f>'Cave 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7-4516-A436-E62AA07CBD6E}"/>
            </c:ext>
          </c:extLst>
        </c:ser>
        <c:ser>
          <c:idx val="4"/>
          <c:order val="4"/>
          <c:tx>
            <c:strRef>
              <c:f>'Cave 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7-4516-A436-E62AA07CBD6E}"/>
            </c:ext>
          </c:extLst>
        </c:ser>
        <c:ser>
          <c:idx val="5"/>
          <c:order val="5"/>
          <c:tx>
            <c:strRef>
              <c:f>'Cave 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7-4516-A436-E62AA07CBD6E}"/>
            </c:ext>
          </c:extLst>
        </c:ser>
        <c:ser>
          <c:idx val="6"/>
          <c:order val="6"/>
          <c:tx>
            <c:strRef>
              <c:f>'Cave 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7-4516-A436-E62AA07C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B7-4516-A436-E62AA07CBD6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EE-A858-FDBE673201E4}"/>
            </c:ext>
          </c:extLst>
        </c:ser>
        <c:ser>
          <c:idx val="2"/>
          <c:order val="2"/>
          <c:tx>
            <c:strRef>
              <c:f>'Cave 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EE-A858-FDBE673201E4}"/>
            </c:ext>
          </c:extLst>
        </c:ser>
        <c:ser>
          <c:idx val="3"/>
          <c:order val="3"/>
          <c:tx>
            <c:strRef>
              <c:f>'Cave 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EE-A858-FDBE673201E4}"/>
            </c:ext>
          </c:extLst>
        </c:ser>
        <c:ser>
          <c:idx val="4"/>
          <c:order val="4"/>
          <c:tx>
            <c:strRef>
              <c:f>'Cave 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EE-A858-FDBE673201E4}"/>
            </c:ext>
          </c:extLst>
        </c:ser>
        <c:ser>
          <c:idx val="5"/>
          <c:order val="5"/>
          <c:tx>
            <c:strRef>
              <c:f>'Cave 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D-45EE-A858-FDBE673201E4}"/>
            </c:ext>
          </c:extLst>
        </c:ser>
        <c:ser>
          <c:idx val="6"/>
          <c:order val="6"/>
          <c:tx>
            <c:strRef>
              <c:f>'Cave 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D-45EE-A858-FDBE673201E4}"/>
            </c:ext>
          </c:extLst>
        </c:ser>
        <c:ser>
          <c:idx val="7"/>
          <c:order val="7"/>
          <c:tx>
            <c:strRef>
              <c:f>'Cave 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D-45EE-A858-FDBE673201E4}"/>
            </c:ext>
          </c:extLst>
        </c:ser>
        <c:ser>
          <c:idx val="8"/>
          <c:order val="8"/>
          <c:tx>
            <c:strRef>
              <c:f>'Cave 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DD-45EE-A858-FDBE673201E4}"/>
            </c:ext>
          </c:extLst>
        </c:ser>
        <c:ser>
          <c:idx val="9"/>
          <c:order val="9"/>
          <c:tx>
            <c:strRef>
              <c:f>'Cave 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DD-45EE-A858-FDBE673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BDD-45EE-A858-FDBE673201E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C23-AB87-CC4FBE79D67A}"/>
            </c:ext>
          </c:extLst>
        </c:ser>
        <c:ser>
          <c:idx val="2"/>
          <c:order val="2"/>
          <c:tx>
            <c:strRef>
              <c:f>'Phantom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C23-AB87-CC4FBE79D67A}"/>
            </c:ext>
          </c:extLst>
        </c:ser>
        <c:ser>
          <c:idx val="3"/>
          <c:order val="3"/>
          <c:tx>
            <c:strRef>
              <c:f>'Phantom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C23-AB87-CC4FBE79D67A}"/>
            </c:ext>
          </c:extLst>
        </c:ser>
        <c:ser>
          <c:idx val="4"/>
          <c:order val="4"/>
          <c:tx>
            <c:strRef>
              <c:f>'Phantom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9-4C23-AB87-CC4FBE79D67A}"/>
            </c:ext>
          </c:extLst>
        </c:ser>
        <c:ser>
          <c:idx val="5"/>
          <c:order val="5"/>
          <c:tx>
            <c:strRef>
              <c:f>'Phantom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9-4C23-AB87-CC4FBE79D67A}"/>
            </c:ext>
          </c:extLst>
        </c:ser>
        <c:ser>
          <c:idx val="6"/>
          <c:order val="6"/>
          <c:tx>
            <c:strRef>
              <c:f>'Phantom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9-4C23-AB87-CC4FBE79D67A}"/>
            </c:ext>
          </c:extLst>
        </c:ser>
        <c:ser>
          <c:idx val="7"/>
          <c:order val="7"/>
          <c:tx>
            <c:strRef>
              <c:f>'Phantom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9-4C23-AB87-CC4FBE79D67A}"/>
            </c:ext>
          </c:extLst>
        </c:ser>
        <c:ser>
          <c:idx val="12"/>
          <c:order val="8"/>
          <c:tx>
            <c:strRef>
              <c:f>'Phantom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9-4C23-AB87-CC4FBE7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79-4C23-AB87-CC4FBE79D67A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7B6-BA5C-6D7FCBBCBA9E}"/>
            </c:ext>
          </c:extLst>
        </c:ser>
        <c:ser>
          <c:idx val="2"/>
          <c:order val="2"/>
          <c:tx>
            <c:strRef>
              <c:f>'Phantom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7B6-BA5C-6D7FCBBCBA9E}"/>
            </c:ext>
          </c:extLst>
        </c:ser>
        <c:ser>
          <c:idx val="3"/>
          <c:order val="3"/>
          <c:tx>
            <c:strRef>
              <c:f>'Phantom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7B6-BA5C-6D7FCBBCBA9E}"/>
            </c:ext>
          </c:extLst>
        </c:ser>
        <c:ser>
          <c:idx val="4"/>
          <c:order val="4"/>
          <c:tx>
            <c:strRef>
              <c:f>'Phantom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7B6-BA5C-6D7FCBBCBA9E}"/>
            </c:ext>
          </c:extLst>
        </c:ser>
        <c:ser>
          <c:idx val="5"/>
          <c:order val="5"/>
          <c:tx>
            <c:strRef>
              <c:f>'Phantom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7-47B6-BA5C-6D7FCBBCBA9E}"/>
            </c:ext>
          </c:extLst>
        </c:ser>
        <c:ser>
          <c:idx val="6"/>
          <c:order val="6"/>
          <c:tx>
            <c:strRef>
              <c:f>'Phantom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7-47B6-BA5C-6D7FCBB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C7-47B6-BA5C-6D7FCBBCBA9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9C8-9D81-97404DD4F9E6}"/>
            </c:ext>
          </c:extLst>
        </c:ser>
        <c:ser>
          <c:idx val="2"/>
          <c:order val="2"/>
          <c:tx>
            <c:strRef>
              <c:f>'Phantom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9C8-9D81-97404DD4F9E6}"/>
            </c:ext>
          </c:extLst>
        </c:ser>
        <c:ser>
          <c:idx val="3"/>
          <c:order val="3"/>
          <c:tx>
            <c:strRef>
              <c:f>'Phantom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9C8-9D81-97404DD4F9E6}"/>
            </c:ext>
          </c:extLst>
        </c:ser>
        <c:ser>
          <c:idx val="4"/>
          <c:order val="4"/>
          <c:tx>
            <c:strRef>
              <c:f>'Phantom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9C8-9D81-97404DD4F9E6}"/>
            </c:ext>
          </c:extLst>
        </c:ser>
        <c:ser>
          <c:idx val="5"/>
          <c:order val="5"/>
          <c:tx>
            <c:strRef>
              <c:f>'Phantom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8-49C8-9D81-97404DD4F9E6}"/>
            </c:ext>
          </c:extLst>
        </c:ser>
        <c:ser>
          <c:idx val="6"/>
          <c:order val="6"/>
          <c:tx>
            <c:strRef>
              <c:f>'Phantom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8-49C8-9D81-97404DD4F9E6}"/>
            </c:ext>
          </c:extLst>
        </c:ser>
        <c:ser>
          <c:idx val="7"/>
          <c:order val="7"/>
          <c:tx>
            <c:strRef>
              <c:f>'Phantom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8-49C8-9D81-97404DD4F9E6}"/>
            </c:ext>
          </c:extLst>
        </c:ser>
        <c:ser>
          <c:idx val="8"/>
          <c:order val="8"/>
          <c:tx>
            <c:strRef>
              <c:f>'Phantom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8-49C8-9D81-97404DD4F9E6}"/>
            </c:ext>
          </c:extLst>
        </c:ser>
        <c:ser>
          <c:idx val="9"/>
          <c:order val="9"/>
          <c:tx>
            <c:strRef>
              <c:f>'Phantom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B8-49C8-9D81-97404DD4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5B8-49C8-9D81-97404DD4F9E6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Stats'!$H$2:$H$8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B-4F78-B2A8-3798624586DD}"/>
            </c:ext>
          </c:extLst>
        </c:ser>
        <c:ser>
          <c:idx val="2"/>
          <c:order val="2"/>
          <c:tx>
            <c:strRef>
              <c:f>'Ghast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B-4F78-B2A8-3798624586DD}"/>
            </c:ext>
          </c:extLst>
        </c:ser>
        <c:ser>
          <c:idx val="3"/>
          <c:order val="3"/>
          <c:tx>
            <c:strRef>
              <c:f>'Ghast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F78-B2A8-3798624586DD}"/>
            </c:ext>
          </c:extLst>
        </c:ser>
        <c:ser>
          <c:idx val="4"/>
          <c:order val="4"/>
          <c:tx>
            <c:strRef>
              <c:f>'Ghast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F78-B2A8-3798624586DD}"/>
            </c:ext>
          </c:extLst>
        </c:ser>
        <c:ser>
          <c:idx val="5"/>
          <c:order val="5"/>
          <c:tx>
            <c:strRef>
              <c:f>'Ghast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B-4F78-B2A8-3798624586DD}"/>
            </c:ext>
          </c:extLst>
        </c:ser>
        <c:ser>
          <c:idx val="6"/>
          <c:order val="6"/>
          <c:tx>
            <c:strRef>
              <c:f>'Ghast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B-4F78-B2A8-3798624586DD}"/>
            </c:ext>
          </c:extLst>
        </c:ser>
        <c:ser>
          <c:idx val="7"/>
          <c:order val="7"/>
          <c:tx>
            <c:strRef>
              <c:f>'Ghast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B-4F78-B2A8-3798624586DD}"/>
            </c:ext>
          </c:extLst>
        </c:ser>
        <c:ser>
          <c:idx val="12"/>
          <c:order val="8"/>
          <c:tx>
            <c:strRef>
              <c:f>'Ghast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B-4F78-B2A8-37986245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CB-4F78-B2A8-3798624586D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426-8A9A-91005440BA51}"/>
            </c:ext>
          </c:extLst>
        </c:ser>
        <c:ser>
          <c:idx val="2"/>
          <c:order val="2"/>
          <c:tx>
            <c:strRef>
              <c:f>'Ghast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426-8A9A-91005440BA51}"/>
            </c:ext>
          </c:extLst>
        </c:ser>
        <c:ser>
          <c:idx val="3"/>
          <c:order val="3"/>
          <c:tx>
            <c:strRef>
              <c:f>'Ghast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2-4426-8A9A-91005440BA51}"/>
            </c:ext>
          </c:extLst>
        </c:ser>
        <c:ser>
          <c:idx val="4"/>
          <c:order val="4"/>
          <c:tx>
            <c:strRef>
              <c:f>'Ghast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2-4426-8A9A-91005440BA51}"/>
            </c:ext>
          </c:extLst>
        </c:ser>
        <c:ser>
          <c:idx val="5"/>
          <c:order val="5"/>
          <c:tx>
            <c:strRef>
              <c:f>'Ghast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2-4426-8A9A-91005440BA51}"/>
            </c:ext>
          </c:extLst>
        </c:ser>
        <c:ser>
          <c:idx val="6"/>
          <c:order val="6"/>
          <c:tx>
            <c:strRef>
              <c:f>'Ghast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2-4426-8A9A-91005440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A2-4426-8A9A-91005440BA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Stats'!$X$2:$X$8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959-870F-85DB4269832E}"/>
            </c:ext>
          </c:extLst>
        </c:ser>
        <c:ser>
          <c:idx val="2"/>
          <c:order val="2"/>
          <c:tx>
            <c:strRef>
              <c:f>'Ghast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Stats'!$Y$2:$Y$8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959-870F-85DB4269832E}"/>
            </c:ext>
          </c:extLst>
        </c:ser>
        <c:ser>
          <c:idx val="3"/>
          <c:order val="3"/>
          <c:tx>
            <c:strRef>
              <c:f>'Ghast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2-4959-870F-85DB4269832E}"/>
            </c:ext>
          </c:extLst>
        </c:ser>
        <c:ser>
          <c:idx val="4"/>
          <c:order val="4"/>
          <c:tx>
            <c:strRef>
              <c:f>'Ghast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2-4959-870F-85DB4269832E}"/>
            </c:ext>
          </c:extLst>
        </c:ser>
        <c:ser>
          <c:idx val="5"/>
          <c:order val="5"/>
          <c:tx>
            <c:strRef>
              <c:f>'Ghast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2-4959-870F-85DB4269832E}"/>
            </c:ext>
          </c:extLst>
        </c:ser>
        <c:ser>
          <c:idx val="6"/>
          <c:order val="6"/>
          <c:tx>
            <c:strRef>
              <c:f>'Ghast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2-4959-870F-85DB4269832E}"/>
            </c:ext>
          </c:extLst>
        </c:ser>
        <c:ser>
          <c:idx val="7"/>
          <c:order val="7"/>
          <c:tx>
            <c:strRef>
              <c:f>'Ghast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2-4959-870F-85DB4269832E}"/>
            </c:ext>
          </c:extLst>
        </c:ser>
        <c:ser>
          <c:idx val="8"/>
          <c:order val="8"/>
          <c:tx>
            <c:strRef>
              <c:f>'Ghast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Stats'!$AE$2:$AE$8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2-4959-870F-85DB4269832E}"/>
            </c:ext>
          </c:extLst>
        </c:ser>
        <c:ser>
          <c:idx val="9"/>
          <c:order val="9"/>
          <c:tx>
            <c:strRef>
              <c:f>'Ghast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2-4959-870F-85DB4269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62-4959-870F-85DB4269832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Stats'!$H$2:$H$8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C40-BC64-839D7048F0A0}"/>
            </c:ext>
          </c:extLst>
        </c:ser>
        <c:ser>
          <c:idx val="2"/>
          <c:order val="2"/>
          <c:tx>
            <c:strRef>
              <c:f>'Charged 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Stats'!$I$2:$I$8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4-4C40-BC64-839D7048F0A0}"/>
            </c:ext>
          </c:extLst>
        </c:ser>
        <c:ser>
          <c:idx val="3"/>
          <c:order val="3"/>
          <c:tx>
            <c:strRef>
              <c:f>'Charged 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Stats'!$J$2:$J$8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4-4C40-BC64-839D7048F0A0}"/>
            </c:ext>
          </c:extLst>
        </c:ser>
        <c:ser>
          <c:idx val="4"/>
          <c:order val="4"/>
          <c:tx>
            <c:strRef>
              <c:f>'Charged 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4-4C40-BC64-839D7048F0A0}"/>
            </c:ext>
          </c:extLst>
        </c:ser>
        <c:ser>
          <c:idx val="5"/>
          <c:order val="5"/>
          <c:tx>
            <c:strRef>
              <c:f>'Charged 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4-4C40-BC64-839D7048F0A0}"/>
            </c:ext>
          </c:extLst>
        </c:ser>
        <c:ser>
          <c:idx val="6"/>
          <c:order val="6"/>
          <c:tx>
            <c:strRef>
              <c:f>'Charged 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4-4C40-BC64-839D7048F0A0}"/>
            </c:ext>
          </c:extLst>
        </c:ser>
        <c:ser>
          <c:idx val="7"/>
          <c:order val="7"/>
          <c:tx>
            <c:strRef>
              <c:f>'Charged 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4-4C40-BC64-839D7048F0A0}"/>
            </c:ext>
          </c:extLst>
        </c:ser>
        <c:ser>
          <c:idx val="12"/>
          <c:order val="8"/>
          <c:tx>
            <c:strRef>
              <c:f>'Charged 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Stats'!$O$2:$O$8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4-4C40-BC64-839D7048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924-4C40-BC64-839D7048F0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E29-AA9C-66C2DAA53D95}"/>
            </c:ext>
          </c:extLst>
        </c:ser>
        <c:ser>
          <c:idx val="2"/>
          <c:order val="2"/>
          <c:tx>
            <c:strRef>
              <c:f>'Zombie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4E29-AA9C-66C2DAA53D95}"/>
            </c:ext>
          </c:extLst>
        </c:ser>
        <c:ser>
          <c:idx val="3"/>
          <c:order val="3"/>
          <c:tx>
            <c:strRef>
              <c:f>'Zombie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0-4E29-AA9C-66C2DAA53D95}"/>
            </c:ext>
          </c:extLst>
        </c:ser>
        <c:ser>
          <c:idx val="4"/>
          <c:order val="4"/>
          <c:tx>
            <c:strRef>
              <c:f>'Zombie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0-4E29-AA9C-66C2DAA53D95}"/>
            </c:ext>
          </c:extLst>
        </c:ser>
        <c:ser>
          <c:idx val="5"/>
          <c:order val="5"/>
          <c:tx>
            <c:strRef>
              <c:f>'Zombie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0-4E29-AA9C-66C2DAA53D95}"/>
            </c:ext>
          </c:extLst>
        </c:ser>
        <c:ser>
          <c:idx val="6"/>
          <c:order val="6"/>
          <c:tx>
            <c:strRef>
              <c:f>'Zombie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0-4E29-AA9C-66C2DAA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70-4E29-AA9C-66C2DAA53D9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238-8423-FF478E3F5069}"/>
            </c:ext>
          </c:extLst>
        </c:ser>
        <c:ser>
          <c:idx val="2"/>
          <c:order val="2"/>
          <c:tx>
            <c:strRef>
              <c:f>'Charged 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238-8423-FF478E3F5069}"/>
            </c:ext>
          </c:extLst>
        </c:ser>
        <c:ser>
          <c:idx val="3"/>
          <c:order val="3"/>
          <c:tx>
            <c:strRef>
              <c:f>'Charged 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238-8423-FF478E3F5069}"/>
            </c:ext>
          </c:extLst>
        </c:ser>
        <c:ser>
          <c:idx val="4"/>
          <c:order val="4"/>
          <c:tx>
            <c:strRef>
              <c:f>'Charged 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8-4238-8423-FF478E3F5069}"/>
            </c:ext>
          </c:extLst>
        </c:ser>
        <c:ser>
          <c:idx val="5"/>
          <c:order val="5"/>
          <c:tx>
            <c:strRef>
              <c:f>'Charged 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8-4238-8423-FF478E3F5069}"/>
            </c:ext>
          </c:extLst>
        </c:ser>
        <c:ser>
          <c:idx val="6"/>
          <c:order val="6"/>
          <c:tx>
            <c:strRef>
              <c:f>'Charged 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8-4238-8423-FF478E3F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28-4238-8423-FF478E3F506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Stats'!$X$2:$X$8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E3C-AB7C-13BD7380B0DB}"/>
            </c:ext>
          </c:extLst>
        </c:ser>
        <c:ser>
          <c:idx val="2"/>
          <c:order val="2"/>
          <c:tx>
            <c:strRef>
              <c:f>'Charged 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Stats'!$Y$2:$Y$8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E3C-AB7C-13BD7380B0DB}"/>
            </c:ext>
          </c:extLst>
        </c:ser>
        <c:ser>
          <c:idx val="3"/>
          <c:order val="3"/>
          <c:tx>
            <c:strRef>
              <c:f>'Charged 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E3C-AB7C-13BD7380B0DB}"/>
            </c:ext>
          </c:extLst>
        </c:ser>
        <c:ser>
          <c:idx val="4"/>
          <c:order val="4"/>
          <c:tx>
            <c:strRef>
              <c:f>'Charged 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E3C-AB7C-13BD7380B0DB}"/>
            </c:ext>
          </c:extLst>
        </c:ser>
        <c:ser>
          <c:idx val="5"/>
          <c:order val="5"/>
          <c:tx>
            <c:strRef>
              <c:f>'Charged 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E3C-AB7C-13BD7380B0DB}"/>
            </c:ext>
          </c:extLst>
        </c:ser>
        <c:ser>
          <c:idx val="6"/>
          <c:order val="6"/>
          <c:tx>
            <c:strRef>
              <c:f>'Charged 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E3C-AB7C-13BD7380B0DB}"/>
            </c:ext>
          </c:extLst>
        </c:ser>
        <c:ser>
          <c:idx val="7"/>
          <c:order val="7"/>
          <c:tx>
            <c:strRef>
              <c:f>'Charged 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Stats'!$AD$2:$AD$8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E3C-AB7C-13BD7380B0DB}"/>
            </c:ext>
          </c:extLst>
        </c:ser>
        <c:ser>
          <c:idx val="8"/>
          <c:order val="8"/>
          <c:tx>
            <c:strRef>
              <c:f>'Charged 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Stats'!$AE$2:$AE$8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E3C-AB7C-13BD7380B0DB}"/>
            </c:ext>
          </c:extLst>
        </c:ser>
        <c:ser>
          <c:idx val="9"/>
          <c:order val="9"/>
          <c:tx>
            <c:strRef>
              <c:f>'Charged 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Stats'!$AF$2:$AF$8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E3C-AB7C-13BD7380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241-4E3C-AB7C-13BD7380B0DB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26E-B8C1-979DC2A4047C}"/>
            </c:ext>
          </c:extLst>
        </c:ser>
        <c:ser>
          <c:idx val="2"/>
          <c:order val="2"/>
          <c:tx>
            <c:strRef>
              <c:f>'Creeper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26E-B8C1-979DC2A4047C}"/>
            </c:ext>
          </c:extLst>
        </c:ser>
        <c:ser>
          <c:idx val="3"/>
          <c:order val="3"/>
          <c:tx>
            <c:strRef>
              <c:f>'Creeper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26E-B8C1-979DC2A4047C}"/>
            </c:ext>
          </c:extLst>
        </c:ser>
        <c:ser>
          <c:idx val="4"/>
          <c:order val="4"/>
          <c:tx>
            <c:strRef>
              <c:f>'Creeper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26E-B8C1-979DC2A4047C}"/>
            </c:ext>
          </c:extLst>
        </c:ser>
        <c:ser>
          <c:idx val="5"/>
          <c:order val="5"/>
          <c:tx>
            <c:strRef>
              <c:f>'Creeper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2-426E-B8C1-979DC2A4047C}"/>
            </c:ext>
          </c:extLst>
        </c:ser>
        <c:ser>
          <c:idx val="6"/>
          <c:order val="6"/>
          <c:tx>
            <c:strRef>
              <c:f>'Creeper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2-426E-B8C1-979DC2A4047C}"/>
            </c:ext>
          </c:extLst>
        </c:ser>
        <c:ser>
          <c:idx val="7"/>
          <c:order val="7"/>
          <c:tx>
            <c:strRef>
              <c:f>'Creeper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82-426E-B8C1-979DC2A4047C}"/>
            </c:ext>
          </c:extLst>
        </c:ser>
        <c:ser>
          <c:idx val="12"/>
          <c:order val="8"/>
          <c:tx>
            <c:strRef>
              <c:f>'Creeper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2-426E-B8C1-979DC2A4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82-426E-B8C1-979DC2A4047C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288-91DA-F308C4DD6AC6}"/>
            </c:ext>
          </c:extLst>
        </c:ser>
        <c:ser>
          <c:idx val="2"/>
          <c:order val="2"/>
          <c:tx>
            <c:strRef>
              <c:f>'Creeper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288-91DA-F308C4DD6AC6}"/>
            </c:ext>
          </c:extLst>
        </c:ser>
        <c:ser>
          <c:idx val="3"/>
          <c:order val="3"/>
          <c:tx>
            <c:strRef>
              <c:f>'Creeper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E-4288-91DA-F308C4DD6AC6}"/>
            </c:ext>
          </c:extLst>
        </c:ser>
        <c:ser>
          <c:idx val="4"/>
          <c:order val="4"/>
          <c:tx>
            <c:strRef>
              <c:f>'Creeper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E-4288-91DA-F308C4DD6AC6}"/>
            </c:ext>
          </c:extLst>
        </c:ser>
        <c:ser>
          <c:idx val="5"/>
          <c:order val="5"/>
          <c:tx>
            <c:strRef>
              <c:f>'Creeper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E-4288-91DA-F308C4DD6AC6}"/>
            </c:ext>
          </c:extLst>
        </c:ser>
        <c:ser>
          <c:idx val="6"/>
          <c:order val="6"/>
          <c:tx>
            <c:strRef>
              <c:f>'Creeper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E-4288-91DA-F308C4DD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4E-4288-91DA-F308C4DD6AC6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4-4DA8-9744-D885962B9402}"/>
            </c:ext>
          </c:extLst>
        </c:ser>
        <c:ser>
          <c:idx val="2"/>
          <c:order val="2"/>
          <c:tx>
            <c:strRef>
              <c:f>'Creeper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DA8-9744-D885962B9402}"/>
            </c:ext>
          </c:extLst>
        </c:ser>
        <c:ser>
          <c:idx val="3"/>
          <c:order val="3"/>
          <c:tx>
            <c:strRef>
              <c:f>'Creeper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DA8-9744-D885962B9402}"/>
            </c:ext>
          </c:extLst>
        </c:ser>
        <c:ser>
          <c:idx val="4"/>
          <c:order val="4"/>
          <c:tx>
            <c:strRef>
              <c:f>'Creeper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DA8-9744-D885962B9402}"/>
            </c:ext>
          </c:extLst>
        </c:ser>
        <c:ser>
          <c:idx val="5"/>
          <c:order val="5"/>
          <c:tx>
            <c:strRef>
              <c:f>'Creeper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DA8-9744-D885962B9402}"/>
            </c:ext>
          </c:extLst>
        </c:ser>
        <c:ser>
          <c:idx val="6"/>
          <c:order val="6"/>
          <c:tx>
            <c:strRef>
              <c:f>'Creeper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4-4DA8-9744-D885962B9402}"/>
            </c:ext>
          </c:extLst>
        </c:ser>
        <c:ser>
          <c:idx val="7"/>
          <c:order val="7"/>
          <c:tx>
            <c:strRef>
              <c:f>'Creeper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4-4DA8-9744-D885962B9402}"/>
            </c:ext>
          </c:extLst>
        </c:ser>
        <c:ser>
          <c:idx val="8"/>
          <c:order val="8"/>
          <c:tx>
            <c:strRef>
              <c:f>'Creeper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4-4DA8-9744-D885962B9402}"/>
            </c:ext>
          </c:extLst>
        </c:ser>
        <c:ser>
          <c:idx val="9"/>
          <c:order val="9"/>
          <c:tx>
            <c:strRef>
              <c:f>'Creeper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84-4DA8-9744-D885962B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84-4DA8-9744-D885962B940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Stats'!$H$2:$H$8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B-4624-9F41-AB1FECC2000D}"/>
            </c:ext>
          </c:extLst>
        </c:ser>
        <c:ser>
          <c:idx val="2"/>
          <c:order val="2"/>
          <c:tx>
            <c:strRef>
              <c:f>'Witch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Stats'!$I$2:$I$8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B-4624-9F41-AB1FECC2000D}"/>
            </c:ext>
          </c:extLst>
        </c:ser>
        <c:ser>
          <c:idx val="3"/>
          <c:order val="3"/>
          <c:tx>
            <c:strRef>
              <c:f>'Witch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Stats'!$J$2:$J$8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B-4624-9F41-AB1FECC2000D}"/>
            </c:ext>
          </c:extLst>
        </c:ser>
        <c:ser>
          <c:idx val="4"/>
          <c:order val="4"/>
          <c:tx>
            <c:strRef>
              <c:f>'Witch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B-4624-9F41-AB1FECC2000D}"/>
            </c:ext>
          </c:extLst>
        </c:ser>
        <c:ser>
          <c:idx val="5"/>
          <c:order val="5"/>
          <c:tx>
            <c:strRef>
              <c:f>'Witch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B-4624-9F41-AB1FECC2000D}"/>
            </c:ext>
          </c:extLst>
        </c:ser>
        <c:ser>
          <c:idx val="6"/>
          <c:order val="6"/>
          <c:tx>
            <c:strRef>
              <c:f>'Witch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B-4624-9F41-AB1FECC2000D}"/>
            </c:ext>
          </c:extLst>
        </c:ser>
        <c:ser>
          <c:idx val="7"/>
          <c:order val="7"/>
          <c:tx>
            <c:strRef>
              <c:f>'Witch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FB-4624-9F41-AB1FECC2000D}"/>
            </c:ext>
          </c:extLst>
        </c:ser>
        <c:ser>
          <c:idx val="12"/>
          <c:order val="8"/>
          <c:tx>
            <c:strRef>
              <c:f>'Witch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26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B-4624-9F41-AB1FECC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1FB-4624-9F41-AB1FECC2000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EA0-AE9B-C374BAC810DE}"/>
            </c:ext>
          </c:extLst>
        </c:ser>
        <c:ser>
          <c:idx val="2"/>
          <c:order val="2"/>
          <c:tx>
            <c:strRef>
              <c:f>'Witch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EA0-AE9B-C374BAC810DE}"/>
            </c:ext>
          </c:extLst>
        </c:ser>
        <c:ser>
          <c:idx val="3"/>
          <c:order val="3"/>
          <c:tx>
            <c:strRef>
              <c:f>'Witch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EA0-AE9B-C374BAC810DE}"/>
            </c:ext>
          </c:extLst>
        </c:ser>
        <c:ser>
          <c:idx val="4"/>
          <c:order val="4"/>
          <c:tx>
            <c:strRef>
              <c:f>'Witch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A-4EA0-AE9B-C374BAC810DE}"/>
            </c:ext>
          </c:extLst>
        </c:ser>
        <c:ser>
          <c:idx val="5"/>
          <c:order val="5"/>
          <c:tx>
            <c:strRef>
              <c:f>'Witch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A-4EA0-AE9B-C374BAC810DE}"/>
            </c:ext>
          </c:extLst>
        </c:ser>
        <c:ser>
          <c:idx val="6"/>
          <c:order val="6"/>
          <c:tx>
            <c:strRef>
              <c:f>'Witch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A-4EA0-AE9B-C374BAC8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3A-4EA0-AE9B-C374BAC810D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Stats'!$X$2:$X$8</c:f>
              <c:numCache>
                <c:formatCode>General</c:formatCode>
                <c:ptCount val="7"/>
                <c:pt idx="0">
                  <c:v>22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BDF-9FB9-5CC48857FA24}"/>
            </c:ext>
          </c:extLst>
        </c:ser>
        <c:ser>
          <c:idx val="2"/>
          <c:order val="2"/>
          <c:tx>
            <c:strRef>
              <c:f>'Witch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Stats'!$Y$2:$Y$8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BDF-9FB9-5CC48857FA24}"/>
            </c:ext>
          </c:extLst>
        </c:ser>
        <c:ser>
          <c:idx val="3"/>
          <c:order val="3"/>
          <c:tx>
            <c:strRef>
              <c:f>'Witch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Stats'!$Z$2:$Z$8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B-4BDF-9FB9-5CC48857FA24}"/>
            </c:ext>
          </c:extLst>
        </c:ser>
        <c:ser>
          <c:idx val="4"/>
          <c:order val="4"/>
          <c:tx>
            <c:strRef>
              <c:f>'Witch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B-4BDF-9FB9-5CC48857FA24}"/>
            </c:ext>
          </c:extLst>
        </c:ser>
        <c:ser>
          <c:idx val="5"/>
          <c:order val="5"/>
          <c:tx>
            <c:strRef>
              <c:f>'Witch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B-4BDF-9FB9-5CC48857FA24}"/>
            </c:ext>
          </c:extLst>
        </c:ser>
        <c:ser>
          <c:idx val="6"/>
          <c:order val="6"/>
          <c:tx>
            <c:strRef>
              <c:f>'Witch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B-4BDF-9FB9-5CC48857FA24}"/>
            </c:ext>
          </c:extLst>
        </c:ser>
        <c:ser>
          <c:idx val="7"/>
          <c:order val="7"/>
          <c:tx>
            <c:strRef>
              <c:f>'Witch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Stats'!$AD$2:$AD$8</c:f>
              <c:numCache>
                <c:formatCode>General</c:formatCode>
                <c:ptCount val="7"/>
                <c:pt idx="0">
                  <c:v>18</c:v>
                </c:pt>
                <c:pt idx="1">
                  <c:v>22</c:v>
                </c:pt>
                <c:pt idx="2">
                  <c:v>28</c:v>
                </c:pt>
                <c:pt idx="3">
                  <c:v>36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B-4BDF-9FB9-5CC48857FA24}"/>
            </c:ext>
          </c:extLst>
        </c:ser>
        <c:ser>
          <c:idx val="8"/>
          <c:order val="8"/>
          <c:tx>
            <c:strRef>
              <c:f>'Witch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Stats'!$AE$2:$AE$8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4B-4BDF-9FB9-5CC48857FA24}"/>
            </c:ext>
          </c:extLst>
        </c:ser>
        <c:ser>
          <c:idx val="9"/>
          <c:order val="9"/>
          <c:tx>
            <c:strRef>
              <c:f>'Witch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Stats'!$AF$2:$AF$8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4B-4BDF-9FB9-5CC48857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4B-4BDF-9FB9-5CC48857FA2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Stats'!$H$2:$H$8</c:f>
              <c:numCache>
                <c:formatCode>General</c:formatCode>
                <c:ptCount val="7"/>
                <c:pt idx="0">
                  <c:v>12</c:v>
                </c:pt>
                <c:pt idx="1">
                  <c:v>22</c:v>
                </c:pt>
                <c:pt idx="2">
                  <c:v>56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D32-BC15-4D917ED5B5A0}"/>
            </c:ext>
          </c:extLst>
        </c:ser>
        <c:ser>
          <c:idx val="2"/>
          <c:order val="2"/>
          <c:tx>
            <c:strRef>
              <c:f>'Blaze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51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4D32-BC15-4D917ED5B5A0}"/>
            </c:ext>
          </c:extLst>
        </c:ser>
        <c:ser>
          <c:idx val="3"/>
          <c:order val="3"/>
          <c:tx>
            <c:strRef>
              <c:f>'Blaze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4D32-BC15-4D917ED5B5A0}"/>
            </c:ext>
          </c:extLst>
        </c:ser>
        <c:ser>
          <c:idx val="4"/>
          <c:order val="4"/>
          <c:tx>
            <c:strRef>
              <c:f>'Blaze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D32-BC15-4D917ED5B5A0}"/>
            </c:ext>
          </c:extLst>
        </c:ser>
        <c:ser>
          <c:idx val="5"/>
          <c:order val="5"/>
          <c:tx>
            <c:strRef>
              <c:f>'Blaze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4D32-BC15-4D917ED5B5A0}"/>
            </c:ext>
          </c:extLst>
        </c:ser>
        <c:ser>
          <c:idx val="6"/>
          <c:order val="6"/>
          <c:tx>
            <c:strRef>
              <c:f>'Blaze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6-4D32-BC15-4D917ED5B5A0}"/>
            </c:ext>
          </c:extLst>
        </c:ser>
        <c:ser>
          <c:idx val="7"/>
          <c:order val="7"/>
          <c:tx>
            <c:strRef>
              <c:f>'Blaze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6-4D32-BC15-4D917ED5B5A0}"/>
            </c:ext>
          </c:extLst>
        </c:ser>
        <c:ser>
          <c:idx val="12"/>
          <c:order val="8"/>
          <c:tx>
            <c:strRef>
              <c:f>'Blaze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70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6-4D32-BC15-4D917ED5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D36-4D32-BC15-4D917ED5B5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F69-AF02-4CF158C56FA4}"/>
            </c:ext>
          </c:extLst>
        </c:ser>
        <c:ser>
          <c:idx val="2"/>
          <c:order val="2"/>
          <c:tx>
            <c:strRef>
              <c:f>'Blaze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F69-AF02-4CF158C56FA4}"/>
            </c:ext>
          </c:extLst>
        </c:ser>
        <c:ser>
          <c:idx val="3"/>
          <c:order val="3"/>
          <c:tx>
            <c:strRef>
              <c:f>'Blaze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F69-AF02-4CF158C56FA4}"/>
            </c:ext>
          </c:extLst>
        </c:ser>
        <c:ser>
          <c:idx val="4"/>
          <c:order val="4"/>
          <c:tx>
            <c:strRef>
              <c:f>'Blaze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F69-AF02-4CF158C56FA4}"/>
            </c:ext>
          </c:extLst>
        </c:ser>
        <c:ser>
          <c:idx val="5"/>
          <c:order val="5"/>
          <c:tx>
            <c:strRef>
              <c:f>'Blaze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F-4F69-AF02-4CF158C56FA4}"/>
            </c:ext>
          </c:extLst>
        </c:ser>
        <c:ser>
          <c:idx val="6"/>
          <c:order val="6"/>
          <c:tx>
            <c:strRef>
              <c:f>'Blaze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F-4F69-AF02-4CF158C5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F6F-4F69-AF02-4CF158C56FA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82-A01B-604E77A07854}"/>
            </c:ext>
          </c:extLst>
        </c:ser>
        <c:ser>
          <c:idx val="2"/>
          <c:order val="2"/>
          <c:tx>
            <c:strRef>
              <c:f>'Zombie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7-4482-A01B-604E77A07854}"/>
            </c:ext>
          </c:extLst>
        </c:ser>
        <c:ser>
          <c:idx val="3"/>
          <c:order val="3"/>
          <c:tx>
            <c:strRef>
              <c:f>'Zombie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7-4482-A01B-604E77A07854}"/>
            </c:ext>
          </c:extLst>
        </c:ser>
        <c:ser>
          <c:idx val="4"/>
          <c:order val="4"/>
          <c:tx>
            <c:strRef>
              <c:f>'Zombie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7-4482-A01B-604E77A07854}"/>
            </c:ext>
          </c:extLst>
        </c:ser>
        <c:ser>
          <c:idx val="5"/>
          <c:order val="5"/>
          <c:tx>
            <c:strRef>
              <c:f>'Zombie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7-4482-A01B-604E77A07854}"/>
            </c:ext>
          </c:extLst>
        </c:ser>
        <c:ser>
          <c:idx val="6"/>
          <c:order val="6"/>
          <c:tx>
            <c:strRef>
              <c:f>'Zombie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7-4482-A01B-604E77A07854}"/>
            </c:ext>
          </c:extLst>
        </c:ser>
        <c:ser>
          <c:idx val="7"/>
          <c:order val="7"/>
          <c:tx>
            <c:strRef>
              <c:f>'Zombie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7-4482-A01B-604E77A07854}"/>
            </c:ext>
          </c:extLst>
        </c:ser>
        <c:ser>
          <c:idx val="8"/>
          <c:order val="8"/>
          <c:tx>
            <c:strRef>
              <c:f>'Zombie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7-4482-A01B-604E77A07854}"/>
            </c:ext>
          </c:extLst>
        </c:ser>
        <c:ser>
          <c:idx val="9"/>
          <c:order val="9"/>
          <c:tx>
            <c:strRef>
              <c:f>'Zombie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7-4482-A01B-604E77A0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37-4482-A01B-604E77A0785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Stats'!$X$2:$X$8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915-B138-1559E9AB46F7}"/>
            </c:ext>
          </c:extLst>
        </c:ser>
        <c:ser>
          <c:idx val="2"/>
          <c:order val="2"/>
          <c:tx>
            <c:strRef>
              <c:f>'Blaze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Stats'!$Y$2:$Y$8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915-B138-1559E9AB46F7}"/>
            </c:ext>
          </c:extLst>
        </c:ser>
        <c:ser>
          <c:idx val="3"/>
          <c:order val="3"/>
          <c:tx>
            <c:strRef>
              <c:f>'Blaze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Stats'!$Z$2:$Z$8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C-4915-B138-1559E9AB46F7}"/>
            </c:ext>
          </c:extLst>
        </c:ser>
        <c:ser>
          <c:idx val="4"/>
          <c:order val="4"/>
          <c:tx>
            <c:strRef>
              <c:f>'Blaze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C-4915-B138-1559E9AB46F7}"/>
            </c:ext>
          </c:extLst>
        </c:ser>
        <c:ser>
          <c:idx val="5"/>
          <c:order val="5"/>
          <c:tx>
            <c:strRef>
              <c:f>'Blaze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C-4915-B138-1559E9AB46F7}"/>
            </c:ext>
          </c:extLst>
        </c:ser>
        <c:ser>
          <c:idx val="6"/>
          <c:order val="6"/>
          <c:tx>
            <c:strRef>
              <c:f>'Blaze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C-4915-B138-1559E9AB46F7}"/>
            </c:ext>
          </c:extLst>
        </c:ser>
        <c:ser>
          <c:idx val="7"/>
          <c:order val="7"/>
          <c:tx>
            <c:strRef>
              <c:f>'Blaze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Stats'!$AD$2:$AD$8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C-4915-B138-1559E9AB46F7}"/>
            </c:ext>
          </c:extLst>
        </c:ser>
        <c:ser>
          <c:idx val="8"/>
          <c:order val="8"/>
          <c:tx>
            <c:strRef>
              <c:f>'Blaze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Stats'!$AE$2:$AE$8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C-4915-B138-1559E9AB46F7}"/>
            </c:ext>
          </c:extLst>
        </c:ser>
        <c:ser>
          <c:idx val="9"/>
          <c:order val="9"/>
          <c:tx>
            <c:strRef>
              <c:f>'Blaze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Stats'!$AF$2:$AF$8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C-4915-B138-1559E9AB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91C-4915-B138-1559E9AB46F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B6E-8835-A238EC69CA20}"/>
            </c:ext>
          </c:extLst>
        </c:ser>
        <c:ser>
          <c:idx val="2"/>
          <c:order val="2"/>
          <c:tx>
            <c:strRef>
              <c:f>'Pillager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B6E-8835-A238EC69CA20}"/>
            </c:ext>
          </c:extLst>
        </c:ser>
        <c:ser>
          <c:idx val="3"/>
          <c:order val="3"/>
          <c:tx>
            <c:strRef>
              <c:f>'Pillager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E-4B6E-8835-A238EC69CA20}"/>
            </c:ext>
          </c:extLst>
        </c:ser>
        <c:ser>
          <c:idx val="4"/>
          <c:order val="4"/>
          <c:tx>
            <c:strRef>
              <c:f>'Pillager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E-4B6E-8835-A238EC69CA20}"/>
            </c:ext>
          </c:extLst>
        </c:ser>
        <c:ser>
          <c:idx val="5"/>
          <c:order val="5"/>
          <c:tx>
            <c:strRef>
              <c:f>'Pillager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E-4B6E-8835-A238EC69CA20}"/>
            </c:ext>
          </c:extLst>
        </c:ser>
        <c:ser>
          <c:idx val="6"/>
          <c:order val="6"/>
          <c:tx>
            <c:strRef>
              <c:f>'Pillager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E-4B6E-8835-A238EC69CA20}"/>
            </c:ext>
          </c:extLst>
        </c:ser>
        <c:ser>
          <c:idx val="7"/>
          <c:order val="7"/>
          <c:tx>
            <c:strRef>
              <c:f>'Pillager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E-4B6E-8835-A238EC69CA20}"/>
            </c:ext>
          </c:extLst>
        </c:ser>
        <c:ser>
          <c:idx val="12"/>
          <c:order val="8"/>
          <c:tx>
            <c:strRef>
              <c:f>'Pillager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E-4B6E-8835-A238EC69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4E-4B6E-8835-A238EC69CA2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95B-BC63-403ED6F85E6C}"/>
            </c:ext>
          </c:extLst>
        </c:ser>
        <c:ser>
          <c:idx val="2"/>
          <c:order val="2"/>
          <c:tx>
            <c:strRef>
              <c:f>'Pillager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C-495B-BC63-403ED6F85E6C}"/>
            </c:ext>
          </c:extLst>
        </c:ser>
        <c:ser>
          <c:idx val="3"/>
          <c:order val="3"/>
          <c:tx>
            <c:strRef>
              <c:f>'Pillager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C-495B-BC63-403ED6F85E6C}"/>
            </c:ext>
          </c:extLst>
        </c:ser>
        <c:ser>
          <c:idx val="4"/>
          <c:order val="4"/>
          <c:tx>
            <c:strRef>
              <c:f>'Pillager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C-495B-BC63-403ED6F85E6C}"/>
            </c:ext>
          </c:extLst>
        </c:ser>
        <c:ser>
          <c:idx val="5"/>
          <c:order val="5"/>
          <c:tx>
            <c:strRef>
              <c:f>'Pillager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C-495B-BC63-403ED6F85E6C}"/>
            </c:ext>
          </c:extLst>
        </c:ser>
        <c:ser>
          <c:idx val="6"/>
          <c:order val="6"/>
          <c:tx>
            <c:strRef>
              <c:f>'Pillager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C-495B-BC63-403ED6F8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6C-495B-BC63-403ED6F85E6C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B-46C5-AD55-8E2DD784BDA2}"/>
            </c:ext>
          </c:extLst>
        </c:ser>
        <c:ser>
          <c:idx val="2"/>
          <c:order val="2"/>
          <c:tx>
            <c:strRef>
              <c:f>'Pillager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B-46C5-AD55-8E2DD784BDA2}"/>
            </c:ext>
          </c:extLst>
        </c:ser>
        <c:ser>
          <c:idx val="3"/>
          <c:order val="3"/>
          <c:tx>
            <c:strRef>
              <c:f>'Pillager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B-46C5-AD55-8E2DD784BDA2}"/>
            </c:ext>
          </c:extLst>
        </c:ser>
        <c:ser>
          <c:idx val="4"/>
          <c:order val="4"/>
          <c:tx>
            <c:strRef>
              <c:f>'Pillager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B-46C5-AD55-8E2DD784BDA2}"/>
            </c:ext>
          </c:extLst>
        </c:ser>
        <c:ser>
          <c:idx val="5"/>
          <c:order val="5"/>
          <c:tx>
            <c:strRef>
              <c:f>'Pillager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B-46C5-AD55-8E2DD784BDA2}"/>
            </c:ext>
          </c:extLst>
        </c:ser>
        <c:ser>
          <c:idx val="6"/>
          <c:order val="6"/>
          <c:tx>
            <c:strRef>
              <c:f>'Pillager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B-46C5-AD55-8E2DD784BDA2}"/>
            </c:ext>
          </c:extLst>
        </c:ser>
        <c:ser>
          <c:idx val="7"/>
          <c:order val="7"/>
          <c:tx>
            <c:strRef>
              <c:f>'Pillager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9B-46C5-AD55-8E2DD784BDA2}"/>
            </c:ext>
          </c:extLst>
        </c:ser>
        <c:ser>
          <c:idx val="8"/>
          <c:order val="8"/>
          <c:tx>
            <c:strRef>
              <c:f>'Pillager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B-46C5-AD55-8E2DD784BDA2}"/>
            </c:ext>
          </c:extLst>
        </c:ser>
        <c:ser>
          <c:idx val="9"/>
          <c:order val="9"/>
          <c:tx>
            <c:strRef>
              <c:f>'Pillager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9B-46C5-AD55-8E2DD784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D9B-46C5-AD55-8E2DD784BDA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Stats'!$H$2:$H$8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43</c:v>
                </c:pt>
                <c:pt idx="5">
                  <c:v>75</c:v>
                </c:pt>
                <c:pt idx="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FF1-89B0-A81C66FFDB7D}"/>
            </c:ext>
          </c:extLst>
        </c:ser>
        <c:ser>
          <c:idx val="2"/>
          <c:order val="2"/>
          <c:tx>
            <c:strRef>
              <c:f>'Husk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Stats'!$I$2:$I$8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6-4FF1-89B0-A81C66FFDB7D}"/>
            </c:ext>
          </c:extLst>
        </c:ser>
        <c:ser>
          <c:idx val="3"/>
          <c:order val="3"/>
          <c:tx>
            <c:strRef>
              <c:f>'Husk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6-4FF1-89B0-A81C66FFDB7D}"/>
            </c:ext>
          </c:extLst>
        </c:ser>
        <c:ser>
          <c:idx val="4"/>
          <c:order val="4"/>
          <c:tx>
            <c:strRef>
              <c:f>'Husk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6-4FF1-89B0-A81C66FFDB7D}"/>
            </c:ext>
          </c:extLst>
        </c:ser>
        <c:ser>
          <c:idx val="5"/>
          <c:order val="5"/>
          <c:tx>
            <c:strRef>
              <c:f>'Husk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6-4FF1-89B0-A81C66FFDB7D}"/>
            </c:ext>
          </c:extLst>
        </c:ser>
        <c:ser>
          <c:idx val="6"/>
          <c:order val="6"/>
          <c:tx>
            <c:strRef>
              <c:f>'Husk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6-4FF1-89B0-A81C66FFDB7D}"/>
            </c:ext>
          </c:extLst>
        </c:ser>
        <c:ser>
          <c:idx val="7"/>
          <c:order val="7"/>
          <c:tx>
            <c:strRef>
              <c:f>'Husk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6-4FF1-89B0-A81C66FFDB7D}"/>
            </c:ext>
          </c:extLst>
        </c:ser>
        <c:ser>
          <c:idx val="12"/>
          <c:order val="8"/>
          <c:tx>
            <c:strRef>
              <c:f>'Husk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Stats'!$O$2:$O$8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6-4FF1-89B0-A81C66FF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D6-4FF1-89B0-A81C66FFDB7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DF2-A883-1E0A57C80AA0}"/>
            </c:ext>
          </c:extLst>
        </c:ser>
        <c:ser>
          <c:idx val="2"/>
          <c:order val="2"/>
          <c:tx>
            <c:strRef>
              <c:f>'Husk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DF2-A883-1E0A57C80AA0}"/>
            </c:ext>
          </c:extLst>
        </c:ser>
        <c:ser>
          <c:idx val="3"/>
          <c:order val="3"/>
          <c:tx>
            <c:strRef>
              <c:f>'Husk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DF2-A883-1E0A57C80AA0}"/>
            </c:ext>
          </c:extLst>
        </c:ser>
        <c:ser>
          <c:idx val="4"/>
          <c:order val="4"/>
          <c:tx>
            <c:strRef>
              <c:f>'Husk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DF2-A883-1E0A57C80AA0}"/>
            </c:ext>
          </c:extLst>
        </c:ser>
        <c:ser>
          <c:idx val="5"/>
          <c:order val="5"/>
          <c:tx>
            <c:strRef>
              <c:f>'Husk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DF2-A883-1E0A57C80AA0}"/>
            </c:ext>
          </c:extLst>
        </c:ser>
        <c:ser>
          <c:idx val="6"/>
          <c:order val="6"/>
          <c:tx>
            <c:strRef>
              <c:f>'Husk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7-4DF2-A883-1E0A57C8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7-4DF2-A883-1E0A57C80AA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248-A7EA-0CDB1B3D9559}"/>
            </c:ext>
          </c:extLst>
        </c:ser>
        <c:ser>
          <c:idx val="2"/>
          <c:order val="2"/>
          <c:tx>
            <c:strRef>
              <c:f>'Husk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4-4248-A7EA-0CDB1B3D9559}"/>
            </c:ext>
          </c:extLst>
        </c:ser>
        <c:ser>
          <c:idx val="3"/>
          <c:order val="3"/>
          <c:tx>
            <c:strRef>
              <c:f>'Husk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4-4248-A7EA-0CDB1B3D9559}"/>
            </c:ext>
          </c:extLst>
        </c:ser>
        <c:ser>
          <c:idx val="4"/>
          <c:order val="4"/>
          <c:tx>
            <c:strRef>
              <c:f>'Husk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4-4248-A7EA-0CDB1B3D9559}"/>
            </c:ext>
          </c:extLst>
        </c:ser>
        <c:ser>
          <c:idx val="5"/>
          <c:order val="5"/>
          <c:tx>
            <c:strRef>
              <c:f>'Husk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4-4248-A7EA-0CDB1B3D9559}"/>
            </c:ext>
          </c:extLst>
        </c:ser>
        <c:ser>
          <c:idx val="6"/>
          <c:order val="6"/>
          <c:tx>
            <c:strRef>
              <c:f>'Husk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4-4248-A7EA-0CDB1B3D9559}"/>
            </c:ext>
          </c:extLst>
        </c:ser>
        <c:ser>
          <c:idx val="7"/>
          <c:order val="7"/>
          <c:tx>
            <c:strRef>
              <c:f>'Husk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4-4248-A7EA-0CDB1B3D9559}"/>
            </c:ext>
          </c:extLst>
        </c:ser>
        <c:ser>
          <c:idx val="8"/>
          <c:order val="8"/>
          <c:tx>
            <c:strRef>
              <c:f>'Husk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4-4248-A7EA-0CDB1B3D9559}"/>
            </c:ext>
          </c:extLst>
        </c:ser>
        <c:ser>
          <c:idx val="9"/>
          <c:order val="9"/>
          <c:tx>
            <c:strRef>
              <c:f>'Husk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4-4248-A7EA-0CDB1B3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04-4248-A7EA-0CDB1B3D955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33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D-4154-B9D4-B8351DB9FF38}"/>
            </c:ext>
          </c:extLst>
        </c:ser>
        <c:ser>
          <c:idx val="2"/>
          <c:order val="2"/>
          <c:tx>
            <c:strRef>
              <c:f>'Baby 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D-4154-B9D4-B8351DB9FF38}"/>
            </c:ext>
          </c:extLst>
        </c:ser>
        <c:ser>
          <c:idx val="3"/>
          <c:order val="3"/>
          <c:tx>
            <c:strRef>
              <c:f>'Baby 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D-4154-B9D4-B8351DB9FF38}"/>
            </c:ext>
          </c:extLst>
        </c:ser>
        <c:ser>
          <c:idx val="4"/>
          <c:order val="4"/>
          <c:tx>
            <c:strRef>
              <c:f>'Baby 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D-4154-B9D4-B8351DB9FF38}"/>
            </c:ext>
          </c:extLst>
        </c:ser>
        <c:ser>
          <c:idx val="5"/>
          <c:order val="5"/>
          <c:tx>
            <c:strRef>
              <c:f>'Baby 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D-4154-B9D4-B8351DB9FF38}"/>
            </c:ext>
          </c:extLst>
        </c:ser>
        <c:ser>
          <c:idx val="6"/>
          <c:order val="6"/>
          <c:tx>
            <c:strRef>
              <c:f>'Baby 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D-4154-B9D4-B8351DB9FF38}"/>
            </c:ext>
          </c:extLst>
        </c:ser>
        <c:ser>
          <c:idx val="7"/>
          <c:order val="7"/>
          <c:tx>
            <c:strRef>
              <c:f>'Baby 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D-4154-B9D4-B8351DB9FF38}"/>
            </c:ext>
          </c:extLst>
        </c:ser>
        <c:ser>
          <c:idx val="12"/>
          <c:order val="8"/>
          <c:tx>
            <c:strRef>
              <c:f>'Baby 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26</c:v>
                </c:pt>
                <c:pt idx="5">
                  <c:v>87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D-4154-B9D4-B8351DB9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4ED-4154-B9D4-B8351DB9FF3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9-4B61-A56C-CAF712FDDF1B}"/>
            </c:ext>
          </c:extLst>
        </c:ser>
        <c:ser>
          <c:idx val="2"/>
          <c:order val="2"/>
          <c:tx>
            <c:strRef>
              <c:f>'Baby 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B61-A56C-CAF712FDDF1B}"/>
            </c:ext>
          </c:extLst>
        </c:ser>
        <c:ser>
          <c:idx val="3"/>
          <c:order val="3"/>
          <c:tx>
            <c:strRef>
              <c:f>'Baby 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B61-A56C-CAF712FDDF1B}"/>
            </c:ext>
          </c:extLst>
        </c:ser>
        <c:ser>
          <c:idx val="4"/>
          <c:order val="4"/>
          <c:tx>
            <c:strRef>
              <c:f>'Baby 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9-4B61-A56C-CAF712FDDF1B}"/>
            </c:ext>
          </c:extLst>
        </c:ser>
        <c:ser>
          <c:idx val="5"/>
          <c:order val="5"/>
          <c:tx>
            <c:strRef>
              <c:f>'Baby 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9-4B61-A56C-CAF712FDDF1B}"/>
            </c:ext>
          </c:extLst>
        </c:ser>
        <c:ser>
          <c:idx val="6"/>
          <c:order val="6"/>
          <c:tx>
            <c:strRef>
              <c:f>'Baby 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9-4B61-A56C-CAF712FD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E9-4B61-A56C-CAF712FDDF1B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0-4A94-9917-DCAA1C11B5D9}"/>
            </c:ext>
          </c:extLst>
        </c:ser>
        <c:ser>
          <c:idx val="2"/>
          <c:order val="2"/>
          <c:tx>
            <c:strRef>
              <c:f>'Baby 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0-4A94-9917-DCAA1C11B5D9}"/>
            </c:ext>
          </c:extLst>
        </c:ser>
        <c:ser>
          <c:idx val="3"/>
          <c:order val="3"/>
          <c:tx>
            <c:strRef>
              <c:f>'Baby 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0-4A94-9917-DCAA1C11B5D9}"/>
            </c:ext>
          </c:extLst>
        </c:ser>
        <c:ser>
          <c:idx val="4"/>
          <c:order val="4"/>
          <c:tx>
            <c:strRef>
              <c:f>'Baby 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0-4A94-9917-DCAA1C11B5D9}"/>
            </c:ext>
          </c:extLst>
        </c:ser>
        <c:ser>
          <c:idx val="5"/>
          <c:order val="5"/>
          <c:tx>
            <c:strRef>
              <c:f>'Baby 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0-4A94-9917-DCAA1C11B5D9}"/>
            </c:ext>
          </c:extLst>
        </c:ser>
        <c:ser>
          <c:idx val="6"/>
          <c:order val="6"/>
          <c:tx>
            <c:strRef>
              <c:f>'Baby 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0-4A94-9917-DCAA1C11B5D9}"/>
            </c:ext>
          </c:extLst>
        </c:ser>
        <c:ser>
          <c:idx val="7"/>
          <c:order val="7"/>
          <c:tx>
            <c:strRef>
              <c:f>'Baby 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0-4A94-9917-DCAA1C11B5D9}"/>
            </c:ext>
          </c:extLst>
        </c:ser>
        <c:ser>
          <c:idx val="8"/>
          <c:order val="8"/>
          <c:tx>
            <c:strRef>
              <c:f>'Baby 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20-4A94-9917-DCAA1C11B5D9}"/>
            </c:ext>
          </c:extLst>
        </c:ser>
        <c:ser>
          <c:idx val="9"/>
          <c:order val="9"/>
          <c:tx>
            <c:strRef>
              <c:f>'Baby 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0-4A94-9917-DCAA1C11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20-4A94-9917-DCAA1C11B5D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FBE-9716-03E61E2C159E}"/>
            </c:ext>
          </c:extLst>
        </c:ser>
        <c:ser>
          <c:idx val="2"/>
          <c:order val="2"/>
          <c:tx>
            <c:strRef>
              <c:f>'Silverfish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FBE-9716-03E61E2C159E}"/>
            </c:ext>
          </c:extLst>
        </c:ser>
        <c:ser>
          <c:idx val="3"/>
          <c:order val="3"/>
          <c:tx>
            <c:strRef>
              <c:f>'Silverfish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174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5-4FBE-9716-03E61E2C159E}"/>
            </c:ext>
          </c:extLst>
        </c:ser>
        <c:ser>
          <c:idx val="4"/>
          <c:order val="4"/>
          <c:tx>
            <c:strRef>
              <c:f>'Silverfish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5-4FBE-9716-03E61E2C159E}"/>
            </c:ext>
          </c:extLst>
        </c:ser>
        <c:ser>
          <c:idx val="5"/>
          <c:order val="5"/>
          <c:tx>
            <c:strRef>
              <c:f>'Silverfish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5-4FBE-9716-03E61E2C159E}"/>
            </c:ext>
          </c:extLst>
        </c:ser>
        <c:ser>
          <c:idx val="6"/>
          <c:order val="6"/>
          <c:tx>
            <c:strRef>
              <c:f>'Silverfish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Stats'!$M$2:$M$8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FBE-9716-03E61E2C159E}"/>
            </c:ext>
          </c:extLst>
        </c:ser>
        <c:ser>
          <c:idx val="7"/>
          <c:order val="7"/>
          <c:tx>
            <c:strRef>
              <c:f>'Silverfish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FBE-9716-03E61E2C159E}"/>
            </c:ext>
          </c:extLst>
        </c:ser>
        <c:ser>
          <c:idx val="12"/>
          <c:order val="8"/>
          <c:tx>
            <c:strRef>
              <c:f>'Silverfish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5-4FBE-9716-03E61E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A95-4FBE-9716-03E61E2C159E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C32-939E-BD258E987BC9}"/>
            </c:ext>
          </c:extLst>
        </c:ser>
        <c:ser>
          <c:idx val="2"/>
          <c:order val="2"/>
          <c:tx>
            <c:strRef>
              <c:f>'Skeleton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0-4C32-939E-BD258E987BC9}"/>
            </c:ext>
          </c:extLst>
        </c:ser>
        <c:ser>
          <c:idx val="3"/>
          <c:order val="3"/>
          <c:tx>
            <c:strRef>
              <c:f>'Skeleton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0-4C32-939E-BD258E987BC9}"/>
            </c:ext>
          </c:extLst>
        </c:ser>
        <c:ser>
          <c:idx val="4"/>
          <c:order val="4"/>
          <c:tx>
            <c:strRef>
              <c:f>'Skeleton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0-4C32-939E-BD258E987BC9}"/>
            </c:ext>
          </c:extLst>
        </c:ser>
        <c:ser>
          <c:idx val="5"/>
          <c:order val="5"/>
          <c:tx>
            <c:strRef>
              <c:f>'Skeleton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4C32-939E-BD258E987BC9}"/>
            </c:ext>
          </c:extLst>
        </c:ser>
        <c:ser>
          <c:idx val="6"/>
          <c:order val="6"/>
          <c:tx>
            <c:strRef>
              <c:f>'Skeleton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4C32-939E-BD258E987BC9}"/>
            </c:ext>
          </c:extLst>
        </c:ser>
        <c:ser>
          <c:idx val="7"/>
          <c:order val="7"/>
          <c:tx>
            <c:strRef>
              <c:f>'Skeleton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0-4C32-939E-BD258E987BC9}"/>
            </c:ext>
          </c:extLst>
        </c:ser>
        <c:ser>
          <c:idx val="12"/>
          <c:order val="8"/>
          <c:tx>
            <c:strRef>
              <c:f>'Skeleton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0-4C32-939E-BD258E98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70-4C32-939E-BD258E987BC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8-4614-92A9-A85E68ADE05D}"/>
            </c:ext>
          </c:extLst>
        </c:ser>
        <c:ser>
          <c:idx val="2"/>
          <c:order val="2"/>
          <c:tx>
            <c:strRef>
              <c:f>'Skeleton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8-4614-92A9-A85E68ADE05D}"/>
            </c:ext>
          </c:extLst>
        </c:ser>
        <c:ser>
          <c:idx val="3"/>
          <c:order val="3"/>
          <c:tx>
            <c:strRef>
              <c:f>'Skeleton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8-4614-92A9-A85E68ADE05D}"/>
            </c:ext>
          </c:extLst>
        </c:ser>
        <c:ser>
          <c:idx val="4"/>
          <c:order val="4"/>
          <c:tx>
            <c:strRef>
              <c:f>'Skeleton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8-4614-92A9-A85E68ADE05D}"/>
            </c:ext>
          </c:extLst>
        </c:ser>
        <c:ser>
          <c:idx val="5"/>
          <c:order val="5"/>
          <c:tx>
            <c:strRef>
              <c:f>'Skeleton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8-4614-92A9-A85E68ADE05D}"/>
            </c:ext>
          </c:extLst>
        </c:ser>
        <c:ser>
          <c:idx val="6"/>
          <c:order val="6"/>
          <c:tx>
            <c:strRef>
              <c:f>'Skeleton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8-4614-92A9-A85E68A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F8-4614-92A9-A85E68ADE05D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4-41F8-A0A3-7DA17ADF80DD}"/>
            </c:ext>
          </c:extLst>
        </c:ser>
        <c:ser>
          <c:idx val="2"/>
          <c:order val="2"/>
          <c:tx>
            <c:strRef>
              <c:f>'Skeleton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4-41F8-A0A3-7DA17ADF80DD}"/>
            </c:ext>
          </c:extLst>
        </c:ser>
        <c:ser>
          <c:idx val="3"/>
          <c:order val="3"/>
          <c:tx>
            <c:strRef>
              <c:f>'Skeleton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4-41F8-A0A3-7DA17ADF80DD}"/>
            </c:ext>
          </c:extLst>
        </c:ser>
        <c:ser>
          <c:idx val="4"/>
          <c:order val="4"/>
          <c:tx>
            <c:strRef>
              <c:f>'Skeleton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4-41F8-A0A3-7DA17ADF80DD}"/>
            </c:ext>
          </c:extLst>
        </c:ser>
        <c:ser>
          <c:idx val="5"/>
          <c:order val="5"/>
          <c:tx>
            <c:strRef>
              <c:f>'Skeleton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4-41F8-A0A3-7DA17ADF80DD}"/>
            </c:ext>
          </c:extLst>
        </c:ser>
        <c:ser>
          <c:idx val="6"/>
          <c:order val="6"/>
          <c:tx>
            <c:strRef>
              <c:f>'Skeleton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4-41F8-A0A3-7DA17ADF80DD}"/>
            </c:ext>
          </c:extLst>
        </c:ser>
        <c:ser>
          <c:idx val="7"/>
          <c:order val="7"/>
          <c:tx>
            <c:strRef>
              <c:f>'Skeleton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4-41F8-A0A3-7DA17ADF80DD}"/>
            </c:ext>
          </c:extLst>
        </c:ser>
        <c:ser>
          <c:idx val="8"/>
          <c:order val="8"/>
          <c:tx>
            <c:strRef>
              <c:f>'Skeleton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4-41F8-A0A3-7DA17ADF80DD}"/>
            </c:ext>
          </c:extLst>
        </c:ser>
        <c:ser>
          <c:idx val="9"/>
          <c:order val="9"/>
          <c:tx>
            <c:strRef>
              <c:f>'Skeleton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4-41F8-A0A3-7DA17ADF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E4-41F8-A0A3-7DA17ADF80DD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033-AF5B-4A4AD18617E9}"/>
            </c:ext>
          </c:extLst>
        </c:ser>
        <c:ser>
          <c:idx val="2"/>
          <c:order val="2"/>
          <c:tx>
            <c:strRef>
              <c:f>'Baby 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17</c:v>
                </c:pt>
                <c:pt idx="5">
                  <c:v>43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033-AF5B-4A4AD18617E9}"/>
            </c:ext>
          </c:extLst>
        </c:ser>
        <c:ser>
          <c:idx val="3"/>
          <c:order val="3"/>
          <c:tx>
            <c:strRef>
              <c:f>'Baby 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C-4033-AF5B-4A4AD18617E9}"/>
            </c:ext>
          </c:extLst>
        </c:ser>
        <c:ser>
          <c:idx val="4"/>
          <c:order val="4"/>
          <c:tx>
            <c:strRef>
              <c:f>'Baby 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C-4033-AF5B-4A4AD18617E9}"/>
            </c:ext>
          </c:extLst>
        </c:ser>
        <c:ser>
          <c:idx val="5"/>
          <c:order val="5"/>
          <c:tx>
            <c:strRef>
              <c:f>'Baby 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C-4033-AF5B-4A4AD18617E9}"/>
            </c:ext>
          </c:extLst>
        </c:ser>
        <c:ser>
          <c:idx val="6"/>
          <c:order val="6"/>
          <c:tx>
            <c:strRef>
              <c:f>'Baby 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C-4033-AF5B-4A4AD18617E9}"/>
            </c:ext>
          </c:extLst>
        </c:ser>
        <c:ser>
          <c:idx val="7"/>
          <c:order val="7"/>
          <c:tx>
            <c:strRef>
              <c:f>'Baby 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C-4033-AF5B-4A4AD18617E9}"/>
            </c:ext>
          </c:extLst>
        </c:ser>
        <c:ser>
          <c:idx val="12"/>
          <c:order val="8"/>
          <c:tx>
            <c:strRef>
              <c:f>'Baby 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C-4033-AF5B-4A4AD18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C-4033-AF5B-4A4AD18617E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82D-B65D-D2EA0387C335}"/>
            </c:ext>
          </c:extLst>
        </c:ser>
        <c:ser>
          <c:idx val="2"/>
          <c:order val="2"/>
          <c:tx>
            <c:strRef>
              <c:f>'Baby 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82D-B65D-D2EA0387C335}"/>
            </c:ext>
          </c:extLst>
        </c:ser>
        <c:ser>
          <c:idx val="3"/>
          <c:order val="3"/>
          <c:tx>
            <c:strRef>
              <c:f>'Baby 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A-482D-B65D-D2EA0387C335}"/>
            </c:ext>
          </c:extLst>
        </c:ser>
        <c:ser>
          <c:idx val="4"/>
          <c:order val="4"/>
          <c:tx>
            <c:strRef>
              <c:f>'Baby 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A-482D-B65D-D2EA0387C335}"/>
            </c:ext>
          </c:extLst>
        </c:ser>
        <c:ser>
          <c:idx val="5"/>
          <c:order val="5"/>
          <c:tx>
            <c:strRef>
              <c:f>'Baby 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A-482D-B65D-D2EA0387C335}"/>
            </c:ext>
          </c:extLst>
        </c:ser>
        <c:ser>
          <c:idx val="6"/>
          <c:order val="6"/>
          <c:tx>
            <c:strRef>
              <c:f>'Baby 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A-482D-B65D-D2EA0387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A-482D-B65D-D2EA0387C33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A5C-A776-B0C85E93C36C}"/>
            </c:ext>
          </c:extLst>
        </c:ser>
        <c:ser>
          <c:idx val="2"/>
          <c:order val="2"/>
          <c:tx>
            <c:strRef>
              <c:f>'Baby 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5-4A5C-A776-B0C85E93C36C}"/>
            </c:ext>
          </c:extLst>
        </c:ser>
        <c:ser>
          <c:idx val="3"/>
          <c:order val="3"/>
          <c:tx>
            <c:strRef>
              <c:f>'Baby 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5-4A5C-A776-B0C85E93C36C}"/>
            </c:ext>
          </c:extLst>
        </c:ser>
        <c:ser>
          <c:idx val="4"/>
          <c:order val="4"/>
          <c:tx>
            <c:strRef>
              <c:f>'Baby 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5-4A5C-A776-B0C85E93C36C}"/>
            </c:ext>
          </c:extLst>
        </c:ser>
        <c:ser>
          <c:idx val="5"/>
          <c:order val="5"/>
          <c:tx>
            <c:strRef>
              <c:f>'Baby 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A5C-A776-B0C85E93C36C}"/>
            </c:ext>
          </c:extLst>
        </c:ser>
        <c:ser>
          <c:idx val="6"/>
          <c:order val="6"/>
          <c:tx>
            <c:strRef>
              <c:f>'Baby 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5-4A5C-A776-B0C85E93C36C}"/>
            </c:ext>
          </c:extLst>
        </c:ser>
        <c:ser>
          <c:idx val="7"/>
          <c:order val="7"/>
          <c:tx>
            <c:strRef>
              <c:f>'Baby 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5-4A5C-A776-B0C85E93C36C}"/>
            </c:ext>
          </c:extLst>
        </c:ser>
        <c:ser>
          <c:idx val="8"/>
          <c:order val="8"/>
          <c:tx>
            <c:strRef>
              <c:f>'Baby 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5-4A5C-A776-B0C85E93C36C}"/>
            </c:ext>
          </c:extLst>
        </c:ser>
        <c:ser>
          <c:idx val="9"/>
          <c:order val="9"/>
          <c:tx>
            <c:strRef>
              <c:f>'Baby 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5-4A5C-A776-B0C85E93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C5-4A5C-A776-B0C85E93C36C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BD1-86E8-12EA37CEC448}"/>
            </c:ext>
          </c:extLst>
        </c:ser>
        <c:ser>
          <c:idx val="2"/>
          <c:order val="2"/>
          <c:tx>
            <c:strRef>
              <c:f>'Stray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BD1-86E8-12EA37CEC448}"/>
            </c:ext>
          </c:extLst>
        </c:ser>
        <c:ser>
          <c:idx val="3"/>
          <c:order val="3"/>
          <c:tx>
            <c:strRef>
              <c:f>'Stray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BD1-86E8-12EA37CEC448}"/>
            </c:ext>
          </c:extLst>
        </c:ser>
        <c:ser>
          <c:idx val="4"/>
          <c:order val="4"/>
          <c:tx>
            <c:strRef>
              <c:f>'Stray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BD1-86E8-12EA37CEC448}"/>
            </c:ext>
          </c:extLst>
        </c:ser>
        <c:ser>
          <c:idx val="5"/>
          <c:order val="5"/>
          <c:tx>
            <c:strRef>
              <c:f>'Stray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BD1-86E8-12EA37CEC448}"/>
            </c:ext>
          </c:extLst>
        </c:ser>
        <c:ser>
          <c:idx val="6"/>
          <c:order val="6"/>
          <c:tx>
            <c:strRef>
              <c:f>'Stray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2-4BD1-86E8-12EA37CEC448}"/>
            </c:ext>
          </c:extLst>
        </c:ser>
        <c:ser>
          <c:idx val="7"/>
          <c:order val="7"/>
          <c:tx>
            <c:strRef>
              <c:f>'Stray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2-4BD1-86E8-12EA37CEC448}"/>
            </c:ext>
          </c:extLst>
        </c:ser>
        <c:ser>
          <c:idx val="12"/>
          <c:order val="8"/>
          <c:tx>
            <c:strRef>
              <c:f>'Stray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2-4BD1-86E8-12EA37CE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F72-4BD1-86E8-12EA37CEC4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610-9510-F9EC88520DE0}"/>
            </c:ext>
          </c:extLst>
        </c:ser>
        <c:ser>
          <c:idx val="2"/>
          <c:order val="2"/>
          <c:tx>
            <c:strRef>
              <c:f>'Stray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7-4610-9510-F9EC88520DE0}"/>
            </c:ext>
          </c:extLst>
        </c:ser>
        <c:ser>
          <c:idx val="3"/>
          <c:order val="3"/>
          <c:tx>
            <c:strRef>
              <c:f>'Stray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7-4610-9510-F9EC88520DE0}"/>
            </c:ext>
          </c:extLst>
        </c:ser>
        <c:ser>
          <c:idx val="4"/>
          <c:order val="4"/>
          <c:tx>
            <c:strRef>
              <c:f>'Stray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7-4610-9510-F9EC88520DE0}"/>
            </c:ext>
          </c:extLst>
        </c:ser>
        <c:ser>
          <c:idx val="5"/>
          <c:order val="5"/>
          <c:tx>
            <c:strRef>
              <c:f>'Stray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7-4610-9510-F9EC88520DE0}"/>
            </c:ext>
          </c:extLst>
        </c:ser>
        <c:ser>
          <c:idx val="6"/>
          <c:order val="6"/>
          <c:tx>
            <c:strRef>
              <c:f>'Stray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7-4610-9510-F9EC8852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C7-4610-9510-F9EC88520DE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115-BF02-9F57BC622013}"/>
            </c:ext>
          </c:extLst>
        </c:ser>
        <c:ser>
          <c:idx val="2"/>
          <c:order val="2"/>
          <c:tx>
            <c:strRef>
              <c:f>'Stray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115-BF02-9F57BC622013}"/>
            </c:ext>
          </c:extLst>
        </c:ser>
        <c:ser>
          <c:idx val="3"/>
          <c:order val="3"/>
          <c:tx>
            <c:strRef>
              <c:f>'Stray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A-4115-BF02-9F57BC622013}"/>
            </c:ext>
          </c:extLst>
        </c:ser>
        <c:ser>
          <c:idx val="4"/>
          <c:order val="4"/>
          <c:tx>
            <c:strRef>
              <c:f>'Stray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A-4115-BF02-9F57BC622013}"/>
            </c:ext>
          </c:extLst>
        </c:ser>
        <c:ser>
          <c:idx val="5"/>
          <c:order val="5"/>
          <c:tx>
            <c:strRef>
              <c:f>'Stray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A-4115-BF02-9F57BC622013}"/>
            </c:ext>
          </c:extLst>
        </c:ser>
        <c:ser>
          <c:idx val="6"/>
          <c:order val="6"/>
          <c:tx>
            <c:strRef>
              <c:f>'Stray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A-4115-BF02-9F57BC622013}"/>
            </c:ext>
          </c:extLst>
        </c:ser>
        <c:ser>
          <c:idx val="7"/>
          <c:order val="7"/>
          <c:tx>
            <c:strRef>
              <c:f>'Stray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A-4115-BF02-9F57BC622013}"/>
            </c:ext>
          </c:extLst>
        </c:ser>
        <c:ser>
          <c:idx val="8"/>
          <c:order val="8"/>
          <c:tx>
            <c:strRef>
              <c:f>'Stray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A-4115-BF02-9F57BC622013}"/>
            </c:ext>
          </c:extLst>
        </c:ser>
        <c:ser>
          <c:idx val="9"/>
          <c:order val="9"/>
          <c:tx>
            <c:strRef>
              <c:f>'Stray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A-4115-BF02-9F57BC62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46A-4115-BF02-9F57BC622013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Stats'!$H$2:$H$8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E-4ECD-80BA-ABDD1B603F48}"/>
            </c:ext>
          </c:extLst>
        </c:ser>
        <c:ser>
          <c:idx val="2"/>
          <c:order val="2"/>
          <c:tx>
            <c:strRef>
              <c:f>'Vindicator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E-4ECD-80BA-ABDD1B603F48}"/>
            </c:ext>
          </c:extLst>
        </c:ser>
        <c:ser>
          <c:idx val="3"/>
          <c:order val="3"/>
          <c:tx>
            <c:strRef>
              <c:f>'Vindicator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E-4ECD-80BA-ABDD1B603F48}"/>
            </c:ext>
          </c:extLst>
        </c:ser>
        <c:ser>
          <c:idx val="4"/>
          <c:order val="4"/>
          <c:tx>
            <c:strRef>
              <c:f>'Vindicator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E-4ECD-80BA-ABDD1B603F48}"/>
            </c:ext>
          </c:extLst>
        </c:ser>
        <c:ser>
          <c:idx val="5"/>
          <c:order val="5"/>
          <c:tx>
            <c:strRef>
              <c:f>'Vindicator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ECD-80BA-ABDD1B603F48}"/>
            </c:ext>
          </c:extLst>
        </c:ser>
        <c:ser>
          <c:idx val="6"/>
          <c:order val="6"/>
          <c:tx>
            <c:strRef>
              <c:f>'Vindicator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ECD-80BA-ABDD1B603F48}"/>
            </c:ext>
          </c:extLst>
        </c:ser>
        <c:ser>
          <c:idx val="7"/>
          <c:order val="7"/>
          <c:tx>
            <c:strRef>
              <c:f>'Vindicator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0E-4ECD-80BA-ABDD1B603F48}"/>
            </c:ext>
          </c:extLst>
        </c:ser>
        <c:ser>
          <c:idx val="12"/>
          <c:order val="8"/>
          <c:tx>
            <c:strRef>
              <c:f>'Vindicator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E-4ECD-80BA-ABDD1B60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70E-4ECD-80BA-ABDD1B603F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B6C-A281-76C8AC6A9532}"/>
            </c:ext>
          </c:extLst>
        </c:ser>
        <c:ser>
          <c:idx val="2"/>
          <c:order val="2"/>
          <c:tx>
            <c:strRef>
              <c:f>'Silverfish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Stats'!$R$2:$R$8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6-4B6C-A281-76C8AC6A9532}"/>
            </c:ext>
          </c:extLst>
        </c:ser>
        <c:ser>
          <c:idx val="3"/>
          <c:order val="3"/>
          <c:tx>
            <c:strRef>
              <c:f>'Silverfish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6-4B6C-A281-76C8AC6A9532}"/>
            </c:ext>
          </c:extLst>
        </c:ser>
        <c:ser>
          <c:idx val="4"/>
          <c:order val="4"/>
          <c:tx>
            <c:strRef>
              <c:f>'Silverfish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6-4B6C-A281-76C8AC6A9532}"/>
            </c:ext>
          </c:extLst>
        </c:ser>
        <c:ser>
          <c:idx val="5"/>
          <c:order val="5"/>
          <c:tx>
            <c:strRef>
              <c:f>'Silverfish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6-4B6C-A281-76C8AC6A9532}"/>
            </c:ext>
          </c:extLst>
        </c:ser>
        <c:ser>
          <c:idx val="6"/>
          <c:order val="6"/>
          <c:tx>
            <c:strRef>
              <c:f>'Silverfish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6-4B6C-A281-76C8AC6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B6-4B6C-A281-76C8AC6A9532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DA0-A0BF-2E0D82FE0AB9}"/>
            </c:ext>
          </c:extLst>
        </c:ser>
        <c:ser>
          <c:idx val="2"/>
          <c:order val="2"/>
          <c:tx>
            <c:strRef>
              <c:f>'Vindicator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Stats'!$R$2:$R$8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DA0-A0BF-2E0D82FE0AB9}"/>
            </c:ext>
          </c:extLst>
        </c:ser>
        <c:ser>
          <c:idx val="3"/>
          <c:order val="3"/>
          <c:tx>
            <c:strRef>
              <c:f>'Vindicator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DA0-A0BF-2E0D82FE0AB9}"/>
            </c:ext>
          </c:extLst>
        </c:ser>
        <c:ser>
          <c:idx val="4"/>
          <c:order val="4"/>
          <c:tx>
            <c:strRef>
              <c:f>'Vindicator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DA0-A0BF-2E0D82FE0AB9}"/>
            </c:ext>
          </c:extLst>
        </c:ser>
        <c:ser>
          <c:idx val="5"/>
          <c:order val="5"/>
          <c:tx>
            <c:strRef>
              <c:f>'Vindicator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DA0-A0BF-2E0D82FE0AB9}"/>
            </c:ext>
          </c:extLst>
        </c:ser>
        <c:ser>
          <c:idx val="6"/>
          <c:order val="6"/>
          <c:tx>
            <c:strRef>
              <c:f>'Vindicator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DA0-A0BF-2E0D82FE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42-4DA0-A0BF-2E0D82FE0AB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Stats'!$X$2:$X$8</c:f>
              <c:numCache>
                <c:formatCode>General</c:formatCode>
                <c:ptCount val="7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7A0-9081-6856AE0FF4B7}"/>
            </c:ext>
          </c:extLst>
        </c:ser>
        <c:ser>
          <c:idx val="2"/>
          <c:order val="2"/>
          <c:tx>
            <c:strRef>
              <c:f>'Vindicator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Stats'!$Y$2:$Y$8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7A0-9081-6856AE0FF4B7}"/>
            </c:ext>
          </c:extLst>
        </c:ser>
        <c:ser>
          <c:idx val="3"/>
          <c:order val="3"/>
          <c:tx>
            <c:strRef>
              <c:f>'Vindicator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Stats'!$Z$2:$Z$8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7A0-9081-6856AE0FF4B7}"/>
            </c:ext>
          </c:extLst>
        </c:ser>
        <c:ser>
          <c:idx val="4"/>
          <c:order val="4"/>
          <c:tx>
            <c:strRef>
              <c:f>'Vindicator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7A0-9081-6856AE0FF4B7}"/>
            </c:ext>
          </c:extLst>
        </c:ser>
        <c:ser>
          <c:idx val="5"/>
          <c:order val="5"/>
          <c:tx>
            <c:strRef>
              <c:f>'Vindicator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3-47A0-9081-6856AE0FF4B7}"/>
            </c:ext>
          </c:extLst>
        </c:ser>
        <c:ser>
          <c:idx val="6"/>
          <c:order val="6"/>
          <c:tx>
            <c:strRef>
              <c:f>'Vindicator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3-47A0-9081-6856AE0FF4B7}"/>
            </c:ext>
          </c:extLst>
        </c:ser>
        <c:ser>
          <c:idx val="7"/>
          <c:order val="7"/>
          <c:tx>
            <c:strRef>
              <c:f>'Vindicator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3-47A0-9081-6856AE0FF4B7}"/>
            </c:ext>
          </c:extLst>
        </c:ser>
        <c:ser>
          <c:idx val="8"/>
          <c:order val="8"/>
          <c:tx>
            <c:strRef>
              <c:f>'Vindicator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Stats'!$AE$2:$AE$8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3-47A0-9081-6856AE0FF4B7}"/>
            </c:ext>
          </c:extLst>
        </c:ser>
        <c:ser>
          <c:idx val="9"/>
          <c:order val="9"/>
          <c:tx>
            <c:strRef>
              <c:f>'Vindicator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3-47A0-9081-6856AE0F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603-47A0-9081-6856AE0FF4B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Stats'!$H$2:$H$8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1E9-8CE6-3B44767C83A7}"/>
            </c:ext>
          </c:extLst>
        </c:ser>
        <c:ser>
          <c:idx val="2"/>
          <c:order val="2"/>
          <c:tx>
            <c:strRef>
              <c:f>'Brute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Stats'!$I$2:$I$8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1E9-8CE6-3B44767C83A7}"/>
            </c:ext>
          </c:extLst>
        </c:ser>
        <c:ser>
          <c:idx val="3"/>
          <c:order val="3"/>
          <c:tx>
            <c:strRef>
              <c:f>'Brute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Stats'!$J$2:$J$8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1E9-8CE6-3B44767C83A7}"/>
            </c:ext>
          </c:extLst>
        </c:ser>
        <c:ser>
          <c:idx val="4"/>
          <c:order val="4"/>
          <c:tx>
            <c:strRef>
              <c:f>'Brute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E-41E9-8CE6-3B44767C83A7}"/>
            </c:ext>
          </c:extLst>
        </c:ser>
        <c:ser>
          <c:idx val="5"/>
          <c:order val="5"/>
          <c:tx>
            <c:strRef>
              <c:f>'Brute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Stats'!$L$2:$L$8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E-41E9-8CE6-3B44767C83A7}"/>
            </c:ext>
          </c:extLst>
        </c:ser>
        <c:ser>
          <c:idx val="6"/>
          <c:order val="6"/>
          <c:tx>
            <c:strRef>
              <c:f>'Brute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E-41E9-8CE6-3B44767C83A7}"/>
            </c:ext>
          </c:extLst>
        </c:ser>
        <c:ser>
          <c:idx val="7"/>
          <c:order val="7"/>
          <c:tx>
            <c:strRef>
              <c:f>'Brute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E-41E9-8CE6-3B44767C83A7}"/>
            </c:ext>
          </c:extLst>
        </c:ser>
        <c:ser>
          <c:idx val="12"/>
          <c:order val="8"/>
          <c:tx>
            <c:strRef>
              <c:f>'Brute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23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E-41E9-8CE6-3B44767C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CE-41E9-8CE6-3B44767C83A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1-4941-BB06-322D00A8FE18}"/>
            </c:ext>
          </c:extLst>
        </c:ser>
        <c:ser>
          <c:idx val="2"/>
          <c:order val="2"/>
          <c:tx>
            <c:strRef>
              <c:f>'Brute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941-BB06-322D00A8FE18}"/>
            </c:ext>
          </c:extLst>
        </c:ser>
        <c:ser>
          <c:idx val="3"/>
          <c:order val="3"/>
          <c:tx>
            <c:strRef>
              <c:f>'Brute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1-4941-BB06-322D00A8FE18}"/>
            </c:ext>
          </c:extLst>
        </c:ser>
        <c:ser>
          <c:idx val="4"/>
          <c:order val="4"/>
          <c:tx>
            <c:strRef>
              <c:f>'Brute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1-4941-BB06-322D00A8FE18}"/>
            </c:ext>
          </c:extLst>
        </c:ser>
        <c:ser>
          <c:idx val="5"/>
          <c:order val="5"/>
          <c:tx>
            <c:strRef>
              <c:f>'Brute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1-4941-BB06-322D00A8FE18}"/>
            </c:ext>
          </c:extLst>
        </c:ser>
        <c:ser>
          <c:idx val="6"/>
          <c:order val="6"/>
          <c:tx>
            <c:strRef>
              <c:f>'Brute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1-4941-BB06-322D00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61-4941-BB06-322D00A8FE18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Stats'!$X$2:$X$8</c:f>
              <c:numCache>
                <c:formatCode>General</c:formatCode>
                <c:ptCount val="7"/>
                <c:pt idx="0">
                  <c:v>23</c:v>
                </c:pt>
                <c:pt idx="1">
                  <c:v>31</c:v>
                </c:pt>
                <c:pt idx="2">
                  <c:v>45</c:v>
                </c:pt>
                <c:pt idx="3">
                  <c:v>71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48D-A9E6-703AC5E2BA7E}"/>
            </c:ext>
          </c:extLst>
        </c:ser>
        <c:ser>
          <c:idx val="2"/>
          <c:order val="2"/>
          <c:tx>
            <c:strRef>
              <c:f>'Brute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Stats'!$Y$2:$Y$8</c:f>
              <c:numCache>
                <c:formatCode>General</c:formatCode>
                <c:ptCount val="7"/>
                <c:pt idx="0">
                  <c:v>17</c:v>
                </c:pt>
                <c:pt idx="1">
                  <c:v>22</c:v>
                </c:pt>
                <c:pt idx="2">
                  <c:v>33</c:v>
                </c:pt>
                <c:pt idx="3">
                  <c:v>51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48D-A9E6-703AC5E2BA7E}"/>
            </c:ext>
          </c:extLst>
        </c:ser>
        <c:ser>
          <c:idx val="3"/>
          <c:order val="3"/>
          <c:tx>
            <c:strRef>
              <c:f>'Brute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Stats'!$Z$2:$Z$8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38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48D-A9E6-703AC5E2BA7E}"/>
            </c:ext>
          </c:extLst>
        </c:ser>
        <c:ser>
          <c:idx val="4"/>
          <c:order val="4"/>
          <c:tx>
            <c:strRef>
              <c:f>'Brute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Stats'!$AA$2:$AA$8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28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2-448D-A9E6-703AC5E2BA7E}"/>
            </c:ext>
          </c:extLst>
        </c:ser>
        <c:ser>
          <c:idx val="5"/>
          <c:order val="5"/>
          <c:tx>
            <c:strRef>
              <c:f>'Brute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21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2-448D-A9E6-703AC5E2BA7E}"/>
            </c:ext>
          </c:extLst>
        </c:ser>
        <c:ser>
          <c:idx val="6"/>
          <c:order val="6"/>
          <c:tx>
            <c:strRef>
              <c:f>'Brute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Stats'!$AC$2:$AC$8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42-448D-A9E6-703AC5E2BA7E}"/>
            </c:ext>
          </c:extLst>
        </c:ser>
        <c:ser>
          <c:idx val="7"/>
          <c:order val="7"/>
          <c:tx>
            <c:strRef>
              <c:f>'Brute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Stats'!$AD$2:$AD$8</c:f>
              <c:numCache>
                <c:formatCode>General</c:formatCode>
                <c:ptCount val="7"/>
                <c:pt idx="0">
                  <c:v>19</c:v>
                </c:pt>
                <c:pt idx="1">
                  <c:v>25</c:v>
                </c:pt>
                <c:pt idx="2">
                  <c:v>37</c:v>
                </c:pt>
                <c:pt idx="3">
                  <c:v>58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42-448D-A9E6-703AC5E2BA7E}"/>
            </c:ext>
          </c:extLst>
        </c:ser>
        <c:ser>
          <c:idx val="8"/>
          <c:order val="8"/>
          <c:tx>
            <c:strRef>
              <c:f>'Brute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Stats'!$AE$2:$AE$8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42-448D-A9E6-703AC5E2BA7E}"/>
            </c:ext>
          </c:extLst>
        </c:ser>
        <c:ser>
          <c:idx val="9"/>
          <c:order val="9"/>
          <c:tx>
            <c:strRef>
              <c:f>'Brute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Stats'!$AF$2:$AF$8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42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42-448D-A9E6-703AC5E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42-448D-A9E6-703AC5E2BA7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Stats'!$H$2:$H$8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42</c:v>
                </c:pt>
                <c:pt idx="5">
                  <c:v>62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3C5-9079-C2EC7D80BF75}"/>
            </c:ext>
          </c:extLst>
        </c:ser>
        <c:ser>
          <c:idx val="2"/>
          <c:order val="2"/>
          <c:tx>
            <c:strRef>
              <c:f>'Piglin Soldier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3C5-9079-C2EC7D80BF75}"/>
            </c:ext>
          </c:extLst>
        </c:ser>
        <c:ser>
          <c:idx val="3"/>
          <c:order val="3"/>
          <c:tx>
            <c:strRef>
              <c:f>'Piglin Soldier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3C5-9079-C2EC7D80BF75}"/>
            </c:ext>
          </c:extLst>
        </c:ser>
        <c:ser>
          <c:idx val="4"/>
          <c:order val="4"/>
          <c:tx>
            <c:strRef>
              <c:f>'Piglin Soldier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3C5-9079-C2EC7D80BF75}"/>
            </c:ext>
          </c:extLst>
        </c:ser>
        <c:ser>
          <c:idx val="5"/>
          <c:order val="5"/>
          <c:tx>
            <c:strRef>
              <c:f>'Piglin Soldier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Stats'!$L$2:$L$8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E-43C5-9079-C2EC7D80BF75}"/>
            </c:ext>
          </c:extLst>
        </c:ser>
        <c:ser>
          <c:idx val="6"/>
          <c:order val="6"/>
          <c:tx>
            <c:strRef>
              <c:f>'Piglin Soldier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E-43C5-9079-C2EC7D80BF75}"/>
            </c:ext>
          </c:extLst>
        </c:ser>
        <c:ser>
          <c:idx val="7"/>
          <c:order val="7"/>
          <c:tx>
            <c:strRef>
              <c:f>'Piglin Soldier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E-43C5-9079-C2EC7D80BF75}"/>
            </c:ext>
          </c:extLst>
        </c:ser>
        <c:ser>
          <c:idx val="12"/>
          <c:order val="8"/>
          <c:tx>
            <c:strRef>
              <c:f>'Piglin Soldier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39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E-43C5-9079-C2EC7D80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9CE-43C5-9079-C2EC7D80BF75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Stats'!$Q$2:$Q$8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AC9-A3A1-D8747BD94151}"/>
            </c:ext>
          </c:extLst>
        </c:ser>
        <c:ser>
          <c:idx val="2"/>
          <c:order val="2"/>
          <c:tx>
            <c:strRef>
              <c:f>'Piglin Soldier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6-4AC9-A3A1-D8747BD94151}"/>
            </c:ext>
          </c:extLst>
        </c:ser>
        <c:ser>
          <c:idx val="3"/>
          <c:order val="3"/>
          <c:tx>
            <c:strRef>
              <c:f>'Piglin Soldier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6-4AC9-A3A1-D8747BD94151}"/>
            </c:ext>
          </c:extLst>
        </c:ser>
        <c:ser>
          <c:idx val="4"/>
          <c:order val="4"/>
          <c:tx>
            <c:strRef>
              <c:f>'Piglin Soldier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AC9-A3A1-D8747BD94151}"/>
            </c:ext>
          </c:extLst>
        </c:ser>
        <c:ser>
          <c:idx val="5"/>
          <c:order val="5"/>
          <c:tx>
            <c:strRef>
              <c:f>'Piglin Soldier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6-4AC9-A3A1-D8747BD94151}"/>
            </c:ext>
          </c:extLst>
        </c:ser>
        <c:ser>
          <c:idx val="6"/>
          <c:order val="6"/>
          <c:tx>
            <c:strRef>
              <c:f>'Piglin Soldier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6-4AC9-A3A1-D8747BD9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26-4AC9-A3A1-D8747BD941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Stats'!$X$2:$X$8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AEA-8A43-CBDB5990FF60}"/>
            </c:ext>
          </c:extLst>
        </c:ser>
        <c:ser>
          <c:idx val="2"/>
          <c:order val="2"/>
          <c:tx>
            <c:strRef>
              <c:f>'Piglin Soldier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AEA-8A43-CBDB5990FF60}"/>
            </c:ext>
          </c:extLst>
        </c:ser>
        <c:ser>
          <c:idx val="3"/>
          <c:order val="3"/>
          <c:tx>
            <c:strRef>
              <c:f>'Piglin Soldier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F-4AEA-8A43-CBDB5990FF60}"/>
            </c:ext>
          </c:extLst>
        </c:ser>
        <c:ser>
          <c:idx val="4"/>
          <c:order val="4"/>
          <c:tx>
            <c:strRef>
              <c:f>'Piglin Soldier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Stats'!$AA$2:$AA$8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F-4AEA-8A43-CBDB5990FF60}"/>
            </c:ext>
          </c:extLst>
        </c:ser>
        <c:ser>
          <c:idx val="5"/>
          <c:order val="5"/>
          <c:tx>
            <c:strRef>
              <c:f>'Piglin Soldier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Stats'!$AB$2:$AB$8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F-4AEA-8A43-CBDB5990FF60}"/>
            </c:ext>
          </c:extLst>
        </c:ser>
        <c:ser>
          <c:idx val="6"/>
          <c:order val="6"/>
          <c:tx>
            <c:strRef>
              <c:f>'Piglin Soldier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Stats'!$AC$2:$AC$8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F-4AEA-8A43-CBDB5990FF60}"/>
            </c:ext>
          </c:extLst>
        </c:ser>
        <c:ser>
          <c:idx val="7"/>
          <c:order val="7"/>
          <c:tx>
            <c:strRef>
              <c:f>'Piglin Soldier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Stats'!$AD$2:$AD$8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F-4AEA-8A43-CBDB5990FF60}"/>
            </c:ext>
          </c:extLst>
        </c:ser>
        <c:ser>
          <c:idx val="8"/>
          <c:order val="8"/>
          <c:tx>
            <c:strRef>
              <c:f>'Piglin Soldier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Stats'!$AE$2:$AE$8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F-4AEA-8A43-CBDB5990FF60}"/>
            </c:ext>
          </c:extLst>
        </c:ser>
        <c:ser>
          <c:idx val="9"/>
          <c:order val="9"/>
          <c:tx>
            <c:strRef>
              <c:f>'Piglin Soldier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Stats'!$AF$2:$AF$8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F-4AEA-8A43-CBDB5990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7F-4AEA-8A43-CBDB5990FF60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058-AE8C-4A428E7E124B}"/>
            </c:ext>
          </c:extLst>
        </c:ser>
        <c:ser>
          <c:idx val="2"/>
          <c:order val="2"/>
          <c:tx>
            <c:strRef>
              <c:f>'Piglin Sniper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058-AE8C-4A428E7E124B}"/>
            </c:ext>
          </c:extLst>
        </c:ser>
        <c:ser>
          <c:idx val="3"/>
          <c:order val="3"/>
          <c:tx>
            <c:strRef>
              <c:f>'Piglin Sniper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9-4058-AE8C-4A428E7E124B}"/>
            </c:ext>
          </c:extLst>
        </c:ser>
        <c:ser>
          <c:idx val="4"/>
          <c:order val="4"/>
          <c:tx>
            <c:strRef>
              <c:f>'Piglin Sniper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9-4058-AE8C-4A428E7E124B}"/>
            </c:ext>
          </c:extLst>
        </c:ser>
        <c:ser>
          <c:idx val="5"/>
          <c:order val="5"/>
          <c:tx>
            <c:strRef>
              <c:f>'Piglin Sniper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9-4058-AE8C-4A428E7E124B}"/>
            </c:ext>
          </c:extLst>
        </c:ser>
        <c:ser>
          <c:idx val="6"/>
          <c:order val="6"/>
          <c:tx>
            <c:strRef>
              <c:f>'Piglin Sniper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9-4058-AE8C-4A428E7E124B}"/>
            </c:ext>
          </c:extLst>
        </c:ser>
        <c:ser>
          <c:idx val="7"/>
          <c:order val="7"/>
          <c:tx>
            <c:strRef>
              <c:f>'Piglin Sniper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49-4058-AE8C-4A428E7E124B}"/>
            </c:ext>
          </c:extLst>
        </c:ser>
        <c:ser>
          <c:idx val="12"/>
          <c:order val="8"/>
          <c:tx>
            <c:strRef>
              <c:f>'Piglin Sniper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9-4058-AE8C-4A428E7E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A49-4058-AE8C-4A428E7E124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54D-90E9-56DFA38BD1D4}"/>
            </c:ext>
          </c:extLst>
        </c:ser>
        <c:ser>
          <c:idx val="2"/>
          <c:order val="2"/>
          <c:tx>
            <c:strRef>
              <c:f>'Piglin Sniper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54D-90E9-56DFA38BD1D4}"/>
            </c:ext>
          </c:extLst>
        </c:ser>
        <c:ser>
          <c:idx val="3"/>
          <c:order val="3"/>
          <c:tx>
            <c:strRef>
              <c:f>'Piglin Sniper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54D-90E9-56DFA38BD1D4}"/>
            </c:ext>
          </c:extLst>
        </c:ser>
        <c:ser>
          <c:idx val="4"/>
          <c:order val="4"/>
          <c:tx>
            <c:strRef>
              <c:f>'Piglin Sniper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54D-90E9-56DFA38BD1D4}"/>
            </c:ext>
          </c:extLst>
        </c:ser>
        <c:ser>
          <c:idx val="5"/>
          <c:order val="5"/>
          <c:tx>
            <c:strRef>
              <c:f>'Piglin Sniper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8-454D-90E9-56DFA38BD1D4}"/>
            </c:ext>
          </c:extLst>
        </c:ser>
        <c:ser>
          <c:idx val="6"/>
          <c:order val="6"/>
          <c:tx>
            <c:strRef>
              <c:f>'Piglin Sniper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8-454D-90E9-56DFA38B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C8-454D-90E9-56DFA38BD1D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Stats'!$X$2:$X$8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C-4A26-A0C3-66D1C7183AF4}"/>
            </c:ext>
          </c:extLst>
        </c:ser>
        <c:ser>
          <c:idx val="2"/>
          <c:order val="2"/>
          <c:tx>
            <c:strRef>
              <c:f>'Silverfish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C-4A26-A0C3-66D1C7183AF4}"/>
            </c:ext>
          </c:extLst>
        </c:ser>
        <c:ser>
          <c:idx val="3"/>
          <c:order val="3"/>
          <c:tx>
            <c:strRef>
              <c:f>'Silverfish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Stats'!$Z$2:$Z$8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C-4A26-A0C3-66D1C7183AF4}"/>
            </c:ext>
          </c:extLst>
        </c:ser>
        <c:ser>
          <c:idx val="4"/>
          <c:order val="4"/>
          <c:tx>
            <c:strRef>
              <c:f>'Silverfish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C-4A26-A0C3-66D1C7183AF4}"/>
            </c:ext>
          </c:extLst>
        </c:ser>
        <c:ser>
          <c:idx val="5"/>
          <c:order val="5"/>
          <c:tx>
            <c:strRef>
              <c:f>'Silverfish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Stats'!$AB$2:$AB$8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C-4A26-A0C3-66D1C7183AF4}"/>
            </c:ext>
          </c:extLst>
        </c:ser>
        <c:ser>
          <c:idx val="6"/>
          <c:order val="6"/>
          <c:tx>
            <c:strRef>
              <c:f>'Silverfish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Stats'!$AC$2:$AC$8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C-4A26-A0C3-66D1C7183AF4}"/>
            </c:ext>
          </c:extLst>
        </c:ser>
        <c:ser>
          <c:idx val="7"/>
          <c:order val="7"/>
          <c:tx>
            <c:strRef>
              <c:f>'Silverfish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Stats'!$AD$2:$AD$8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C-4A26-A0C3-66D1C7183AF4}"/>
            </c:ext>
          </c:extLst>
        </c:ser>
        <c:ser>
          <c:idx val="8"/>
          <c:order val="8"/>
          <c:tx>
            <c:strRef>
              <c:f>'Silverfish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Stats'!$AE$2:$AE$8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C-4A26-A0C3-66D1C7183AF4}"/>
            </c:ext>
          </c:extLst>
        </c:ser>
        <c:ser>
          <c:idx val="9"/>
          <c:order val="9"/>
          <c:tx>
            <c:strRef>
              <c:f>'Silverfish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Stats'!$AF$2:$AF$8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C-4A26-A0C3-66D1C718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90C-4A26-A0C3-66D1C7183AF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3-4374-8F23-321997448B85}"/>
            </c:ext>
          </c:extLst>
        </c:ser>
        <c:ser>
          <c:idx val="2"/>
          <c:order val="2"/>
          <c:tx>
            <c:strRef>
              <c:f>'Piglin Sniper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3-4374-8F23-321997448B85}"/>
            </c:ext>
          </c:extLst>
        </c:ser>
        <c:ser>
          <c:idx val="3"/>
          <c:order val="3"/>
          <c:tx>
            <c:strRef>
              <c:f>'Piglin Sniper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3-4374-8F23-321997448B85}"/>
            </c:ext>
          </c:extLst>
        </c:ser>
        <c:ser>
          <c:idx val="4"/>
          <c:order val="4"/>
          <c:tx>
            <c:strRef>
              <c:f>'Piglin Sniper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3-4374-8F23-321997448B85}"/>
            </c:ext>
          </c:extLst>
        </c:ser>
        <c:ser>
          <c:idx val="5"/>
          <c:order val="5"/>
          <c:tx>
            <c:strRef>
              <c:f>'Piglin Sniper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3-4374-8F23-321997448B85}"/>
            </c:ext>
          </c:extLst>
        </c:ser>
        <c:ser>
          <c:idx val="6"/>
          <c:order val="6"/>
          <c:tx>
            <c:strRef>
              <c:f>'Piglin Sniper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3-4374-8F23-321997448B85}"/>
            </c:ext>
          </c:extLst>
        </c:ser>
        <c:ser>
          <c:idx val="7"/>
          <c:order val="7"/>
          <c:tx>
            <c:strRef>
              <c:f>'Piglin Sniper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3-4374-8F23-321997448B85}"/>
            </c:ext>
          </c:extLst>
        </c:ser>
        <c:ser>
          <c:idx val="8"/>
          <c:order val="8"/>
          <c:tx>
            <c:strRef>
              <c:f>'Piglin Sniper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3-4374-8F23-321997448B85}"/>
            </c:ext>
          </c:extLst>
        </c:ser>
        <c:ser>
          <c:idx val="9"/>
          <c:order val="9"/>
          <c:tx>
            <c:strRef>
              <c:f>'Piglin Sniper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43-4374-8F23-32199744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43-4374-8F23-321997448B85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Stats'!$H$2:$H$8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AFC-8A92-8317945F7EC0}"/>
            </c:ext>
          </c:extLst>
        </c:ser>
        <c:ser>
          <c:idx val="2"/>
          <c:order val="2"/>
          <c:tx>
            <c:strRef>
              <c:f>'Wither 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AFC-8A92-8317945F7EC0}"/>
            </c:ext>
          </c:extLst>
        </c:ser>
        <c:ser>
          <c:idx val="3"/>
          <c:order val="3"/>
          <c:tx>
            <c:strRef>
              <c:f>'Wither 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AFC-8A92-8317945F7EC0}"/>
            </c:ext>
          </c:extLst>
        </c:ser>
        <c:ser>
          <c:idx val="4"/>
          <c:order val="4"/>
          <c:tx>
            <c:strRef>
              <c:f>'Wither 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AFC-8A92-8317945F7EC0}"/>
            </c:ext>
          </c:extLst>
        </c:ser>
        <c:ser>
          <c:idx val="5"/>
          <c:order val="5"/>
          <c:tx>
            <c:strRef>
              <c:f>'Wither 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AFC-8A92-8317945F7EC0}"/>
            </c:ext>
          </c:extLst>
        </c:ser>
        <c:ser>
          <c:idx val="6"/>
          <c:order val="6"/>
          <c:tx>
            <c:strRef>
              <c:f>'Wither 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AFC-8A92-8317945F7EC0}"/>
            </c:ext>
          </c:extLst>
        </c:ser>
        <c:ser>
          <c:idx val="7"/>
          <c:order val="7"/>
          <c:tx>
            <c:strRef>
              <c:f>'Wither 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AFC-8A92-8317945F7EC0}"/>
            </c:ext>
          </c:extLst>
        </c:ser>
        <c:ser>
          <c:idx val="12"/>
          <c:order val="8"/>
          <c:tx>
            <c:strRef>
              <c:f>'Wither 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9-4AFC-8A92-8317945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49-4AFC-8A92-8317945F7EC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E29-AB73-9771719FE533}"/>
            </c:ext>
          </c:extLst>
        </c:ser>
        <c:ser>
          <c:idx val="2"/>
          <c:order val="2"/>
          <c:tx>
            <c:strRef>
              <c:f>'Wither 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E29-AB73-9771719FE533}"/>
            </c:ext>
          </c:extLst>
        </c:ser>
        <c:ser>
          <c:idx val="3"/>
          <c:order val="3"/>
          <c:tx>
            <c:strRef>
              <c:f>'Wither 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E29-AB73-9771719FE533}"/>
            </c:ext>
          </c:extLst>
        </c:ser>
        <c:ser>
          <c:idx val="4"/>
          <c:order val="4"/>
          <c:tx>
            <c:strRef>
              <c:f>'Wither 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4E29-AB73-9771719FE533}"/>
            </c:ext>
          </c:extLst>
        </c:ser>
        <c:ser>
          <c:idx val="5"/>
          <c:order val="5"/>
          <c:tx>
            <c:strRef>
              <c:f>'Wither 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4E29-AB73-9771719FE533}"/>
            </c:ext>
          </c:extLst>
        </c:ser>
        <c:ser>
          <c:idx val="6"/>
          <c:order val="6"/>
          <c:tx>
            <c:strRef>
              <c:f>'Wither 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E-4E29-AB73-9771719F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8E-4E29-AB73-9771719FE533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Stats'!$X$2:$X$8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F71-B652-570CA878DF12}"/>
            </c:ext>
          </c:extLst>
        </c:ser>
        <c:ser>
          <c:idx val="2"/>
          <c:order val="2"/>
          <c:tx>
            <c:strRef>
              <c:f>'Wither 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Stats'!$Y$2:$Y$8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4F71-B652-570CA878DF12}"/>
            </c:ext>
          </c:extLst>
        </c:ser>
        <c:ser>
          <c:idx val="3"/>
          <c:order val="3"/>
          <c:tx>
            <c:strRef>
              <c:f>'Wither 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F-4F71-B652-570CA878DF12}"/>
            </c:ext>
          </c:extLst>
        </c:ser>
        <c:ser>
          <c:idx val="4"/>
          <c:order val="4"/>
          <c:tx>
            <c:strRef>
              <c:f>'Wither 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F-4F71-B652-570CA878DF12}"/>
            </c:ext>
          </c:extLst>
        </c:ser>
        <c:ser>
          <c:idx val="5"/>
          <c:order val="5"/>
          <c:tx>
            <c:strRef>
              <c:f>'Wither 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F-4F71-B652-570CA878DF12}"/>
            </c:ext>
          </c:extLst>
        </c:ser>
        <c:ser>
          <c:idx val="6"/>
          <c:order val="6"/>
          <c:tx>
            <c:strRef>
              <c:f>'Wither 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F-4F71-B652-570CA878DF12}"/>
            </c:ext>
          </c:extLst>
        </c:ser>
        <c:ser>
          <c:idx val="7"/>
          <c:order val="7"/>
          <c:tx>
            <c:strRef>
              <c:f>'Wither 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F-4F71-B652-570CA878DF12}"/>
            </c:ext>
          </c:extLst>
        </c:ser>
        <c:ser>
          <c:idx val="8"/>
          <c:order val="8"/>
          <c:tx>
            <c:strRef>
              <c:f>'Wither 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F-4F71-B652-570CA878DF12}"/>
            </c:ext>
          </c:extLst>
        </c:ser>
        <c:ser>
          <c:idx val="9"/>
          <c:order val="9"/>
          <c:tx>
            <c:strRef>
              <c:f>'Wither 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BF-4F71-B652-570CA87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9BF-4F71-B652-570CA878DF1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2AD-9565-CED11DDF91D2}"/>
            </c:ext>
          </c:extLst>
        </c:ser>
        <c:ser>
          <c:idx val="2"/>
          <c:order val="2"/>
          <c:tx>
            <c:strRef>
              <c:f>'Spider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2AD-9565-CED11DDF91D2}"/>
            </c:ext>
          </c:extLst>
        </c:ser>
        <c:ser>
          <c:idx val="3"/>
          <c:order val="3"/>
          <c:tx>
            <c:strRef>
              <c:f>'Spider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2AD-9565-CED11DDF91D2}"/>
            </c:ext>
          </c:extLst>
        </c:ser>
        <c:ser>
          <c:idx val="4"/>
          <c:order val="4"/>
          <c:tx>
            <c:strRef>
              <c:f>'Spider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2AD-9565-CED11DDF91D2}"/>
            </c:ext>
          </c:extLst>
        </c:ser>
        <c:ser>
          <c:idx val="5"/>
          <c:order val="5"/>
          <c:tx>
            <c:strRef>
              <c:f>'Spider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D-42AD-9565-CED11DDF91D2}"/>
            </c:ext>
          </c:extLst>
        </c:ser>
        <c:ser>
          <c:idx val="6"/>
          <c:order val="6"/>
          <c:tx>
            <c:strRef>
              <c:f>'Spider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D-42AD-9565-CED11DDF91D2}"/>
            </c:ext>
          </c:extLst>
        </c:ser>
        <c:ser>
          <c:idx val="7"/>
          <c:order val="7"/>
          <c:tx>
            <c:strRef>
              <c:f>'Spider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D-42AD-9565-CED11DDF91D2}"/>
            </c:ext>
          </c:extLst>
        </c:ser>
        <c:ser>
          <c:idx val="12"/>
          <c:order val="8"/>
          <c:tx>
            <c:strRef>
              <c:f>'Spider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D-42AD-9565-CED11DDF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5D-42AD-9565-CED11DDF91D2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AB-954F-5D3DE1576211}"/>
            </c:ext>
          </c:extLst>
        </c:ser>
        <c:ser>
          <c:idx val="2"/>
          <c:order val="2"/>
          <c:tx>
            <c:strRef>
              <c:f>'Spider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2-4FAB-954F-5D3DE1576211}"/>
            </c:ext>
          </c:extLst>
        </c:ser>
        <c:ser>
          <c:idx val="3"/>
          <c:order val="3"/>
          <c:tx>
            <c:strRef>
              <c:f>'Spider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2-4FAB-954F-5D3DE1576211}"/>
            </c:ext>
          </c:extLst>
        </c:ser>
        <c:ser>
          <c:idx val="4"/>
          <c:order val="4"/>
          <c:tx>
            <c:strRef>
              <c:f>'Spider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2-4FAB-954F-5D3DE1576211}"/>
            </c:ext>
          </c:extLst>
        </c:ser>
        <c:ser>
          <c:idx val="5"/>
          <c:order val="5"/>
          <c:tx>
            <c:strRef>
              <c:f>'Spider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2-4FAB-954F-5D3DE1576211}"/>
            </c:ext>
          </c:extLst>
        </c:ser>
        <c:ser>
          <c:idx val="6"/>
          <c:order val="6"/>
          <c:tx>
            <c:strRef>
              <c:f>'Spider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2-4FAB-954F-5D3DE157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6F2-4FAB-954F-5D3DE157621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DB0-A63F-3AA4470B4F89}"/>
            </c:ext>
          </c:extLst>
        </c:ser>
        <c:ser>
          <c:idx val="2"/>
          <c:order val="2"/>
          <c:tx>
            <c:strRef>
              <c:f>'Spider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DB0-A63F-3AA4470B4F89}"/>
            </c:ext>
          </c:extLst>
        </c:ser>
        <c:ser>
          <c:idx val="3"/>
          <c:order val="3"/>
          <c:tx>
            <c:strRef>
              <c:f>'Spider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6-4DB0-A63F-3AA4470B4F89}"/>
            </c:ext>
          </c:extLst>
        </c:ser>
        <c:ser>
          <c:idx val="4"/>
          <c:order val="4"/>
          <c:tx>
            <c:strRef>
              <c:f>'Spider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6-4DB0-A63F-3AA4470B4F89}"/>
            </c:ext>
          </c:extLst>
        </c:ser>
        <c:ser>
          <c:idx val="5"/>
          <c:order val="5"/>
          <c:tx>
            <c:strRef>
              <c:f>'Spider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6-4DB0-A63F-3AA4470B4F89}"/>
            </c:ext>
          </c:extLst>
        </c:ser>
        <c:ser>
          <c:idx val="6"/>
          <c:order val="6"/>
          <c:tx>
            <c:strRef>
              <c:f>'Spider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6-4DB0-A63F-3AA4470B4F89}"/>
            </c:ext>
          </c:extLst>
        </c:ser>
        <c:ser>
          <c:idx val="7"/>
          <c:order val="7"/>
          <c:tx>
            <c:strRef>
              <c:f>'Spider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6-4DB0-A63F-3AA4470B4F89}"/>
            </c:ext>
          </c:extLst>
        </c:ser>
        <c:ser>
          <c:idx val="8"/>
          <c:order val="8"/>
          <c:tx>
            <c:strRef>
              <c:f>'Spider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6-4DB0-A63F-3AA4470B4F89}"/>
            </c:ext>
          </c:extLst>
        </c:ser>
        <c:ser>
          <c:idx val="9"/>
          <c:order val="9"/>
          <c:tx>
            <c:strRef>
              <c:f>'Spider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6-4DB0-A63F-3AA4470B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816-4DB0-A63F-3AA4470B4F8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F41C-D940-EE3F-9EA5-B4991FA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C19E-6228-A06C-BCF5-F1248BAC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2288-77F4-43F3-AA70-BD9B503C0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50011-8285-42C9-ABDC-9A31C276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FDEA-220F-4029-8802-40E7662C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10976-DAF5-4D3C-8F42-D45027CC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7C568-7B00-4DEB-A58D-D0AA7149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84648-28AE-42BD-A280-C2A8545D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56E0A-2051-4CE0-A267-5ED8B1F6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59204-16BB-40EE-B630-1D9F3DD8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2275-4409-4679-A9CE-234AC4EC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0A18-2764-4B96-9B23-A4101905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1E156-3324-4076-8FDF-F99F564A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DD679-E0F6-4EE1-B540-51947917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6F4C-260A-45FA-B478-6D4CA80F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E200-EF99-4C3E-9A08-368B681E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2CBFC-0D32-4124-AB17-663D734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483F-598F-4F81-81B0-061D8132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FD59-8B17-415E-A5D6-79FE4E64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7AB0-A1DC-4FBB-A8D1-CD6F7DBE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61068-E90A-43B7-A0EA-910675F5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BF697-F9D5-46F5-9391-DC5B2C03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52E6E-F853-4E0F-9238-2C9B6862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1ACD3-DC5B-48E2-A217-7D3E3DC7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061D5-A2EA-4C05-BB91-5EC9838D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5281A-5621-4DF9-8AD8-840E5A1E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70CB-8F62-4C80-8919-D1FD2A7A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B9FF0-DBFE-4C84-A4C8-2C45596A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8A3A5-0846-4A67-A111-F61CA2D7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91E4-3A17-467C-89A7-E4634239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4EBA6-A88C-4D80-BE1F-50F790A8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D942-0C7E-4F4F-BD21-6676DFAA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80B66-1E9B-45B1-A646-033F4485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FFE8-5588-4305-8714-C349F805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FA4F7-62E0-4CAD-8364-D094B574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3A644-8625-4871-BEA6-506E0FA1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9E86-00AC-47C6-8299-6646853C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D77A-D670-4675-B903-7390DA0A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5425-D549-44EC-8A46-C8D36AAD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25578-DA50-4E19-A646-31532CA5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0C9E-54EC-4481-A048-4CCF028B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FC7B-9188-4EA9-B745-F625B3A9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10E7-06E0-4D60-AA01-6FC7348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ABA60-F581-4695-B68C-0F86382E4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23E8-31B5-4572-8A0F-A89CD087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ECDA-8708-4226-B3FD-37229298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34FB1-1001-4BDF-BE70-4EAC08CB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DD01-983F-4429-898C-08C9868A9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03211-AD6E-4419-90A9-D979FC94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1E2CB-1FCD-4104-9165-C1200655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C0F5C-7355-44C6-9AA1-2937050C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DBF52-0D38-4E04-ACC7-08928EC4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C8A86-9580-481C-A52D-C7B47D6C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78D1-340B-49AE-BE37-01AF2469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1B771-0406-4A95-8F65-2BD61DBC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54A7-2C8A-4412-A879-BB9E4BEC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D1B9-F583-4C85-A711-00DEB172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084FC-4E00-4AFB-971C-AB69F455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89097-42B3-453B-9494-FE2D8276F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9F0AE-7C8D-473A-B82E-3FD4C32C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106AA-891A-489C-A621-EF3CC04D7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CB6F0-E781-4EAB-9615-DFD42C7E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zoomScale="115" zoomScaleNormal="115" workbookViewId="0">
      <pane xSplit="1" topLeftCell="B1" activePane="topRight" state="frozen"/>
      <selection pane="topRight" activeCell="F2" sqref="F2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($B2 + 3 * $C2) / 10 / (1 - $D2 * 0.006) *POWER($E2, 0.75) * $C$14 / 13</f>
        <v>34.713259320797469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($B3 + 3 * $C3) / 10 / (1 - $D3 * 0.006) *POWER($E3, 0.75) * $C$14 / 13</f>
        <v>55.469240439215973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75</v>
      </c>
      <c r="F4">
        <f t="shared" si="0"/>
        <v>76.45699101812049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90</v>
      </c>
      <c r="F5">
        <f t="shared" si="0"/>
        <v>105.78754486634141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100</v>
      </c>
      <c r="F6">
        <f t="shared" si="0"/>
        <v>131.65707942810465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115</v>
      </c>
      <c r="F7">
        <f t="shared" si="0"/>
        <v>169.55249543204556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125</v>
      </c>
      <c r="F8">
        <f t="shared" si="0"/>
        <v>206.98509122990265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B02-F20C-46C5-BC37-46C9B7C5241C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360</v>
      </c>
      <c r="C2">
        <v>15</v>
      </c>
      <c r="D2">
        <v>0</v>
      </c>
      <c r="E2">
        <v>4</v>
      </c>
      <c r="F2">
        <f>($B2 + 3 * $C2) / 10 / (1 - $D2 * 0.006) *POWER($E2, 0.75) * $C$14 / 13</f>
        <v>176.23276700341646</v>
      </c>
      <c r="H2">
        <f>IF('Sword Stats'!$E$2 - $C2 &gt; 0, ROUNDUP($B2 / ('Sword Stats'!$E$2 - $C2) / (1 - $D2/100), 0), 100)</f>
        <v>12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12</v>
      </c>
      <c r="Y2">
        <f>ROUNDUP($B2 / ('Scythe Stats'!$E$3 * (1 - $D2 / 100)), 0)</f>
        <v>9</v>
      </c>
      <c r="Z2">
        <f>ROUNDUP($B2 / ('Scythe Stats'!$E$4 * (1 - $D2 / 100)), 0)</f>
        <v>7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10</v>
      </c>
      <c r="AE2">
        <f>ROUNDUP($B2 / ('Scythe Stats'!$E$9 * (1 - $D2 / 100)), 0)</f>
        <v>8</v>
      </c>
      <c r="AF2">
        <f>ROUNDUP($B2 / ('Scythe Stats'!$E$10 * (1 - $D2 / 100)), 0)</f>
        <v>7</v>
      </c>
    </row>
    <row r="3" spans="1:32" x14ac:dyDescent="0.3">
      <c r="A3" s="1">
        <v>2</v>
      </c>
      <c r="B3">
        <v>425</v>
      </c>
      <c r="C3">
        <v>25</v>
      </c>
      <c r="D3">
        <v>2</v>
      </c>
      <c r="E3">
        <v>4</v>
      </c>
      <c r="F3">
        <f t="shared" ref="F3:F6" si="0">($B3 + 3 * $C3) / 10 / (1 - $D3 * 0.006) *POWER($E3, 0.75) * $C$14 / 13</f>
        <v>220.21388389490735</v>
      </c>
      <c r="H3">
        <f>IF('Sword Stats'!$E$2 - $C3 &gt; 0, ROUNDUP($B3 / ('Sword Stats'!$E$2 - $C3) / (1 - $D3/100), 0), 100)</f>
        <v>22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8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15</v>
      </c>
      <c r="Y3">
        <f>ROUNDUP($B3 / ('Scythe Stats'!$E$3 * (1 - $D3 / 100)), 0)</f>
        <v>11</v>
      </c>
      <c r="Z3">
        <f>ROUNDUP($B3 / ('Scythe Stats'!$E$4 * (1 - $D3 / 100)), 0)</f>
        <v>8</v>
      </c>
      <c r="AA3">
        <f>ROUNDUP($B3 / ('Scythe Stats'!$E$5 * (1 - $D3 / 100)), 0)</f>
        <v>6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12</v>
      </c>
      <c r="AE3">
        <f>ROUNDUP($B3 / ('Scythe Stats'!$E$9 * (1 - $D3 / 100)), 0)</f>
        <v>10</v>
      </c>
      <c r="AF3">
        <f>ROUNDUP($B3 / ('Scythe Stats'!$E$10 * (1 - $D3 / 100)), 0)</f>
        <v>9</v>
      </c>
    </row>
    <row r="4" spans="1:32" x14ac:dyDescent="0.3">
      <c r="A4" s="1">
        <v>3</v>
      </c>
      <c r="B4">
        <v>525</v>
      </c>
      <c r="C4">
        <v>35</v>
      </c>
      <c r="D4">
        <v>5</v>
      </c>
      <c r="E4">
        <v>4</v>
      </c>
      <c r="F4">
        <f t="shared" si="0"/>
        <v>282.6184121475178</v>
      </c>
      <c r="H4">
        <f>IF('Sword Stats'!$E$2 - $C4 &gt; 0, ROUNDUP($B4 / ('Sword Stats'!$E$2 - $C4) / (1 - $D4/100), 0), 100)</f>
        <v>56</v>
      </c>
      <c r="I4">
        <f>IF('Sword Stats'!$E$3 - $C4 &gt; 0, ROUNDUP($B4 / ('Sword Stats'!$E$3 - $C4) / (1 - $D4/100), 0), 100)</f>
        <v>20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18</v>
      </c>
      <c r="Y4">
        <f>ROUNDUP($B4 / ('Scythe Stats'!$E$3 * (1 - $D4 / 100)), 0)</f>
        <v>13</v>
      </c>
      <c r="Z4">
        <f>ROUNDUP($B4 / ('Scythe Stats'!$E$4 * (1 - $D4 / 100)), 0)</f>
        <v>10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15</v>
      </c>
      <c r="AE4">
        <f>ROUNDUP($B4 / ('Scythe Stats'!$E$9 * (1 - $D4 / 100)), 0)</f>
        <v>13</v>
      </c>
      <c r="AF4">
        <f>ROUNDUP($B4 / ('Scythe Stats'!$E$10 * (1 - $D4 / 100)), 0)</f>
        <v>11</v>
      </c>
    </row>
    <row r="5" spans="1:32" x14ac:dyDescent="0.3">
      <c r="A5" s="1">
        <v>4</v>
      </c>
      <c r="B5">
        <v>640</v>
      </c>
      <c r="C5">
        <v>50</v>
      </c>
      <c r="D5">
        <v>8</v>
      </c>
      <c r="E5">
        <v>4</v>
      </c>
      <c r="F5">
        <f t="shared" si="0"/>
        <v>361.0952534824645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51</v>
      </c>
      <c r="J5">
        <f>IF('Sword Stats'!$E$4 - $C5 &gt; 0, ROUNDUP($B5 / ('Sword Stats'!$E$4 - $C5) / (1 - $D5/100), 0), 100)</f>
        <v>20</v>
      </c>
      <c r="K5">
        <f>IF('Sword Stats'!$E$5 - $C5 &gt; 0, ROUNDUP($B5 / ('Sword Stats'!$E$5 - $C5) / (1 - $D5/100), 0), 100)</f>
        <v>12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70</v>
      </c>
      <c r="Q5">
        <f>IF('Axe Stats'!$E$2 - $C5 &gt; 0, ROUNDUP($B5 / ('Axe Stats'!$E$2 - $C5), 0), 100)</f>
        <v>12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23</v>
      </c>
      <c r="Y5">
        <f>ROUNDUP($B5 / ('Scythe Stats'!$E$3 * (1 - $D5 / 100)), 0)</f>
        <v>17</v>
      </c>
      <c r="Z5">
        <f>ROUNDUP($B5 / ('Scythe Stats'!$E$4 * (1 - $D5 / 100)), 0)</f>
        <v>13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19</v>
      </c>
      <c r="AE5">
        <f>ROUNDUP($B5 / ('Scythe Stats'!$E$9 * (1 - $D5 / 100)), 0)</f>
        <v>16</v>
      </c>
      <c r="AF5">
        <f>ROUNDUP($B5 / ('Scythe Stats'!$E$10 * (1 - $D5 / 100)), 0)</f>
        <v>14</v>
      </c>
    </row>
    <row r="6" spans="1:32" x14ac:dyDescent="0.3">
      <c r="A6" s="1">
        <v>5</v>
      </c>
      <c r="B6">
        <v>775</v>
      </c>
      <c r="C6">
        <v>65</v>
      </c>
      <c r="D6">
        <v>10</v>
      </c>
      <c r="E6">
        <v>4</v>
      </c>
      <c r="F6">
        <f t="shared" si="0"/>
        <v>449.03016546707113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41</v>
      </c>
      <c r="K6">
        <f>IF('Sword Stats'!$E$5 - $C6 &gt; 0, ROUNDUP($B6 / ('Sword Stats'!$E$5 - $C6) / (1 - $D6/100), 0), 100)</f>
        <v>19</v>
      </c>
      <c r="L6">
        <f>IF('Sword Stats'!$E$6 - $C6 &gt; 0, ROUNDUP($B6 / ('Sword Stats'!$E$6 - $C6) / (1 - $D6/100), 0), 100)</f>
        <v>12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20</v>
      </c>
      <c r="R6">
        <f>IF('Axe Stats'!$E$3 - $C6 &gt; 0, ROUNDUP($B6 / ('Axe Stats'!$E$3 - $C6), 0), 100)</f>
        <v>10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29</v>
      </c>
      <c r="Y6">
        <f>ROUNDUP($B6 / ('Scythe Stats'!$E$3 * (1 - $D6 / 100)), 0)</f>
        <v>21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9</v>
      </c>
      <c r="AC6">
        <f>ROUNDUP($B6 / ('Scythe Stats'!$E$7 * (1 - $D6 / 100)), 0)</f>
        <v>7</v>
      </c>
      <c r="AD6">
        <f>ROUNDUP($B6 / ('Scythe Stats'!$E$8 * (1 - $D6 / 100)), 0)</f>
        <v>23</v>
      </c>
      <c r="AE6">
        <f>ROUNDUP($B6 / ('Scythe Stats'!$E$9 * (1 - $D6 / 100)), 0)</f>
        <v>20</v>
      </c>
      <c r="AF6">
        <f>ROUNDUP($B6 / ('Scythe Stats'!$E$10 * (1 - $D6 / 100)), 0)</f>
        <v>17</v>
      </c>
    </row>
    <row r="12" spans="1:32" x14ac:dyDescent="0.3">
      <c r="C12" s="2"/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C542-5D13-4B58-94EA-203C8D92F2B6}">
  <dimension ref="A1:AF14"/>
  <sheetViews>
    <sheetView zoomScale="115" zoomScaleNormal="115" workbookViewId="0">
      <pane xSplit="1" topLeftCell="B1" activePane="topRight" state="frozen"/>
      <selection pane="topRight" activeCell="G11" sqref="G11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110</v>
      </c>
      <c r="F2">
        <f>($B2 + 3 * $C2) / 10 / (1 - $D2 * 0.006) *POWER($E2, 0.75) * $C$14 / 13</f>
        <v>150.49554532548015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125</v>
      </c>
      <c r="F3">
        <f t="shared" ref="F3:F8" si="0">($B3 + 3 * $C3) / 10 / (1 - $D3 * 0.006) *POWER($E3, 0.75) * $C$14 / 13</f>
        <v>217.40070742370051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145</v>
      </c>
      <c r="F4">
        <f t="shared" si="0"/>
        <v>300.85587601020171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12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165</v>
      </c>
      <c r="F5">
        <f t="shared" si="0"/>
        <v>400.01553311654794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185</v>
      </c>
      <c r="F6">
        <f t="shared" si="0"/>
        <v>501.22676617874117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16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13</v>
      </c>
      <c r="AE6">
        <f>ROUNDUP($B6 / ('Scythe Stats'!$E$9 * (1 - $D6 / 100)), 0)</f>
        <v>11</v>
      </c>
      <c r="AF6">
        <f>ROUNDUP($B6 / ('Scythe Stats'!$E$10 * (1 - $D6 / 100)), 0)</f>
        <v>10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210</v>
      </c>
      <c r="F7">
        <f t="shared" si="0"/>
        <v>639.22907218164266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13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15</v>
      </c>
      <c r="AE7">
        <f>ROUNDUP($B7 / ('Scythe Stats'!$E$9 * (1 - $D7 / 100)), 0)</f>
        <v>13</v>
      </c>
      <c r="AF7">
        <f>ROUNDUP($B7 / ('Scythe Stats'!$E$10 * (1 - $D7 / 100)), 0)</f>
        <v>11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235</v>
      </c>
      <c r="F8">
        <f t="shared" si="0"/>
        <v>797.56978665898419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22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5</v>
      </c>
      <c r="AD8">
        <f>ROUNDUP($B8 / ('Scythe Stats'!$E$8 * (1 - $D8 / 100)), 0)</f>
        <v>18</v>
      </c>
      <c r="AE8">
        <f>ROUNDUP($B8 / ('Scythe Stats'!$E$9 * (1 - $D8 / 100)), 0)</f>
        <v>15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0.3</v>
      </c>
    </row>
    <row r="14" spans="1:32" x14ac:dyDescent="0.3">
      <c r="B14" t="s">
        <v>22</v>
      </c>
      <c r="C14">
        <v>2.4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DF7-8AA4-44A1-9DDF-19079E23B6B9}">
  <dimension ref="A1:AF14"/>
  <sheetViews>
    <sheetView zoomScale="115" zoomScaleNormal="115" workbookViewId="0">
      <pane xSplit="1" topLeftCell="B1" activePane="topRight" state="frozen"/>
      <selection pane="topRight" activeCell="C25" sqref="C2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5</v>
      </c>
      <c r="D2">
        <v>0</v>
      </c>
      <c r="E2">
        <v>60</v>
      </c>
      <c r="F2">
        <f>($B2 + 3 * $C2) / 10 / (1 - $D2 * 0.006) *POWER($E2, 0.75) * $C$14 / 13</f>
        <v>57.46101913625013</v>
      </c>
      <c r="H2">
        <f>IF('Sword Stats'!$E$2 - $C2 &gt; 0, ROUNDUP($B2 / ('Sword Stats'!$E$2 - $C2) / (1 - $D2/100), 0), 100)</f>
        <v>8</v>
      </c>
      <c r="I2">
        <f>IF('Sword Stats'!$E$3 - $C2 &gt; 0, ROUNDUP($B2 / ('Sword Stats'!$E$3 - $C2) / (1 - $D2/100), 0), 100)</f>
        <v>6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6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10</v>
      </c>
      <c r="D3">
        <v>0</v>
      </c>
      <c r="E3">
        <v>80</v>
      </c>
      <c r="F3">
        <f t="shared" ref="F3:F8" si="0">($B3 + 3 * $C3) / 10 / (1 - $D3 * 0.006) *POWER($E3, 0.75) * $C$14 / 13</f>
        <v>91.668863343691072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8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15</v>
      </c>
      <c r="D4">
        <v>0</v>
      </c>
      <c r="E4">
        <v>90</v>
      </c>
      <c r="F4">
        <f t="shared" si="0"/>
        <v>122.38731690659402</v>
      </c>
      <c r="H4">
        <f>IF('Sword Stats'!$E$2 - $C4 &gt; 0, ROUNDUP($B4 / ('Sword Stats'!$E$2 - $C4) / (1 - $D4/100), 0), 100)</f>
        <v>15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7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10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20</v>
      </c>
      <c r="D5">
        <v>2</v>
      </c>
      <c r="E5">
        <v>105</v>
      </c>
      <c r="F5">
        <f t="shared" si="0"/>
        <v>171.36187189015618</v>
      </c>
      <c r="H5">
        <f>IF('Sword Stats'!$E$2 - $C5 &gt; 0, ROUNDUP($B5 / ('Sword Stats'!$E$2 - $C5) / (1 - $D5/100), 0), 100)</f>
        <v>23</v>
      </c>
      <c r="I5">
        <f>IF('Sword Stats'!$E$3 - $C5 &gt; 0, ROUNDUP($B5 / ('Sword Stats'!$E$3 - $C5) / (1 - $D5/100), 0), 100)</f>
        <v>13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7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30</v>
      </c>
      <c r="D6">
        <v>5</v>
      </c>
      <c r="E6">
        <v>120</v>
      </c>
      <c r="F6">
        <f t="shared" si="0"/>
        <v>218.2290810398529</v>
      </c>
      <c r="H6">
        <f>IF('Sword Stats'!$E$2 - $C6 &gt; 0, ROUNDUP($B6 / ('Sword Stats'!$E$2 - $C6) / (1 - $D6/100), 0), 100)</f>
        <v>43</v>
      </c>
      <c r="I6">
        <f>IF('Sword Stats'!$E$3 - $C6 &gt; 0, ROUNDUP($B6 / ('Sword Stats'!$E$3 - $C6) / (1 - $D6/100), 0), 100)</f>
        <v>19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8</v>
      </c>
      <c r="R6">
        <f>IF('Axe Stats'!$E$3 - $C6 &gt; 0, ROUNDUP($B6 / ('Axe Stats'!$E$3 - $C6), 0), 100)</f>
        <v>6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35</v>
      </c>
      <c r="D7">
        <v>10</v>
      </c>
      <c r="E7">
        <v>130</v>
      </c>
      <c r="F7">
        <f t="shared" si="0"/>
        <v>270.31714764872055</v>
      </c>
      <c r="H7">
        <f>IF('Sword Stats'!$E$2 - $C7 &gt; 0, ROUNDUP($B7 / ('Sword Stats'!$E$2 - $C7) / (1 - $D7/100), 0), 100)</f>
        <v>75</v>
      </c>
      <c r="I7">
        <f>IF('Sword Stats'!$E$3 - $C7 &gt; 0, ROUNDUP($B7 / ('Sword Stats'!$E$3 - $C7) / (1 - $D7/100), 0), 100)</f>
        <v>27</v>
      </c>
      <c r="J7">
        <f>IF('Sword Stats'!$E$4 - $C7 &gt; 0, ROUNDUP($B7 / ('Sword Stats'!$E$4 - $C7) / (1 - $D7/100), 0), 100)</f>
        <v>15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30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7</v>
      </c>
      <c r="S7">
        <f>IF('Axe Stats'!$E$4 - $C7 &gt; 0, ROUNDUP($B7 / ('Axe Stats'!$E$4 - $C7), 0), 100)</f>
        <v>5</v>
      </c>
      <c r="T7">
        <f>IF('Axe Stats'!$E$5 - $C7 &gt; 0, ROUNDUP($B7 / ('Axe Stats'!$E$5 - $C7), 0), 100)</f>
        <v>4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40</v>
      </c>
      <c r="D8">
        <v>15</v>
      </c>
      <c r="E8">
        <v>145</v>
      </c>
      <c r="F8">
        <f t="shared" si="0"/>
        <v>330.25763603543089</v>
      </c>
      <c r="H8">
        <f>IF('Sword Stats'!$E$2 - $C8 &gt; 0, ROUNDUP($B8 / ('Sword Stats'!$E$2 - $C8) / (1 - $D8/100), 0), 100)</f>
        <v>172</v>
      </c>
      <c r="I8">
        <f>IF('Sword Stats'!$E$3 - $C8 &gt; 0, ROUNDUP($B8 / ('Sword Stats'!$E$3 - $C8) / (1 - $D8/100), 0), 100)</f>
        <v>37</v>
      </c>
      <c r="J8">
        <f>IF('Sword Stats'!$E$4 - $C8 &gt; 0, ROUNDUP($B8 / ('Sword Stats'!$E$4 - $C8) / (1 - $D8/100), 0), 100)</f>
        <v>19</v>
      </c>
      <c r="K8">
        <f>IF('Sword Stats'!$E$5 - $C8 &gt; 0, ROUNDUP($B8 / ('Sword Stats'!$E$5 - $C8) / (1 - $D8/100), 0), 100)</f>
        <v>12</v>
      </c>
      <c r="L8">
        <f>IF('Sword Stats'!$E$6 - $C8 &gt; 0, ROUNDUP($B8 / ('Sword Stats'!$E$6 - $C8) / (1 - $D8/100), 0), 100)</f>
        <v>9</v>
      </c>
      <c r="M8">
        <f>IF('Sword Stats'!$E$7 - $C8 &gt; 0, ROUNDUP($B8 / ('Sword Stats'!$E$7 - $C8) / (1 - $D8/100), 0), 100)</f>
        <v>8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43</v>
      </c>
      <c r="Q8">
        <f>IF('Axe Stats'!$E$2 - $C8 &gt; 0, ROUNDUP($B8 / ('Axe Stats'!$E$2 - $C8), 0), 100)</f>
        <v>12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1.1000000000000001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85CE-6F35-4D44-8C47-5F9EF350ACBF}">
  <dimension ref="A1:AF14"/>
  <sheetViews>
    <sheetView zoomScale="115" zoomScaleNormal="115" workbookViewId="0">
      <pane xSplit="1" topLeftCell="B1" activePane="topRight" state="frozen"/>
      <selection pane="topRight" activeCell="H2" sqref="H2:O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5</v>
      </c>
      <c r="D2">
        <v>0</v>
      </c>
      <c r="E2">
        <v>40</v>
      </c>
      <c r="F2">
        <f>($B2 + 3 * $C2) / 10 / (1 - $D2 * 0.006) *POWER($E2, 0.75) * $C$14 / 13</f>
        <v>68.393282673966368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240</v>
      </c>
      <c r="C3">
        <v>15</v>
      </c>
      <c r="D3">
        <v>0</v>
      </c>
      <c r="E3">
        <v>50</v>
      </c>
      <c r="F3">
        <f t="shared" ref="F3:F8" si="0">($B3 + 3 * $C3) / 10 / (1 - $D3 * 0.006) *POWER($E3, 0.75) * $C$14 / 13</f>
        <v>107.1771881529622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280</v>
      </c>
      <c r="C4">
        <v>25</v>
      </c>
      <c r="D4">
        <v>0</v>
      </c>
      <c r="E4">
        <v>55</v>
      </c>
      <c r="F4">
        <f t="shared" si="0"/>
        <v>143.39379733934476</v>
      </c>
      <c r="H4">
        <f>IF('Sword Stats'!$E$2 - $C4 &gt; 0, ROUNDUP($B4 / ('Sword Stats'!$E$2 - $C4) / (1 - $D4/100), 0), 100)</f>
        <v>14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320</v>
      </c>
      <c r="C5">
        <v>35</v>
      </c>
      <c r="D5">
        <v>2</v>
      </c>
      <c r="E5">
        <v>65</v>
      </c>
      <c r="F5">
        <f t="shared" si="0"/>
        <v>196.94592470064151</v>
      </c>
      <c r="H5">
        <f>IF('Sword Stats'!$E$2 - $C5 &gt; 0, ROUNDUP($B5 / ('Sword Stats'!$E$2 - $C5) / (1 - $D5/100), 0), 100)</f>
        <v>33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14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11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360</v>
      </c>
      <c r="C6">
        <v>45</v>
      </c>
      <c r="D6">
        <v>5</v>
      </c>
      <c r="E6">
        <v>75</v>
      </c>
      <c r="F6">
        <f t="shared" si="0"/>
        <v>260.11141274205943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21</v>
      </c>
      <c r="J6">
        <f>IF('Sword Stats'!$E$4 - $C6 &gt; 0, ROUNDUP($B6 / ('Sword Stats'!$E$4 - $C6) / (1 - $D6/100), 0), 100)</f>
        <v>10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26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13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390</v>
      </c>
      <c r="C7">
        <v>55</v>
      </c>
      <c r="D7">
        <v>10</v>
      </c>
      <c r="E7">
        <v>90</v>
      </c>
      <c r="F7">
        <f t="shared" si="0"/>
        <v>345.04600804215312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50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87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15</v>
      </c>
      <c r="Y7">
        <f>ROUNDUP($B7 / ('Scythe Stats'!$E$3 * (1 - $D7 / 100)), 0)</f>
        <v>11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420</v>
      </c>
      <c r="C8">
        <v>65</v>
      </c>
      <c r="D8">
        <v>15</v>
      </c>
      <c r="E8">
        <v>105</v>
      </c>
      <c r="F8">
        <f t="shared" si="0"/>
        <v>443.35916797060543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24</v>
      </c>
      <c r="K8">
        <f>IF('Sword Stats'!$E$5 - $C8 &gt; 0, ROUNDUP($B8 / ('Sword Stats'!$E$5 - $C8) / (1 - $D8/100), 0), 100)</f>
        <v>11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11</v>
      </c>
      <c r="R8">
        <f>IF('Axe Stats'!$E$3 - $C8 &gt; 0, ROUNDUP($B8 / ('Axe Stats'!$E$3 - $C8), 0), 100)</f>
        <v>6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17</v>
      </c>
      <c r="Y8">
        <f>ROUNDUP($B8 / ('Scythe Stats'!$E$3 * (1 - $D8 / 100)), 0)</f>
        <v>12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14</v>
      </c>
      <c r="AE8">
        <f>ROUNDUP($B8 / ('Scythe Stats'!$E$9 * (1 - $D8 / 100)), 0)</f>
        <v>11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2.6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605-35B9-4E7D-ABC6-CE4DFAF52E78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70</v>
      </c>
      <c r="F2">
        <f>($B2 + 3 * $C2) / 10 / (1 - $D2 * 0.006) *POWER($E2, 0.75) * $C$14 / 13</f>
        <v>50.26248330563606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90</v>
      </c>
      <c r="F3">
        <f t="shared" ref="F3:F8" si="0">($B3 + 3 * $C3) / 10 / (1 - $D3 * 0.006) *POWER($E3, 0.75) * $C$14 / 13</f>
        <v>77.882838031468935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110</v>
      </c>
      <c r="F4">
        <f t="shared" si="0"/>
        <v>123.45337702480791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125</v>
      </c>
      <c r="F5">
        <f t="shared" si="0"/>
        <v>167.65043950160054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135</v>
      </c>
      <c r="F6">
        <f t="shared" si="0"/>
        <v>209.64596585195534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160</v>
      </c>
      <c r="F7">
        <f t="shared" si="0"/>
        <v>276.108670306227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175</v>
      </c>
      <c r="F8">
        <f t="shared" si="0"/>
        <v>338.59304577386712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251-25AA-41F7-B700-D2F7BD4BA590}">
  <dimension ref="A1:AF14"/>
  <sheetViews>
    <sheetView zoomScale="115" zoomScaleNormal="115" workbookViewId="0">
      <pane xSplit="1" topLeftCell="B1" activePane="topRight" state="frozen"/>
      <selection pane="topRight" activeCell="C2" sqref="C2:C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35</v>
      </c>
      <c r="F2">
        <f>($B2 + 3 * $C2) / 10 / (1 - $D2 * 0.006) *POWER($E2, 0.75) * $C$14 / 13</f>
        <v>48.426796221455447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200</v>
      </c>
      <c r="C3">
        <v>10</v>
      </c>
      <c r="D3">
        <v>0</v>
      </c>
      <c r="E3">
        <v>45</v>
      </c>
      <c r="F3">
        <f t="shared" ref="F3:F8" si="0">($B3 + 3 * $C3) / 10 / (1 - $D3 * 0.006) *POWER($E3, 0.75) * $C$14 / 13</f>
        <v>76.848231523933222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240</v>
      </c>
      <c r="C4">
        <v>20</v>
      </c>
      <c r="D4">
        <v>0</v>
      </c>
      <c r="E4">
        <v>50</v>
      </c>
      <c r="F4">
        <f t="shared" si="0"/>
        <v>108.47893537749211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8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275</v>
      </c>
      <c r="C5">
        <v>30</v>
      </c>
      <c r="D5">
        <v>2</v>
      </c>
      <c r="E5">
        <v>60</v>
      </c>
      <c r="F5">
        <f t="shared" si="0"/>
        <v>153.16023146978242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7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300</v>
      </c>
      <c r="C6">
        <v>45</v>
      </c>
      <c r="D6">
        <v>5</v>
      </c>
      <c r="E6">
        <v>70</v>
      </c>
      <c r="F6">
        <f t="shared" si="0"/>
        <v>208.70733331378094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17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11</v>
      </c>
      <c r="Y6">
        <f>ROUNDUP($B6 / ('Scythe Stats'!$E$3 * (1 - $D6 / 100)), 0)</f>
        <v>8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9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335</v>
      </c>
      <c r="C7">
        <v>55</v>
      </c>
      <c r="D7">
        <v>10</v>
      </c>
      <c r="E7">
        <v>85</v>
      </c>
      <c r="F7">
        <f t="shared" si="0"/>
        <v>286.35383341794227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43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75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13</v>
      </c>
      <c r="Y7">
        <f>ROUNDUP($B7 / ('Scythe Stats'!$E$3 * (1 - $D7 / 100)), 0)</f>
        <v>9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10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370</v>
      </c>
      <c r="C8">
        <v>60</v>
      </c>
      <c r="D8">
        <v>15</v>
      </c>
      <c r="E8">
        <v>95</v>
      </c>
      <c r="F8">
        <f t="shared" si="0"/>
        <v>353.68012672312398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117</v>
      </c>
      <c r="J8">
        <f>IF('Sword Stats'!$E$4 - $C8 &gt; 0, ROUNDUP($B8 / ('Sword Stats'!$E$4 - $C8) / (1 - $D8/100), 0), 100)</f>
        <v>17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9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E96C-0714-4E29-BF6D-DB1F31EE19BF}">
  <dimension ref="A1:AF14"/>
  <sheetViews>
    <sheetView zoomScale="115" zoomScaleNormal="115" workbookViewId="0">
      <pane xSplit="1" topLeftCell="B1" activePane="topRight" state="frozen"/>
      <selection pane="topRight" activeCell="F10" sqref="F10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270</v>
      </c>
      <c r="C2">
        <v>0</v>
      </c>
      <c r="D2">
        <v>0</v>
      </c>
      <c r="E2">
        <v>85</v>
      </c>
      <c r="F2">
        <f>($B2 + 3 * $C2) / 10 / (1 - $D2 * 0.006) *POWER($E2, 0.75) * $C$14 / 13</f>
        <v>87.211923505768482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320</v>
      </c>
      <c r="C3">
        <v>2</v>
      </c>
      <c r="D3">
        <v>0</v>
      </c>
      <c r="E3">
        <v>110</v>
      </c>
      <c r="F3">
        <f t="shared" ref="F3:F8" si="0">($B3 + 3 * $C3) / 10 / (1 - $D3 * 0.006) *POWER($E3, 0.75) * $C$14 / 13</f>
        <v>127.76444733361076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11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375</v>
      </c>
      <c r="C4">
        <v>5</v>
      </c>
      <c r="D4">
        <v>0</v>
      </c>
      <c r="E4">
        <v>135</v>
      </c>
      <c r="F4">
        <f t="shared" si="0"/>
        <v>178.22262670066223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440</v>
      </c>
      <c r="C5">
        <v>8</v>
      </c>
      <c r="D5">
        <v>2</v>
      </c>
      <c r="E5">
        <v>150</v>
      </c>
      <c r="F5">
        <f t="shared" si="0"/>
        <v>232.2615858459628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15</v>
      </c>
      <c r="Y5">
        <f>ROUNDUP($B5 / ('Scythe Stats'!$E$3 * (1 - $D5 / 100)), 0)</f>
        <v>11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15</v>
      </c>
      <c r="D6">
        <v>5</v>
      </c>
      <c r="E6">
        <v>165</v>
      </c>
      <c r="F6">
        <f t="shared" si="0"/>
        <v>284.768845324739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17</v>
      </c>
      <c r="Y6">
        <f>ROUNDUP($B6 / ('Scythe Stats'!$E$3 * (1 - $D6 / 100)), 0)</f>
        <v>12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14</v>
      </c>
      <c r="AE6">
        <f>ROUNDUP($B6 / ('Scythe Stats'!$E$9 * (1 - $D6 / 100)), 0)</f>
        <v>12</v>
      </c>
      <c r="AF6">
        <f>ROUNDUP($B6 / ('Scythe Stats'!$E$10 * (1 - $D6 / 100)), 0)</f>
        <v>10</v>
      </c>
    </row>
    <row r="7" spans="1:32" x14ac:dyDescent="0.3">
      <c r="A7" s="1">
        <v>6</v>
      </c>
      <c r="B7">
        <v>525</v>
      </c>
      <c r="C7">
        <v>20</v>
      </c>
      <c r="D7">
        <v>10</v>
      </c>
      <c r="E7">
        <v>180</v>
      </c>
      <c r="F7">
        <f t="shared" si="0"/>
        <v>352.88264342462941</v>
      </c>
      <c r="H7">
        <f>IF('Sword Stats'!$E$2 - $C7 &gt; 0, ROUNDUP($B7 / ('Sword Stats'!$E$2 - $C7) / (1 - $D7/100), 0), 100)</f>
        <v>24</v>
      </c>
      <c r="I7">
        <f>IF('Sword Stats'!$E$3 - $C7 &gt; 0, ROUNDUP($B7 / ('Sword Stats'!$E$3 - $C7) / (1 - $D7/100), 0), 100)</f>
        <v>14</v>
      </c>
      <c r="J7">
        <f>IF('Sword Stats'!$E$4 - $C7 &gt; 0, ROUNDUP($B7 / ('Sword Stats'!$E$4 - $C7) / (1 - $D7/100), 0), 100)</f>
        <v>9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14</v>
      </c>
      <c r="Z7">
        <f>ROUNDUP($B7 / ('Scythe Stats'!$E$4 * (1 - $D7 / 100)), 0)</f>
        <v>11</v>
      </c>
      <c r="AA7">
        <f>ROUNDUP($B7 / ('Scythe Stats'!$E$5 * (1 - $D7 / 100)), 0)</f>
        <v>8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16</v>
      </c>
      <c r="AE7">
        <f>ROUNDUP($B7 / ('Scythe Stats'!$E$9 * (1 - $D7 / 100)), 0)</f>
        <v>13</v>
      </c>
      <c r="AF7">
        <f>ROUNDUP($B7 / ('Scythe Stats'!$E$10 * (1 - $D7 / 100)), 0)</f>
        <v>12</v>
      </c>
    </row>
    <row r="8" spans="1:32" x14ac:dyDescent="0.3">
      <c r="A8" s="1">
        <v>7</v>
      </c>
      <c r="B8">
        <v>580</v>
      </c>
      <c r="C8">
        <v>25</v>
      </c>
      <c r="D8">
        <v>15</v>
      </c>
      <c r="E8">
        <v>200</v>
      </c>
      <c r="F8">
        <f t="shared" si="0"/>
        <v>441.69279110299647</v>
      </c>
      <c r="H8">
        <f>IF('Sword Stats'!$E$2 - $C8 &gt; 0, ROUNDUP($B8 / ('Sword Stats'!$E$2 - $C8) / (1 - $D8/100), 0), 100)</f>
        <v>35</v>
      </c>
      <c r="I8">
        <f>IF('Sword Stats'!$E$3 - $C8 &gt; 0, ROUNDUP($B8 / ('Sword Stats'!$E$3 - $C8) / (1 - $D8/100), 0), 100)</f>
        <v>18</v>
      </c>
      <c r="J8">
        <f>IF('Sword Stats'!$E$4 - $C8 &gt; 0, ROUNDUP($B8 / ('Sword Stats'!$E$4 - $C8) / (1 - $D8/100), 0), 100)</f>
        <v>12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23</v>
      </c>
      <c r="Y8">
        <f>ROUNDUP($B8 / ('Scythe Stats'!$E$3 * (1 - $D8 / 100)), 0)</f>
        <v>16</v>
      </c>
      <c r="Z8">
        <f>ROUNDUP($B8 / ('Scythe Stats'!$E$4 * (1 - $D8 / 100)), 0)</f>
        <v>12</v>
      </c>
      <c r="AA8">
        <f>ROUNDUP($B8 / ('Scythe Stats'!$E$5 * (1 - $D8 / 100)), 0)</f>
        <v>9</v>
      </c>
      <c r="AB8">
        <f>ROUNDUP($B8 / ('Scythe Stats'!$E$6 * (1 - $D8 / 100)), 0)</f>
        <v>7</v>
      </c>
      <c r="AC8">
        <f>ROUNDUP($B8 / ('Scythe Stats'!$E$7 * (1 - $D8 / 100)), 0)</f>
        <v>6</v>
      </c>
      <c r="AD8">
        <f>ROUNDUP($B8 / ('Scythe Stats'!$E$8 * (1 - $D8 / 100)), 0)</f>
        <v>19</v>
      </c>
      <c r="AE8">
        <f>ROUNDUP($B8 / ('Scythe Stats'!$E$9 * (1 - $D8 / 100)), 0)</f>
        <v>16</v>
      </c>
      <c r="AF8">
        <f>ROUNDUP($B8 / ('Scythe Stats'!$E$10 * (1 - $D8 / 100)), 0)</f>
        <v>13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B75D-79F2-4875-ABB1-E0C99266D6A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550</v>
      </c>
      <c r="C2">
        <v>0</v>
      </c>
      <c r="D2">
        <v>5</v>
      </c>
      <c r="E2">
        <v>125</v>
      </c>
      <c r="F2">
        <f>($B2 + 3 * $C2) / 10 / (1 - $D2 * 0.006) *POWER($E2, 0.75) * $C$14 / 13</f>
        <v>146.74814565910077</v>
      </c>
      <c r="H2">
        <f>IF('Sword Stats'!$E$2 - $C2 &gt; 0, ROUNDUP($B2 / ('Sword Stats'!$E$2 - $C2) / (1 - $D2/100), 0), 100)</f>
        <v>13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4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19</v>
      </c>
      <c r="Y2">
        <f>ROUNDUP($B2 / ('Scythe Stats'!$E$3 * (1 - $D2 / 100)), 0)</f>
        <v>14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13</v>
      </c>
      <c r="AF2">
        <f>ROUNDUP($B2 / ('Scythe Stats'!$E$10 * (1 - $D2 / 100)), 0)</f>
        <v>12</v>
      </c>
    </row>
    <row r="3" spans="1:32" x14ac:dyDescent="0.3">
      <c r="A3" s="1">
        <v>2</v>
      </c>
      <c r="B3">
        <v>650</v>
      </c>
      <c r="C3">
        <v>0</v>
      </c>
      <c r="D3">
        <v>10</v>
      </c>
      <c r="E3">
        <v>165</v>
      </c>
      <c r="F3">
        <f t="shared" ref="F3:F6" si="0">($B3 + 3 * $C3) / 10 / (1 - $D3 * 0.006) *POWER($E3, 0.75) * $C$14 / 13</f>
        <v>220.39290954654007</v>
      </c>
      <c r="H3">
        <f>IF('Sword Stats'!$E$2 - $C3 &gt; 0, ROUNDUP($B3 / ('Sword Stats'!$E$2 - $C3) / (1 - $D3/100), 0), 100)</f>
        <v>17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24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10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20</v>
      </c>
      <c r="AE3">
        <f>ROUNDUP($B3 / ('Scythe Stats'!$E$9 * (1 - $D3 / 100)), 0)</f>
        <v>17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15</v>
      </c>
      <c r="E4">
        <v>210</v>
      </c>
      <c r="F4">
        <f t="shared" si="0"/>
        <v>314.76287196502471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7</v>
      </c>
      <c r="M4">
        <f>IF('Sword Stats'!$E$7 - $C4 &gt; 0, ROUNDUP($B4 / ('Sword Stats'!$E$7 - $C4) / (1 - $D4/100), 0), 100)</f>
        <v>6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15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29</v>
      </c>
      <c r="Y4">
        <f>ROUNDUP($B4 / ('Scythe Stats'!$E$3 * (1 - $D4 / 100)), 0)</f>
        <v>21</v>
      </c>
      <c r="Z4">
        <f>ROUNDUP($B4 / ('Scythe Stats'!$E$4 * (1 - $D4 / 100)), 0)</f>
        <v>16</v>
      </c>
      <c r="AA4">
        <f>ROUNDUP($B4 / ('Scythe Stats'!$E$5 * (1 - $D4 / 100)), 0)</f>
        <v>12</v>
      </c>
      <c r="AB4">
        <f>ROUNDUP($B4 / ('Scythe Stats'!$E$6 * (1 - $D4 / 100)), 0)</f>
        <v>9</v>
      </c>
      <c r="AC4">
        <f>ROUNDUP($B4 / ('Scythe Stats'!$E$7 * (1 - $D4 / 100)), 0)</f>
        <v>7</v>
      </c>
      <c r="AD4">
        <f>ROUNDUP($B4 / ('Scythe Stats'!$E$8 * (1 - $D4 / 100)), 0)</f>
        <v>24</v>
      </c>
      <c r="AE4">
        <f>ROUNDUP($B4 / ('Scythe Stats'!$E$9 * (1 - $D4 / 100)), 0)</f>
        <v>20</v>
      </c>
      <c r="AF4">
        <f>ROUNDUP($B4 / ('Scythe Stats'!$E$10 * (1 - $D4 / 100)), 0)</f>
        <v>17</v>
      </c>
    </row>
    <row r="5" spans="1:32" x14ac:dyDescent="0.3">
      <c r="A5" s="1">
        <v>4</v>
      </c>
      <c r="B5">
        <v>850</v>
      </c>
      <c r="C5">
        <v>0</v>
      </c>
      <c r="D5">
        <v>25</v>
      </c>
      <c r="E5">
        <v>250</v>
      </c>
      <c r="F5">
        <f t="shared" si="0"/>
        <v>435.26541796716987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18</v>
      </c>
      <c r="J5">
        <f>IF('Sword Stats'!$E$4 - $C5 &gt; 0, ROUNDUP($B5 / ('Sword Stats'!$E$4 - $C5) / (1 - $D5/100), 0), 100)</f>
        <v>14</v>
      </c>
      <c r="K5">
        <f>IF('Sword Stats'!$E$5 - $C5 &gt; 0, ROUNDUP($B5 / ('Sword Stats'!$E$5 - $C5) / (1 - $D5/100), 0), 100)</f>
        <v>11</v>
      </c>
      <c r="L5">
        <f>IF('Sword Stats'!$E$6 - $C5 &gt; 0, ROUNDUP($B5 / ('Sword Stats'!$E$6 - $C5) / (1 - $D5/100), 0), 100)</f>
        <v>9</v>
      </c>
      <c r="M5">
        <f>IF('Sword Stats'!$E$7 - $C5 &gt; 0, ROUNDUP($B5 / ('Sword Stats'!$E$7 - $C5) / (1 - $D5/100), 0), 100)</f>
        <v>8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37</v>
      </c>
      <c r="Y5">
        <f>ROUNDUP($B5 / ('Scythe Stats'!$E$3 * (1 - $D5 / 100)), 0)</f>
        <v>27</v>
      </c>
      <c r="Z5">
        <f>ROUNDUP($B5 / ('Scythe Stats'!$E$4 * (1 - $D5 / 100)), 0)</f>
        <v>20</v>
      </c>
      <c r="AA5">
        <f>ROUNDUP($B5 / ('Scythe Stats'!$E$5 * (1 - $D5 / 100)), 0)</f>
        <v>15</v>
      </c>
      <c r="AB5">
        <f>ROUNDUP($B5 / ('Scythe Stats'!$E$6 * (1 - $D5 / 100)), 0)</f>
        <v>11</v>
      </c>
      <c r="AC5">
        <f>ROUNDUP($B5 / ('Scythe Stats'!$E$7 * (1 - $D5 / 100)), 0)</f>
        <v>9</v>
      </c>
      <c r="AD5">
        <f>ROUNDUP($B5 / ('Scythe Stats'!$E$8 * (1 - $D5 / 100)), 0)</f>
        <v>31</v>
      </c>
      <c r="AE5">
        <f>ROUNDUP($B5 / ('Scythe Stats'!$E$9 * (1 - $D5 / 100)), 0)</f>
        <v>26</v>
      </c>
      <c r="AF5">
        <f>ROUNDUP($B5 / ('Scythe Stats'!$E$10 * (1 - $D5 / 100)), 0)</f>
        <v>22</v>
      </c>
    </row>
    <row r="6" spans="1:32" x14ac:dyDescent="0.3">
      <c r="A6" s="1">
        <v>5</v>
      </c>
      <c r="B6">
        <v>950</v>
      </c>
      <c r="C6">
        <v>0</v>
      </c>
      <c r="D6">
        <v>30</v>
      </c>
      <c r="E6">
        <v>300</v>
      </c>
      <c r="F6">
        <f t="shared" si="0"/>
        <v>578.16240874818425</v>
      </c>
      <c r="H6">
        <f>IF('Sword Stats'!$E$2 - $C6 &gt; 0, ROUNDUP($B6 / ('Sword Stats'!$E$2 - $C6) / (1 - $D6/100), 0), 100)</f>
        <v>31</v>
      </c>
      <c r="I6">
        <f>IF('Sword Stats'!$E$3 - $C6 &gt; 0, ROUNDUP($B6 / ('Sword Stats'!$E$3 - $C6) / (1 - $D6/100), 0), 100)</f>
        <v>22</v>
      </c>
      <c r="J6">
        <f>IF('Sword Stats'!$E$4 - $C6 &gt; 0, ROUNDUP($B6 / ('Sword Stats'!$E$4 - $C6) / (1 - $D6/100), 0), 100)</f>
        <v>16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10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23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45</v>
      </c>
      <c r="Y6">
        <f>ROUNDUP($B6 / ('Scythe Stats'!$E$3 * (1 - $D6 / 100)), 0)</f>
        <v>32</v>
      </c>
      <c r="Z6">
        <f>ROUNDUP($B6 / ('Scythe Stats'!$E$4 * (1 - $D6 / 100)), 0)</f>
        <v>24</v>
      </c>
      <c r="AA6">
        <f>ROUNDUP($B6 / ('Scythe Stats'!$E$5 * (1 - $D6 / 100)), 0)</f>
        <v>18</v>
      </c>
      <c r="AB6">
        <f>ROUNDUP($B6 / ('Scythe Stats'!$E$6 * (1 - $D6 / 100)), 0)</f>
        <v>14</v>
      </c>
      <c r="AC6">
        <f>ROUNDUP($B6 / ('Scythe Stats'!$E$7 * (1 - $D6 / 100)), 0)</f>
        <v>11</v>
      </c>
      <c r="AD6">
        <f>ROUNDUP($B6 / ('Scythe Stats'!$E$8 * (1 - $D6 / 100)), 0)</f>
        <v>37</v>
      </c>
      <c r="AE6">
        <f>ROUNDUP($B6 / ('Scythe Stats'!$E$9 * (1 - $D6 / 100)), 0)</f>
        <v>31</v>
      </c>
      <c r="AF6">
        <f>ROUNDUP($B6 / ('Scythe Stats'!$E$10 * (1 - $D6 / 100)), 0)</f>
        <v>26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7953-D574-408C-AC67-7124910D179F}">
  <dimension ref="A1:AF14"/>
  <sheetViews>
    <sheetView zoomScale="115" zoomScaleNormal="115" workbookViewId="0">
      <pane xSplit="1" topLeftCell="B1" activePane="topRight" state="frozen"/>
      <selection pane="topRight" activeCell="H2" sqref="H2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15</v>
      </c>
      <c r="E2">
        <v>180</v>
      </c>
      <c r="F2">
        <f>($B2 + 3 * $C2) / 10 / (1 - $D2 * 0.006) *POWER($E2, 0.75) * $C$14 / 13</f>
        <v>249.2418031889934</v>
      </c>
      <c r="H2">
        <f>IF('Sword Stats'!$E$2 - $C2 &gt; 0, ROUNDUP($B2 / ('Sword Stats'!$E$2 - $C2) / (1 - $D2/100), 0), 100)</f>
        <v>16</v>
      </c>
      <c r="I2">
        <f>IF('Sword Stats'!$E$3 - $C2 &gt; 0, ROUNDUP($B2 / ('Sword Stats'!$E$3 - $C2) / (1 - $D2/100), 0), 100)</f>
        <v>12</v>
      </c>
      <c r="J2">
        <f>IF('Sword Stats'!$E$4 - $C2 &gt; 0, ROUNDUP($B2 / ('Sword Stats'!$E$4 - $C2) / (1 - $D2/100), 0), 100)</f>
        <v>9</v>
      </c>
      <c r="K2">
        <f>IF('Sword Stats'!$E$5 - $C2 &gt; 0, ROUNDUP($B2 / ('Sword Stats'!$E$5 - $C2) / (1 - $D2/100), 0), 100)</f>
        <v>7</v>
      </c>
      <c r="L2">
        <f>IF('Sword Stats'!$E$6 - $C2 &gt; 0, ROUNDUP($B2 / ('Sword Stats'!$E$6 - $C2) / (1 - $D2/100), 0), 100)</f>
        <v>6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23</v>
      </c>
      <c r="Y2">
        <f>ROUNDUP($B2 / ('Scythe Stats'!$E$3 * (1 - $D2 / 100)), 0)</f>
        <v>17</v>
      </c>
      <c r="Z2">
        <f>ROUNDUP($B2 / ('Scythe Stats'!$E$4 * (1 - $D2 / 100)), 0)</f>
        <v>13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6</v>
      </c>
      <c r="AD2">
        <f>ROUNDUP($B2 / ('Scythe Stats'!$E$8 * (1 - $D2 / 100)), 0)</f>
        <v>19</v>
      </c>
      <c r="AE2">
        <f>ROUNDUP($B2 / ('Scythe Stats'!$E$9 * (1 - $D2 / 100)), 0)</f>
        <v>16</v>
      </c>
      <c r="AF2">
        <f>ROUNDUP($B2 / ('Scythe Stats'!$E$10 * (1 - $D2 / 100)), 0)</f>
        <v>14</v>
      </c>
    </row>
    <row r="3" spans="1:32" x14ac:dyDescent="0.3">
      <c r="A3" s="1">
        <v>2</v>
      </c>
      <c r="B3">
        <v>700</v>
      </c>
      <c r="C3">
        <v>0</v>
      </c>
      <c r="D3">
        <v>25</v>
      </c>
      <c r="E3">
        <v>230</v>
      </c>
      <c r="F3">
        <f t="shared" ref="F3:F6" si="0">($B3 + 3 * $C3) / 10 / (1 - $D3 * 0.006) *POWER($E3, 0.75) * $C$14 / 13</f>
        <v>374.13784378397929</v>
      </c>
      <c r="H3">
        <f>IF('Sword Stats'!$E$2 - $C3 &gt; 0, ROUNDUP($B3 / ('Sword Stats'!$E$2 - $C3) / (1 - $D3/100), 0), 100)</f>
        <v>21</v>
      </c>
      <c r="I3">
        <f>IF('Sword Stats'!$E$3 - $C3 &gt; 0, ROUNDUP($B3 / ('Sword Stats'!$E$3 - $C3) / (1 - $D3/100), 0), 100)</f>
        <v>15</v>
      </c>
      <c r="J3">
        <f>IF('Sword Stats'!$E$4 - $C3 &gt; 0, ROUNDUP($B3 / ('Sword Stats'!$E$4 - $C3) / (1 - $D3/100), 0), 100)</f>
        <v>11</v>
      </c>
      <c r="K3">
        <f>IF('Sword Stats'!$E$5 - $C3 &gt; 0, ROUNDUP($B3 / ('Sword Stats'!$E$5 - $C3) / (1 - $D3/100), 0), 100)</f>
        <v>9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16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31</v>
      </c>
      <c r="Y3">
        <f>ROUNDUP($B3 / ('Scythe Stats'!$E$3 * (1 - $D3 / 100)), 0)</f>
        <v>22</v>
      </c>
      <c r="Z3">
        <f>ROUNDUP($B3 / ('Scythe Stats'!$E$4 * (1 - $D3 / 100)), 0)</f>
        <v>17</v>
      </c>
      <c r="AA3">
        <f>ROUNDUP($B3 / ('Scythe Stats'!$E$5 * (1 - $D3 / 100)), 0)</f>
        <v>12</v>
      </c>
      <c r="AB3">
        <f>ROUNDUP($B3 / ('Scythe Stats'!$E$6 * (1 - $D3 / 100)), 0)</f>
        <v>10</v>
      </c>
      <c r="AC3">
        <f>ROUNDUP($B3 / ('Scythe Stats'!$E$7 * (1 - $D3 / 100)), 0)</f>
        <v>7</v>
      </c>
      <c r="AD3">
        <f>ROUNDUP($B3 / ('Scythe Stats'!$E$8 * (1 - $D3 / 100)), 0)</f>
        <v>25</v>
      </c>
      <c r="AE3">
        <f>ROUNDUP($B3 / ('Scythe Stats'!$E$9 * (1 - $D3 / 100)), 0)</f>
        <v>21</v>
      </c>
      <c r="AF3">
        <f>ROUNDUP($B3 / ('Scythe Stats'!$E$10 * (1 - $D3 / 100)), 0)</f>
        <v>18</v>
      </c>
    </row>
    <row r="4" spans="1:32" x14ac:dyDescent="0.3">
      <c r="A4" s="1">
        <v>3</v>
      </c>
      <c r="B4">
        <v>825</v>
      </c>
      <c r="C4">
        <v>0</v>
      </c>
      <c r="D4">
        <v>40</v>
      </c>
      <c r="E4">
        <v>280</v>
      </c>
      <c r="F4">
        <f t="shared" si="0"/>
        <v>571.56486934444376</v>
      </c>
      <c r="H4">
        <f>IF('Sword Stats'!$E$2 - $C4 &gt; 0, ROUNDUP($B4 / ('Sword Stats'!$E$2 - $C4) / (1 - $D4/100), 0), 100)</f>
        <v>31</v>
      </c>
      <c r="I4">
        <f>IF('Sword Stats'!$E$3 - $C4 &gt; 0, ROUNDUP($B4 / ('Sword Stats'!$E$3 - $C4) / (1 - $D4/100), 0), 100)</f>
        <v>22</v>
      </c>
      <c r="J4">
        <f>IF('Sword Stats'!$E$4 - $C4 &gt; 0, ROUNDUP($B4 / ('Sword Stats'!$E$4 - $C4) / (1 - $D4/100), 0), 100)</f>
        <v>16</v>
      </c>
      <c r="K4">
        <f>IF('Sword Stats'!$E$5 - $C4 &gt; 0, ROUNDUP($B4 / ('Sword Stats'!$E$5 - $C4) / (1 - $D4/100), 0), 100)</f>
        <v>13</v>
      </c>
      <c r="L4">
        <f>IF('Sword Stats'!$E$6 - $C4 &gt; 0, ROUNDUP($B4 / ('Sword Stats'!$E$6 - $C4) / (1 - $D4/100), 0), 100)</f>
        <v>10</v>
      </c>
      <c r="M4">
        <f>IF('Sword Stats'!$E$7 - $C4 &gt; 0, ROUNDUP($B4 / ('Sword Stats'!$E$7 - $C4) / (1 - $D4/100), 0), 100)</f>
        <v>9</v>
      </c>
      <c r="N4">
        <f>IF('Sword Stats'!$E$8 - $C4 &gt; 0, ROUNDUP($B4 / ('Sword Stats'!$E$8 - $C4) / (1 - $D4/100), 0), 100)</f>
        <v>8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5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3</v>
      </c>
      <c r="X4">
        <f>ROUNDUP($B4 / ('Scythe Stats'!$E$2 * (1 - $D4 / 100)), 0)</f>
        <v>45</v>
      </c>
      <c r="Y4">
        <f>ROUNDUP($B4 / ('Scythe Stats'!$E$3 * (1 - $D4 / 100)), 0)</f>
        <v>33</v>
      </c>
      <c r="Z4">
        <f>ROUNDUP($B4 / ('Scythe Stats'!$E$4 * (1 - $D4 / 100)), 0)</f>
        <v>24</v>
      </c>
      <c r="AA4">
        <f>ROUNDUP($B4 / ('Scythe Stats'!$E$5 * (1 - $D4 / 100)), 0)</f>
        <v>18</v>
      </c>
      <c r="AB4">
        <f>ROUNDUP($B4 / ('Scythe Stats'!$E$6 * (1 - $D4 / 100)), 0)</f>
        <v>14</v>
      </c>
      <c r="AC4">
        <f>ROUNDUP($B4 / ('Scythe Stats'!$E$7 * (1 - $D4 / 100)), 0)</f>
        <v>11</v>
      </c>
      <c r="AD4">
        <f>ROUNDUP($B4 / ('Scythe Stats'!$E$8 * (1 - $D4 / 100)), 0)</f>
        <v>37</v>
      </c>
      <c r="AE4">
        <f>ROUNDUP($B4 / ('Scythe Stats'!$E$9 * (1 - $D4 / 100)), 0)</f>
        <v>31</v>
      </c>
      <c r="AF4">
        <f>ROUNDUP($B4 / ('Scythe Stats'!$E$10 * (1 - $D4 / 100)), 0)</f>
        <v>27</v>
      </c>
    </row>
    <row r="5" spans="1:32" x14ac:dyDescent="0.3">
      <c r="A5" s="1">
        <v>4</v>
      </c>
      <c r="B5">
        <v>975</v>
      </c>
      <c r="C5">
        <v>0</v>
      </c>
      <c r="D5">
        <v>55</v>
      </c>
      <c r="E5">
        <v>330</v>
      </c>
      <c r="F5">
        <f t="shared" si="0"/>
        <v>866.70622452696682</v>
      </c>
      <c r="H5">
        <f>IF('Sword Stats'!$E$2 - $C5 &gt; 0, ROUNDUP($B5 / ('Sword Stats'!$E$2 - $C5) / (1 - $D5/100), 0), 100)</f>
        <v>49</v>
      </c>
      <c r="I5">
        <f>IF('Sword Stats'!$E$3 - $C5 &gt; 0, ROUNDUP($B5 / ('Sword Stats'!$E$3 - $C5) / (1 - $D5/100), 0), 100)</f>
        <v>34</v>
      </c>
      <c r="J5">
        <f>IF('Sword Stats'!$E$4 - $C5 &gt; 0, ROUNDUP($B5 / ('Sword Stats'!$E$4 - $C5) / (1 - $D5/100), 0), 100)</f>
        <v>26</v>
      </c>
      <c r="K5">
        <f>IF('Sword Stats'!$E$5 - $C5 &gt; 0, ROUNDUP($B5 / ('Sword Stats'!$E$5 - $C5) / (1 - $D5/100), 0), 100)</f>
        <v>20</v>
      </c>
      <c r="L5">
        <f>IF('Sword Stats'!$E$6 - $C5 &gt; 0, ROUNDUP($B5 / ('Sword Stats'!$E$6 - $C5) / (1 - $D5/100), 0), 100)</f>
        <v>16</v>
      </c>
      <c r="M5">
        <f>IF('Sword Stats'!$E$7 - $C5 &gt; 0, ROUNDUP($B5 / ('Sword Stats'!$E$7 - $C5) / (1 - $D5/100), 0), 100)</f>
        <v>14</v>
      </c>
      <c r="N5">
        <f>IF('Sword Stats'!$E$8 - $C5 &gt; 0, ROUNDUP($B5 / ('Sword Stats'!$E$8 - $C5) / (1 - $D5/100), 0), 100)</f>
        <v>12</v>
      </c>
      <c r="O5">
        <f>IF('Sword Stats'!$E$9 - $C5 &gt; 0, ROUNDUP($B5 / ('Sword Stats'!$E$9 - $C5) / (1 - $D5/100), 0), 100)</f>
        <v>37</v>
      </c>
      <c r="Q5">
        <f>IF('Axe Stats'!$E$2 - $C5 &gt; 0, ROUNDUP($B5 / ('Axe Stats'!$E$2 - $C5), 0), 100)</f>
        <v>10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4</v>
      </c>
      <c r="V5">
        <f>IF('Axe Stats'!$E$7 - $C5 &gt; 0, ROUNDUP($B5 / ('Axe Stats'!$E$7 - $C5), 0), 100)</f>
        <v>3</v>
      </c>
      <c r="X5">
        <f>ROUNDUP($B5 / ('Scythe Stats'!$E$2 * (1 - $D5 / 100)), 0)</f>
        <v>71</v>
      </c>
      <c r="Y5">
        <f>ROUNDUP($B5 / ('Scythe Stats'!$E$3 * (1 - $D5 / 100)), 0)</f>
        <v>51</v>
      </c>
      <c r="Z5">
        <f>ROUNDUP($B5 / ('Scythe Stats'!$E$4 * (1 - $D5 / 100)), 0)</f>
        <v>38</v>
      </c>
      <c r="AA5">
        <f>ROUNDUP($B5 / ('Scythe Stats'!$E$5 * (1 - $D5 / 100)), 0)</f>
        <v>28</v>
      </c>
      <c r="AB5">
        <f>ROUNDUP($B5 / ('Scythe Stats'!$E$6 * (1 - $D5 / 100)), 0)</f>
        <v>21</v>
      </c>
      <c r="AC5">
        <f>ROUNDUP($B5 / ('Scythe Stats'!$E$7 * (1 - $D5 / 100)), 0)</f>
        <v>17</v>
      </c>
      <c r="AD5">
        <f>ROUNDUP($B5 / ('Scythe Stats'!$E$8 * (1 - $D5 / 100)), 0)</f>
        <v>58</v>
      </c>
      <c r="AE5">
        <f>ROUNDUP($B5 / ('Scythe Stats'!$E$9 * (1 - $D5 / 100)), 0)</f>
        <v>49</v>
      </c>
      <c r="AF5">
        <f>ROUNDUP($B5 / ('Scythe Stats'!$E$10 * (1 - $D5 / 100)), 0)</f>
        <v>42</v>
      </c>
    </row>
    <row r="6" spans="1:32" x14ac:dyDescent="0.3">
      <c r="A6" s="1">
        <v>5</v>
      </c>
      <c r="B6">
        <v>1150</v>
      </c>
      <c r="C6">
        <v>0</v>
      </c>
      <c r="D6">
        <v>65</v>
      </c>
      <c r="E6">
        <v>375</v>
      </c>
      <c r="F6">
        <f t="shared" si="0"/>
        <v>1235.7997523054455</v>
      </c>
      <c r="H6">
        <f>IF('Sword Stats'!$E$2 - $C6 &gt; 0, ROUNDUP($B6 / ('Sword Stats'!$E$2 - $C6) / (1 - $D6/100), 0), 100)</f>
        <v>74</v>
      </c>
      <c r="I6">
        <f>IF('Sword Stats'!$E$3 - $C6 &gt; 0, ROUNDUP($B6 / ('Sword Stats'!$E$3 - $C6) / (1 - $D6/100), 0), 100)</f>
        <v>52</v>
      </c>
      <c r="J6">
        <f>IF('Sword Stats'!$E$4 - $C6 &gt; 0, ROUNDUP($B6 / ('Sword Stats'!$E$4 - $C6) / (1 - $D6/100), 0), 100)</f>
        <v>39</v>
      </c>
      <c r="K6">
        <f>IF('Sword Stats'!$E$5 - $C6 &gt; 0, ROUNDUP($B6 / ('Sword Stats'!$E$5 - $C6) / (1 - $D6/100), 0), 100)</f>
        <v>30</v>
      </c>
      <c r="L6">
        <f>IF('Sword Stats'!$E$6 - $C6 &gt; 0, ROUNDUP($B6 / ('Sword Stats'!$E$6 - $C6) / (1 - $D6/100), 0), 100)</f>
        <v>24</v>
      </c>
      <c r="M6">
        <f>IF('Sword Stats'!$E$7 - $C6 &gt; 0, ROUNDUP($B6 / ('Sword Stats'!$E$7 - $C6) / (1 - $D6/100), 0), 100)</f>
        <v>21</v>
      </c>
      <c r="N6">
        <f>IF('Sword Stats'!$E$8 - $C6 &gt; 0, ROUNDUP($B6 / ('Sword Stats'!$E$8 - $C6) / (1 - $D6/100), 0), 100)</f>
        <v>17</v>
      </c>
      <c r="O6">
        <f>IF('Sword Stats'!$E$9 - $C6 &gt; 0, ROUNDUP($B6 / ('Sword Stats'!$E$9 - $C6) / (1 - $D6/100), 0), 100)</f>
        <v>55</v>
      </c>
      <c r="Q6">
        <f>IF('Axe Stats'!$E$2 - $C6 &gt; 0, ROUNDUP($B6 / ('Axe Stats'!$E$2 - $C6), 0), 100)</f>
        <v>11</v>
      </c>
      <c r="R6">
        <f>IF('Axe Stats'!$E$3 - $C6 &gt; 0, ROUNDUP($B6 / ('Axe Stats'!$E$3 - $C6), 0), 100)</f>
        <v>8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4</v>
      </c>
      <c r="X6">
        <f>ROUNDUP($B6 / ('Scythe Stats'!$E$2 * (1 - $D6 / 100)), 0)</f>
        <v>107</v>
      </c>
      <c r="Y6">
        <f>ROUNDUP($B6 / ('Scythe Stats'!$E$3 * (1 - $D6 / 100)), 0)</f>
        <v>77</v>
      </c>
      <c r="Z6">
        <f>ROUNDUP($B6 / ('Scythe Stats'!$E$4 * (1 - $D6 / 100)), 0)</f>
        <v>57</v>
      </c>
      <c r="AA6">
        <f>ROUNDUP($B6 / ('Scythe Stats'!$E$5 * (1 - $D6 / 100)), 0)</f>
        <v>42</v>
      </c>
      <c r="AB6">
        <f>ROUNDUP($B6 / ('Scythe Stats'!$E$6 * (1 - $D6 / 100)), 0)</f>
        <v>32</v>
      </c>
      <c r="AC6">
        <f>ROUNDUP($B6 / ('Scythe Stats'!$E$7 * (1 - $D6 / 100)), 0)</f>
        <v>25</v>
      </c>
      <c r="AD6">
        <f>ROUNDUP($B6 / ('Scythe Stats'!$E$8 * (1 - $D6 / 100)), 0)</f>
        <v>88</v>
      </c>
      <c r="AE6">
        <f>ROUNDUP($B6 / ('Scythe Stats'!$E$9 * (1 - $D6 / 100)), 0)</f>
        <v>74</v>
      </c>
      <c r="AF6">
        <f>ROUNDUP($B6 / ('Scythe Stats'!$E$10 * (1 - $D6 / 100)), 0)</f>
        <v>63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9FDE-125C-4670-8D55-077CB7087041}">
  <dimension ref="A1:AF14"/>
  <sheetViews>
    <sheetView zoomScale="115" zoomScaleNormal="115" workbookViewId="0">
      <pane xSplit="1" topLeftCell="B1" activePane="topRight" state="frozen"/>
      <selection pane="topRight" activeCell="D2" sqref="D2:D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425</v>
      </c>
      <c r="C2">
        <v>0</v>
      </c>
      <c r="D2">
        <v>5</v>
      </c>
      <c r="E2">
        <v>80</v>
      </c>
      <c r="F2">
        <f>($B2 + 3 * $C2) / 10 / (1 - $D2 * 0.006) *POWER($E2, 0.75) * $C$14 / 13</f>
        <v>85.647548972000095</v>
      </c>
      <c r="H2">
        <f>IF('Sword Stats'!$E$2 - $C2 &gt; 0, ROUNDUP($B2 / ('Sword Stats'!$E$2 - $C2) / (1 - $D2/100), 0), 100)</f>
        <v>10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4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5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15</v>
      </c>
      <c r="Y2">
        <f>ROUNDUP($B2 / ('Scythe Stats'!$E$3 * (1 - $D2 / 100)), 0)</f>
        <v>11</v>
      </c>
      <c r="Z2">
        <f>ROUNDUP($B2 / ('Scythe Stats'!$E$4 * (1 - $D2 / 100)), 0)</f>
        <v>8</v>
      </c>
      <c r="AA2">
        <f>ROUNDUP($B2 / ('Scythe Stats'!$E$5 * (1 - $D2 / 100)), 0)</f>
        <v>6</v>
      </c>
      <c r="AB2">
        <f>ROUNDUP($B2 / ('Scythe Stats'!$E$6 * (1 - $D2 / 100)), 0)</f>
        <v>5</v>
      </c>
      <c r="AC2">
        <f>ROUNDUP($B2 / ('Scythe Stats'!$E$7 * (1 - $D2 / 100)), 0)</f>
        <v>4</v>
      </c>
      <c r="AD2">
        <f>ROUNDUP($B2 / ('Scythe Stats'!$E$8 * (1 - $D2 / 100)), 0)</f>
        <v>12</v>
      </c>
      <c r="AE2">
        <f>ROUNDUP($B2 / ('Scythe Stats'!$E$9 * (1 - $D2 / 100)), 0)</f>
        <v>10</v>
      </c>
      <c r="AF2">
        <f>ROUNDUP($B2 / ('Scythe Stats'!$E$10 * (1 - $D2 / 100)), 0)</f>
        <v>9</v>
      </c>
    </row>
    <row r="3" spans="1:32" x14ac:dyDescent="0.3">
      <c r="A3" s="1">
        <v>2</v>
      </c>
      <c r="B3">
        <v>525</v>
      </c>
      <c r="C3">
        <v>2</v>
      </c>
      <c r="D3">
        <v>10</v>
      </c>
      <c r="E3">
        <v>100</v>
      </c>
      <c r="F3">
        <f t="shared" ref="F3:F8" si="0">($B3 + 3 * $C3) / 10 / (1 - $D3 * 0.006) *POWER($E3, 0.75) * $C$14 / 13</f>
        <v>130.54099555416855</v>
      </c>
      <c r="H3">
        <f>IF('Sword Stats'!$E$2 - $C3 &gt; 0, ROUNDUP($B3 / ('Sword Stats'!$E$2 - $C3) / (1 - $D3/100), 0), 100)</f>
        <v>14</v>
      </c>
      <c r="I3">
        <f>IF('Sword Stats'!$E$3 - $C3 &gt; 0, ROUNDUP($B3 / ('Sword Stats'!$E$3 - $C3) / (1 - $D3/100), 0), 100)</f>
        <v>10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6</v>
      </c>
      <c r="L3">
        <f>IF('Sword Stats'!$E$6 - $C3 &gt; 0, ROUNDUP($B3 / ('Sword Stats'!$E$6 - $C3) / (1 - $D3/100), 0), 100)</f>
        <v>5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11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19</v>
      </c>
      <c r="Y3">
        <f>ROUNDUP($B3 / ('Scythe Stats'!$E$3 * (1 - $D3 / 100)), 0)</f>
        <v>14</v>
      </c>
      <c r="Z3">
        <f>ROUNDUP($B3 / ('Scythe Stats'!$E$4 * (1 - $D3 / 100)), 0)</f>
        <v>11</v>
      </c>
      <c r="AA3">
        <f>ROUNDUP($B3 / ('Scythe Stats'!$E$5 * (1 - $D3 / 100)), 0)</f>
        <v>8</v>
      </c>
      <c r="AB3">
        <f>ROUNDUP($B3 / ('Scythe Stats'!$E$6 * (1 - $D3 / 100)), 0)</f>
        <v>6</v>
      </c>
      <c r="AC3">
        <f>ROUNDUP($B3 / ('Scythe Stats'!$E$7 * (1 - $D3 / 100)), 0)</f>
        <v>5</v>
      </c>
      <c r="AD3">
        <f>ROUNDUP($B3 / ('Scythe Stats'!$E$8 * (1 - $D3 / 100)), 0)</f>
        <v>16</v>
      </c>
      <c r="AE3">
        <f>ROUNDUP($B3 / ('Scythe Stats'!$E$9 * (1 - $D3 / 100)), 0)</f>
        <v>13</v>
      </c>
      <c r="AF3">
        <f>ROUNDUP($B3 / ('Scythe Stats'!$E$10 * (1 - $D3 / 100)), 0)</f>
        <v>12</v>
      </c>
    </row>
    <row r="4" spans="1:32" x14ac:dyDescent="0.3">
      <c r="A4" s="1">
        <v>3</v>
      </c>
      <c r="B4">
        <v>650</v>
      </c>
      <c r="C4">
        <v>5</v>
      </c>
      <c r="D4">
        <v>15</v>
      </c>
      <c r="E4">
        <v>120</v>
      </c>
      <c r="F4">
        <f t="shared" si="0"/>
        <v>193.61831688386863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10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7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14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21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750</v>
      </c>
      <c r="C5">
        <v>8</v>
      </c>
      <c r="D5">
        <v>20</v>
      </c>
      <c r="E5">
        <v>150</v>
      </c>
      <c r="F5">
        <f t="shared" si="0"/>
        <v>275.49072744198349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17</v>
      </c>
      <c r="J5">
        <f>IF('Sword Stats'!$E$4 - $C5 &gt; 0, ROUNDUP($B5 / ('Sword Stats'!$E$4 - $C5) / (1 - $D5/100), 0), 100)</f>
        <v>12</v>
      </c>
      <c r="K5">
        <f>IF('Sword Stats'!$E$5 - $C5 &gt; 0, ROUNDUP($B5 / ('Sword Stats'!$E$5 - $C5) / (1 - $D5/100), 0), 100)</f>
        <v>9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31</v>
      </c>
      <c r="Y5">
        <f>ROUNDUP($B5 / ('Scythe Stats'!$E$3 * (1 - $D5 / 100)), 0)</f>
        <v>22</v>
      </c>
      <c r="Z5">
        <f>ROUNDUP($B5 / ('Scythe Stats'!$E$4 * (1 - $D5 / 100)), 0)</f>
        <v>17</v>
      </c>
      <c r="AA5">
        <f>ROUNDUP($B5 / ('Scythe Stats'!$E$5 * (1 - $D5 / 100)), 0)</f>
        <v>12</v>
      </c>
      <c r="AB5">
        <f>ROUNDUP($B5 / ('Scythe Stats'!$E$6 * (1 - $D5 / 100)), 0)</f>
        <v>10</v>
      </c>
      <c r="AC5">
        <f>ROUNDUP($B5 / ('Scythe Stats'!$E$7 * (1 - $D5 / 100)), 0)</f>
        <v>7</v>
      </c>
      <c r="AD5">
        <f>ROUNDUP($B5 / ('Scythe Stats'!$E$8 * (1 - $D5 / 100)), 0)</f>
        <v>25</v>
      </c>
      <c r="AE5">
        <f>ROUNDUP($B5 / ('Scythe Stats'!$E$9 * (1 - $D5 / 100)), 0)</f>
        <v>21</v>
      </c>
      <c r="AF5">
        <f>ROUNDUP($B5 / ('Scythe Stats'!$E$10 * (1 - $D5 / 100)), 0)</f>
        <v>18</v>
      </c>
    </row>
    <row r="6" spans="1:32" x14ac:dyDescent="0.3">
      <c r="A6" s="1">
        <v>5</v>
      </c>
      <c r="B6">
        <v>875</v>
      </c>
      <c r="C6">
        <v>15</v>
      </c>
      <c r="D6">
        <v>30</v>
      </c>
      <c r="E6">
        <v>165</v>
      </c>
      <c r="F6">
        <f t="shared" si="0"/>
        <v>377.45674122796629</v>
      </c>
      <c r="H6">
        <f>IF('Sword Stats'!$E$2 - $C6 &gt; 0, ROUNDUP($B6 / ('Sword Stats'!$E$2 - $C6) / (1 - $D6/100), 0), 100)</f>
        <v>42</v>
      </c>
      <c r="I6">
        <f>IF('Sword Stats'!$E$3 - $C6 &gt; 0, ROUNDUP($B6 / ('Sword Stats'!$E$3 - $C6) / (1 - $D6/100), 0), 100)</f>
        <v>26</v>
      </c>
      <c r="J6">
        <f>IF('Sword Stats'!$E$4 - $C6 &gt; 0, ROUNDUP($B6 / ('Sword Stats'!$E$4 - $C6) / (1 - $D6/100), 0), 100)</f>
        <v>18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11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41</v>
      </c>
      <c r="Y6">
        <f>ROUNDUP($B6 / ('Scythe Stats'!$E$3 * (1 - $D6 / 100)), 0)</f>
        <v>30</v>
      </c>
      <c r="Z6">
        <f>ROUNDUP($B6 / ('Scythe Stats'!$E$4 * (1 - $D6 / 100)), 0)</f>
        <v>22</v>
      </c>
      <c r="AA6">
        <f>ROUNDUP($B6 / ('Scythe Stats'!$E$5 * (1 - $D6 / 100)), 0)</f>
        <v>16</v>
      </c>
      <c r="AB6">
        <f>ROUNDUP($B6 / ('Scythe Stats'!$E$6 * (1 - $D6 / 100)), 0)</f>
        <v>13</v>
      </c>
      <c r="AC6">
        <f>ROUNDUP($B6 / ('Scythe Stats'!$E$7 * (1 - $D6 / 100)), 0)</f>
        <v>10</v>
      </c>
      <c r="AD6">
        <f>ROUNDUP($B6 / ('Scythe Stats'!$E$8 * (1 - $D6 / 100)), 0)</f>
        <v>34</v>
      </c>
      <c r="AE6">
        <f>ROUNDUP($B6 / ('Scythe Stats'!$E$9 * (1 - $D6 / 100)), 0)</f>
        <v>28</v>
      </c>
      <c r="AF6">
        <f>ROUNDUP($B6 / ('Scythe Stats'!$E$10 * (1 - $D6 / 100)), 0)</f>
        <v>24</v>
      </c>
    </row>
    <row r="7" spans="1:32" x14ac:dyDescent="0.3">
      <c r="A7" s="1">
        <v>6</v>
      </c>
      <c r="B7">
        <v>1000</v>
      </c>
      <c r="C7">
        <v>20</v>
      </c>
      <c r="D7">
        <v>35</v>
      </c>
      <c r="E7">
        <v>190</v>
      </c>
      <c r="F7">
        <f t="shared" si="0"/>
        <v>501.79257139378285</v>
      </c>
      <c r="H7">
        <f>IF('Sword Stats'!$E$2 - $C7 &gt; 0, ROUNDUP($B7 / ('Sword Stats'!$E$2 - $C7) / (1 - $D7/100), 0), 100)</f>
        <v>62</v>
      </c>
      <c r="I7">
        <f>IF('Sword Stats'!$E$3 - $C7 &gt; 0, ROUNDUP($B7 / ('Sword Stats'!$E$3 - $C7) / (1 - $D7/100), 0), 100)</f>
        <v>36</v>
      </c>
      <c r="J7">
        <f>IF('Sword Stats'!$E$4 - $C7 &gt; 0, ROUNDUP($B7 / ('Sword Stats'!$E$4 - $C7) / (1 - $D7/100), 0), 100)</f>
        <v>24</v>
      </c>
      <c r="K7">
        <f>IF('Sword Stats'!$E$5 - $C7 &gt; 0, ROUNDUP($B7 / ('Sword Stats'!$E$5 - $C7) / (1 - $D7/100), 0), 100)</f>
        <v>17</v>
      </c>
      <c r="L7">
        <f>IF('Sword Stats'!$E$6 - $C7 &gt; 0, ROUNDUP($B7 / ('Sword Stats'!$E$6 - $C7) / (1 - $D7/100), 0), 100)</f>
        <v>13</v>
      </c>
      <c r="M7">
        <f>IF('Sword Stats'!$E$7 - $C7 &gt; 0, ROUNDUP($B7 / ('Sword Stats'!$E$7 - $C7) / (1 - $D7/100), 0), 100)</f>
        <v>11</v>
      </c>
      <c r="N7">
        <f>IF('Sword Stats'!$E$8 - $C7 &gt; 0, ROUNDUP($B7 / ('Sword Stats'!$E$8 - $C7) / (1 - $D7/100), 0), 100)</f>
        <v>9</v>
      </c>
      <c r="O7">
        <f>IF('Sword Stats'!$E$9 - $C7 &gt; 0, ROUNDUP($B7 / ('Sword Stats'!$E$9 - $C7) / (1 - $D7/100), 0), 100)</f>
        <v>39</v>
      </c>
      <c r="Q7">
        <f>IF('Axe Stats'!$E$2 - $C7 &gt; 0, ROUNDUP($B7 / ('Axe Stats'!$E$2 - $C7), 0), 100)</f>
        <v>12</v>
      </c>
      <c r="R7">
        <f>IF('Axe Stats'!$E$3 - $C7 &gt; 0, ROUNDUP($B7 / ('Axe Stats'!$E$3 - $C7), 0), 100)</f>
        <v>8</v>
      </c>
      <c r="S7">
        <f>IF('Axe Stats'!$E$4 - $C7 &gt; 0, ROUNDUP($B7 / ('Axe Stats'!$E$4 - $C7), 0), 100)</f>
        <v>6</v>
      </c>
      <c r="T7">
        <f>IF('Axe Stats'!$E$5 - $C7 &gt; 0, ROUNDUP($B7 / ('Axe Stats'!$E$5 - $C7), 0), 100)</f>
        <v>5</v>
      </c>
      <c r="U7">
        <f>IF('Axe Stats'!$E$6 - $C7 &gt; 0, ROUNDUP($B7 / ('Axe Stats'!$E$6 - $C7), 0), 100)</f>
        <v>4</v>
      </c>
      <c r="V7">
        <f>IF('Axe Stats'!$E$7 - $C7 &gt; 0, ROUNDUP($B7 / ('Axe Stats'!$E$7 - $C7), 0), 100)</f>
        <v>3</v>
      </c>
      <c r="X7">
        <f>ROUNDUP($B7 / ('Scythe Stats'!$E$2 * (1 - $D7 / 100)), 0)</f>
        <v>51</v>
      </c>
      <c r="Y7">
        <f>ROUNDUP($B7 / ('Scythe Stats'!$E$3 * (1 - $D7 / 100)), 0)</f>
        <v>36</v>
      </c>
      <c r="Z7">
        <f>ROUNDUP($B7 / ('Scythe Stats'!$E$4 * (1 - $D7 / 100)), 0)</f>
        <v>27</v>
      </c>
      <c r="AA7">
        <f>ROUNDUP($B7 / ('Scythe Stats'!$E$5 * (1 - $D7 / 100)), 0)</f>
        <v>20</v>
      </c>
      <c r="AB7">
        <f>ROUNDUP($B7 / ('Scythe Stats'!$E$6 * (1 - $D7 / 100)), 0)</f>
        <v>15</v>
      </c>
      <c r="AC7">
        <f>ROUNDUP($B7 / ('Scythe Stats'!$E$7 * (1 - $D7 / 100)), 0)</f>
        <v>12</v>
      </c>
      <c r="AD7">
        <f>ROUNDUP($B7 / ('Scythe Stats'!$E$8 * (1 - $D7 / 100)), 0)</f>
        <v>42</v>
      </c>
      <c r="AE7">
        <f>ROUNDUP($B7 / ('Scythe Stats'!$E$9 * (1 - $D7 / 100)), 0)</f>
        <v>35</v>
      </c>
      <c r="AF7">
        <f>ROUNDUP($B7 / ('Scythe Stats'!$E$10 * (1 - $D7 / 100)), 0)</f>
        <v>30</v>
      </c>
    </row>
    <row r="8" spans="1:32" x14ac:dyDescent="0.3">
      <c r="A8" s="1">
        <v>7</v>
      </c>
      <c r="B8">
        <v>1125</v>
      </c>
      <c r="C8">
        <v>25</v>
      </c>
      <c r="D8">
        <v>40</v>
      </c>
      <c r="E8">
        <v>210</v>
      </c>
      <c r="F8">
        <f t="shared" si="0"/>
        <v>636.52047441816114</v>
      </c>
      <c r="H8">
        <f>IF('Sword Stats'!$E$2 - $C8 &gt; 0, ROUNDUP($B8 / ('Sword Stats'!$E$2 - $C8) / (1 - $D8/100), 0), 100)</f>
        <v>94</v>
      </c>
      <c r="I8">
        <f>IF('Sword Stats'!$E$3 - $C8 &gt; 0, ROUNDUP($B8 / ('Sword Stats'!$E$3 - $C8) / (1 - $D8/100), 0), 100)</f>
        <v>49</v>
      </c>
      <c r="J8">
        <f>IF('Sword Stats'!$E$4 - $C8 &gt; 0, ROUNDUP($B8 / ('Sword Stats'!$E$4 - $C8) / (1 - $D8/100), 0), 100)</f>
        <v>31</v>
      </c>
      <c r="K8">
        <f>IF('Sword Stats'!$E$5 - $C8 &gt; 0, ROUNDUP($B8 / ('Sword Stats'!$E$5 - $C8) / (1 - $D8/100), 0), 100)</f>
        <v>22</v>
      </c>
      <c r="L8">
        <f>IF('Sword Stats'!$E$6 - $C8 &gt; 0, ROUNDUP($B8 / ('Sword Stats'!$E$6 - $C8) / (1 - $D8/100), 0), 100)</f>
        <v>17</v>
      </c>
      <c r="M8">
        <f>IF('Sword Stats'!$E$7 - $C8 &gt; 0, ROUNDUP($B8 / ('Sword Stats'!$E$7 - $C8) / (1 - $D8/100), 0), 100)</f>
        <v>14</v>
      </c>
      <c r="N8">
        <f>IF('Sword Stats'!$E$8 - $C8 &gt; 0, ROUNDUP($B8 / ('Sword Stats'!$E$8 - $C8) / (1 - $D8/100), 0), 100)</f>
        <v>12</v>
      </c>
      <c r="O8">
        <f>IF('Sword Stats'!$E$9 - $C8 &gt; 0, ROUNDUP($B8 / ('Sword Stats'!$E$9 - $C8) / (1 - $D8/100), 0), 100)</f>
        <v>54</v>
      </c>
      <c r="Q8">
        <f>IF('Axe Stats'!$E$2 - $C8 &gt; 0, ROUNDUP($B8 / ('Axe Stats'!$E$2 - $C8), 0), 100)</f>
        <v>15</v>
      </c>
      <c r="R8">
        <f>IF('Axe Stats'!$E$3 - $C8 &gt; 0, ROUNDUP($B8 / ('Axe Stats'!$E$3 - $C8), 0), 100)</f>
        <v>10</v>
      </c>
      <c r="S8">
        <f>IF('Axe Stats'!$E$4 - $C8 &gt; 0, ROUNDUP($B8 / ('Axe Stats'!$E$4 - $C8), 0), 100)</f>
        <v>7</v>
      </c>
      <c r="T8">
        <f>IF('Axe Stats'!$E$5 - $C8 &gt; 0, ROUNDUP($B8 / ('Axe Stats'!$E$5 - $C8), 0), 100)</f>
        <v>6</v>
      </c>
      <c r="U8">
        <f>IF('Axe Stats'!$E$6 - $C8 &gt; 0, ROUNDUP($B8 / ('Axe Stats'!$E$6 - $C8), 0), 100)</f>
        <v>5</v>
      </c>
      <c r="V8">
        <f>IF('Axe Stats'!$E$7 - $C8 &gt; 0, ROUNDUP($B8 / ('Axe Stats'!$E$7 - $C8), 0), 100)</f>
        <v>4</v>
      </c>
      <c r="X8">
        <f>ROUNDUP($B8 / ('Scythe Stats'!$E$2 * (1 - $D8 / 100)), 0)</f>
        <v>61</v>
      </c>
      <c r="Y8">
        <f>ROUNDUP($B8 / ('Scythe Stats'!$E$3 * (1 - $D8 / 100)), 0)</f>
        <v>44</v>
      </c>
      <c r="Z8">
        <f>ROUNDUP($B8 / ('Scythe Stats'!$E$4 * (1 - $D8 / 100)), 0)</f>
        <v>33</v>
      </c>
      <c r="AA8">
        <f>ROUNDUP($B8 / ('Scythe Stats'!$E$5 * (1 - $D8 / 100)), 0)</f>
        <v>24</v>
      </c>
      <c r="AB8">
        <f>ROUNDUP($B8 / ('Scythe Stats'!$E$6 * (1 - $D8 / 100)), 0)</f>
        <v>19</v>
      </c>
      <c r="AC8">
        <f>ROUNDUP($B8 / ('Scythe Stats'!$E$7 * (1 - $D8 / 100)), 0)</f>
        <v>14</v>
      </c>
      <c r="AD8">
        <f>ROUNDUP($B8 / ('Scythe Stats'!$E$8 * (1 - $D8 / 100)), 0)</f>
        <v>50</v>
      </c>
      <c r="AE8">
        <f>ROUNDUP($B8 / ('Scythe Stats'!$E$9 * (1 - $D8 / 100)), 0)</f>
        <v>42</v>
      </c>
      <c r="AF8">
        <f>ROUNDUP($B8 / ('Scythe Stats'!$E$10 * (1 - $D8 / 100)), 0)</f>
        <v>36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0.95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911F-8BB2-494F-A023-86A2B36F7995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90</v>
      </c>
      <c r="C2">
        <v>25</v>
      </c>
      <c r="D2">
        <v>0</v>
      </c>
      <c r="E2">
        <v>12</v>
      </c>
      <c r="F2">
        <f>($B2 + 3 * $C2) / 10 / (1 - $D2 * 0.006) *POWER($E2, 0.75) * $C$14 / 13</f>
        <v>24.549789980891692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1</v>
      </c>
      <c r="M2">
        <f>IF('Sword Stats'!$E$7 - $C2 &gt; 0, ROUNDUP($B2 / ('Sword Stats'!$E$7 - $C2) / (1 - $D2/100), 0), 100)</f>
        <v>1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1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3</v>
      </c>
      <c r="Y2">
        <f>ROUNDUP($B2 / ('Scythe Stats'!$E$3 * (1 - $D2 / 100)), 0)</f>
        <v>3</v>
      </c>
      <c r="Z2">
        <f>ROUNDUP($B2 / ('Scythe Stats'!$E$4 * (1 - $D2 / 100)), 0)</f>
        <v>2</v>
      </c>
      <c r="AA2">
        <f>ROUNDUP($B2 / ('Scythe Stats'!$E$5 * (1 - $D2 / 100)), 0)</f>
        <v>2</v>
      </c>
      <c r="AB2">
        <f>ROUNDUP($B2 / ('Scythe Stats'!$E$6 * (1 - $D2 / 100)), 0)</f>
        <v>1</v>
      </c>
      <c r="AC2">
        <f>ROUNDUP($B2 / ('Scythe Stats'!$E$7 * (1 - $D2 / 100)), 0)</f>
        <v>1</v>
      </c>
      <c r="AD2">
        <f>ROUNDUP($B2 / ('Scythe Stats'!$E$8 * (1 - $D2 / 100)), 0)</f>
        <v>3</v>
      </c>
      <c r="AE2">
        <f>ROUNDUP($B2 / ('Scythe Stats'!$E$9 * (1 - $D2 / 100)), 0)</f>
        <v>2</v>
      </c>
      <c r="AF2">
        <f>ROUNDUP($B2 / ('Scythe Stats'!$E$10 * (1 - $D2 / 100)), 0)</f>
        <v>2</v>
      </c>
    </row>
    <row r="3" spans="1:32" x14ac:dyDescent="0.3">
      <c r="A3" s="1">
        <v>2</v>
      </c>
      <c r="B3">
        <v>110</v>
      </c>
      <c r="C3">
        <v>35</v>
      </c>
      <c r="D3">
        <v>0</v>
      </c>
      <c r="E3">
        <v>15</v>
      </c>
      <c r="F3">
        <f t="shared" ref="F3:F8" si="0">($B3 + 3 * $C3) / 10 / (1 - $D3 * 0.006) *POWER($E3, 0.75) * $C$14 / 13</f>
        <v>37.81680260304536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1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5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1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4</v>
      </c>
      <c r="Y3">
        <f>ROUNDUP($B3 / ('Scythe Stats'!$E$3 * (1 - $D3 / 100)), 0)</f>
        <v>3</v>
      </c>
      <c r="Z3">
        <f>ROUNDUP($B3 / ('Scythe Stats'!$E$4 * (1 - $D3 / 100)), 0)</f>
        <v>2</v>
      </c>
      <c r="AA3">
        <f>ROUNDUP($B3 / ('Scythe Stats'!$E$5 * (1 - $D3 / 100)), 0)</f>
        <v>2</v>
      </c>
      <c r="AB3">
        <f>ROUNDUP($B3 / ('Scythe Stats'!$E$6 * (1 - $D3 / 100)), 0)</f>
        <v>2</v>
      </c>
      <c r="AC3">
        <f>ROUNDUP($B3 / ('Scythe Stats'!$E$7 * (1 - $D3 / 100)), 0)</f>
        <v>1</v>
      </c>
      <c r="AD3">
        <f>ROUNDUP($B3 / ('Scythe Stats'!$E$8 * (1 - $D3 / 100)), 0)</f>
        <v>3</v>
      </c>
      <c r="AE3">
        <f>ROUNDUP($B3 / ('Scythe Stats'!$E$9 * (1 - $D3 / 100)), 0)</f>
        <v>3</v>
      </c>
      <c r="AF3">
        <f>ROUNDUP($B3 / ('Scythe Stats'!$E$10 * (1 - $D3 / 100)), 0)</f>
        <v>3</v>
      </c>
    </row>
    <row r="4" spans="1:32" x14ac:dyDescent="0.3">
      <c r="A4" s="1">
        <v>3</v>
      </c>
      <c r="B4">
        <v>135</v>
      </c>
      <c r="C4">
        <v>50</v>
      </c>
      <c r="D4">
        <v>0</v>
      </c>
      <c r="E4">
        <v>18</v>
      </c>
      <c r="F4">
        <f t="shared" si="0"/>
        <v>57.474756665966964</v>
      </c>
      <c r="H4">
        <f>IF('Sword Stats'!$E$2 - $C4 &gt; 0, ROUNDUP($B4 / ('Sword Stats'!$E$2 - $C4) / (1 - $D4/100), 0), 100)</f>
        <v>100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1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1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5</v>
      </c>
      <c r="Y4">
        <f>ROUNDUP($B4 / ('Scythe Stats'!$E$3 * (1 - $D4 / 100)), 0)</f>
        <v>4</v>
      </c>
      <c r="Z4">
        <f>ROUNDUP($B4 / ('Scythe Stats'!$E$4 * (1 - $D4 / 100)), 0)</f>
        <v>3</v>
      </c>
      <c r="AA4">
        <f>ROUNDUP($B4 / ('Scythe Stats'!$E$5 * (1 - $D4 / 100)), 0)</f>
        <v>2</v>
      </c>
      <c r="AB4">
        <f>ROUNDUP($B4 / ('Scythe Stats'!$E$6 * (1 - $D4 / 100)), 0)</f>
        <v>2</v>
      </c>
      <c r="AC4">
        <f>ROUNDUP($B4 / ('Scythe Stats'!$E$7 * (1 - $D4 / 100)), 0)</f>
        <v>1</v>
      </c>
      <c r="AD4">
        <f>ROUNDUP($B4 / ('Scythe Stats'!$E$8 * (1 - $D4 / 100)), 0)</f>
        <v>4</v>
      </c>
      <c r="AE4">
        <f>ROUNDUP($B4 / ('Scythe Stats'!$E$9 * (1 - $D4 / 100)), 0)</f>
        <v>3</v>
      </c>
      <c r="AF4">
        <f>ROUNDUP($B4 / ('Scythe Stats'!$E$10 * (1 - $D4 / 100)), 0)</f>
        <v>3</v>
      </c>
    </row>
    <row r="5" spans="1:32" x14ac:dyDescent="0.3">
      <c r="A5" s="1">
        <v>4</v>
      </c>
      <c r="B5">
        <v>160</v>
      </c>
      <c r="C5">
        <v>60</v>
      </c>
      <c r="D5">
        <v>2</v>
      </c>
      <c r="E5">
        <v>22</v>
      </c>
      <c r="F5">
        <f t="shared" si="0"/>
        <v>80.670896904279545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44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2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1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4</v>
      </c>
      <c r="Z5">
        <f>ROUNDUP($B5 / ('Scythe Stats'!$E$4 * (1 - $D5 / 100)), 0)</f>
        <v>3</v>
      </c>
      <c r="AA5">
        <f>ROUNDUP($B5 / ('Scythe Stats'!$E$5 * (1 - $D5 / 100)), 0)</f>
        <v>3</v>
      </c>
      <c r="AB5">
        <f>ROUNDUP($B5 / ('Scythe Stats'!$E$6 * (1 - $D5 / 100)), 0)</f>
        <v>2</v>
      </c>
      <c r="AC5">
        <f>ROUNDUP($B5 / ('Scythe Stats'!$E$7 * (1 - $D5 / 100)), 0)</f>
        <v>2</v>
      </c>
      <c r="AD5">
        <f>ROUNDUP($B5 / ('Scythe Stats'!$E$8 * (1 - $D5 / 100)), 0)</f>
        <v>5</v>
      </c>
      <c r="AE5">
        <f>ROUNDUP($B5 / ('Scythe Stats'!$E$9 * (1 - $D5 / 100)), 0)</f>
        <v>4</v>
      </c>
      <c r="AF5">
        <f>ROUNDUP($B5 / ('Scythe Stats'!$E$10 * (1 - $D5 / 100)), 0)</f>
        <v>4</v>
      </c>
    </row>
    <row r="6" spans="1:32" x14ac:dyDescent="0.3">
      <c r="A6" s="1">
        <v>5</v>
      </c>
      <c r="B6">
        <v>180</v>
      </c>
      <c r="C6">
        <v>75</v>
      </c>
      <c r="D6">
        <v>5</v>
      </c>
      <c r="E6">
        <v>26</v>
      </c>
      <c r="F6">
        <f t="shared" si="0"/>
        <v>110.94077677051838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17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1</v>
      </c>
      <c r="V6">
        <f>IF('Axe Stats'!$E$7 - $C6 &gt; 0, ROUNDUP($B6 / ('Axe Stats'!$E$7 - $C6), 0), 100)</f>
        <v>1</v>
      </c>
      <c r="X6">
        <f>ROUNDUP($B6 / ('Scythe Stats'!$E$2 * (1 - $D6 / 100)), 0)</f>
        <v>7</v>
      </c>
      <c r="Y6">
        <f>ROUNDUP($B6 / ('Scythe Stats'!$E$3 * (1 - $D6 / 100)), 0)</f>
        <v>5</v>
      </c>
      <c r="Z6">
        <f>ROUNDUP($B6 / ('Scythe Stats'!$E$4 * (1 - $D6 / 100)), 0)</f>
        <v>4</v>
      </c>
      <c r="AA6">
        <f>ROUNDUP($B6 / ('Scythe Stats'!$E$5 * (1 - $D6 / 100)), 0)</f>
        <v>3</v>
      </c>
      <c r="AB6">
        <f>ROUNDUP($B6 / ('Scythe Stats'!$E$6 * (1 - $D6 / 100)), 0)</f>
        <v>2</v>
      </c>
      <c r="AC6">
        <f>ROUNDUP($B6 / ('Scythe Stats'!$E$7 * (1 - $D6 / 100)), 0)</f>
        <v>2</v>
      </c>
      <c r="AD6">
        <f>ROUNDUP($B6 / ('Scythe Stats'!$E$8 * (1 - $D6 / 100)), 0)</f>
        <v>6</v>
      </c>
      <c r="AE6">
        <f>ROUNDUP($B6 / ('Scythe Stats'!$E$9 * (1 - $D6 / 100)), 0)</f>
        <v>5</v>
      </c>
      <c r="AF6">
        <f>ROUNDUP($B6 / ('Scythe Stats'!$E$10 * (1 - $D6 / 100)), 0)</f>
        <v>4</v>
      </c>
    </row>
    <row r="7" spans="1:32" x14ac:dyDescent="0.3">
      <c r="A7" s="1">
        <v>6</v>
      </c>
      <c r="B7">
        <v>200</v>
      </c>
      <c r="C7">
        <v>85</v>
      </c>
      <c r="D7">
        <v>8</v>
      </c>
      <c r="E7">
        <v>30</v>
      </c>
      <c r="F7">
        <f t="shared" si="0"/>
        <v>141.38173005757744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100</v>
      </c>
      <c r="J7">
        <f>IF('Sword Stats'!$E$4 - $C7 &gt; 0, ROUNDUP($B7 / ('Sword Stats'!$E$4 - $C7) / (1 - $D7/100), 0), 100)</f>
        <v>174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2</v>
      </c>
      <c r="O7">
        <f>IF('Sword Stats'!$E$9 - $C7 &gt; 0, ROUNDUP($B7 / ('Sword Stats'!$E$9 - $C7) / (1 - $D7/100), 0), 100)</f>
        <v>100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1</v>
      </c>
      <c r="V7">
        <f>IF('Axe Stats'!$E$7 - $C7 &gt; 0, ROUNDUP($B7 / ('Axe Stats'!$E$7 - $C7), 0), 100)</f>
        <v>1</v>
      </c>
      <c r="X7">
        <f>ROUNDUP($B7 / ('Scythe Stats'!$E$2 * (1 - $D7 / 100)), 0)</f>
        <v>8</v>
      </c>
      <c r="Y7">
        <f>ROUNDUP($B7 / ('Scythe Stats'!$E$3 * (1 - $D7 / 100)), 0)</f>
        <v>6</v>
      </c>
      <c r="Z7">
        <f>ROUNDUP($B7 / ('Scythe Stats'!$E$4 * (1 - $D7 / 100)), 0)</f>
        <v>4</v>
      </c>
      <c r="AA7">
        <f>ROUNDUP($B7 / ('Scythe Stats'!$E$5 * (1 - $D7 / 100)), 0)</f>
        <v>3</v>
      </c>
      <c r="AB7">
        <f>ROUNDUP($B7 / ('Scythe Stats'!$E$6 * (1 - $D7 / 100)), 0)</f>
        <v>3</v>
      </c>
      <c r="AC7">
        <f>ROUNDUP($B7 / ('Scythe Stats'!$E$7 * (1 - $D7 / 100)), 0)</f>
        <v>2</v>
      </c>
      <c r="AD7">
        <f>ROUNDUP($B7 / ('Scythe Stats'!$E$8 * (1 - $D7 / 100)), 0)</f>
        <v>6</v>
      </c>
      <c r="AE7">
        <f>ROUNDUP($B7 / ('Scythe Stats'!$E$9 * (1 - $D7 / 100)), 0)</f>
        <v>5</v>
      </c>
      <c r="AF7">
        <f>ROUNDUP($B7 / ('Scythe Stats'!$E$10 * (1 - $D7 / 100)), 0)</f>
        <v>5</v>
      </c>
    </row>
    <row r="8" spans="1:32" x14ac:dyDescent="0.3">
      <c r="A8" s="1">
        <v>7</v>
      </c>
      <c r="B8">
        <v>225</v>
      </c>
      <c r="C8">
        <v>100</v>
      </c>
      <c r="D8">
        <v>10</v>
      </c>
      <c r="E8">
        <v>35</v>
      </c>
      <c r="F8">
        <f t="shared" si="0"/>
        <v>185.46432595451023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100</v>
      </c>
      <c r="K8">
        <f>IF('Sword Stats'!$E$5 - $C8 &gt; 0, ROUNDUP($B8 / ('Sword Stats'!$E$5 - $C8) / (1 - $D8/100), 0), 100)</f>
        <v>20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45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1</v>
      </c>
      <c r="X8">
        <f>ROUNDUP($B8 / ('Scythe Stats'!$E$2 * (1 - $D8 / 100)), 0)</f>
        <v>9</v>
      </c>
      <c r="Y8">
        <f>ROUNDUP($B8 / ('Scythe Stats'!$E$3 * (1 - $D8 / 100)), 0)</f>
        <v>6</v>
      </c>
      <c r="Z8">
        <f>ROUNDUP($B8 / ('Scythe Stats'!$E$4 * (1 - $D8 / 100)), 0)</f>
        <v>5</v>
      </c>
      <c r="AA8">
        <f>ROUNDUP($B8 / ('Scythe Stats'!$E$5 * (1 - $D8 / 100)), 0)</f>
        <v>4</v>
      </c>
      <c r="AB8">
        <f>ROUNDUP($B8 / ('Scythe Stats'!$E$6 * (1 - $D8 / 100)), 0)</f>
        <v>3</v>
      </c>
      <c r="AC8">
        <f>ROUNDUP($B8 / ('Scythe Stats'!$E$7 * (1 - $D8 / 100)), 0)</f>
        <v>2</v>
      </c>
      <c r="AD8">
        <f>ROUNDUP($B8 / ('Scythe Stats'!$E$8 * (1 - $D8 / 100)), 0)</f>
        <v>7</v>
      </c>
      <c r="AE8">
        <f>ROUNDUP($B8 / ('Scythe Stats'!$E$9 * (1 - $D8 / 100)), 0)</f>
        <v>6</v>
      </c>
      <c r="AF8">
        <f>ROUNDUP($B8 / ('Scythe Stats'!$E$10 * (1 - $D8 / 100)), 0)</f>
        <v>5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A7D-5FBB-463C-87C5-5980700D4AA7}">
  <dimension ref="A1:AF14"/>
  <sheetViews>
    <sheetView zoomScale="115" zoomScaleNormal="115" workbookViewId="0">
      <pane xSplit="1" topLeftCell="B1" activePane="topRight" state="frozen"/>
      <selection pane="topRight" activeCell="E2" sqref="E2:E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10</v>
      </c>
      <c r="E2">
        <v>125</v>
      </c>
      <c r="F2">
        <f>($B2 + 3 * $C2) / 10 / (1 - $D2 * 0.006) *POWER($E2, 0.75) * $C$14 / 13</f>
        <v>110.13207063004081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8</v>
      </c>
      <c r="AE2">
        <f>ROUNDUP($B2 / ('Scythe Stats'!$E$9 * (1 - $D2 / 100)), 0)</f>
        <v>6</v>
      </c>
      <c r="AF2">
        <f>ROUNDUP($B2 / ('Scythe Stats'!$E$10 * (1 - $D2 / 100)), 0)</f>
        <v>6</v>
      </c>
    </row>
    <row r="3" spans="1:32" x14ac:dyDescent="0.3">
      <c r="A3" s="1">
        <v>2</v>
      </c>
      <c r="B3">
        <v>300</v>
      </c>
      <c r="C3">
        <v>2</v>
      </c>
      <c r="D3">
        <v>15</v>
      </c>
      <c r="E3">
        <v>140</v>
      </c>
      <c r="F3">
        <f t="shared" ref="F3:F8" si="0">($B3 + 3 * $C3) / 10 / (1 - $D3 * 0.006) *POWER($E3, 0.75) * $C$14 / 13</f>
        <v>157.91521199314354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12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360</v>
      </c>
      <c r="C4">
        <v>4</v>
      </c>
      <c r="D4">
        <v>25</v>
      </c>
      <c r="E4">
        <v>160</v>
      </c>
      <c r="F4">
        <f t="shared" si="0"/>
        <v>227.17571725336816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9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16</v>
      </c>
      <c r="Y4">
        <f>ROUNDUP($B4 / ('Scythe Stats'!$E$3 * (1 - $D4 / 100)), 0)</f>
        <v>12</v>
      </c>
      <c r="Z4">
        <f>ROUNDUP($B4 / ('Scythe Stats'!$E$4 * (1 - $D4 / 100)), 0)</f>
        <v>9</v>
      </c>
      <c r="AA4">
        <f>ROUNDUP($B4 / ('Scythe Stats'!$E$5 * (1 - $D4 / 100)), 0)</f>
        <v>7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13</v>
      </c>
      <c r="AE4">
        <f>ROUNDUP($B4 / ('Scythe Stats'!$E$9 * (1 - $D4 / 100)), 0)</f>
        <v>11</v>
      </c>
      <c r="AF4">
        <f>ROUNDUP($B4 / ('Scythe Stats'!$E$10 * (1 - $D4 / 100)), 0)</f>
        <v>10</v>
      </c>
    </row>
    <row r="5" spans="1:32" x14ac:dyDescent="0.3">
      <c r="A5" s="1">
        <v>4</v>
      </c>
      <c r="B5">
        <v>420</v>
      </c>
      <c r="C5">
        <v>6</v>
      </c>
      <c r="D5">
        <v>35</v>
      </c>
      <c r="E5">
        <v>180</v>
      </c>
      <c r="F5">
        <f t="shared" si="0"/>
        <v>314.37594276920566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5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12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22</v>
      </c>
      <c r="Y5">
        <f>ROUNDUP($B5 / ('Scythe Stats'!$E$3 * (1 - $D5 / 100)), 0)</f>
        <v>16</v>
      </c>
      <c r="Z5">
        <f>ROUNDUP($B5 / ('Scythe Stats'!$E$4 * (1 - $D5 / 100)), 0)</f>
        <v>12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5</v>
      </c>
      <c r="AD5">
        <f>ROUNDUP($B5 / ('Scythe Stats'!$E$8 * (1 - $D5 / 100)), 0)</f>
        <v>18</v>
      </c>
      <c r="AE5">
        <f>ROUNDUP($B5 / ('Scythe Stats'!$E$9 * (1 - $D5 / 100)), 0)</f>
        <v>15</v>
      </c>
      <c r="AF5">
        <f>ROUNDUP($B5 / ('Scythe Stats'!$E$10 * (1 - $D5 / 100)), 0)</f>
        <v>13</v>
      </c>
    </row>
    <row r="6" spans="1:32" x14ac:dyDescent="0.3">
      <c r="A6" s="1">
        <v>5</v>
      </c>
      <c r="B6">
        <v>450</v>
      </c>
      <c r="C6">
        <v>8</v>
      </c>
      <c r="D6">
        <v>45</v>
      </c>
      <c r="E6">
        <v>200</v>
      </c>
      <c r="F6">
        <f t="shared" si="0"/>
        <v>398.45188437596255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15</v>
      </c>
      <c r="J6">
        <f>IF('Sword Stats'!$E$4 - $C6 &gt; 0, ROUNDUP($B6 / ('Sword Stats'!$E$4 - $C6) / (1 - $D6/100), 0), 100)</f>
        <v>11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7</v>
      </c>
      <c r="M6">
        <f>IF('Sword Stats'!$E$7 - $C6 &gt; 0, ROUNDUP($B6 / ('Sword Stats'!$E$7 - $C6) / (1 - $D6/100), 0), 100)</f>
        <v>6</v>
      </c>
      <c r="N6">
        <f>IF('Sword Stats'!$E$8 - $C6 &gt; 0, ROUNDUP($B6 / ('Sword Stats'!$E$8 - $C6) / (1 - $D6/100), 0), 100)</f>
        <v>5</v>
      </c>
      <c r="O6">
        <f>IF('Sword Stats'!$E$9 - $C6 &gt; 0, ROUNDUP($B6 / ('Sword Stats'!$E$9 - $C6) / (1 - $D6/100), 0), 100)</f>
        <v>16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27</v>
      </c>
      <c r="Y6">
        <f>ROUNDUP($B6 / ('Scythe Stats'!$E$3 * (1 - $D6 / 100)), 0)</f>
        <v>20</v>
      </c>
      <c r="Z6">
        <f>ROUNDUP($B6 / ('Scythe Stats'!$E$4 * (1 - $D6 / 100)), 0)</f>
        <v>15</v>
      </c>
      <c r="AA6">
        <f>ROUNDUP($B6 / ('Scythe Stats'!$E$5 * (1 - $D6 / 100)), 0)</f>
        <v>11</v>
      </c>
      <c r="AB6">
        <f>ROUNDUP($B6 / ('Scythe Stats'!$E$6 * (1 - $D6 / 100)), 0)</f>
        <v>8</v>
      </c>
      <c r="AC6">
        <f>ROUNDUP($B6 / ('Scythe Stats'!$E$7 * (1 - $D6 / 100)), 0)</f>
        <v>7</v>
      </c>
      <c r="AD6">
        <f>ROUNDUP($B6 / ('Scythe Stats'!$E$8 * (1 - $D6 / 100)), 0)</f>
        <v>22</v>
      </c>
      <c r="AE6">
        <f>ROUNDUP($B6 / ('Scythe Stats'!$E$9 * (1 - $D6 / 100)), 0)</f>
        <v>19</v>
      </c>
      <c r="AF6">
        <f>ROUNDUP($B6 / ('Scythe Stats'!$E$10 * (1 - $D6 / 100)), 0)</f>
        <v>16</v>
      </c>
    </row>
    <row r="7" spans="1:32" x14ac:dyDescent="0.3">
      <c r="A7" s="1">
        <v>6</v>
      </c>
      <c r="B7">
        <v>500</v>
      </c>
      <c r="C7">
        <v>10</v>
      </c>
      <c r="D7">
        <v>50</v>
      </c>
      <c r="E7">
        <v>225</v>
      </c>
      <c r="F7">
        <f t="shared" si="0"/>
        <v>507.53105937937841</v>
      </c>
      <c r="H7">
        <f>IF('Sword Stats'!$E$2 - $C7 &gt; 0, ROUNDUP($B7 / ('Sword Stats'!$E$2 - $C7) / (1 - $D7/100), 0), 100)</f>
        <v>29</v>
      </c>
      <c r="I7">
        <f>IF('Sword Stats'!$E$3 - $C7 &gt; 0, ROUNDUP($B7 / ('Sword Stats'!$E$3 - $C7) / (1 - $D7/100), 0), 100)</f>
        <v>19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7</v>
      </c>
      <c r="N7">
        <f>IF('Sword Stats'!$E$8 - $C7 &gt; 0, ROUNDUP($B7 / ('Sword Stats'!$E$8 - $C7) / (1 - $D7/100), 0), 100)</f>
        <v>6</v>
      </c>
      <c r="O7">
        <f>IF('Sword Stats'!$E$9 - $C7 &gt; 0, ROUNDUP($B7 / ('Sword Stats'!$E$9 - $C7) / (1 - $D7/100), 0), 100)</f>
        <v>20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33</v>
      </c>
      <c r="Y7">
        <f>ROUNDUP($B7 / ('Scythe Stats'!$E$3 * (1 - $D7 / 100)), 0)</f>
        <v>24</v>
      </c>
      <c r="Z7">
        <f>ROUNDUP($B7 / ('Scythe Stats'!$E$4 * (1 - $D7 / 100)), 0)</f>
        <v>18</v>
      </c>
      <c r="AA7">
        <f>ROUNDUP($B7 / ('Scythe Stats'!$E$5 * (1 - $D7 / 100)), 0)</f>
        <v>13</v>
      </c>
      <c r="AB7">
        <f>ROUNDUP($B7 / ('Scythe Stats'!$E$6 * (1 - $D7 / 100)), 0)</f>
        <v>10</v>
      </c>
      <c r="AC7">
        <f>ROUNDUP($B7 / ('Scythe Stats'!$E$7 * (1 - $D7 / 100)), 0)</f>
        <v>8</v>
      </c>
      <c r="AD7">
        <f>ROUNDUP($B7 / ('Scythe Stats'!$E$8 * (1 - $D7 / 100)), 0)</f>
        <v>27</v>
      </c>
      <c r="AE7">
        <f>ROUNDUP($B7 / ('Scythe Stats'!$E$9 * (1 - $D7 / 100)), 0)</f>
        <v>23</v>
      </c>
      <c r="AF7">
        <f>ROUNDUP($B7 / ('Scythe Stats'!$E$10 * (1 - $D7 / 100)), 0)</f>
        <v>20</v>
      </c>
    </row>
    <row r="8" spans="1:32" x14ac:dyDescent="0.3">
      <c r="A8" s="1">
        <v>7</v>
      </c>
      <c r="B8">
        <v>550</v>
      </c>
      <c r="C8">
        <v>15</v>
      </c>
      <c r="D8">
        <v>60</v>
      </c>
      <c r="E8">
        <v>250</v>
      </c>
      <c r="F8">
        <f t="shared" si="0"/>
        <v>674.43469711058867</v>
      </c>
      <c r="H8">
        <f>IF('Sword Stats'!$E$2 - $C8 &gt; 0, ROUNDUP($B8 / ('Sword Stats'!$E$2 - $C8) / (1 - $D8/100), 0), 100)</f>
        <v>46</v>
      </c>
      <c r="I8">
        <f>IF('Sword Stats'!$E$3 - $C8 &gt; 0, ROUNDUP($B8 / ('Sword Stats'!$E$3 - $C8) / (1 - $D8/100), 0), 100)</f>
        <v>29</v>
      </c>
      <c r="J8">
        <f>IF('Sword Stats'!$E$4 - $C8 &gt; 0, ROUNDUP($B8 / ('Sword Stats'!$E$4 - $C8) / (1 - $D8/100), 0), 100)</f>
        <v>20</v>
      </c>
      <c r="K8">
        <f>IF('Sword Stats'!$E$5 - $C8 &gt; 0, ROUNDUP($B8 / ('Sword Stats'!$E$5 - $C8) / (1 - $D8/100), 0), 100)</f>
        <v>15</v>
      </c>
      <c r="L8">
        <f>IF('Sword Stats'!$E$6 - $C8 &gt; 0, ROUNDUP($B8 / ('Sword Stats'!$E$6 - $C8) / (1 - $D8/100), 0), 100)</f>
        <v>12</v>
      </c>
      <c r="M8">
        <f>IF('Sword Stats'!$E$7 - $C8 &gt; 0, ROUNDUP($B8 / ('Sword Stats'!$E$7 - $C8) / (1 - $D8/100), 0), 100)</f>
        <v>10</v>
      </c>
      <c r="N8">
        <f>IF('Sword Stats'!$E$8 - $C8 &gt; 0, ROUNDUP($B8 / ('Sword Stats'!$E$8 - $C8) / (1 - $D8/100), 0), 100)</f>
        <v>8</v>
      </c>
      <c r="O8">
        <f>IF('Sword Stats'!$E$9 - $C8 &gt; 0, ROUNDUP($B8 / ('Sword Stats'!$E$9 - $C8) / (1 - $D8/100), 0), 100)</f>
        <v>31</v>
      </c>
      <c r="Q8">
        <f>IF('Axe Stats'!$E$2 - $C8 &gt; 0, ROUNDUP($B8 / ('Axe Stats'!$E$2 - $C8), 0), 100)</f>
        <v>7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45</v>
      </c>
      <c r="Y8">
        <f>ROUNDUP($B8 / ('Scythe Stats'!$E$3 * (1 - $D8 / 100)), 0)</f>
        <v>33</v>
      </c>
      <c r="Z8">
        <f>ROUNDUP($B8 / ('Scythe Stats'!$E$4 * (1 - $D8 / 100)), 0)</f>
        <v>24</v>
      </c>
      <c r="AA8">
        <f>ROUNDUP($B8 / ('Scythe Stats'!$E$5 * (1 - $D8 / 100)), 0)</f>
        <v>18</v>
      </c>
      <c r="AB8">
        <f>ROUNDUP($B8 / ('Scythe Stats'!$E$6 * (1 - $D8 / 100)), 0)</f>
        <v>14</v>
      </c>
      <c r="AC8">
        <f>ROUNDUP($B8 / ('Scythe Stats'!$E$7 * (1 - $D8 / 100)), 0)</f>
        <v>11</v>
      </c>
      <c r="AD8">
        <f>ROUNDUP($B8 / ('Scythe Stats'!$E$8 * (1 - $D8 / 100)), 0)</f>
        <v>37</v>
      </c>
      <c r="AE8">
        <f>ROUNDUP($B8 / ('Scythe Stats'!$E$9 * (1 - $D8 / 100)), 0)</f>
        <v>31</v>
      </c>
      <c r="AF8">
        <f>ROUNDUP($B8 / ('Scythe Stats'!$E$10 * (1 - $D8 / 100)), 0)</f>
        <v>27</v>
      </c>
    </row>
    <row r="12" spans="1:32" x14ac:dyDescent="0.3">
      <c r="B12" t="s">
        <v>4</v>
      </c>
      <c r="C12" s="2">
        <v>0.05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0D80-0522-423D-B479-2A41DF94A75E}">
  <dimension ref="A1:AF14"/>
  <sheetViews>
    <sheetView zoomScale="115" zoomScaleNormal="115" workbookViewId="0">
      <pane xSplit="1" topLeftCell="B1" activePane="topRight" state="frozen"/>
      <selection pane="topRight" activeCell="B7" sqref="B7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0</v>
      </c>
      <c r="D2">
        <v>0</v>
      </c>
      <c r="E2">
        <v>35</v>
      </c>
      <c r="F2">
        <f>($B2 + 3 * $C2) / 10 / (1 - $D2 * 0.006) *POWER($E2, 0.75) * $C$14 / 13</f>
        <v>58.11215546574654</v>
      </c>
      <c r="H2">
        <f>IF('Sword Stats'!$E$2 - $C2 &gt; 0, ROUNDUP($B2 / ('Sword Stats'!$E$2 - $C2) / (1 - $D2/100), 0), 100)</f>
        <v>7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10</v>
      </c>
      <c r="Y2">
        <f>ROUNDUP($B2 / ('Scythe Stats'!$E$3 * (1 - $D2 / 100)), 0)</f>
        <v>8</v>
      </c>
      <c r="Z2">
        <f>ROUNDUP($B2 / ('Scythe Stats'!$E$4 * (1 - $D2 / 100)), 0)</f>
        <v>6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2</v>
      </c>
      <c r="D3">
        <v>0</v>
      </c>
      <c r="E3">
        <v>45</v>
      </c>
      <c r="F3">
        <f t="shared" ref="F3:F8" si="0">($B3 + 3 * $C3) / 10 / (1 - $D3 * 0.006) *POWER($E3, 0.75) * $C$14 / 13</f>
        <v>89.110536293186911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9</v>
      </c>
      <c r="Z3">
        <f>ROUNDUP($B3 / ('Scythe Stats'!$E$4 * (1 - $D3 / 100)), 0)</f>
        <v>7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10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450</v>
      </c>
      <c r="C4">
        <v>5</v>
      </c>
      <c r="D4">
        <v>0</v>
      </c>
      <c r="E4">
        <v>55</v>
      </c>
      <c r="F4">
        <f t="shared" si="0"/>
        <v>126.42112956109621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15</v>
      </c>
      <c r="Y4">
        <f>ROUNDUP($B4 / ('Scythe Stats'!$E$3 * (1 - $D4 / 100)), 0)</f>
        <v>11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550</v>
      </c>
      <c r="C5">
        <v>8</v>
      </c>
      <c r="D5">
        <v>2</v>
      </c>
      <c r="E5">
        <v>60</v>
      </c>
      <c r="F5">
        <f t="shared" si="0"/>
        <v>168.6021397385166</v>
      </c>
      <c r="H5">
        <f>IF('Sword Stats'!$E$2 - $C5 &gt; 0, ROUNDUP($B5 / ('Sword Stats'!$E$2 - $C5) / (1 - $D5/100), 0), 100)</f>
        <v>16</v>
      </c>
      <c r="I5">
        <f>IF('Sword Stats'!$E$3 - $C5 &gt; 0, ROUNDUP($B5 / ('Sword Stats'!$E$3 - $C5) / (1 - $D5/100), 0), 100)</f>
        <v>11</v>
      </c>
      <c r="J5">
        <f>IF('Sword Stats'!$E$4 - $C5 &gt; 0, ROUNDUP($B5 / ('Sword Stats'!$E$4 - $C5) / (1 - $D5/100), 0), 100)</f>
        <v>8</v>
      </c>
      <c r="K5">
        <f>IF('Sword Stats'!$E$5 - $C5 &gt; 0, ROUNDUP($B5 / ('Sword Stats'!$E$5 - $C5) / (1 - $D5/100), 0), 100)</f>
        <v>6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11</v>
      </c>
      <c r="Q5">
        <f>IF('Axe Stats'!$E$2 - $C5 &gt; 0, ROUNDUP($B5 / ('Axe Stats'!$E$2 - $C5), 0), 100)</f>
        <v>6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19</v>
      </c>
      <c r="Y5">
        <f>ROUNDUP($B5 / ('Scythe Stats'!$E$3 * (1 - $D5 / 100)), 0)</f>
        <v>14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15</v>
      </c>
      <c r="AE5">
        <f>ROUNDUP($B5 / ('Scythe Stats'!$E$9 * (1 - $D5 / 100)), 0)</f>
        <v>13</v>
      </c>
      <c r="AF5">
        <f>ROUNDUP($B5 / ('Scythe Stats'!$E$10 * (1 - $D5 / 100)), 0)</f>
        <v>11</v>
      </c>
    </row>
    <row r="6" spans="1:32" x14ac:dyDescent="0.3">
      <c r="A6" s="1">
        <v>5</v>
      </c>
      <c r="B6">
        <v>600</v>
      </c>
      <c r="C6">
        <v>15</v>
      </c>
      <c r="D6">
        <v>5</v>
      </c>
      <c r="E6">
        <v>70</v>
      </c>
      <c r="F6">
        <f t="shared" si="0"/>
        <v>216.62381837051049</v>
      </c>
      <c r="H6">
        <f>IF('Sword Stats'!$E$2 - $C6 &gt; 0, ROUNDUP($B6 / ('Sword Stats'!$E$2 - $C6) / (1 - $D6/100), 0), 100)</f>
        <v>22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9</v>
      </c>
      <c r="K6">
        <f>IF('Sword Stats'!$E$5 - $C6 &gt; 0, ROUNDUP($B6 / ('Sword Stats'!$E$5 - $C6) / (1 - $D6/100), 0), 100)</f>
        <v>7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15</v>
      </c>
      <c r="Q6">
        <f>IF('Axe Stats'!$E$2 - $C6 &gt; 0, ROUNDUP($B6 / ('Axe Stats'!$E$2 - $C6), 0), 100)</f>
        <v>7</v>
      </c>
      <c r="R6">
        <f>IF('Axe Stats'!$E$3 - $C6 &gt; 0, ROUNDUP($B6 / ('Axe Stats'!$E$3 - $C6), 0), 100)</f>
        <v>5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21</v>
      </c>
      <c r="Y6">
        <f>ROUNDUP($B6 / ('Scythe Stats'!$E$3 * (1 - $D6 / 100)), 0)</f>
        <v>15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7</v>
      </c>
      <c r="AC6">
        <f>ROUNDUP($B6 / ('Scythe Stats'!$E$7 * (1 - $D6 / 100)), 0)</f>
        <v>5</v>
      </c>
      <c r="AD6">
        <f>ROUNDUP($B6 / ('Scythe Stats'!$E$8 * (1 - $D6 / 100)), 0)</f>
        <v>17</v>
      </c>
      <c r="AE6">
        <f>ROUNDUP($B6 / ('Scythe Stats'!$E$9 * (1 - $D6 / 100)), 0)</f>
        <v>15</v>
      </c>
      <c r="AF6">
        <f>ROUNDUP($B6 / ('Scythe Stats'!$E$10 * (1 - $D6 / 100)), 0)</f>
        <v>13</v>
      </c>
    </row>
    <row r="7" spans="1:32" x14ac:dyDescent="0.3">
      <c r="A7" s="1">
        <v>6</v>
      </c>
      <c r="B7">
        <v>675</v>
      </c>
      <c r="C7">
        <v>20</v>
      </c>
      <c r="D7">
        <v>10</v>
      </c>
      <c r="E7">
        <v>80</v>
      </c>
      <c r="F7">
        <f t="shared" si="0"/>
        <v>281.56046392010563</v>
      </c>
      <c r="H7">
        <f>IF('Sword Stats'!$E$2 - $C7 &gt; 0, ROUNDUP($B7 / ('Sword Stats'!$E$2 - $C7) / (1 - $D7/100), 0), 100)</f>
        <v>30</v>
      </c>
      <c r="I7">
        <f>IF('Sword Stats'!$E$3 - $C7 &gt; 0, ROUNDUP($B7 / ('Sword Stats'!$E$3 - $C7) / (1 - $D7/100), 0), 100)</f>
        <v>18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9</v>
      </c>
      <c r="L7">
        <f>IF('Sword Stats'!$E$6 - $C7 &gt; 0, ROUNDUP($B7 / ('Sword Stats'!$E$6 - $C7) / (1 - $D7/100), 0), 100)</f>
        <v>7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6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25</v>
      </c>
      <c r="Y7">
        <f>ROUNDUP($B7 / ('Scythe Stats'!$E$3 * (1 - $D7 / 100)), 0)</f>
        <v>18</v>
      </c>
      <c r="Z7">
        <f>ROUNDUP($B7 / ('Scythe Stats'!$E$4 * (1 - $D7 / 100)), 0)</f>
        <v>13</v>
      </c>
      <c r="AA7">
        <f>ROUNDUP($B7 / ('Scythe Stats'!$E$5 * (1 - $D7 / 100)), 0)</f>
        <v>10</v>
      </c>
      <c r="AB7">
        <f>ROUNDUP($B7 / ('Scythe Stats'!$E$6 * (1 - $D7 / 100)), 0)</f>
        <v>8</v>
      </c>
      <c r="AC7">
        <f>ROUNDUP($B7 / ('Scythe Stats'!$E$7 * (1 - $D7 / 100)), 0)</f>
        <v>6</v>
      </c>
      <c r="AD7">
        <f>ROUNDUP($B7 / ('Scythe Stats'!$E$8 * (1 - $D7 / 100)), 0)</f>
        <v>20</v>
      </c>
      <c r="AE7">
        <f>ROUNDUP($B7 / ('Scythe Stats'!$E$9 * (1 - $D7 / 100)), 0)</f>
        <v>17</v>
      </c>
      <c r="AF7">
        <f>ROUNDUP($B7 / ('Scythe Stats'!$E$10 * (1 - $D7 / 100)), 0)</f>
        <v>15</v>
      </c>
    </row>
    <row r="8" spans="1:32" x14ac:dyDescent="0.3">
      <c r="A8" s="1">
        <v>7</v>
      </c>
      <c r="B8">
        <v>730</v>
      </c>
      <c r="C8">
        <v>25</v>
      </c>
      <c r="D8">
        <v>15</v>
      </c>
      <c r="E8">
        <v>85</v>
      </c>
      <c r="F8">
        <f t="shared" si="0"/>
        <v>333.35991653439521</v>
      </c>
      <c r="H8">
        <f>IF('Sword Stats'!$E$2 - $C8 &gt; 0, ROUNDUP($B8 / ('Sword Stats'!$E$2 - $C8) / (1 - $D8/100), 0), 100)</f>
        <v>43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10</v>
      </c>
      <c r="L8">
        <f>IF('Sword Stats'!$E$6 - $C8 &gt; 0, ROUNDUP($B8 / ('Sword Stats'!$E$6 - $C8) / (1 - $D8/100), 0), 100)</f>
        <v>8</v>
      </c>
      <c r="M8">
        <f>IF('Sword Stats'!$E$7 - $C8 &gt; 0, ROUNDUP($B8 / ('Sword Stats'!$E$7 - $C8) / (1 - $D8/100), 0), 100)</f>
        <v>7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25</v>
      </c>
      <c r="Q8">
        <f>IF('Axe Stats'!$E$2 - $C8 &gt; 0, ROUNDUP($B8 / ('Axe Stats'!$E$2 - $C8), 0), 100)</f>
        <v>10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28</v>
      </c>
      <c r="Y8">
        <f>ROUNDUP($B8 / ('Scythe Stats'!$E$3 * (1 - $D8 / 100)), 0)</f>
        <v>21</v>
      </c>
      <c r="Z8">
        <f>ROUNDUP($B8 / ('Scythe Stats'!$E$4 * (1 - $D8 / 100)), 0)</f>
        <v>15</v>
      </c>
      <c r="AA8">
        <f>ROUNDUP($B8 / ('Scythe Stats'!$E$5 * (1 - $D8 / 100)), 0)</f>
        <v>11</v>
      </c>
      <c r="AB8">
        <f>ROUNDUP($B8 / ('Scythe Stats'!$E$6 * (1 - $D8 / 100)), 0)</f>
        <v>9</v>
      </c>
      <c r="AC8">
        <f>ROUNDUP($B8 / ('Scythe Stats'!$E$7 * (1 - $D8 / 100)), 0)</f>
        <v>7</v>
      </c>
      <c r="AD8">
        <f>ROUNDUP($B8 / ('Scythe Stats'!$E$8 * (1 - $D8 / 100)), 0)</f>
        <v>23</v>
      </c>
      <c r="AE8">
        <f>ROUNDUP($B8 / ('Scythe Stats'!$E$9 * (1 - $D8 / 100)), 0)</f>
        <v>20</v>
      </c>
      <c r="AF8">
        <f>ROUNDUP($B8 / ('Scythe Stats'!$E$10 * (1 - $D8 / 100)), 0)</f>
        <v>17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G9"/>
  <sheetViews>
    <sheetView workbookViewId="0">
      <selection activeCell="G2" sqref="G2:G9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0</v>
      </c>
      <c r="G2">
        <f>POWER($F2, 0.75) * $D2 / 13</f>
        <v>0</v>
      </c>
    </row>
    <row r="3" spans="1:7" x14ac:dyDescent="0.3">
      <c r="A3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200</v>
      </c>
      <c r="G3">
        <f t="shared" ref="G3:G9" si="2">POWER($F3, 0.75) * $D3 / 13</f>
        <v>173.86736586166302</v>
      </c>
    </row>
    <row r="4" spans="1:7" x14ac:dyDescent="0.3">
      <c r="A4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375</v>
      </c>
      <c r="G4">
        <f t="shared" si="2"/>
        <v>376.91892445316086</v>
      </c>
    </row>
    <row r="5" spans="1:7" x14ac:dyDescent="0.3">
      <c r="A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550</v>
      </c>
      <c r="G5">
        <f t="shared" si="2"/>
        <v>655.22419842808893</v>
      </c>
    </row>
    <row r="6" spans="1:7" x14ac:dyDescent="0.3">
      <c r="A6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725</v>
      </c>
      <c r="G6">
        <f t="shared" si="2"/>
        <v>994.14992791792292</v>
      </c>
    </row>
    <row r="7" spans="1:7" x14ac:dyDescent="0.3">
      <c r="A7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875</v>
      </c>
      <c r="G7">
        <f t="shared" si="2"/>
        <v>1330.3660446283673</v>
      </c>
    </row>
    <row r="8" spans="1:7" x14ac:dyDescent="0.3">
      <c r="A8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1000</v>
      </c>
      <c r="G8">
        <f t="shared" si="2"/>
        <v>1778.2794100389224</v>
      </c>
    </row>
    <row r="9" spans="1:7" x14ac:dyDescent="0.3">
      <c r="A9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0</v>
      </c>
      <c r="G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G7"/>
  <sheetViews>
    <sheetView workbookViewId="0">
      <selection activeCell="G2" sqref="G2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180</v>
      </c>
      <c r="G2">
        <f>POWER($F2, 0.75) * $D2 / 17</f>
        <v>202.35013453020142</v>
      </c>
    </row>
    <row r="3" spans="1:7" x14ac:dyDescent="0.3">
      <c r="A3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335</v>
      </c>
      <c r="G3">
        <f t="shared" ref="G3:G7" si="2">POWER($F3, 0.75) * $D3 / 17</f>
        <v>449.09611652455226</v>
      </c>
    </row>
    <row r="4" spans="1:7" x14ac:dyDescent="0.3">
      <c r="A4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495</v>
      </c>
      <c r="G4">
        <f t="shared" si="2"/>
        <v>817.93888679856718</v>
      </c>
    </row>
    <row r="5" spans="1:7" x14ac:dyDescent="0.3">
      <c r="A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650</v>
      </c>
      <c r="G5">
        <f t="shared" si="2"/>
        <v>1249.4533342163543</v>
      </c>
    </row>
    <row r="6" spans="1:7" x14ac:dyDescent="0.3">
      <c r="A6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785</v>
      </c>
      <c r="G6">
        <f t="shared" si="2"/>
        <v>1766.559821818332</v>
      </c>
    </row>
    <row r="7" spans="1:7" x14ac:dyDescent="0.3">
      <c r="A7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900</v>
      </c>
      <c r="G7">
        <f t="shared" si="2"/>
        <v>2416.4230478169088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G10"/>
  <sheetViews>
    <sheetView workbookViewId="0">
      <selection activeCell="G2" sqref="G2:G10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16</v>
      </c>
      <c r="C2">
        <v>25</v>
      </c>
      <c r="D2">
        <f t="shared" ref="D2:D10" si="0">AVERAGE(B2, C2)</f>
        <v>20.5</v>
      </c>
      <c r="E2">
        <f t="shared" ref="E2:E10" si="1">D2*1.5</f>
        <v>30.75</v>
      </c>
      <c r="F2">
        <v>300</v>
      </c>
      <c r="G2">
        <f>POWER($F2, 0.6) * $D2 / 3.5</f>
        <v>179.45624224973795</v>
      </c>
    </row>
    <row r="3" spans="1:7" x14ac:dyDescent="0.3">
      <c r="A3">
        <v>2</v>
      </c>
      <c r="B3">
        <v>24</v>
      </c>
      <c r="C3">
        <v>33</v>
      </c>
      <c r="D3">
        <f t="shared" si="0"/>
        <v>28.5</v>
      </c>
      <c r="E3">
        <f t="shared" si="1"/>
        <v>42.75</v>
      </c>
      <c r="F3">
        <v>560</v>
      </c>
      <c r="G3">
        <f t="shared" ref="G3:G10" si="2">POWER($F3, 0.6) * $D3 / 3.5</f>
        <v>362.81867407803054</v>
      </c>
    </row>
    <row r="4" spans="1:7" x14ac:dyDescent="0.3">
      <c r="A4">
        <v>3</v>
      </c>
      <c r="B4">
        <v>33</v>
      </c>
      <c r="C4">
        <v>44</v>
      </c>
      <c r="D4">
        <f t="shared" si="0"/>
        <v>38.5</v>
      </c>
      <c r="E4">
        <f t="shared" si="1"/>
        <v>57.75</v>
      </c>
      <c r="F4">
        <v>825</v>
      </c>
      <c r="G4">
        <f t="shared" si="2"/>
        <v>618.39369688250065</v>
      </c>
    </row>
    <row r="5" spans="1:7" x14ac:dyDescent="0.3">
      <c r="A5">
        <v>4</v>
      </c>
      <c r="B5">
        <v>45</v>
      </c>
      <c r="C5">
        <v>60</v>
      </c>
      <c r="D5">
        <f t="shared" si="0"/>
        <v>52.5</v>
      </c>
      <c r="E5">
        <f t="shared" si="1"/>
        <v>78.75</v>
      </c>
      <c r="F5">
        <v>1085</v>
      </c>
      <c r="G5">
        <f t="shared" si="2"/>
        <v>993.91467276874153</v>
      </c>
    </row>
    <row r="6" spans="1:7" x14ac:dyDescent="0.3">
      <c r="A6">
        <v>5</v>
      </c>
      <c r="B6">
        <v>60</v>
      </c>
      <c r="C6">
        <v>78</v>
      </c>
      <c r="D6">
        <f t="shared" si="0"/>
        <v>69</v>
      </c>
      <c r="E6">
        <f t="shared" si="1"/>
        <v>103.5</v>
      </c>
      <c r="F6">
        <v>1310</v>
      </c>
      <c r="G6">
        <f t="shared" si="2"/>
        <v>1462.6614787317633</v>
      </c>
    </row>
    <row r="7" spans="1:7" x14ac:dyDescent="0.3">
      <c r="A7">
        <v>6</v>
      </c>
      <c r="B7">
        <v>80</v>
      </c>
      <c r="C7">
        <v>100</v>
      </c>
      <c r="D7">
        <f t="shared" si="0"/>
        <v>90</v>
      </c>
      <c r="E7">
        <f t="shared" si="1"/>
        <v>135</v>
      </c>
      <c r="F7">
        <v>1500</v>
      </c>
      <c r="G7">
        <f t="shared" si="2"/>
        <v>2069.327458285265</v>
      </c>
    </row>
    <row r="8" spans="1:7" x14ac:dyDescent="0.3">
      <c r="A8" t="s">
        <v>29</v>
      </c>
      <c r="B8">
        <v>25</v>
      </c>
      <c r="C8">
        <v>25</v>
      </c>
      <c r="D8">
        <f t="shared" si="0"/>
        <v>25</v>
      </c>
      <c r="E8">
        <f t="shared" si="1"/>
        <v>37.5</v>
      </c>
      <c r="F8">
        <v>0</v>
      </c>
      <c r="G8">
        <f t="shared" si="2"/>
        <v>0</v>
      </c>
    </row>
    <row r="9" spans="1:7" x14ac:dyDescent="0.3">
      <c r="A9" t="s">
        <v>30</v>
      </c>
      <c r="B9">
        <v>30</v>
      </c>
      <c r="C9">
        <v>30</v>
      </c>
      <c r="D9">
        <f t="shared" si="0"/>
        <v>30</v>
      </c>
      <c r="E9">
        <f t="shared" si="1"/>
        <v>45</v>
      </c>
      <c r="F9">
        <v>0</v>
      </c>
      <c r="G9">
        <f t="shared" si="2"/>
        <v>0</v>
      </c>
    </row>
    <row r="10" spans="1:7" x14ac:dyDescent="0.3">
      <c r="A10" t="s">
        <v>31</v>
      </c>
      <c r="B10">
        <v>35</v>
      </c>
      <c r="C10">
        <v>35</v>
      </c>
      <c r="D10">
        <f t="shared" si="0"/>
        <v>35</v>
      </c>
      <c r="E10">
        <f t="shared" si="1"/>
        <v>52.5</v>
      </c>
      <c r="F10">
        <v>0</v>
      </c>
      <c r="G10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G7"/>
  <sheetViews>
    <sheetView workbookViewId="0">
      <selection activeCell="G2" sqref="G2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6</v>
      </c>
      <c r="C2">
        <v>12</v>
      </c>
      <c r="D2">
        <f t="shared" ref="D2:D7" si="0">AVERAGE(B2, C2)</f>
        <v>9</v>
      </c>
      <c r="E2">
        <f t="shared" ref="E2:E7" si="1">D2*1.5</f>
        <v>13.5</v>
      </c>
      <c r="F2">
        <v>90</v>
      </c>
      <c r="G2">
        <f>POWER($F2, 0.9) * $D2 / 2.4</f>
        <v>215.20359709632578</v>
      </c>
    </row>
    <row r="3" spans="1:7" x14ac:dyDescent="0.3">
      <c r="A3">
        <v>2</v>
      </c>
      <c r="B3">
        <v>8</v>
      </c>
      <c r="C3">
        <v>15</v>
      </c>
      <c r="D3">
        <f t="shared" si="0"/>
        <v>11.5</v>
      </c>
      <c r="E3">
        <f t="shared" si="1"/>
        <v>17.25</v>
      </c>
      <c r="F3">
        <v>130</v>
      </c>
      <c r="G3">
        <f t="shared" ref="G3:G7" si="2">POWER($F3, 0.9) * $D3 / 2.4</f>
        <v>382.85613938059822</v>
      </c>
    </row>
    <row r="4" spans="1:7" x14ac:dyDescent="0.3">
      <c r="A4">
        <v>3</v>
      </c>
      <c r="B4">
        <v>12</v>
      </c>
      <c r="C4">
        <v>18</v>
      </c>
      <c r="D4">
        <f t="shared" si="0"/>
        <v>15</v>
      </c>
      <c r="E4">
        <f t="shared" si="1"/>
        <v>22.5</v>
      </c>
      <c r="F4">
        <v>190</v>
      </c>
      <c r="G4">
        <f t="shared" si="2"/>
        <v>702.68107689134843</v>
      </c>
    </row>
    <row r="5" spans="1:7" x14ac:dyDescent="0.3">
      <c r="A5">
        <v>4</v>
      </c>
      <c r="B5">
        <v>14</v>
      </c>
      <c r="C5">
        <v>23</v>
      </c>
      <c r="D5">
        <f t="shared" si="0"/>
        <v>18.5</v>
      </c>
      <c r="E5">
        <f t="shared" si="1"/>
        <v>27.75</v>
      </c>
      <c r="F5">
        <v>240</v>
      </c>
      <c r="G5">
        <f t="shared" si="2"/>
        <v>1069.4256693553261</v>
      </c>
    </row>
    <row r="6" spans="1:7" x14ac:dyDescent="0.3">
      <c r="A6">
        <v>5</v>
      </c>
      <c r="B6">
        <v>17</v>
      </c>
      <c r="C6">
        <v>28</v>
      </c>
      <c r="D6">
        <f t="shared" si="0"/>
        <v>22.5</v>
      </c>
      <c r="E6">
        <f t="shared" si="1"/>
        <v>33.75</v>
      </c>
      <c r="F6">
        <v>300</v>
      </c>
      <c r="G6">
        <f t="shared" si="2"/>
        <v>1589.938792272256</v>
      </c>
    </row>
    <row r="7" spans="1:7" x14ac:dyDescent="0.3">
      <c r="A7">
        <v>6</v>
      </c>
      <c r="B7">
        <v>20</v>
      </c>
      <c r="C7">
        <v>32</v>
      </c>
      <c r="D7">
        <f t="shared" si="0"/>
        <v>26</v>
      </c>
      <c r="E7">
        <f t="shared" si="1"/>
        <v>39</v>
      </c>
      <c r="F7">
        <v>350</v>
      </c>
      <c r="G7">
        <f t="shared" si="2"/>
        <v>2110.6846229651214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H7"/>
  <sheetViews>
    <sheetView tabSelected="1" workbookViewId="0">
      <selection activeCell="M5" sqref="M5"/>
    </sheetView>
  </sheetViews>
  <sheetFormatPr defaultRowHeight="14.4" x14ac:dyDescent="0.3"/>
  <cols>
    <col min="5" max="5" width="11.5546875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40</v>
      </c>
      <c r="G1" t="s">
        <v>38</v>
      </c>
      <c r="H1" t="s">
        <v>39</v>
      </c>
    </row>
    <row r="2" spans="1:8" x14ac:dyDescent="0.3">
      <c r="A2">
        <v>1</v>
      </c>
      <c r="B2">
        <v>75</v>
      </c>
      <c r="C2">
        <v>120</v>
      </c>
      <c r="D2">
        <f t="shared" ref="D2:D7" si="0">AVERAGE(B2, C2)</f>
        <v>97.5</v>
      </c>
      <c r="E2">
        <f t="shared" ref="E2:E7" si="1">D2*1.5</f>
        <v>146.25</v>
      </c>
      <c r="F2">
        <v>1</v>
      </c>
      <c r="G2">
        <v>70</v>
      </c>
      <c r="H2">
        <f>POWER($G2, 0.5) * LN($F2 * 10) * $D2 / 7.5</f>
        <v>250.44251765017751</v>
      </c>
    </row>
    <row r="3" spans="1:8" x14ac:dyDescent="0.3">
      <c r="A3">
        <v>2</v>
      </c>
      <c r="B3">
        <v>90</v>
      </c>
      <c r="C3">
        <v>155</v>
      </c>
      <c r="D3">
        <f t="shared" si="0"/>
        <v>122.5</v>
      </c>
      <c r="E3">
        <f t="shared" si="1"/>
        <v>183.75</v>
      </c>
      <c r="F3">
        <v>1</v>
      </c>
      <c r="G3">
        <v>105</v>
      </c>
      <c r="H3">
        <f t="shared" ref="H3:H7" si="2">POWER($G3, 0.5) * LN($F3 * 10) * $D3 / 7.5</f>
        <v>385.37644267826073</v>
      </c>
    </row>
    <row r="4" spans="1:8" x14ac:dyDescent="0.3">
      <c r="A4">
        <v>3</v>
      </c>
      <c r="B4">
        <v>110</v>
      </c>
      <c r="C4">
        <v>200</v>
      </c>
      <c r="D4">
        <f t="shared" si="0"/>
        <v>155</v>
      </c>
      <c r="E4">
        <f t="shared" si="1"/>
        <v>232.5</v>
      </c>
      <c r="F4">
        <v>2</v>
      </c>
      <c r="G4">
        <v>155</v>
      </c>
      <c r="H4">
        <f t="shared" si="2"/>
        <v>770.79569791616848</v>
      </c>
    </row>
    <row r="5" spans="1:8" x14ac:dyDescent="0.3">
      <c r="A5">
        <v>4</v>
      </c>
      <c r="B5">
        <v>150</v>
      </c>
      <c r="C5">
        <v>225</v>
      </c>
      <c r="D5">
        <f t="shared" si="0"/>
        <v>187.5</v>
      </c>
      <c r="E5">
        <f t="shared" si="1"/>
        <v>281.25</v>
      </c>
      <c r="F5">
        <v>2</v>
      </c>
      <c r="G5">
        <v>190</v>
      </c>
      <c r="H5">
        <f t="shared" si="2"/>
        <v>1032.3329926719573</v>
      </c>
    </row>
    <row r="6" spans="1:8" x14ac:dyDescent="0.3">
      <c r="A6">
        <v>5</v>
      </c>
      <c r="B6">
        <v>180</v>
      </c>
      <c r="C6">
        <v>290</v>
      </c>
      <c r="D6">
        <f t="shared" si="0"/>
        <v>235</v>
      </c>
      <c r="E6">
        <f t="shared" si="1"/>
        <v>352.5</v>
      </c>
      <c r="F6">
        <v>3</v>
      </c>
      <c r="G6">
        <v>240</v>
      </c>
      <c r="H6">
        <f t="shared" si="2"/>
        <v>1650.9885289815059</v>
      </c>
    </row>
    <row r="7" spans="1:8" x14ac:dyDescent="0.3">
      <c r="A7">
        <v>6</v>
      </c>
      <c r="B7">
        <v>200</v>
      </c>
      <c r="C7">
        <v>350</v>
      </c>
      <c r="D7">
        <f t="shared" si="0"/>
        <v>275</v>
      </c>
      <c r="E7">
        <f t="shared" si="1"/>
        <v>412.5</v>
      </c>
      <c r="F7">
        <v>4</v>
      </c>
      <c r="G7">
        <v>280</v>
      </c>
      <c r="H7">
        <f t="shared" si="2"/>
        <v>2263.3145201039797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workbookViewId="0">
      <selection activeCell="J5" sqref="J5"/>
    </sheetView>
  </sheetViews>
  <sheetFormatPr defaultRowHeight="14.4" x14ac:dyDescent="0.3"/>
  <cols>
    <col min="2" max="2" width="9.5546875" customWidth="1"/>
  </cols>
  <sheetData>
    <row r="1" spans="1:4" x14ac:dyDescent="0.3">
      <c r="A1" t="s">
        <v>7</v>
      </c>
      <c r="B1" t="s">
        <v>41</v>
      </c>
      <c r="C1" t="s">
        <v>42</v>
      </c>
      <c r="D1" t="s">
        <v>39</v>
      </c>
    </row>
    <row r="2" spans="1:4" x14ac:dyDescent="0.3">
      <c r="A2">
        <v>1</v>
      </c>
      <c r="B2">
        <v>7.5</v>
      </c>
      <c r="C2">
        <v>15</v>
      </c>
      <c r="D2">
        <f>POWER($C2, 0.5) / $B2 * 150</f>
        <v>77.459666924148351</v>
      </c>
    </row>
    <row r="3" spans="1:4" x14ac:dyDescent="0.3">
      <c r="A3">
        <v>2</v>
      </c>
      <c r="B3">
        <v>6</v>
      </c>
      <c r="C3">
        <v>25</v>
      </c>
      <c r="D3">
        <f t="shared" ref="D3:D7" si="0">POWER($C3, 0.5) / $B3 * 150</f>
        <v>125</v>
      </c>
    </row>
    <row r="4" spans="1:4" x14ac:dyDescent="0.3">
      <c r="A4">
        <v>3</v>
      </c>
      <c r="B4">
        <v>4.5</v>
      </c>
      <c r="C4">
        <v>40</v>
      </c>
      <c r="D4">
        <f t="shared" si="0"/>
        <v>210.81851067789196</v>
      </c>
    </row>
    <row r="5" spans="1:4" x14ac:dyDescent="0.3">
      <c r="A5">
        <v>4</v>
      </c>
      <c r="B5">
        <v>3.5</v>
      </c>
      <c r="C5">
        <v>55</v>
      </c>
      <c r="D5">
        <f t="shared" si="0"/>
        <v>317.83707801838557</v>
      </c>
    </row>
    <row r="6" spans="1:4" x14ac:dyDescent="0.3">
      <c r="A6">
        <v>5</v>
      </c>
      <c r="B6">
        <v>2.5</v>
      </c>
      <c r="C6">
        <v>75</v>
      </c>
      <c r="D6">
        <f t="shared" si="0"/>
        <v>519.6152422706632</v>
      </c>
    </row>
    <row r="7" spans="1:4" x14ac:dyDescent="0.3">
      <c r="A7">
        <v>6</v>
      </c>
      <c r="B7">
        <v>2</v>
      </c>
      <c r="C7">
        <v>90</v>
      </c>
      <c r="D7">
        <f t="shared" si="0"/>
        <v>711.5124735378854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B19F-AE0D-4E00-912B-70944D70153A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0</v>
      </c>
      <c r="D2">
        <v>0</v>
      </c>
      <c r="E2">
        <v>25</v>
      </c>
      <c r="F2">
        <f>($B2 + 3 * $C2) / 10 / (1 - $D2 * 0.006) *POWER($E2, 0.75) * $C$14 / 13</f>
        <v>51.601568711533595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230</v>
      </c>
      <c r="C3">
        <v>2</v>
      </c>
      <c r="D3">
        <v>0</v>
      </c>
      <c r="E3">
        <v>30</v>
      </c>
      <c r="F3">
        <f t="shared" ref="F3:F8" si="0">($B3 + 3 * $C3) / 10 / (1 - $D3 * 0.006) *POWER($E3, 0.75) * $C$14 / 13</f>
        <v>69.812123198892394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7</v>
      </c>
      <c r="AE3">
        <f>ROUNDUP($B3 / ('Scythe Stats'!$E$9 * (1 - $D3 / 100)), 0)</f>
        <v>6</v>
      </c>
      <c r="AF3">
        <f>ROUNDUP($B3 / ('Scythe Stats'!$E$10 * (1 - $D3 / 100)), 0)</f>
        <v>5</v>
      </c>
    </row>
    <row r="4" spans="1:32" x14ac:dyDescent="0.3">
      <c r="A4" s="1">
        <v>3</v>
      </c>
      <c r="B4">
        <v>265</v>
      </c>
      <c r="C4">
        <v>5</v>
      </c>
      <c r="D4">
        <v>0</v>
      </c>
      <c r="E4">
        <v>35</v>
      </c>
      <c r="F4">
        <f t="shared" si="0"/>
        <v>92.97944874519446</v>
      </c>
      <c r="H4">
        <f>IF('Sword Stats'!$E$2 - $C4 &gt; 0, ROUNDUP($B4 / ('Sword Stats'!$E$2 - $C4) / (1 - $D4/100), 0), 100)</f>
        <v>7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5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8</v>
      </c>
      <c r="AE4">
        <f>ROUNDUP($B4 / ('Scythe Stats'!$E$9 * (1 - $D4 / 100)), 0)</f>
        <v>6</v>
      </c>
      <c r="AF4">
        <f>ROUNDUP($B4 / ('Scythe Stats'!$E$10 * (1 - $D4 / 100)), 0)</f>
        <v>6</v>
      </c>
    </row>
    <row r="5" spans="1:32" x14ac:dyDescent="0.3">
      <c r="A5" s="1">
        <v>4</v>
      </c>
      <c r="B5">
        <v>300</v>
      </c>
      <c r="C5">
        <v>8</v>
      </c>
      <c r="D5">
        <v>2</v>
      </c>
      <c r="E5">
        <v>40</v>
      </c>
      <c r="F5">
        <f t="shared" si="0"/>
        <v>120.36797701052215</v>
      </c>
      <c r="H5">
        <f>IF('Sword Stats'!$E$2 - $C5 &gt; 0, ROUNDUP($B5 / ('Sword Stats'!$E$2 - $C5) / (1 - $D5/100), 0), 100)</f>
        <v>9</v>
      </c>
      <c r="I5">
        <f>IF('Sword Stats'!$E$3 - $C5 &gt; 0, ROUNDUP($B5 / ('Sword Stats'!$E$3 - $C5) / (1 - $D5/100), 0), 100)</f>
        <v>6</v>
      </c>
      <c r="J5">
        <f>IF('Sword Stats'!$E$4 - $C5 &gt; 0, ROUNDUP($B5 / ('Sword Stats'!$E$4 - $C5) / (1 - $D5/100), 0), 100)</f>
        <v>4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6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10</v>
      </c>
      <c r="Y5">
        <f>ROUNDUP($B5 / ('Scythe Stats'!$E$3 * (1 - $D5 / 100)), 0)</f>
        <v>8</v>
      </c>
      <c r="Z5">
        <f>ROUNDUP($B5 / ('Scythe Stats'!$E$4 * (1 - $D5 / 100)), 0)</f>
        <v>6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330</v>
      </c>
      <c r="C6">
        <v>10</v>
      </c>
      <c r="D6">
        <v>5</v>
      </c>
      <c r="E6">
        <v>50</v>
      </c>
      <c r="F6">
        <f t="shared" si="0"/>
        <v>161.04089375627697</v>
      </c>
      <c r="H6">
        <f>IF('Sword Stats'!$E$2 - $C6 &gt; 0, ROUNDUP($B6 / ('Sword Stats'!$E$2 - $C6) / (1 - $D6/100), 0), 100)</f>
        <v>10</v>
      </c>
      <c r="I6">
        <f>IF('Sword Stats'!$E$3 - $C6 &gt; 0, ROUNDUP($B6 / ('Sword Stats'!$E$3 - $C6) / (1 - $D6/100), 0), 100)</f>
        <v>7</v>
      </c>
      <c r="J6">
        <f>IF('Sword Stats'!$E$4 - $C6 &gt; 0, ROUNDUP($B6 / ('Sword Stats'!$E$4 - $C6) / (1 - $D6/100), 0), 100)</f>
        <v>5</v>
      </c>
      <c r="K6">
        <f>IF('Sword Stats'!$E$5 - $C6 &gt; 0, ROUNDUP($B6 / ('Sword Stats'!$E$5 - $C6) / (1 - $D6/100), 0), 100)</f>
        <v>4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7</v>
      </c>
      <c r="Q6">
        <f>IF('Axe Stats'!$E$2 - $C6 &gt; 0, ROUNDUP($B6 / ('Axe Stats'!$E$2 - $C6), 0), 100)</f>
        <v>4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12</v>
      </c>
      <c r="Y6">
        <f>ROUNDUP($B6 / ('Scythe Stats'!$E$3 * (1 - $D6 / 100)), 0)</f>
        <v>9</v>
      </c>
      <c r="Z6">
        <f>ROUNDUP($B6 / ('Scythe Stats'!$E$4 * (1 - $D6 / 100)), 0)</f>
        <v>7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10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360</v>
      </c>
      <c r="C7">
        <v>15</v>
      </c>
      <c r="D7">
        <v>8</v>
      </c>
      <c r="E7">
        <v>55</v>
      </c>
      <c r="F7">
        <f t="shared" si="0"/>
        <v>198.27501635071047</v>
      </c>
      <c r="H7">
        <f>IF('Sword Stats'!$E$2 - $C7 &gt; 0, ROUNDUP($B7 / ('Sword Stats'!$E$2 - $C7) / (1 - $D7/100), 0), 100)</f>
        <v>14</v>
      </c>
      <c r="I7">
        <f>IF('Sword Stats'!$E$3 - $C7 &gt; 0, ROUNDUP($B7 / ('Sword Stats'!$E$3 - $C7) / (1 - $D7/100), 0), 100)</f>
        <v>9</v>
      </c>
      <c r="J7">
        <f>IF('Sword Stats'!$E$4 - $C7 &gt; 0, ROUNDUP($B7 / ('Sword Stats'!$E$4 - $C7) / (1 - $D7/100), 0), 100)</f>
        <v>6</v>
      </c>
      <c r="K7">
        <f>IF('Sword Stats'!$E$5 - $C7 &gt; 0, ROUNDUP($B7 / ('Sword Stats'!$E$5 - $C7) / (1 - $D7/100), 0), 100)</f>
        <v>5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9</v>
      </c>
      <c r="Q7">
        <f>IF('Axe Stats'!$E$2 - $C7 &gt; 0, ROUNDUP($B7 / ('Axe Stats'!$E$2 - $C7), 0), 100)</f>
        <v>4</v>
      </c>
      <c r="R7">
        <f>IF('Axe Stats'!$E$3 - $C7 &gt; 0, ROUNDUP($B7 / ('Axe Stats'!$E$3 - $C7), 0), 100)</f>
        <v>3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13</v>
      </c>
      <c r="Y7">
        <f>ROUNDUP($B7 / ('Scythe Stats'!$E$3 * (1 - $D7 / 100)), 0)</f>
        <v>10</v>
      </c>
      <c r="Z7">
        <f>ROUNDUP($B7 / ('Scythe Stats'!$E$4 * (1 - $D7 / 100)), 0)</f>
        <v>7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11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400</v>
      </c>
      <c r="C8">
        <v>20</v>
      </c>
      <c r="D8">
        <v>10</v>
      </c>
      <c r="E8">
        <v>60</v>
      </c>
      <c r="F8">
        <f t="shared" si="0"/>
        <v>243.45646866238425</v>
      </c>
      <c r="H8">
        <f>IF('Sword Stats'!$E$2 - $C8 &gt; 0, ROUNDUP($B8 / ('Sword Stats'!$E$2 - $C8) / (1 - $D8/100), 0), 100)</f>
        <v>18</v>
      </c>
      <c r="I8">
        <f>IF('Sword Stats'!$E$3 - $C8 &gt; 0, ROUNDUP($B8 / ('Sword Stats'!$E$3 - $C8) / (1 - $D8/100), 0), 100)</f>
        <v>11</v>
      </c>
      <c r="J8">
        <f>IF('Sword Stats'!$E$4 - $C8 &gt; 0, ROUNDUP($B8 / ('Sword Stats'!$E$4 - $C8) / (1 - $D8/100), 0), 100)</f>
        <v>7</v>
      </c>
      <c r="K8">
        <f>IF('Sword Stats'!$E$5 - $C8 &gt; 0, ROUNDUP($B8 / ('Sword Stats'!$E$5 - $C8) / (1 - $D8/100), 0), 100)</f>
        <v>5</v>
      </c>
      <c r="L8">
        <f>IF('Sword Stats'!$E$6 - $C8 &gt; 0, ROUNDUP($B8 / ('Sword Stats'!$E$6 - $C8) / (1 - $D8/100), 0), 100)</f>
        <v>4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12</v>
      </c>
      <c r="Q8">
        <f>IF('Axe Stats'!$E$2 - $C8 &gt; 0, ROUNDUP($B8 / ('Axe Stats'!$E$2 - $C8), 0), 100)</f>
        <v>5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15</v>
      </c>
      <c r="Y8">
        <f>ROUNDUP($B8 / ('Scythe Stats'!$E$3 * (1 - $D8 / 100)), 0)</f>
        <v>11</v>
      </c>
      <c r="Z8">
        <f>ROUNDUP($B8 / ('Scythe Stats'!$E$4 * (1 - $D8 / 100)), 0)</f>
        <v>8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D34D-09B5-4E3C-8B5F-47019284D217}">
  <dimension ref="A1:AF14"/>
  <sheetViews>
    <sheetView zoomScale="115" zoomScaleNormal="115" workbookViewId="0">
      <pane xSplit="1" topLeftCell="B1" activePane="topRight" state="frozen"/>
      <selection pane="topRight" activeCell="E9" sqref="E9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18</v>
      </c>
      <c r="F2">
        <f>($B2 + 3 * $C2) / 10 / (1 - $D2 * 0.006) *POWER($E2, 0.75) * $C$14 / 13</f>
        <v>44.114396563790436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185</v>
      </c>
      <c r="C3">
        <v>10</v>
      </c>
      <c r="D3">
        <v>0</v>
      </c>
      <c r="E3">
        <v>22</v>
      </c>
      <c r="F3">
        <f t="shared" ref="F3:F8" si="0">($B3 + 3 * $C3) / 10 / (1 - $D3 * 0.006) *POWER($E3, 0.75) * $C$14 / 13</f>
        <v>63.000411472084778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215</v>
      </c>
      <c r="C4">
        <v>20</v>
      </c>
      <c r="D4">
        <v>0</v>
      </c>
      <c r="E4">
        <v>26</v>
      </c>
      <c r="F4">
        <f t="shared" si="0"/>
        <v>91.337815443011678</v>
      </c>
      <c r="H4">
        <f>IF('Sword Stats'!$E$2 - $C4 &gt; 0, ROUNDUP($B4 / ('Sword Stats'!$E$2 - $C4) / (1 - $D4/100), 0), 100)</f>
        <v>9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5</v>
      </c>
    </row>
    <row r="5" spans="1:32" x14ac:dyDescent="0.3">
      <c r="A5" s="1">
        <v>4</v>
      </c>
      <c r="B5">
        <v>240</v>
      </c>
      <c r="C5">
        <v>30</v>
      </c>
      <c r="D5">
        <v>2</v>
      </c>
      <c r="E5">
        <v>30</v>
      </c>
      <c r="F5">
        <f t="shared" si="0"/>
        <v>123.50537303379157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8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8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2</v>
      </c>
      <c r="AD5">
        <f>ROUNDUP($B5 / ('Scythe Stats'!$E$8 * (1 - $D5 / 100)), 0)</f>
        <v>7</v>
      </c>
      <c r="AE5">
        <f>ROUNDUP($B5 / ('Scythe Stats'!$E$9 * (1 - $D5 / 100)), 0)</f>
        <v>6</v>
      </c>
      <c r="AF5">
        <f>ROUNDUP($B5 / ('Scythe Stats'!$E$10 * (1 - $D5 / 100)), 0)</f>
        <v>5</v>
      </c>
    </row>
    <row r="6" spans="1:32" x14ac:dyDescent="0.3">
      <c r="A6" s="1">
        <v>5</v>
      </c>
      <c r="B6">
        <v>270</v>
      </c>
      <c r="C6">
        <v>45</v>
      </c>
      <c r="D6">
        <v>5</v>
      </c>
      <c r="E6">
        <v>35</v>
      </c>
      <c r="F6">
        <f t="shared" si="0"/>
        <v>173.3094474493914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7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19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10</v>
      </c>
      <c r="Y6">
        <f>ROUNDUP($B6 / ('Scythe Stats'!$E$3 * (1 - $D6 / 100)), 0)</f>
        <v>7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8</v>
      </c>
      <c r="AE6">
        <f>ROUNDUP($B6 / ('Scythe Stats'!$E$9 * (1 - $D6 / 100)), 0)</f>
        <v>7</v>
      </c>
      <c r="AF6">
        <f>ROUNDUP($B6 / ('Scythe Stats'!$E$10 * (1 - $D6 / 100)), 0)</f>
        <v>6</v>
      </c>
    </row>
    <row r="7" spans="1:32" x14ac:dyDescent="0.3">
      <c r="A7" s="1">
        <v>6</v>
      </c>
      <c r="B7">
        <v>300</v>
      </c>
      <c r="C7">
        <v>55</v>
      </c>
      <c r="D7">
        <v>8</v>
      </c>
      <c r="E7">
        <v>42</v>
      </c>
      <c r="F7">
        <f t="shared" si="0"/>
        <v>232.45606815874538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38</v>
      </c>
      <c r="J7">
        <f>IF('Sword Stats'!$E$4 - $C7 &gt; 0, ROUNDUP($B7 / ('Sword Stats'!$E$4 - $C7) / (1 - $D7/100), 0), 100)</f>
        <v>11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66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11</v>
      </c>
      <c r="Y7">
        <f>ROUNDUP($B7 / ('Scythe Stats'!$E$3 * (1 - $D7 / 100)), 0)</f>
        <v>8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9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340</v>
      </c>
      <c r="C8">
        <v>60</v>
      </c>
      <c r="D8">
        <v>10</v>
      </c>
      <c r="E8">
        <v>48</v>
      </c>
      <c r="F8">
        <f t="shared" si="0"/>
        <v>291.00090088784407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101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13</v>
      </c>
      <c r="Y8">
        <f>ROUNDUP($B8 / ('Scythe Stats'!$E$3 * (1 - $D8 / 100)), 0)</f>
        <v>9</v>
      </c>
      <c r="Z8">
        <f>ROUNDUP($B8 / ('Scythe Stats'!$E$4 * (1 - $D8 / 100)), 0)</f>
        <v>7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3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3.75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F24E-DB26-47D3-A25D-9DC6EE0F4CCF}">
  <dimension ref="A1:AF14"/>
  <sheetViews>
    <sheetView zoomScale="115" zoomScaleNormal="115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100</v>
      </c>
      <c r="F2">
        <f>($B2 + 3 * $C2) / 10 / (1 - $D2 * 0.006) *POWER($E2, 0.75) * $C$14 / 13</f>
        <v>35.028306389557443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130</v>
      </c>
      <c r="F3">
        <f t="shared" ref="F3:F8" si="0">($B3 + 3 * $C3) / 10 / (1 - $D3 * 0.006) *POWER($E3, 0.75) * $C$14 / 13</f>
        <v>54.72882558549481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8</v>
      </c>
      <c r="Y3">
        <f>ROUNDUP($B3 / ('Scythe Stats'!$E$3 * (1 - $D3 / 100)), 0)</f>
        <v>6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170</v>
      </c>
      <c r="F4">
        <f t="shared" si="0"/>
        <v>91.262819005097469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10</v>
      </c>
      <c r="Y4">
        <f>ROUNDUP($B4 / ('Scythe Stats'!$E$3 * (1 - $D4 / 100)), 0)</f>
        <v>8</v>
      </c>
      <c r="Z4">
        <f>ROUNDUP($B4 / ('Scythe Stats'!$E$4 * (1 - $D4 / 100)), 0)</f>
        <v>6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220</v>
      </c>
      <c r="F5">
        <f t="shared" si="0"/>
        <v>136.62743813856852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12</v>
      </c>
      <c r="Y5">
        <f>ROUNDUP($B5 / ('Scythe Stats'!$E$3 * (1 - $D5 / 100)), 0)</f>
        <v>9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10</v>
      </c>
      <c r="AE5">
        <f>ROUNDUP($B5 / ('Scythe Stats'!$E$9 * (1 - $D5 / 100)), 0)</f>
        <v>9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275</v>
      </c>
      <c r="F6">
        <f t="shared" si="0"/>
        <v>190.64895616122291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14</v>
      </c>
      <c r="Y6">
        <f>ROUNDUP($B6 / ('Scythe Stats'!$E$3 * (1 - $D6 / 100)), 0)</f>
        <v>10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325</v>
      </c>
      <c r="F7">
        <f t="shared" si="0"/>
        <v>250.55398019676991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16</v>
      </c>
      <c r="Y7">
        <f>ROUNDUP($B7 / ('Scythe Stats'!$E$3 * (1 - $D7 / 100)), 0)</f>
        <v>12</v>
      </c>
      <c r="Z7">
        <f>ROUNDUP($B7 / ('Scythe Stats'!$E$4 * (1 - $D7 / 100)), 0)</f>
        <v>9</v>
      </c>
      <c r="AA7">
        <f>ROUNDUP($B7 / ('Scythe Stats'!$E$5 * (1 - $D7 / 100)), 0)</f>
        <v>7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14</v>
      </c>
      <c r="AE7">
        <f>ROUNDUP($B7 / ('Scythe Stats'!$E$9 * (1 - $D7 / 100)), 0)</f>
        <v>11</v>
      </c>
      <c r="AF7">
        <f>ROUNDUP($B7 / ('Scythe Stats'!$E$10 * (1 - $D7 / 100)), 0)</f>
        <v>10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400</v>
      </c>
      <c r="F8">
        <f t="shared" si="0"/>
        <v>335.69372172777912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19</v>
      </c>
      <c r="Y8">
        <f>ROUNDUP($B8 / ('Scythe Stats'!$E$3 * (1 - $D8 / 100)), 0)</f>
        <v>14</v>
      </c>
      <c r="Z8">
        <f>ROUNDUP($B8 / ('Scythe Stats'!$E$4 * (1 - $D8 / 100)), 0)</f>
        <v>10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13</v>
      </c>
      <c r="AF8">
        <f>ROUNDUP($B8 / ('Scythe Stats'!$E$10 * (1 - $D8 / 100)), 0)</f>
        <v>11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0.8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23E2-6125-4466-B777-9EA5DEFF8CD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0</v>
      </c>
      <c r="E2">
        <v>200</v>
      </c>
      <c r="F2">
        <f>($B2 + 3 * $C2) / 10 / (1 - $D2 * 0.006) *POWER($E2, 0.75) * $C$14 / 13</f>
        <v>282.2787822224646</v>
      </c>
      <c r="H2">
        <f>IF('Sword Stats'!$E$2 - $C2 &gt; 0, ROUNDUP($B2 / ('Sword Stats'!$E$2 - $C2) / (1 - $D2/100), 0), 100)</f>
        <v>14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20</v>
      </c>
      <c r="Y2">
        <f>ROUNDUP($B2 / ('Scythe Stats'!$E$3 * (1 - $D2 / 100)), 0)</f>
        <v>15</v>
      </c>
      <c r="Z2">
        <f>ROUNDUP($B2 / ('Scythe Stats'!$E$4 * (1 - $D2 / 100)), 0)</f>
        <v>11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14</v>
      </c>
      <c r="AF2">
        <f>ROUNDUP($B2 / ('Scythe Stats'!$E$10 * (1 - $D2 / 100)), 0)</f>
        <v>12</v>
      </c>
    </row>
    <row r="3" spans="1:32" x14ac:dyDescent="0.3">
      <c r="A3" s="1">
        <v>2</v>
      </c>
      <c r="B3">
        <v>700</v>
      </c>
      <c r="C3">
        <v>0</v>
      </c>
      <c r="D3">
        <v>0</v>
      </c>
      <c r="E3">
        <v>240</v>
      </c>
      <c r="F3">
        <f t="shared" ref="F3:F6" si="0">($B3 + 3 * $C3) / 10 / (1 - $D3 * 0.006) *POWER($E3, 0.75) * $C$14 / 13</f>
        <v>377.58171901335203</v>
      </c>
      <c r="H3">
        <f>IF('Sword Stats'!$E$2 - $C3 &gt; 0, ROUNDUP($B3 / ('Sword Stats'!$E$2 - $C3) / (1 - $D3/100), 0), 100)</f>
        <v>16</v>
      </c>
      <c r="I3">
        <f>IF('Sword Stats'!$E$3 - $C3 &gt; 0, ROUNDUP($B3 / ('Sword Stats'!$E$3 - $C3) / (1 - $D3/100), 0), 100)</f>
        <v>11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12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23</v>
      </c>
      <c r="Y3">
        <f>ROUNDUP($B3 / ('Scythe Stats'!$E$3 * (1 - $D3 / 100)), 0)</f>
        <v>17</v>
      </c>
      <c r="Z3">
        <f>ROUNDUP($B3 / ('Scythe Stats'!$E$4 * (1 - $D3 / 100)), 0)</f>
        <v>13</v>
      </c>
      <c r="AA3">
        <f>ROUNDUP($B3 / ('Scythe Stats'!$E$5 * (1 - $D3 / 100)), 0)</f>
        <v>9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19</v>
      </c>
      <c r="AE3">
        <f>ROUNDUP($B3 / ('Scythe Stats'!$E$9 * (1 - $D3 / 100)), 0)</f>
        <v>16</v>
      </c>
      <c r="AF3">
        <f>ROUNDUP($B3 / ('Scythe Stats'!$E$10 * (1 - $D3 / 100)), 0)</f>
        <v>14</v>
      </c>
    </row>
    <row r="4" spans="1:32" x14ac:dyDescent="0.3">
      <c r="A4" s="1">
        <v>3</v>
      </c>
      <c r="B4">
        <v>750</v>
      </c>
      <c r="C4">
        <v>0</v>
      </c>
      <c r="D4">
        <v>0</v>
      </c>
      <c r="E4">
        <v>300</v>
      </c>
      <c r="F4">
        <f t="shared" si="0"/>
        <v>478.25188723643652</v>
      </c>
      <c r="H4">
        <f>IF('Sword Stats'!$E$2 - $C4 &gt; 0, ROUNDUP($B4 / ('Sword Stats'!$E$2 - $C4) / (1 - $D4/100), 0), 100)</f>
        <v>17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7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25</v>
      </c>
      <c r="Y4">
        <f>ROUNDUP($B4 / ('Scythe Stats'!$E$3 * (1 - $D4 / 100)), 0)</f>
        <v>18</v>
      </c>
      <c r="Z4">
        <f>ROUNDUP($B4 / ('Scythe Stats'!$E$4 * (1 - $D4 / 100)), 0)</f>
        <v>13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6</v>
      </c>
      <c r="AD4">
        <f>ROUNDUP($B4 / ('Scythe Stats'!$E$8 * (1 - $D4 / 100)), 0)</f>
        <v>20</v>
      </c>
      <c r="AE4">
        <f>ROUNDUP($B4 / ('Scythe Stats'!$E$9 * (1 - $D4 / 100)), 0)</f>
        <v>17</v>
      </c>
      <c r="AF4">
        <f>ROUNDUP($B4 / ('Scythe Stats'!$E$10 * (1 - $D4 / 100)), 0)</f>
        <v>15</v>
      </c>
    </row>
    <row r="5" spans="1:32" x14ac:dyDescent="0.3">
      <c r="A5" s="1">
        <v>4</v>
      </c>
      <c r="B5">
        <v>850</v>
      </c>
      <c r="C5">
        <v>0</v>
      </c>
      <c r="D5">
        <v>0</v>
      </c>
      <c r="E5">
        <v>360</v>
      </c>
      <c r="F5">
        <f t="shared" si="0"/>
        <v>621.44155318473713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14</v>
      </c>
      <c r="J5">
        <f>IF('Sword Stats'!$E$4 - $C5 &gt; 0, ROUNDUP($B5 / ('Sword Stats'!$E$4 - $C5) / (1 - $D5/100), 0), 100)</f>
        <v>10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28</v>
      </c>
      <c r="Y5">
        <f>ROUNDUP($B5 / ('Scythe Stats'!$E$3 * (1 - $D5 / 100)), 0)</f>
        <v>20</v>
      </c>
      <c r="Z5">
        <f>ROUNDUP($B5 / ('Scythe Stats'!$E$4 * (1 - $D5 / 100)), 0)</f>
        <v>15</v>
      </c>
      <c r="AA5">
        <f>ROUNDUP($B5 / ('Scythe Stats'!$E$5 * (1 - $D5 / 100)), 0)</f>
        <v>11</v>
      </c>
      <c r="AB5">
        <f>ROUNDUP($B5 / ('Scythe Stats'!$E$6 * (1 - $D5 / 100)), 0)</f>
        <v>9</v>
      </c>
      <c r="AC5">
        <f>ROUNDUP($B5 / ('Scythe Stats'!$E$7 * (1 - $D5 / 100)), 0)</f>
        <v>7</v>
      </c>
      <c r="AD5">
        <f>ROUNDUP($B5 / ('Scythe Stats'!$E$8 * (1 - $D5 / 100)), 0)</f>
        <v>23</v>
      </c>
      <c r="AE5">
        <f>ROUNDUP($B5 / ('Scythe Stats'!$E$9 * (1 - $D5 / 100)), 0)</f>
        <v>19</v>
      </c>
      <c r="AF5">
        <f>ROUNDUP($B5 / ('Scythe Stats'!$E$10 * (1 - $D5 / 100)), 0)</f>
        <v>17</v>
      </c>
    </row>
    <row r="6" spans="1:32" x14ac:dyDescent="0.3">
      <c r="A6" s="1">
        <v>5</v>
      </c>
      <c r="B6">
        <v>1000</v>
      </c>
      <c r="C6">
        <v>0</v>
      </c>
      <c r="D6">
        <v>0</v>
      </c>
      <c r="E6">
        <v>420</v>
      </c>
      <c r="F6">
        <f t="shared" si="0"/>
        <v>820.71327059986606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9</v>
      </c>
      <c r="L6">
        <f>IF('Sword Stats'!$E$6 - $C6 &gt; 0, ROUNDUP($B6 / ('Sword Stats'!$E$6 - $C6) / (1 - $D6/100), 0), 100)</f>
        <v>8</v>
      </c>
      <c r="M6">
        <f>IF('Sword Stats'!$E$7 - $C6 &gt; 0, ROUNDUP($B6 / ('Sword Stats'!$E$7 - $C6) / (1 - $D6/100), 0), 100)</f>
        <v>7</v>
      </c>
      <c r="N6">
        <f>IF('Sword Stats'!$E$8 - $C6 &gt; 0, ROUNDUP($B6 / ('Sword Stats'!$E$8 - $C6) / (1 - $D6/100), 0), 100)</f>
        <v>6</v>
      </c>
      <c r="O6">
        <f>IF('Sword Stats'!$E$9 - $C6 &gt; 0, ROUNDUP($B6 / ('Sword Stats'!$E$9 - $C6) / (1 - $D6/100), 0), 100)</f>
        <v>17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33</v>
      </c>
      <c r="Y6">
        <f>ROUNDUP($B6 / ('Scythe Stats'!$E$3 * (1 - $D6 / 100)), 0)</f>
        <v>24</v>
      </c>
      <c r="Z6">
        <f>ROUNDUP($B6 / ('Scythe Stats'!$E$4 * (1 - $D6 / 100)), 0)</f>
        <v>18</v>
      </c>
      <c r="AA6">
        <f>ROUNDUP($B6 / ('Scythe Stats'!$E$5 * (1 - $D6 / 100)), 0)</f>
        <v>13</v>
      </c>
      <c r="AB6">
        <f>ROUNDUP($B6 / ('Scythe Stats'!$E$6 * (1 - $D6 / 100)), 0)</f>
        <v>10</v>
      </c>
      <c r="AC6">
        <f>ROUNDUP($B6 / ('Scythe Stats'!$E$7 * (1 - $D6 / 100)), 0)</f>
        <v>8</v>
      </c>
      <c r="AD6">
        <f>ROUNDUP($B6 / ('Scythe Stats'!$E$8 * (1 - $D6 / 100)), 0)</f>
        <v>27</v>
      </c>
      <c r="AE6">
        <f>ROUNDUP($B6 / ('Scythe Stats'!$E$9 * (1 - $D6 / 100)), 0)</f>
        <v>23</v>
      </c>
      <c r="AF6">
        <f>ROUNDUP($B6 / ('Scythe Stats'!$E$10 * (1 - $D6 / 100)), 0)</f>
        <v>20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1.1499999999999999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3AD3-B1BE-4D02-9026-B3977E7EEB94}">
  <dimension ref="A1:AF14"/>
  <sheetViews>
    <sheetView zoomScale="115" zoomScaleNormal="115" workbookViewId="0">
      <pane xSplit="1" topLeftCell="B1" activePane="topRight" state="frozen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400</v>
      </c>
      <c r="C2">
        <v>0</v>
      </c>
      <c r="D2">
        <v>0</v>
      </c>
      <c r="E2">
        <v>400</v>
      </c>
      <c r="F2">
        <f>($B2 + 3 * $C2) / 10 / (1 - $D2 * 0.006) *POWER($E2, 0.75) * $C$14 / 13</f>
        <v>357.77087639996631</v>
      </c>
      <c r="H2">
        <f>IF('Sword Stats'!$E$2 - $C2 &gt; 0, ROUNDUP($B2 / ('Sword Stats'!$E$2 - $C2) / (1 - $D2/100), 0), 100)</f>
        <v>9</v>
      </c>
      <c r="I2">
        <f>IF('Sword Stats'!$E$3 - $C2 &gt; 0, ROUNDUP($B2 / ('Sword Stats'!$E$3 - $C2) / (1 - $D2/100), 0), 100)</f>
        <v>7</v>
      </c>
      <c r="J2">
        <f>IF('Sword Stats'!$E$4 - $C2 &gt; 0, ROUNDUP($B2 / ('Sword Stats'!$E$4 - $C2) / (1 - $D2/100), 0), 100)</f>
        <v>5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7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14</v>
      </c>
      <c r="Y2">
        <f>ROUNDUP($B2 / ('Scythe Stats'!$E$3 * (1 - $D2 / 100)), 0)</f>
        <v>10</v>
      </c>
      <c r="Z2">
        <f>ROUNDUP($B2 / ('Scythe Stats'!$E$4 * (1 - $D2 / 100)), 0)</f>
        <v>7</v>
      </c>
      <c r="AA2">
        <f>ROUNDUP($B2 / ('Scythe Stats'!$E$5 * (1 - $D2 / 100)), 0)</f>
        <v>6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11</v>
      </c>
      <c r="AE2">
        <f>ROUNDUP($B2 / ('Scythe Stats'!$E$9 * (1 - $D2 / 100)), 0)</f>
        <v>9</v>
      </c>
      <c r="AF2">
        <f>ROUNDUP($B2 / ('Scythe Stats'!$E$10 * (1 - $D2 / 100)), 0)</f>
        <v>8</v>
      </c>
    </row>
    <row r="3" spans="1:32" x14ac:dyDescent="0.3">
      <c r="A3" s="1">
        <v>2</v>
      </c>
      <c r="B3">
        <v>475</v>
      </c>
      <c r="C3">
        <v>5</v>
      </c>
      <c r="D3">
        <v>5</v>
      </c>
      <c r="E3">
        <v>475</v>
      </c>
      <c r="F3">
        <f t="shared" ref="F3:F5" si="0">($B3 + 3 * $C3) / 10 / (1 - $D3 * 0.006) *POWER($E3, 0.75) * $C$14 / 13</f>
        <v>513.97802705813524</v>
      </c>
      <c r="H3">
        <f>IF('Sword Stats'!$E$2 - $C3 &gt; 0, ROUNDUP($B3 / ('Sword Stats'!$E$2 - $C3) / (1 - $D3/100), 0), 100)</f>
        <v>13</v>
      </c>
      <c r="I3">
        <f>IF('Sword Stats'!$E$3 - $C3 &gt; 0, ROUNDUP($B3 / ('Sword Stats'!$E$3 - $C3) / (1 - $D3/100), 0), 100)</f>
        <v>9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10</v>
      </c>
      <c r="Q3">
        <f>IF('Axe Stats'!$E$2 - $C3 &gt; 0, ROUNDUP($B3 / ('Axe Stats'!$E$2 - $C3), 0), 100)</f>
        <v>5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17</v>
      </c>
      <c r="Y3">
        <f>ROUNDUP($B3 / ('Scythe Stats'!$E$3 * (1 - $D3 / 100)), 0)</f>
        <v>12</v>
      </c>
      <c r="Z3">
        <f>ROUNDUP($B3 / ('Scythe Stats'!$E$4 * (1 - $D3 / 100)), 0)</f>
        <v>9</v>
      </c>
      <c r="AA3">
        <f>ROUNDUP($B3 / ('Scythe Stats'!$E$5 * (1 - $D3 / 100)), 0)</f>
        <v>7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14</v>
      </c>
      <c r="AE3">
        <f>ROUNDUP($B3 / ('Scythe Stats'!$E$9 * (1 - $D3 / 100)), 0)</f>
        <v>12</v>
      </c>
      <c r="AF3">
        <f>ROUNDUP($B3 / ('Scythe Stats'!$E$10 * (1 - $D3 / 100)), 0)</f>
        <v>10</v>
      </c>
    </row>
    <row r="4" spans="1:32" x14ac:dyDescent="0.3">
      <c r="A4" s="1">
        <v>3</v>
      </c>
      <c r="B4">
        <v>550</v>
      </c>
      <c r="C4">
        <v>10</v>
      </c>
      <c r="D4">
        <v>10</v>
      </c>
      <c r="E4">
        <v>550</v>
      </c>
      <c r="F4">
        <f t="shared" si="0"/>
        <v>700.76460370890652</v>
      </c>
      <c r="H4">
        <f>IF('Sword Stats'!$E$2 - $C4 &gt; 0, ROUNDUP($B4 / ('Sword Stats'!$E$2 - $C4) / (1 - $D4/100), 0), 100)</f>
        <v>18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6</v>
      </c>
      <c r="L4">
        <f>IF('Sword Stats'!$E$6 - $C4 &gt; 0, ROUNDUP($B4 / ('Sword Stats'!$E$6 - $C4) / (1 - $D4/100), 0), 100)</f>
        <v>5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6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20</v>
      </c>
      <c r="Y4">
        <f>ROUNDUP($B4 / ('Scythe Stats'!$E$3 * (1 - $D4 / 100)), 0)</f>
        <v>15</v>
      </c>
      <c r="Z4">
        <f>ROUNDUP($B4 / ('Scythe Stats'!$E$4 * (1 - $D4 / 100)), 0)</f>
        <v>11</v>
      </c>
      <c r="AA4">
        <f>ROUNDUP($B4 / ('Scythe Stats'!$E$5 * (1 - $D4 / 100)), 0)</f>
        <v>8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17</v>
      </c>
      <c r="AE4">
        <f>ROUNDUP($B4 / ('Scythe Stats'!$E$9 * (1 - $D4 / 100)), 0)</f>
        <v>14</v>
      </c>
      <c r="AF4">
        <f>ROUNDUP($B4 / ('Scythe Stats'!$E$10 * (1 - $D4 / 100)), 0)</f>
        <v>12</v>
      </c>
    </row>
    <row r="5" spans="1:32" x14ac:dyDescent="0.3">
      <c r="A5" s="1">
        <v>4</v>
      </c>
      <c r="B5">
        <v>650</v>
      </c>
      <c r="C5">
        <v>15</v>
      </c>
      <c r="D5">
        <v>15</v>
      </c>
      <c r="E5">
        <v>650</v>
      </c>
      <c r="F5">
        <f t="shared" si="0"/>
        <v>983.16957334440406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16</v>
      </c>
      <c r="J5">
        <f>IF('Sword Stats'!$E$4 - $C5 &gt; 0, ROUNDUP($B5 / ('Sword Stats'!$E$4 - $C5) / (1 - $D5/100), 0), 100)</f>
        <v>11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17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25</v>
      </c>
      <c r="Y5">
        <f>ROUNDUP($B5 / ('Scythe Stats'!$E$3 * (1 - $D5 / 100)), 0)</f>
        <v>18</v>
      </c>
      <c r="Z5">
        <f>ROUNDUP($B5 / ('Scythe Stats'!$E$4 * (1 - $D5 / 100)), 0)</f>
        <v>14</v>
      </c>
      <c r="AA5">
        <f>ROUNDUP($B5 / ('Scythe Stats'!$E$5 * (1 - $D5 / 100)), 0)</f>
        <v>10</v>
      </c>
      <c r="AB5">
        <f>ROUNDUP($B5 / ('Scythe Stats'!$E$6 * (1 - $D5 / 100)), 0)</f>
        <v>8</v>
      </c>
      <c r="AC5">
        <f>ROUNDUP($B5 / ('Scythe Stats'!$E$7 * (1 - $D5 / 100)), 0)</f>
        <v>6</v>
      </c>
      <c r="AD5">
        <f>ROUNDUP($B5 / ('Scythe Stats'!$E$8 * (1 - $D5 / 100)), 0)</f>
        <v>21</v>
      </c>
      <c r="AE5">
        <f>ROUNDUP($B5 / ('Scythe Stats'!$E$9 * (1 - $D5 / 100)), 0)</f>
        <v>17</v>
      </c>
      <c r="AF5">
        <f>ROUNDUP($B5 / ('Scythe Stats'!$E$10 * (1 - $D5 / 100)), 0)</f>
        <v>15</v>
      </c>
    </row>
    <row r="12" spans="1:32" x14ac:dyDescent="0.3">
      <c r="B12" t="s">
        <v>4</v>
      </c>
      <c r="C12" s="2">
        <v>0.4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1.3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F222-3499-4250-A20D-A62FAFC9BE1A}">
  <dimension ref="A1:AF14"/>
  <sheetViews>
    <sheetView zoomScale="115" zoomScaleNormal="115" workbookViewId="0">
      <pane xSplit="1" topLeftCell="B1" activePane="topRight" state="frozen"/>
      <selection pane="topRight" activeCell="M6" sqref="M6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200</v>
      </c>
      <c r="F2">
        <f>($B2 + 3 * $C2) / 10 / (1 - $D2 * 0.006) *POWER($E2, 0.75) * $C$14 / 13</f>
        <v>122.72990531411506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8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2</v>
      </c>
      <c r="E3">
        <v>250</v>
      </c>
      <c r="F3">
        <f t="shared" ref="F3:F6" si="0">($B3 + 3 * $C3) / 10 / (1 - $D3 * 0.006) *POWER($E3, 0.75) * $C$14 / 13</f>
        <v>187.23461805267931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6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5</v>
      </c>
      <c r="D4">
        <v>5</v>
      </c>
      <c r="E4">
        <v>300</v>
      </c>
      <c r="F4">
        <f t="shared" si="0"/>
        <v>267.95825147716079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13</v>
      </c>
      <c r="Y4">
        <f>ROUNDUP($B4 / ('Scythe Stats'!$E$3 * (1 - $D4 / 100)), 0)</f>
        <v>9</v>
      </c>
      <c r="Z4">
        <f>ROUNDUP($B4 / ('Scythe Stats'!$E$4 * (1 - $D4 / 100)), 0)</f>
        <v>7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11</v>
      </c>
      <c r="AE4">
        <f>ROUNDUP($B4 / ('Scythe Stats'!$E$9 * (1 - $D4 / 100)), 0)</f>
        <v>9</v>
      </c>
      <c r="AF4">
        <f>ROUNDUP($B4 / ('Scythe Stats'!$E$10 * (1 - $D4 / 100)), 0)</f>
        <v>8</v>
      </c>
    </row>
    <row r="5" spans="1:32" x14ac:dyDescent="0.3">
      <c r="A5" s="1">
        <v>4</v>
      </c>
      <c r="B5">
        <v>420</v>
      </c>
      <c r="C5">
        <v>8</v>
      </c>
      <c r="D5">
        <v>10</v>
      </c>
      <c r="E5">
        <v>360</v>
      </c>
      <c r="F5">
        <f t="shared" si="0"/>
        <v>375.36057247377607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16</v>
      </c>
      <c r="Y5">
        <f>ROUNDUP($B5 / ('Scythe Stats'!$E$3 * (1 - $D5 / 100)), 0)</f>
        <v>11</v>
      </c>
      <c r="Z5">
        <f>ROUNDUP($B5 / ('Scythe Stats'!$E$4 * (1 - $D5 / 100)), 0)</f>
        <v>9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13</v>
      </c>
      <c r="AE5">
        <f>ROUNDUP($B5 / ('Scythe Stats'!$E$9 * (1 - $D5 / 100)), 0)</f>
        <v>11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12</v>
      </c>
      <c r="D6">
        <v>15</v>
      </c>
      <c r="E6">
        <v>420</v>
      </c>
      <c r="F6">
        <f t="shared" si="0"/>
        <v>500.9370297139651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19</v>
      </c>
      <c r="Y6">
        <f>ROUNDUP($B6 / ('Scythe Stats'!$E$3 * (1 - $D6 / 100)), 0)</f>
        <v>14</v>
      </c>
      <c r="Z6">
        <f>ROUNDUP($B6 / ('Scythe Stats'!$E$4 * (1 - $D6 / 100)), 0)</f>
        <v>10</v>
      </c>
      <c r="AA6">
        <f>ROUNDUP($B6 / ('Scythe Stats'!$E$5 * (1 - $D6 / 100)), 0)</f>
        <v>8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15</v>
      </c>
      <c r="AE6">
        <f>ROUNDUP($B6 / ('Scythe Stats'!$E$9 * (1 - $D6 / 100)), 0)</f>
        <v>13</v>
      </c>
      <c r="AF6">
        <f>ROUNDUP($B6 / ('Scythe Stats'!$E$10 * (1 - $D6 / 100)), 0)</f>
        <v>11</v>
      </c>
    </row>
    <row r="12" spans="1:32" x14ac:dyDescent="0.3">
      <c r="B12" t="s">
        <v>4</v>
      </c>
      <c r="C12" s="2">
        <v>0.25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5145-2C60-49F2-A856-D72D64635654}">
  <dimension ref="A1:AF14"/>
  <sheetViews>
    <sheetView zoomScale="115" zoomScaleNormal="115" workbookViewId="0">
      <pane xSplit="1" topLeftCell="B1" activePane="topRight" state="frozen"/>
      <selection pane="topRight" activeCell="E7" sqref="E7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10</v>
      </c>
      <c r="E2">
        <v>5</v>
      </c>
      <c r="F2">
        <f>($B2 + 3 * $C2) / 10 / (1 - $D2 * 0.006) *POWER($E2, 0.75) * $C$14 / 13</f>
        <v>328.35039524210572</v>
      </c>
      <c r="H2">
        <f>IF('Sword Stats'!$E$2 - $C2 &gt; 0, ROUNDUP($B2 / ('Sword Stats'!$E$2 - $C2) / (1 - $D2/100), 0), 100)</f>
        <v>15</v>
      </c>
      <c r="I2">
        <f>IF('Sword Stats'!$E$3 - $C2 &gt; 0, ROUNDUP($B2 / ('Sword Stats'!$E$3 - $C2) / (1 - $D2/100), 0), 100)</f>
        <v>11</v>
      </c>
      <c r="J2">
        <f>IF('Sword Stats'!$E$4 - $C2 &gt; 0, ROUNDUP($B2 / ('Sword Stats'!$E$4 - $C2) / (1 - $D2/100), 0), 100)</f>
        <v>8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22</v>
      </c>
      <c r="Y2">
        <f>ROUNDUP($B2 / ('Scythe Stats'!$E$3 * (1 - $D2 / 100)), 0)</f>
        <v>16</v>
      </c>
      <c r="Z2">
        <f>ROUNDUP($B2 / ('Scythe Stats'!$E$4 * (1 - $D2 / 100)), 0)</f>
        <v>12</v>
      </c>
      <c r="AA2">
        <f>ROUNDUP($B2 / ('Scythe Stats'!$E$5 * (1 - $D2 / 100)), 0)</f>
        <v>9</v>
      </c>
      <c r="AB2">
        <f>ROUNDUP($B2 / ('Scythe Stats'!$E$6 * (1 - $D2 / 100)), 0)</f>
        <v>7</v>
      </c>
      <c r="AC2">
        <f>ROUNDUP($B2 / ('Scythe Stats'!$E$7 * (1 - $D2 / 100)), 0)</f>
        <v>5</v>
      </c>
      <c r="AD2">
        <f>ROUNDUP($B2 / ('Scythe Stats'!$E$8 * (1 - $D2 / 100)), 0)</f>
        <v>18</v>
      </c>
      <c r="AE2">
        <f>ROUNDUP($B2 / ('Scythe Stats'!$E$9 * (1 - $D2 / 100)), 0)</f>
        <v>15</v>
      </c>
      <c r="AF2">
        <f>ROUNDUP($B2 / ('Scythe Stats'!$E$10 * (1 - $D2 / 100)), 0)</f>
        <v>13</v>
      </c>
    </row>
    <row r="3" spans="1:32" x14ac:dyDescent="0.3">
      <c r="A3" s="1">
        <v>2</v>
      </c>
      <c r="B3">
        <v>660</v>
      </c>
      <c r="C3">
        <v>2</v>
      </c>
      <c r="D3">
        <v>20</v>
      </c>
      <c r="E3">
        <v>5</v>
      </c>
      <c r="F3">
        <f t="shared" ref="F3:F6" si="0">($B3 + 3 * $C3) / 10 / (1 - $D3 * 0.006) *POWER($E3, 0.75) * $C$14 / 13</f>
        <v>389.31909363137851</v>
      </c>
      <c r="H3">
        <f>IF('Sword Stats'!$E$2 - $C3 &gt; 0, ROUNDUP($B3 / ('Sword Stats'!$E$2 - $C3) / (1 - $D3/100), 0), 100)</f>
        <v>20</v>
      </c>
      <c r="I3">
        <f>IF('Sword Stats'!$E$3 - $C3 &gt; 0, ROUNDUP($B3 / ('Sword Stats'!$E$3 - $C3) / (1 - $D3/100), 0), 100)</f>
        <v>14</v>
      </c>
      <c r="J3">
        <f>IF('Sword Stats'!$E$4 - $C3 &gt; 0, ROUNDUP($B3 / ('Sword Stats'!$E$4 - $C3) / (1 - $D3/100), 0), 100)</f>
        <v>10</v>
      </c>
      <c r="K3">
        <f>IF('Sword Stats'!$E$5 - $C3 &gt; 0, ROUNDUP($B3 / ('Sword Stats'!$E$5 - $C3) / (1 - $D3/100), 0), 100)</f>
        <v>8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15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27</v>
      </c>
      <c r="Y3">
        <f>ROUNDUP($B3 / ('Scythe Stats'!$E$3 * (1 - $D3 / 100)), 0)</f>
        <v>20</v>
      </c>
      <c r="Z3">
        <f>ROUNDUP($B3 / ('Scythe Stats'!$E$4 * (1 - $D3 / 100)), 0)</f>
        <v>15</v>
      </c>
      <c r="AA3">
        <f>ROUNDUP($B3 / ('Scythe Stats'!$E$5 * (1 - $D3 / 100)), 0)</f>
        <v>11</v>
      </c>
      <c r="AB3">
        <f>ROUNDUP($B3 / ('Scythe Stats'!$E$6 * (1 - $D3 / 100)), 0)</f>
        <v>8</v>
      </c>
      <c r="AC3">
        <f>ROUNDUP($B3 / ('Scythe Stats'!$E$7 * (1 - $D3 / 100)), 0)</f>
        <v>7</v>
      </c>
      <c r="AD3">
        <f>ROUNDUP($B3 / ('Scythe Stats'!$E$8 * (1 - $D3 / 100)), 0)</f>
        <v>22</v>
      </c>
      <c r="AE3">
        <f>ROUNDUP($B3 / ('Scythe Stats'!$E$9 * (1 - $D3 / 100)), 0)</f>
        <v>19</v>
      </c>
      <c r="AF3">
        <f>ROUNDUP($B3 / ('Scythe Stats'!$E$10 * (1 - $D3 / 100)), 0)</f>
        <v>16</v>
      </c>
    </row>
    <row r="4" spans="1:32" x14ac:dyDescent="0.3">
      <c r="A4" s="1">
        <v>3</v>
      </c>
      <c r="B4">
        <v>730</v>
      </c>
      <c r="C4">
        <v>5</v>
      </c>
      <c r="D4">
        <v>30</v>
      </c>
      <c r="E4">
        <v>5</v>
      </c>
      <c r="F4">
        <f t="shared" si="0"/>
        <v>467.36541013830606</v>
      </c>
      <c r="H4">
        <f>IF('Sword Stats'!$E$2 - $C4 &gt; 0, ROUNDUP($B4 / ('Sword Stats'!$E$2 - $C4) / (1 - $D4/100), 0), 100)</f>
        <v>27</v>
      </c>
      <c r="I4">
        <f>IF('Sword Stats'!$E$3 - $C4 &gt; 0, ROUNDUP($B4 / ('Sword Stats'!$E$3 - $C4) / (1 - $D4/100), 0), 100)</f>
        <v>18</v>
      </c>
      <c r="J4">
        <f>IF('Sword Stats'!$E$4 - $C4 &gt; 0, ROUNDUP($B4 / ('Sword Stats'!$E$4 - $C4) / (1 - $D4/100), 0), 100)</f>
        <v>13</v>
      </c>
      <c r="K4">
        <f>IF('Sword Stats'!$E$5 - $C4 &gt; 0, ROUNDUP($B4 / ('Sword Stats'!$E$5 - $C4) / (1 - $D4/100), 0), 100)</f>
        <v>10</v>
      </c>
      <c r="L4">
        <f>IF('Sword Stats'!$E$6 - $C4 &gt; 0, ROUNDUP($B4 / ('Sword Stats'!$E$6 - $C4) / (1 - $D4/100), 0), 100)</f>
        <v>8</v>
      </c>
      <c r="M4">
        <f>IF('Sword Stats'!$E$7 - $C4 &gt; 0, ROUNDUP($B4 / ('Sword Stats'!$E$7 - $C4) / (1 - $D4/100), 0), 100)</f>
        <v>7</v>
      </c>
      <c r="N4">
        <f>IF('Sword Stats'!$E$8 - $C4 &gt; 0, ROUNDUP($B4 / ('Sword Stats'!$E$8 - $C4) / (1 - $D4/100), 0), 100)</f>
        <v>6</v>
      </c>
      <c r="O4">
        <f>IF('Sword Stats'!$E$9 - $C4 &gt; 0, ROUNDUP($B4 / ('Sword Stats'!$E$9 - $C4) / (1 - $D4/100), 0), 100)</f>
        <v>19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34</v>
      </c>
      <c r="Y4">
        <f>ROUNDUP($B4 / ('Scythe Stats'!$E$3 * (1 - $D4 / 100)), 0)</f>
        <v>25</v>
      </c>
      <c r="Z4">
        <f>ROUNDUP($B4 / ('Scythe Stats'!$E$4 * (1 - $D4 / 100)), 0)</f>
        <v>19</v>
      </c>
      <c r="AA4">
        <f>ROUNDUP($B4 / ('Scythe Stats'!$E$5 * (1 - $D4 / 100)), 0)</f>
        <v>14</v>
      </c>
      <c r="AB4">
        <f>ROUNDUP($B4 / ('Scythe Stats'!$E$6 * (1 - $D4 / 100)), 0)</f>
        <v>11</v>
      </c>
      <c r="AC4">
        <f>ROUNDUP($B4 / ('Scythe Stats'!$E$7 * (1 - $D4 / 100)), 0)</f>
        <v>8</v>
      </c>
      <c r="AD4">
        <f>ROUNDUP($B4 / ('Scythe Stats'!$E$8 * (1 - $D4 / 100)), 0)</f>
        <v>28</v>
      </c>
      <c r="AE4">
        <f>ROUNDUP($B4 / ('Scythe Stats'!$E$9 * (1 - $D4 / 100)), 0)</f>
        <v>24</v>
      </c>
      <c r="AF4">
        <f>ROUNDUP($B4 / ('Scythe Stats'!$E$10 * (1 - $D4 / 100)), 0)</f>
        <v>20</v>
      </c>
    </row>
    <row r="5" spans="1:32" x14ac:dyDescent="0.3">
      <c r="A5" s="1">
        <v>4</v>
      </c>
      <c r="B5">
        <v>800</v>
      </c>
      <c r="C5">
        <v>8</v>
      </c>
      <c r="D5">
        <v>40</v>
      </c>
      <c r="E5">
        <v>5</v>
      </c>
      <c r="F5">
        <f t="shared" si="0"/>
        <v>557.7348292515909</v>
      </c>
      <c r="H5">
        <f>IF('Sword Stats'!$E$2 - $C5 &gt; 0, ROUNDUP($B5 / ('Sword Stats'!$E$2 - $C5) / (1 - $D5/100), 0), 100)</f>
        <v>37</v>
      </c>
      <c r="I5">
        <f>IF('Sword Stats'!$E$3 - $C5 &gt; 0, ROUNDUP($B5 / ('Sword Stats'!$E$3 - $C5) / (1 - $D5/100), 0), 100)</f>
        <v>24</v>
      </c>
      <c r="J5">
        <f>IF('Sword Stats'!$E$4 - $C5 &gt; 0, ROUNDUP($B5 / ('Sword Stats'!$E$4 - $C5) / (1 - $D5/100), 0), 100)</f>
        <v>18</v>
      </c>
      <c r="K5">
        <f>IF('Sword Stats'!$E$5 - $C5 &gt; 0, ROUNDUP($B5 / ('Sword Stats'!$E$5 - $C5) / (1 - $D5/100), 0), 100)</f>
        <v>13</v>
      </c>
      <c r="L5">
        <f>IF('Sword Stats'!$E$6 - $C5 &gt; 0, ROUNDUP($B5 / ('Sword Stats'!$E$6 - $C5) / (1 - $D5/100), 0), 100)</f>
        <v>11</v>
      </c>
      <c r="M5">
        <f>IF('Sword Stats'!$E$7 - $C5 &gt; 0, ROUNDUP($B5 / ('Sword Stats'!$E$7 - $C5) / (1 - $D5/100), 0), 100)</f>
        <v>9</v>
      </c>
      <c r="N5">
        <f>IF('Sword Stats'!$E$8 - $C5 &gt; 0, ROUNDUP($B5 / ('Sword Stats'!$E$8 - $C5) / (1 - $D5/100), 0), 100)</f>
        <v>8</v>
      </c>
      <c r="O5">
        <f>IF('Sword Stats'!$E$9 - $C5 &gt; 0, ROUNDUP($B5 / ('Sword Stats'!$E$9 - $C5) / (1 - $D5/100), 0), 100)</f>
        <v>26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44</v>
      </c>
      <c r="Y5">
        <f>ROUNDUP($B5 / ('Scythe Stats'!$E$3 * (1 - $D5 / 100)), 0)</f>
        <v>32</v>
      </c>
      <c r="Z5">
        <f>ROUNDUP($B5 / ('Scythe Stats'!$E$4 * (1 - $D5 / 100)), 0)</f>
        <v>24</v>
      </c>
      <c r="AA5">
        <f>ROUNDUP($B5 / ('Scythe Stats'!$E$5 * (1 - $D5 / 100)), 0)</f>
        <v>17</v>
      </c>
      <c r="AB5">
        <f>ROUNDUP($B5 / ('Scythe Stats'!$E$6 * (1 - $D5 / 100)), 0)</f>
        <v>13</v>
      </c>
      <c r="AC5">
        <f>ROUNDUP($B5 / ('Scythe Stats'!$E$7 * (1 - $D5 / 100)), 0)</f>
        <v>10</v>
      </c>
      <c r="AD5">
        <f>ROUNDUP($B5 / ('Scythe Stats'!$E$8 * (1 - $D5 / 100)), 0)</f>
        <v>36</v>
      </c>
      <c r="AE5">
        <f>ROUNDUP($B5 / ('Scythe Stats'!$E$9 * (1 - $D5 / 100)), 0)</f>
        <v>30</v>
      </c>
      <c r="AF5">
        <f>ROUNDUP($B5 / ('Scythe Stats'!$E$10 * (1 - $D5 / 100)), 0)</f>
        <v>26</v>
      </c>
    </row>
    <row r="6" spans="1:32" x14ac:dyDescent="0.3">
      <c r="A6" s="1">
        <v>5</v>
      </c>
      <c r="B6">
        <v>900</v>
      </c>
      <c r="C6">
        <v>12</v>
      </c>
      <c r="D6">
        <v>50</v>
      </c>
      <c r="E6">
        <v>5</v>
      </c>
      <c r="F6">
        <f t="shared" si="0"/>
        <v>687.84717083289115</v>
      </c>
      <c r="H6">
        <f>IF('Sword Stats'!$E$2 - $C6 &gt; 0, ROUNDUP($B6 / ('Sword Stats'!$E$2 - $C6) / (1 - $D6/100), 0), 100)</f>
        <v>55</v>
      </c>
      <c r="I6">
        <f>IF('Sword Stats'!$E$3 - $C6 &gt; 0, ROUNDUP($B6 / ('Sword Stats'!$E$3 - $C6) / (1 - $D6/100), 0), 100)</f>
        <v>35</v>
      </c>
      <c r="J6">
        <f>IF('Sword Stats'!$E$4 - $C6 &gt; 0, ROUNDUP($B6 / ('Sword Stats'!$E$4 - $C6) / (1 - $D6/100), 0), 100)</f>
        <v>25</v>
      </c>
      <c r="K6">
        <f>IF('Sword Stats'!$E$5 - $C6 &gt; 0, ROUNDUP($B6 / ('Sword Stats'!$E$5 - $C6) / (1 - $D6/100), 0), 100)</f>
        <v>18</v>
      </c>
      <c r="L6">
        <f>IF('Sword Stats'!$E$6 - $C6 &gt; 0, ROUNDUP($B6 / ('Sword Stats'!$E$6 - $C6) / (1 - $D6/100), 0), 100)</f>
        <v>15</v>
      </c>
      <c r="M6">
        <f>IF('Sword Stats'!$E$7 - $C6 &gt; 0, ROUNDUP($B6 / ('Sword Stats'!$E$7 - $C6) / (1 - $D6/100), 0), 100)</f>
        <v>13</v>
      </c>
      <c r="N6">
        <f>IF('Sword Stats'!$E$8 - $C6 &gt; 0, ROUNDUP($B6 / ('Sword Stats'!$E$8 - $C6) / (1 - $D6/100), 0), 100)</f>
        <v>10</v>
      </c>
      <c r="O6">
        <f>IF('Sword Stats'!$E$9 - $C6 &gt; 0, ROUNDUP($B6 / ('Sword Stats'!$E$9 - $C6) / (1 - $D6/100), 0), 100)</f>
        <v>38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59</v>
      </c>
      <c r="Y6">
        <f>ROUNDUP($B6 / ('Scythe Stats'!$E$3 * (1 - $D6 / 100)), 0)</f>
        <v>43</v>
      </c>
      <c r="Z6">
        <f>ROUNDUP($B6 / ('Scythe Stats'!$E$4 * (1 - $D6 / 100)), 0)</f>
        <v>32</v>
      </c>
      <c r="AA6">
        <f>ROUNDUP($B6 / ('Scythe Stats'!$E$5 * (1 - $D6 / 100)), 0)</f>
        <v>23</v>
      </c>
      <c r="AB6">
        <f>ROUNDUP($B6 / ('Scythe Stats'!$E$6 * (1 - $D6 / 100)), 0)</f>
        <v>18</v>
      </c>
      <c r="AC6">
        <f>ROUNDUP($B6 / ('Scythe Stats'!$E$7 * (1 - $D6 / 100)), 0)</f>
        <v>14</v>
      </c>
      <c r="AD6">
        <f>ROUNDUP($B6 / ('Scythe Stats'!$E$8 * (1 - $D6 / 100)), 0)</f>
        <v>48</v>
      </c>
      <c r="AE6">
        <f>ROUNDUP($B6 / ('Scythe Stats'!$E$9 * (1 - $D6 / 100)), 0)</f>
        <v>40</v>
      </c>
      <c r="AF6">
        <f>ROUNDUP($B6 / ('Scythe Stats'!$E$10 * (1 - $D6 / 100)), 0)</f>
        <v>35</v>
      </c>
    </row>
    <row r="12" spans="1:32" x14ac:dyDescent="0.3">
      <c r="C12" s="2"/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Silverfish Stats</vt:lpstr>
      <vt:lpstr>Spider Stats</vt:lpstr>
      <vt:lpstr>Cave Spider Stats</vt:lpstr>
      <vt:lpstr>Phantom Stats</vt:lpstr>
      <vt:lpstr>Ghast Stats</vt:lpstr>
      <vt:lpstr>Charged Creeper Stats</vt:lpstr>
      <vt:lpstr>Creeper Stats</vt:lpstr>
      <vt:lpstr>Witch Stats</vt:lpstr>
      <vt:lpstr>Blaze Stats</vt:lpstr>
      <vt:lpstr>Pillager Stats</vt:lpstr>
      <vt:lpstr>Husk Stats</vt:lpstr>
      <vt:lpstr>Baby Husk Stats</vt:lpstr>
      <vt:lpstr>Skeleton Stats</vt:lpstr>
      <vt:lpstr>Baby Zombie Stats</vt:lpstr>
      <vt:lpstr>Stray Stats</vt:lpstr>
      <vt:lpstr>Vindicator Stats</vt:lpstr>
      <vt:lpstr>Brute Stats</vt:lpstr>
      <vt:lpstr>Piglin Soldier Stats</vt:lpstr>
      <vt:lpstr>Piglin Sniper Stats</vt:lpstr>
      <vt:lpstr>Wither Skeleton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2023-06-11T18:02:37Z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