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METU\METU 5th Semester\IE333\Report of a Solution to an Organizational Problem\"/>
    </mc:Choice>
  </mc:AlternateContent>
  <xr:revisionPtr revIDLastSave="0" documentId="13_ncr:1_{E2B3C08C-E5AC-427E-9423-BB0441BC613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U35" i="1"/>
  <c r="T35" i="1"/>
  <c r="J27" i="1"/>
  <c r="K27" i="1"/>
  <c r="L27" i="1"/>
  <c r="M27" i="1"/>
  <c r="N27" i="1"/>
  <c r="O27" i="1"/>
  <c r="F28" i="1"/>
  <c r="F27" i="1" s="1"/>
  <c r="G28" i="1"/>
  <c r="G27" i="1" s="1"/>
  <c r="H28" i="1"/>
  <c r="H27" i="1" s="1"/>
  <c r="E28" i="1"/>
  <c r="E27" i="1" s="1"/>
  <c r="F26" i="1"/>
  <c r="F25" i="1" s="1"/>
  <c r="G26" i="1"/>
  <c r="G25" i="1" s="1"/>
  <c r="H26" i="1"/>
  <c r="H25" i="1" s="1"/>
  <c r="I26" i="1"/>
  <c r="I25" i="1" s="1"/>
  <c r="J26" i="1"/>
  <c r="J25" i="1" s="1"/>
  <c r="K26" i="1"/>
  <c r="K25" i="1" s="1"/>
  <c r="L26" i="1"/>
  <c r="L25" i="1" s="1"/>
  <c r="M26" i="1"/>
  <c r="M25" i="1" s="1"/>
  <c r="N26" i="1"/>
  <c r="N25" i="1" s="1"/>
  <c r="O26" i="1"/>
  <c r="O25" i="1" s="1"/>
  <c r="P26" i="1"/>
  <c r="P25" i="1" s="1"/>
  <c r="Q26" i="1"/>
  <c r="R26" i="1"/>
  <c r="R25" i="1" s="1"/>
  <c r="S26" i="1"/>
  <c r="S25" i="1" s="1"/>
  <c r="E26" i="1"/>
  <c r="E25" i="1" s="1"/>
  <c r="N33" i="1"/>
  <c r="M33" i="1"/>
  <c r="L33" i="1"/>
  <c r="K33" i="1"/>
  <c r="J33" i="1"/>
  <c r="I33" i="1"/>
  <c r="H33" i="1"/>
  <c r="G33" i="1"/>
  <c r="F33" i="1"/>
  <c r="E33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U29" i="1" s="1"/>
  <c r="E29" i="1"/>
  <c r="M13" i="1"/>
  <c r="N13" i="1"/>
  <c r="O13" i="1"/>
  <c r="E19" i="1"/>
  <c r="E17" i="1"/>
  <c r="G19" i="1"/>
  <c r="H19" i="1"/>
  <c r="I19" i="1"/>
  <c r="J19" i="1"/>
  <c r="K19" i="1"/>
  <c r="L19" i="1"/>
  <c r="M19" i="1"/>
  <c r="N19" i="1"/>
  <c r="F19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F17" i="1"/>
  <c r="F15" i="1"/>
  <c r="H15" i="1"/>
  <c r="I15" i="1"/>
  <c r="J15" i="1"/>
  <c r="K15" i="1"/>
  <c r="L15" i="1"/>
  <c r="M15" i="1"/>
  <c r="N15" i="1"/>
  <c r="O15" i="1"/>
  <c r="P15" i="1"/>
  <c r="Q15" i="1"/>
  <c r="R15" i="1"/>
  <c r="S15" i="1"/>
  <c r="E15" i="1"/>
  <c r="G13" i="1"/>
  <c r="H13" i="1"/>
  <c r="I13" i="1"/>
  <c r="J13" i="1"/>
  <c r="K13" i="1"/>
  <c r="L13" i="1"/>
  <c r="F13" i="1"/>
  <c r="E13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E11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F5" i="1"/>
  <c r="G5" i="1"/>
  <c r="H5" i="1"/>
  <c r="I5" i="1"/>
  <c r="E5" i="1"/>
  <c r="D5" i="1"/>
  <c r="I27" i="1" l="1"/>
  <c r="T25" i="1" s="1"/>
  <c r="Q25" i="1"/>
  <c r="T29" i="1"/>
  <c r="T11" i="1"/>
  <c r="U11" i="1"/>
  <c r="G15" i="1"/>
  <c r="U15" i="1" s="1"/>
  <c r="T15" i="1" l="1"/>
  <c r="U25" i="1"/>
</calcChain>
</file>

<file path=xl/sharedStrings.xml><?xml version="1.0" encoding="utf-8"?>
<sst xmlns="http://schemas.openxmlformats.org/spreadsheetml/2006/main" count="45" uniqueCount="25">
  <si>
    <t>Time</t>
  </si>
  <si>
    <t>Arrival</t>
  </si>
  <si>
    <t>Subtracted Time</t>
  </si>
  <si>
    <t>Study No                                                                                                                                                                                 Sheet        of         sheets</t>
  </si>
  <si>
    <t>ELEMENTS</t>
  </si>
  <si>
    <t>UPPER LINE:SUBSTRACTED TIME                                           LOWER LINE: READING</t>
  </si>
  <si>
    <t xml:space="preserve">MIN </t>
  </si>
  <si>
    <t>TIME</t>
  </si>
  <si>
    <t>AV.</t>
  </si>
  <si>
    <t>SLCTD</t>
  </si>
  <si>
    <t>NORMAL</t>
  </si>
  <si>
    <t>RATING</t>
  </si>
  <si>
    <t>Arrivals (Not Crowded) (1 to 15)</t>
  </si>
  <si>
    <t>Arrivals (Not Crowded) (16 to 26)</t>
  </si>
  <si>
    <t>Arrivals (Crowded) (1 to 15)</t>
  </si>
  <si>
    <t>Arrivals (Crowded) (16 to 30)</t>
  </si>
  <si>
    <t>Arrivals (Crowded) (31 to 40)</t>
  </si>
  <si>
    <t>-</t>
  </si>
  <si>
    <t>Arrivals (Not Crowded) (26 Data Points)</t>
  </si>
  <si>
    <t>Arrivals (Crowded) (40 Data Points)</t>
  </si>
  <si>
    <t>Service Time (Not Crowded) (15 Data Points)</t>
  </si>
  <si>
    <t>Sheet of Sheets</t>
  </si>
  <si>
    <t xml:space="preserve">Study No 1                                                                                                                                                                      </t>
  </si>
  <si>
    <t xml:space="preserve">UPPER LINE:SUBSTRACTED TIME                                           </t>
  </si>
  <si>
    <t>LOWER LINE: 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</si>
</sst>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;@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8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20" fontId="1" fillId="0" borderId="4" xfId="0" applyNumberFormat="1" applyFont="1" applyBorder="1" applyAlignment="1">
      <alignment horizontal="center" vertical="center"/>
    </xf>
    <xf numFmtId="20" fontId="1" fillId="0" borderId="4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12" fontId="4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7" fontId="4" fillId="0" borderId="3" xfId="0" applyNumberFormat="1" applyFont="1" applyBorder="1" applyAlignment="1">
      <alignment horizontal="center" vertical="center" wrapText="1"/>
    </xf>
    <xf numFmtId="47" fontId="4" fillId="0" borderId="1" xfId="0" applyNumberFormat="1" applyFont="1" applyBorder="1" applyAlignment="1">
      <alignment horizontal="center" vertical="center" wrapText="1"/>
    </xf>
    <xf numFmtId="21" fontId="4" fillId="0" borderId="3" xfId="0" applyNumberFormat="1" applyFont="1" applyBorder="1" applyAlignment="1">
      <alignment horizontal="center" vertical="center" wrapText="1"/>
    </xf>
    <xf numFmtId="21" fontId="4" fillId="0" borderId="1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2" fontId="5" fillId="0" borderId="3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5" fontId="5" fillId="0" borderId="3" xfId="0" applyNumberFormat="1" applyFont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21" fontId="5" fillId="2" borderId="3" xfId="0" applyNumberFormat="1" applyFont="1" applyFill="1" applyBorder="1" applyAlignment="1">
      <alignment horizontal="center" vertical="center" wrapText="1"/>
    </xf>
    <xf numFmtId="47" fontId="5" fillId="2" borderId="3" xfId="0" applyNumberFormat="1" applyFont="1" applyFill="1" applyBorder="1" applyAlignment="1">
      <alignment horizontal="center" vertical="center" wrapText="1"/>
    </xf>
    <xf numFmtId="47" fontId="5" fillId="2" borderId="1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12" fontId="1" fillId="0" borderId="9" xfId="0" applyNumberFormat="1" applyFont="1" applyBorder="1" applyAlignment="1">
      <alignment horizontal="center" vertical="center" wrapText="1"/>
    </xf>
    <xf numFmtId="12" fontId="1" fillId="0" borderId="7" xfId="0" applyNumberFormat="1" applyFont="1" applyBorder="1" applyAlignment="1">
      <alignment horizontal="center" vertical="center" wrapText="1"/>
    </xf>
    <xf numFmtId="12" fontId="1" fillId="0" borderId="2" xfId="0" applyNumberFormat="1" applyFon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9" fontId="1" fillId="0" borderId="9" xfId="0" applyNumberFormat="1" applyFon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 wrapText="1"/>
    </xf>
    <xf numFmtId="9" fontId="1" fillId="0" borderId="7" xfId="0" applyNumberFormat="1" applyFont="1" applyBorder="1" applyAlignment="1">
      <alignment horizontal="center" vertical="center" wrapText="1"/>
    </xf>
    <xf numFmtId="9" fontId="1" fillId="0" borderId="2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5" fontId="1" fillId="0" borderId="9" xfId="0" applyNumberFormat="1" applyFont="1" applyBorder="1" applyAlignment="1">
      <alignment horizontal="center" vertical="center" wrapText="1"/>
    </xf>
    <xf numFmtId="165" fontId="1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AC38"/>
  <sheetViews>
    <sheetView tabSelected="1" topLeftCell="B1" zoomScale="85" zoomScaleNormal="85" workbookViewId="0">
      <selection activeCell="F13" sqref="F13"/>
    </sheetView>
  </sheetViews>
  <sheetFormatPr defaultRowHeight="15.6" x14ac:dyDescent="0.3"/>
  <cols>
    <col min="1" max="1" width="8.88671875" style="5"/>
    <col min="2" max="2" width="14.21875" style="5" customWidth="1"/>
    <col min="3" max="3" width="8.44140625" style="5" hidden="1" customWidth="1"/>
    <col min="4" max="4" width="28.109375" style="5" customWidth="1"/>
    <col min="5" max="24" width="7.77734375" style="5" customWidth="1"/>
    <col min="25" max="16384" width="8.88671875" style="5"/>
  </cols>
  <sheetData>
    <row r="4" spans="2:29" x14ac:dyDescent="0.3">
      <c r="B4" s="6" t="s">
        <v>1</v>
      </c>
      <c r="C4" s="6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</row>
    <row r="5" spans="2:29" x14ac:dyDescent="0.3">
      <c r="B5" s="7" t="s">
        <v>2</v>
      </c>
      <c r="C5" s="7"/>
      <c r="D5" s="8">
        <f>D6-0</f>
        <v>5.5555555555555558E-3</v>
      </c>
      <c r="E5" s="8">
        <f>E6-D6</f>
        <v>1.1805555555555555E-2</v>
      </c>
      <c r="F5" s="8">
        <f t="shared" ref="F5:I5" si="0">F6-E6</f>
        <v>3.7499999999999999E-2</v>
      </c>
      <c r="G5" s="8">
        <f t="shared" si="0"/>
        <v>0.15208333333333335</v>
      </c>
      <c r="H5" s="8">
        <f t="shared" si="0"/>
        <v>7.7777777777777751E-2</v>
      </c>
      <c r="I5" s="8">
        <f t="shared" si="0"/>
        <v>6.597222222222221E-2</v>
      </c>
      <c r="J5" s="8">
        <f t="shared" ref="J5" si="1">J6-I6</f>
        <v>1.0416666666666685E-2</v>
      </c>
      <c r="K5" s="8">
        <f t="shared" ref="K5" si="2">K6-J6</f>
        <v>2.0138888888888928E-2</v>
      </c>
      <c r="L5" s="8">
        <f t="shared" ref="L5" si="3">L6-K6</f>
        <v>2.5694444444444464E-2</v>
      </c>
      <c r="M5" s="8">
        <f t="shared" ref="M5" si="4">M6-L6</f>
        <v>3.1944444444444386E-2</v>
      </c>
      <c r="N5" s="8">
        <f t="shared" ref="N5" si="5">N6-M6</f>
        <v>1.5277777777777779E-2</v>
      </c>
      <c r="O5" s="8">
        <f t="shared" ref="O5" si="6">O6-N6</f>
        <v>2.8472222222222232E-2</v>
      </c>
      <c r="P5" s="8">
        <f t="shared" ref="P5" si="7">P6-O6</f>
        <v>5.1388888888888873E-2</v>
      </c>
      <c r="Q5" s="8">
        <f t="shared" ref="Q5" si="8">Q6-P6</f>
        <v>2.0833333333333259E-3</v>
      </c>
      <c r="R5" s="8">
        <f t="shared" ref="R5" si="9">R6-Q6</f>
        <v>1.8750000000000044E-2</v>
      </c>
      <c r="S5" s="8">
        <f t="shared" ref="S5" si="10">S6-R6</f>
        <v>6.9444444444444198E-3</v>
      </c>
      <c r="T5" s="8">
        <f t="shared" ref="T5" si="11">T6-S6</f>
        <v>1.4583333333333393E-2</v>
      </c>
      <c r="U5" s="8">
        <f t="shared" ref="U5" si="12">U6-T6</f>
        <v>1.8055555555555491E-2</v>
      </c>
      <c r="V5" s="8">
        <f t="shared" ref="V5" si="13">V6-U6</f>
        <v>2.083333333333337E-2</v>
      </c>
      <c r="W5" s="8">
        <f t="shared" ref="W5" si="14">W6-V6</f>
        <v>2.7777777777777679E-3</v>
      </c>
      <c r="X5" s="8">
        <f t="shared" ref="X5" si="15">X6-W6</f>
        <v>2.6388888888888906E-2</v>
      </c>
      <c r="Y5" s="8">
        <f t="shared" ref="Y5" si="16">Y6-X6</f>
        <v>7.6388888888888618E-3</v>
      </c>
      <c r="Z5" s="8">
        <f t="shared" ref="Z5" si="17">Z6-Y6</f>
        <v>1.388888888888884E-2</v>
      </c>
      <c r="AA5" s="8">
        <f t="shared" ref="AA5" si="18">AA6-Z6</f>
        <v>3.5416666666666652E-2</v>
      </c>
      <c r="AB5" s="8">
        <f t="shared" ref="AB5" si="19">AB6-AA6</f>
        <v>5.1388888888888928E-2</v>
      </c>
      <c r="AC5" s="8">
        <f t="shared" ref="AC5" si="20">AC6-AB6</f>
        <v>2.4305555555555469E-2</v>
      </c>
    </row>
    <row r="6" spans="2:29" x14ac:dyDescent="0.3">
      <c r="B6" s="6" t="s">
        <v>0</v>
      </c>
      <c r="C6" s="6"/>
      <c r="D6" s="9">
        <v>5.5555555555555558E-3</v>
      </c>
      <c r="E6" s="9">
        <v>1.7361111111111112E-2</v>
      </c>
      <c r="F6" s="9">
        <v>5.486111111111111E-2</v>
      </c>
      <c r="G6" s="9">
        <v>0.20694444444444446</v>
      </c>
      <c r="H6" s="9">
        <v>0.28472222222222221</v>
      </c>
      <c r="I6" s="9">
        <v>0.35069444444444442</v>
      </c>
      <c r="J6" s="9">
        <v>0.3611111111111111</v>
      </c>
      <c r="K6" s="9">
        <v>0.38125000000000003</v>
      </c>
      <c r="L6" s="9">
        <v>0.4069444444444445</v>
      </c>
      <c r="M6" s="9">
        <v>0.43888888888888888</v>
      </c>
      <c r="N6" s="9">
        <v>0.45416666666666666</v>
      </c>
      <c r="O6" s="9">
        <v>0.4826388888888889</v>
      </c>
      <c r="P6" s="9">
        <v>0.53402777777777777</v>
      </c>
      <c r="Q6" s="9">
        <v>0.53611111111111109</v>
      </c>
      <c r="R6" s="9">
        <v>0.55486111111111114</v>
      </c>
      <c r="S6" s="9">
        <v>0.56180555555555556</v>
      </c>
      <c r="T6" s="9">
        <v>0.57638888888888895</v>
      </c>
      <c r="U6" s="9">
        <v>0.59444444444444444</v>
      </c>
      <c r="V6" s="9">
        <v>0.61527777777777781</v>
      </c>
      <c r="W6" s="9">
        <v>0.61805555555555558</v>
      </c>
      <c r="X6" s="9">
        <v>0.64444444444444449</v>
      </c>
      <c r="Y6" s="9">
        <v>0.65208333333333335</v>
      </c>
      <c r="Z6" s="9">
        <v>0.66597222222222219</v>
      </c>
      <c r="AA6" s="9">
        <v>0.70138888888888884</v>
      </c>
      <c r="AB6" s="9">
        <v>0.75277777777777777</v>
      </c>
      <c r="AC6" s="9">
        <v>0.77708333333333324</v>
      </c>
    </row>
    <row r="7" spans="2:29" ht="16.2" thickBot="1" x14ac:dyDescent="0.35"/>
    <row r="8" spans="2:29" ht="16.2" customHeight="1" thickBot="1" x14ac:dyDescent="0.35">
      <c r="C8" s="2"/>
      <c r="D8" s="26" t="s">
        <v>3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10"/>
    </row>
    <row r="9" spans="2:29" x14ac:dyDescent="0.3">
      <c r="C9" s="1"/>
      <c r="D9" s="37" t="s">
        <v>4</v>
      </c>
      <c r="E9" s="29" t="s">
        <v>5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40"/>
      <c r="T9" s="3" t="s">
        <v>6</v>
      </c>
      <c r="U9" s="3" t="s">
        <v>8</v>
      </c>
      <c r="V9" s="3" t="s">
        <v>9</v>
      </c>
      <c r="W9" s="41" t="s">
        <v>11</v>
      </c>
      <c r="X9" s="3" t="s">
        <v>10</v>
      </c>
    </row>
    <row r="10" spans="2:29" ht="16.2" thickBot="1" x14ac:dyDescent="0.35">
      <c r="C10" s="1"/>
      <c r="D10" s="39"/>
      <c r="E10" s="4">
        <v>1</v>
      </c>
      <c r="F10" s="4">
        <v>2</v>
      </c>
      <c r="G10" s="4">
        <v>3</v>
      </c>
      <c r="H10" s="4">
        <v>4</v>
      </c>
      <c r="I10" s="4">
        <v>5</v>
      </c>
      <c r="J10" s="4">
        <v>6</v>
      </c>
      <c r="K10" s="4">
        <v>7</v>
      </c>
      <c r="L10" s="4">
        <v>8</v>
      </c>
      <c r="M10" s="4">
        <v>9</v>
      </c>
      <c r="N10" s="4">
        <v>10</v>
      </c>
      <c r="O10" s="4">
        <v>11</v>
      </c>
      <c r="P10" s="4">
        <v>12</v>
      </c>
      <c r="Q10" s="4">
        <v>13</v>
      </c>
      <c r="R10" s="4">
        <v>14</v>
      </c>
      <c r="S10" s="4">
        <v>15</v>
      </c>
      <c r="T10" s="4" t="s">
        <v>7</v>
      </c>
      <c r="U10" s="4" t="s">
        <v>7</v>
      </c>
      <c r="V10" s="4" t="s">
        <v>7</v>
      </c>
      <c r="W10" s="42"/>
      <c r="X10" s="4" t="s">
        <v>7</v>
      </c>
    </row>
    <row r="11" spans="2:29" ht="16.2" thickBot="1" x14ac:dyDescent="0.35">
      <c r="C11" s="2"/>
      <c r="D11" s="37" t="s">
        <v>12</v>
      </c>
      <c r="E11" s="11">
        <f>MINUTE(E12)+SECOND(E12)</f>
        <v>16</v>
      </c>
      <c r="F11" s="11">
        <f>HOUR(F12-E12)*60+MINUTE(F12-E12)</f>
        <v>55</v>
      </c>
      <c r="G11" s="11">
        <f t="shared" ref="G11:S11" si="21">HOUR(G12-F12)*60+MINUTE(G12-F12)</f>
        <v>106</v>
      </c>
      <c r="H11" s="11">
        <f t="shared" si="21"/>
        <v>42</v>
      </c>
      <c r="I11" s="11">
        <f t="shared" si="21"/>
        <v>194</v>
      </c>
      <c r="J11" s="11">
        <f t="shared" si="21"/>
        <v>92</v>
      </c>
      <c r="K11" s="11">
        <f t="shared" si="21"/>
        <v>39</v>
      </c>
      <c r="L11" s="11">
        <f t="shared" si="21"/>
        <v>94</v>
      </c>
      <c r="M11" s="11">
        <f t="shared" si="21"/>
        <v>74</v>
      </c>
      <c r="N11" s="11">
        <f t="shared" si="21"/>
        <v>40</v>
      </c>
      <c r="O11" s="11">
        <f t="shared" si="21"/>
        <v>128</v>
      </c>
      <c r="P11" s="11">
        <f t="shared" si="21"/>
        <v>78</v>
      </c>
      <c r="Q11" s="11">
        <f t="shared" si="21"/>
        <v>86</v>
      </c>
      <c r="R11" s="11">
        <f t="shared" si="21"/>
        <v>53</v>
      </c>
      <c r="S11" s="11">
        <f t="shared" si="21"/>
        <v>78</v>
      </c>
      <c r="T11" s="31" t="e">
        <f>MIN(E11:S11,E13:O13)</f>
        <v>#NUM!</v>
      </c>
      <c r="U11" s="44" t="e">
        <f>AVERAGE(E11:S11,E13:O13)</f>
        <v>#NUM!</v>
      </c>
      <c r="V11" s="37">
        <v>53</v>
      </c>
      <c r="W11" s="43" t="s">
        <v>17</v>
      </c>
      <c r="X11" s="37" t="s">
        <v>17</v>
      </c>
    </row>
    <row r="12" spans="2:29" ht="16.2" thickBot="1" x14ac:dyDescent="0.35">
      <c r="C12" s="2"/>
      <c r="D12" s="39"/>
      <c r="E12" s="17">
        <v>8.3750000000000005E-3</v>
      </c>
      <c r="F12" s="17">
        <v>4.6574074074074073E-2</v>
      </c>
      <c r="G12" s="17">
        <v>0.12083333333333333</v>
      </c>
      <c r="H12" s="17">
        <v>0.15</v>
      </c>
      <c r="I12" s="17">
        <v>0.28472222222222221</v>
      </c>
      <c r="J12" s="17">
        <v>0.34861111111111115</v>
      </c>
      <c r="K12" s="17">
        <v>0.3756944444444445</v>
      </c>
      <c r="L12" s="17">
        <v>0.44097222222222227</v>
      </c>
      <c r="M12" s="17">
        <v>0.49236111111111108</v>
      </c>
      <c r="N12" s="17">
        <v>0.52013888888888882</v>
      </c>
      <c r="O12" s="17">
        <v>0.60902777777777783</v>
      </c>
      <c r="P12" s="17">
        <v>0.66319444444444442</v>
      </c>
      <c r="Q12" s="17">
        <v>0.72291666666666676</v>
      </c>
      <c r="R12" s="17">
        <v>0.7597222222222223</v>
      </c>
      <c r="S12" s="17">
        <v>0.81388888888888899</v>
      </c>
      <c r="T12" s="38"/>
      <c r="U12" s="47"/>
      <c r="V12" s="38"/>
      <c r="W12" s="38"/>
      <c r="X12" s="38"/>
    </row>
    <row r="13" spans="2:29" ht="16.2" thickBot="1" x14ac:dyDescent="0.35">
      <c r="C13" s="2"/>
      <c r="D13" s="37" t="s">
        <v>13</v>
      </c>
      <c r="E13" s="11">
        <f>HOUR(E14-S12)*60+MINUTE(E14-S12)</f>
        <v>31</v>
      </c>
      <c r="F13" s="11">
        <f>HOUR(F14-E14)*60+MINUTE(F14-E14)</f>
        <v>103</v>
      </c>
      <c r="G13" s="11">
        <f t="shared" ref="G13:L13" si="22">HOUR(G14-F14)*60+MINUTE(G14-F14)</f>
        <v>14</v>
      </c>
      <c r="H13" s="11">
        <f t="shared" si="22"/>
        <v>98</v>
      </c>
      <c r="I13" s="11" t="e">
        <f t="shared" si="22"/>
        <v>#NUM!</v>
      </c>
      <c r="J13" s="11">
        <f t="shared" si="22"/>
        <v>1049</v>
      </c>
      <c r="K13" s="11">
        <f t="shared" si="22"/>
        <v>36</v>
      </c>
      <c r="L13" s="11">
        <f t="shared" si="22"/>
        <v>22</v>
      </c>
      <c r="M13" s="11">
        <f t="shared" ref="M13" si="23">HOUR(M14-L14)*60+MINUTE(M14-L14)</f>
        <v>132</v>
      </c>
      <c r="N13" s="11">
        <f t="shared" ref="N13" si="24">HOUR(N14-M14)*60+MINUTE(N14-M14)</f>
        <v>91</v>
      </c>
      <c r="O13" s="11">
        <f t="shared" ref="O13" si="25">HOUR(O14-N14)*60+MINUTE(O14-N14)</f>
        <v>27</v>
      </c>
      <c r="P13" s="12"/>
      <c r="Q13" s="12"/>
      <c r="R13" s="12"/>
      <c r="S13" s="12"/>
      <c r="T13" s="38"/>
      <c r="U13" s="47"/>
      <c r="V13" s="38"/>
      <c r="W13" s="38"/>
      <c r="X13" s="38"/>
    </row>
    <row r="14" spans="2:29" ht="16.2" thickBot="1" x14ac:dyDescent="0.35">
      <c r="C14" s="2"/>
      <c r="D14" s="39"/>
      <c r="E14" s="16">
        <v>0.8354166666666667</v>
      </c>
      <c r="F14" s="16">
        <v>0.90694444444444444</v>
      </c>
      <c r="G14" s="16">
        <v>0.91666666666666663</v>
      </c>
      <c r="H14" s="16">
        <v>0.98472222222222217</v>
      </c>
      <c r="I14" s="16">
        <v>1.6693287037037038E-2</v>
      </c>
      <c r="J14" s="16">
        <v>0.74583333333333324</v>
      </c>
      <c r="K14" s="16">
        <v>0.77083333333333337</v>
      </c>
      <c r="L14" s="16">
        <v>0.78611111111111109</v>
      </c>
      <c r="M14" s="15">
        <v>0.87777777777777777</v>
      </c>
      <c r="N14" s="15">
        <v>0.94097222222222221</v>
      </c>
      <c r="O14" s="15">
        <v>0.95972222222222225</v>
      </c>
      <c r="P14" s="15"/>
      <c r="Q14" s="15"/>
      <c r="R14" s="15"/>
      <c r="S14" s="15"/>
      <c r="T14" s="39"/>
      <c r="U14" s="48"/>
      <c r="V14" s="39"/>
      <c r="W14" s="39"/>
      <c r="X14" s="39"/>
    </row>
    <row r="15" spans="2:29" ht="16.2" thickBot="1" x14ac:dyDescent="0.35">
      <c r="D15" s="37" t="s">
        <v>14</v>
      </c>
      <c r="E15" s="11">
        <f>MINUTE(E16)*60+SECOND(E16)</f>
        <v>58</v>
      </c>
      <c r="F15" s="11">
        <f>MINUTE(F16-E16)*60+SECOND(F16-E16)</f>
        <v>22</v>
      </c>
      <c r="G15" s="11">
        <f t="shared" ref="G15:S15" si="26">MINUTE(G16-F16)*60+SECOND(G16-F16)</f>
        <v>64</v>
      </c>
      <c r="H15" s="11">
        <f t="shared" si="26"/>
        <v>23</v>
      </c>
      <c r="I15" s="11">
        <f t="shared" si="26"/>
        <v>17</v>
      </c>
      <c r="J15" s="11">
        <f t="shared" si="26"/>
        <v>51</v>
      </c>
      <c r="K15" s="11">
        <f t="shared" si="26"/>
        <v>109</v>
      </c>
      <c r="L15" s="11">
        <f t="shared" si="26"/>
        <v>2</v>
      </c>
      <c r="M15" s="11">
        <f t="shared" si="26"/>
        <v>7</v>
      </c>
      <c r="N15" s="11">
        <f t="shared" si="26"/>
        <v>60</v>
      </c>
      <c r="O15" s="11">
        <f t="shared" si="26"/>
        <v>151</v>
      </c>
      <c r="P15" s="11">
        <f t="shared" si="26"/>
        <v>60</v>
      </c>
      <c r="Q15" s="11">
        <f t="shared" si="26"/>
        <v>34</v>
      </c>
      <c r="R15" s="11">
        <f t="shared" si="26"/>
        <v>16</v>
      </c>
      <c r="S15" s="11">
        <f t="shared" si="26"/>
        <v>66</v>
      </c>
      <c r="T15" s="31">
        <f>MIN(E15:S15,E17:S17,E19:N19)</f>
        <v>2</v>
      </c>
      <c r="U15" s="44">
        <f>AVERAGE(E15:S15,E17:S17,E19:N19)</f>
        <v>40.35</v>
      </c>
      <c r="V15" s="37">
        <v>41.15</v>
      </c>
      <c r="W15" s="43" t="s">
        <v>17</v>
      </c>
      <c r="X15" s="37" t="s">
        <v>17</v>
      </c>
    </row>
    <row r="16" spans="2:29" ht="16.2" thickBot="1" x14ac:dyDescent="0.35">
      <c r="D16" s="39"/>
      <c r="E16" s="13">
        <v>6.6701388888888886E-4</v>
      </c>
      <c r="F16" s="13">
        <v>9.2025462962962948E-4</v>
      </c>
      <c r="G16" s="13">
        <v>1.6562499999999997E-3</v>
      </c>
      <c r="H16" s="13">
        <v>1.9280092592592595E-3</v>
      </c>
      <c r="I16" s="13">
        <v>2.1204861111111112E-3</v>
      </c>
      <c r="J16" s="13">
        <v>2.7152777777777778E-3</v>
      </c>
      <c r="K16" s="13">
        <v>3.9811342592592598E-3</v>
      </c>
      <c r="L16" s="13">
        <v>4.0071759259259262E-3</v>
      </c>
      <c r="M16" s="13">
        <v>4.0908564814814809E-3</v>
      </c>
      <c r="N16" s="13">
        <v>4.7798611111111106E-3</v>
      </c>
      <c r="O16" s="13">
        <v>6.5274305555555545E-3</v>
      </c>
      <c r="P16" s="13">
        <v>7.2171296296296298E-3</v>
      </c>
      <c r="Q16" s="13">
        <v>7.6101851851851851E-3</v>
      </c>
      <c r="R16" s="13">
        <v>7.7917824074074079E-3</v>
      </c>
      <c r="S16" s="13">
        <v>8.5515046296296294E-3</v>
      </c>
      <c r="T16" s="32"/>
      <c r="U16" s="38"/>
      <c r="V16" s="38"/>
      <c r="W16" s="38"/>
      <c r="X16" s="38"/>
    </row>
    <row r="17" spans="4:24" ht="16.2" thickBot="1" x14ac:dyDescent="0.35">
      <c r="D17" s="37" t="s">
        <v>15</v>
      </c>
      <c r="E17" s="11">
        <f>MINUTE(E18-S16)*60+SECOND(E18-S16)</f>
        <v>26</v>
      </c>
      <c r="F17" s="11">
        <f>MINUTE(F18-E18)*60+SECOND(F18-E18)</f>
        <v>47</v>
      </c>
      <c r="G17" s="11">
        <f t="shared" ref="G17:S17" si="27">MINUTE(G18-F18)*60+SECOND(G18-F18)</f>
        <v>29</v>
      </c>
      <c r="H17" s="11">
        <f t="shared" si="27"/>
        <v>27</v>
      </c>
      <c r="I17" s="11">
        <f t="shared" si="27"/>
        <v>36</v>
      </c>
      <c r="J17" s="11">
        <f t="shared" si="27"/>
        <v>24</v>
      </c>
      <c r="K17" s="11">
        <f t="shared" si="27"/>
        <v>47</v>
      </c>
      <c r="L17" s="11">
        <f t="shared" si="27"/>
        <v>26</v>
      </c>
      <c r="M17" s="11">
        <f t="shared" si="27"/>
        <v>22</v>
      </c>
      <c r="N17" s="11">
        <f t="shared" si="27"/>
        <v>50</v>
      </c>
      <c r="O17" s="11">
        <f t="shared" si="27"/>
        <v>48</v>
      </c>
      <c r="P17" s="11">
        <f t="shared" si="27"/>
        <v>38</v>
      </c>
      <c r="Q17" s="11">
        <f t="shared" si="27"/>
        <v>40</v>
      </c>
      <c r="R17" s="11">
        <f t="shared" si="27"/>
        <v>23</v>
      </c>
      <c r="S17" s="11">
        <f t="shared" si="27"/>
        <v>98</v>
      </c>
      <c r="T17" s="32"/>
      <c r="U17" s="38"/>
      <c r="V17" s="38"/>
      <c r="W17" s="38"/>
      <c r="X17" s="38"/>
    </row>
    <row r="18" spans="4:24" ht="16.2" thickBot="1" x14ac:dyDescent="0.35">
      <c r="D18" s="39"/>
      <c r="E18" s="14">
        <v>8.8504629629629645E-3</v>
      </c>
      <c r="F18" s="14">
        <v>9.3912037037037037E-3</v>
      </c>
      <c r="G18" s="14">
        <v>9.7273148148148154E-3</v>
      </c>
      <c r="H18" s="14">
        <v>1.0045486111111111E-2</v>
      </c>
      <c r="I18" s="14">
        <v>1.0456944444444444E-2</v>
      </c>
      <c r="J18" s="14">
        <v>1.0730787037037037E-2</v>
      </c>
      <c r="K18" s="14">
        <v>1.1268981481481482E-2</v>
      </c>
      <c r="L18" s="14">
        <v>1.157523148148148E-2</v>
      </c>
      <c r="M18" s="13">
        <v>1.1832523148148149E-2</v>
      </c>
      <c r="N18" s="13">
        <v>1.2415393518518517E-2</v>
      </c>
      <c r="O18" s="13">
        <v>1.2968865740740741E-2</v>
      </c>
      <c r="P18" s="13">
        <v>1.3406481481481483E-2</v>
      </c>
      <c r="Q18" s="13">
        <v>1.3864004629629631E-2</v>
      </c>
      <c r="R18" s="13">
        <v>1.4134259259259258E-2</v>
      </c>
      <c r="S18" s="13">
        <v>1.5263888888888889E-2</v>
      </c>
      <c r="T18" s="32"/>
      <c r="U18" s="38"/>
      <c r="V18" s="38"/>
      <c r="W18" s="38"/>
      <c r="X18" s="38"/>
    </row>
    <row r="19" spans="4:24" ht="16.2" thickBot="1" x14ac:dyDescent="0.35">
      <c r="D19" s="37" t="s">
        <v>16</v>
      </c>
      <c r="E19" s="11">
        <f>MINUTE(E20-S18)*60+SECOND(E20-S18)</f>
        <v>43</v>
      </c>
      <c r="F19" s="11">
        <f>MINUTE(F20-E20)*60+SECOND(F20-E20)</f>
        <v>28</v>
      </c>
      <c r="G19" s="11">
        <f t="shared" ref="G19:N19" si="28">MINUTE(G20-F20)*60+SECOND(G20-F20)</f>
        <v>32</v>
      </c>
      <c r="H19" s="11">
        <f t="shared" si="28"/>
        <v>19</v>
      </c>
      <c r="I19" s="11">
        <f t="shared" si="28"/>
        <v>12</v>
      </c>
      <c r="J19" s="11">
        <f t="shared" si="28"/>
        <v>36</v>
      </c>
      <c r="K19" s="11">
        <f t="shared" si="28"/>
        <v>19</v>
      </c>
      <c r="L19" s="11">
        <f t="shared" si="28"/>
        <v>36</v>
      </c>
      <c r="M19" s="11">
        <f t="shared" si="28"/>
        <v>21</v>
      </c>
      <c r="N19" s="11">
        <f t="shared" si="28"/>
        <v>47</v>
      </c>
      <c r="O19" s="12"/>
      <c r="P19" s="12"/>
      <c r="Q19" s="12"/>
      <c r="R19" s="12"/>
      <c r="S19" s="12"/>
      <c r="T19" s="32"/>
      <c r="U19" s="38"/>
      <c r="V19" s="38"/>
      <c r="W19" s="38"/>
      <c r="X19" s="38"/>
    </row>
    <row r="20" spans="4:24" ht="16.2" thickBot="1" x14ac:dyDescent="0.35">
      <c r="D20" s="39"/>
      <c r="E20" s="14">
        <v>1.5757407407407407E-2</v>
      </c>
      <c r="F20" s="14">
        <v>1.6075925925925928E-2</v>
      </c>
      <c r="G20" s="14">
        <v>1.6449421296296295E-2</v>
      </c>
      <c r="H20" s="14">
        <v>1.6668981481481483E-2</v>
      </c>
      <c r="I20" s="14">
        <v>1.6812500000000001E-2</v>
      </c>
      <c r="J20" s="14">
        <v>1.7225694444444443E-2</v>
      </c>
      <c r="K20" s="14">
        <v>1.7443518518518518E-2</v>
      </c>
      <c r="L20" s="14">
        <v>1.7860879629629629E-2</v>
      </c>
      <c r="M20" s="13">
        <v>1.810775462962963E-2</v>
      </c>
      <c r="N20" s="13">
        <v>1.8653935185185187E-2</v>
      </c>
      <c r="O20" s="13"/>
      <c r="P20" s="13"/>
      <c r="Q20" s="13"/>
      <c r="R20" s="13"/>
      <c r="S20" s="13"/>
      <c r="T20" s="33"/>
      <c r="U20" s="39"/>
      <c r="V20" s="39"/>
      <c r="W20" s="39"/>
      <c r="X20" s="39"/>
    </row>
    <row r="21" spans="4:24" ht="16.2" thickBot="1" x14ac:dyDescent="0.35"/>
    <row r="22" spans="4:24" ht="16.2" customHeight="1" thickBot="1" x14ac:dyDescent="0.35">
      <c r="D22" s="26" t="s">
        <v>22</v>
      </c>
      <c r="E22" s="27"/>
      <c r="F22" s="27"/>
      <c r="G22" s="27"/>
      <c r="H22" s="27"/>
      <c r="I22" s="27"/>
      <c r="J22" s="27"/>
      <c r="K22" s="27"/>
      <c r="L22" s="27"/>
      <c r="M22" s="27"/>
      <c r="N22" s="27" t="s">
        <v>21</v>
      </c>
      <c r="O22" s="27"/>
      <c r="P22" s="27"/>
      <c r="Q22" s="27"/>
      <c r="R22" s="27"/>
      <c r="S22" s="27"/>
      <c r="T22" s="27"/>
      <c r="U22" s="27"/>
      <c r="V22" s="27"/>
      <c r="W22" s="27"/>
      <c r="X22" s="28"/>
    </row>
    <row r="23" spans="4:24" ht="15.6" customHeight="1" x14ac:dyDescent="0.3">
      <c r="D23" s="37" t="s">
        <v>4</v>
      </c>
      <c r="E23" s="29" t="s">
        <v>23</v>
      </c>
      <c r="F23" s="30"/>
      <c r="G23" s="30"/>
      <c r="H23" s="30"/>
      <c r="I23" s="30"/>
      <c r="J23" s="30"/>
      <c r="K23" s="30"/>
      <c r="L23" s="30"/>
      <c r="M23" s="30"/>
      <c r="N23" s="30" t="s">
        <v>24</v>
      </c>
      <c r="O23" s="30"/>
      <c r="P23" s="30"/>
      <c r="Q23" s="30"/>
      <c r="R23" s="30"/>
      <c r="S23" s="40"/>
      <c r="T23" s="3" t="s">
        <v>6</v>
      </c>
      <c r="U23" s="3" t="s">
        <v>8</v>
      </c>
      <c r="V23" s="3" t="s">
        <v>9</v>
      </c>
      <c r="W23" s="41" t="s">
        <v>11</v>
      </c>
      <c r="X23" s="3" t="s">
        <v>10</v>
      </c>
    </row>
    <row r="24" spans="4:24" ht="16.2" thickBot="1" x14ac:dyDescent="0.35">
      <c r="D24" s="39"/>
      <c r="E24" s="4">
        <v>1</v>
      </c>
      <c r="F24" s="4">
        <v>2</v>
      </c>
      <c r="G24" s="4">
        <v>3</v>
      </c>
      <c r="H24" s="4">
        <v>4</v>
      </c>
      <c r="I24" s="4">
        <v>5</v>
      </c>
      <c r="J24" s="4">
        <v>6</v>
      </c>
      <c r="K24" s="4">
        <v>7</v>
      </c>
      <c r="L24" s="4">
        <v>8</v>
      </c>
      <c r="M24" s="4">
        <v>9</v>
      </c>
      <c r="N24" s="4">
        <v>10</v>
      </c>
      <c r="O24" s="4">
        <v>11</v>
      </c>
      <c r="P24" s="4">
        <v>12</v>
      </c>
      <c r="Q24" s="4">
        <v>13</v>
      </c>
      <c r="R24" s="4">
        <v>14</v>
      </c>
      <c r="S24" s="4">
        <v>15</v>
      </c>
      <c r="T24" s="4" t="s">
        <v>7</v>
      </c>
      <c r="U24" s="4" t="s">
        <v>7</v>
      </c>
      <c r="V24" s="4" t="s">
        <v>7</v>
      </c>
      <c r="W24" s="42"/>
      <c r="X24" s="4" t="s">
        <v>7</v>
      </c>
    </row>
    <row r="25" spans="4:24" ht="19.95" customHeight="1" thickBot="1" x14ac:dyDescent="0.35">
      <c r="D25" s="37" t="s">
        <v>18</v>
      </c>
      <c r="E25" s="19">
        <f>MINUTE(E26)+SECOND(E26)</f>
        <v>12</v>
      </c>
      <c r="F25" s="19">
        <f>MINUTE(F26-E26)*60+SECOND(F26-E26)</f>
        <v>55</v>
      </c>
      <c r="G25" s="19">
        <f t="shared" ref="G25:S25" si="29">MINUTE(G26-F26)*60+SECOND(G26-F26)</f>
        <v>107</v>
      </c>
      <c r="H25" s="19">
        <f t="shared" si="29"/>
        <v>42</v>
      </c>
      <c r="I25" s="19">
        <f t="shared" si="29"/>
        <v>194</v>
      </c>
      <c r="J25" s="19">
        <f t="shared" si="29"/>
        <v>92</v>
      </c>
      <c r="K25" s="19">
        <f t="shared" si="29"/>
        <v>39</v>
      </c>
      <c r="L25" s="19">
        <f t="shared" si="29"/>
        <v>94</v>
      </c>
      <c r="M25" s="19">
        <f t="shared" si="29"/>
        <v>74</v>
      </c>
      <c r="N25" s="19">
        <f t="shared" si="29"/>
        <v>40</v>
      </c>
      <c r="O25" s="19">
        <f t="shared" si="29"/>
        <v>128</v>
      </c>
      <c r="P25" s="19">
        <f t="shared" si="29"/>
        <v>78</v>
      </c>
      <c r="Q25" s="19">
        <f t="shared" si="29"/>
        <v>86</v>
      </c>
      <c r="R25" s="19">
        <f t="shared" si="29"/>
        <v>53</v>
      </c>
      <c r="S25" s="19">
        <f t="shared" si="29"/>
        <v>78</v>
      </c>
      <c r="T25" s="31">
        <f>MIN(E25:S25,E27:O27)</f>
        <v>12</v>
      </c>
      <c r="U25" s="34">
        <f>AVERAGE(E25:S25,E27:O27)</f>
        <v>71.192307692307693</v>
      </c>
      <c r="V25" s="37">
        <v>71.19</v>
      </c>
      <c r="W25" s="43" t="s">
        <v>17</v>
      </c>
      <c r="X25" s="37" t="s">
        <v>17</v>
      </c>
    </row>
    <row r="26" spans="4:24" ht="19.95" customHeight="1" thickBot="1" x14ac:dyDescent="0.35">
      <c r="D26" s="38"/>
      <c r="E26" s="22">
        <f>TIME(0,HOUR(E12),MINUTE(E12))</f>
        <v>1.3888888888888889E-4</v>
      </c>
      <c r="F26" s="22">
        <f t="shared" ref="F26:S26" si="30">TIME(0,HOUR(F12),MINUTE(F12))</f>
        <v>7.7546296296296304E-4</v>
      </c>
      <c r="G26" s="22">
        <f t="shared" si="30"/>
        <v>2.0138888888888888E-3</v>
      </c>
      <c r="H26" s="22">
        <f t="shared" si="30"/>
        <v>2.5000000000000001E-3</v>
      </c>
      <c r="I26" s="22">
        <f t="shared" si="30"/>
        <v>4.7453703703703703E-3</v>
      </c>
      <c r="J26" s="22">
        <f t="shared" si="30"/>
        <v>5.8101851851851856E-3</v>
      </c>
      <c r="K26" s="22">
        <f t="shared" si="30"/>
        <v>6.2615740740740748E-3</v>
      </c>
      <c r="L26" s="22">
        <f t="shared" si="30"/>
        <v>7.3495370370370372E-3</v>
      </c>
      <c r="M26" s="22">
        <f t="shared" si="30"/>
        <v>8.2060185185185187E-3</v>
      </c>
      <c r="N26" s="22">
        <f t="shared" si="30"/>
        <v>8.6689814814814806E-3</v>
      </c>
      <c r="O26" s="22">
        <f t="shared" si="30"/>
        <v>1.0150462962962964E-2</v>
      </c>
      <c r="P26" s="22">
        <f t="shared" si="30"/>
        <v>1.105324074074074E-2</v>
      </c>
      <c r="Q26" s="22">
        <f t="shared" si="30"/>
        <v>1.2048611111111112E-2</v>
      </c>
      <c r="R26" s="22">
        <f t="shared" si="30"/>
        <v>1.2662037037037039E-2</v>
      </c>
      <c r="S26" s="22">
        <f t="shared" si="30"/>
        <v>1.3564814814814816E-2</v>
      </c>
      <c r="T26" s="38"/>
      <c r="U26" s="35"/>
      <c r="V26" s="38"/>
      <c r="W26" s="38"/>
      <c r="X26" s="38"/>
    </row>
    <row r="27" spans="4:24" ht="19.95" customHeight="1" thickBot="1" x14ac:dyDescent="0.35">
      <c r="D27" s="38"/>
      <c r="E27" s="19">
        <f>MINUTE(E28-S26)*60+SECOND(E28-S26)</f>
        <v>31</v>
      </c>
      <c r="F27" s="19">
        <f>MINUTE(F28-E28)*60+SECOND(F28-E28)</f>
        <v>103</v>
      </c>
      <c r="G27" s="19">
        <f t="shared" ref="G27:O27" si="31">MINUTE(G28-F28)*60+SECOND(G28-F28)</f>
        <v>14</v>
      </c>
      <c r="H27" s="19">
        <f t="shared" si="31"/>
        <v>98</v>
      </c>
      <c r="I27" s="19">
        <f t="shared" si="31"/>
        <v>69</v>
      </c>
      <c r="J27" s="19">
        <f t="shared" si="31"/>
        <v>46</v>
      </c>
      <c r="K27" s="19">
        <f t="shared" si="31"/>
        <v>55</v>
      </c>
      <c r="L27" s="19">
        <f t="shared" si="31"/>
        <v>95</v>
      </c>
      <c r="M27" s="19">
        <f t="shared" si="31"/>
        <v>74</v>
      </c>
      <c r="N27" s="19">
        <f t="shared" si="31"/>
        <v>33</v>
      </c>
      <c r="O27" s="19">
        <f t="shared" si="31"/>
        <v>61</v>
      </c>
      <c r="P27" s="19"/>
      <c r="Q27" s="19"/>
      <c r="R27" s="19"/>
      <c r="S27" s="19"/>
      <c r="T27" s="38"/>
      <c r="U27" s="35"/>
      <c r="V27" s="38"/>
      <c r="W27" s="38"/>
      <c r="X27" s="38"/>
    </row>
    <row r="28" spans="4:24" ht="19.95" customHeight="1" thickBot="1" x14ac:dyDescent="0.35">
      <c r="D28" s="39"/>
      <c r="E28" s="22">
        <f>TIME(0,HOUR(E14),MINUTE(E14))</f>
        <v>1.3923611111111111E-2</v>
      </c>
      <c r="F28" s="22">
        <f t="shared" ref="F28:H28" si="32">TIME(0,HOUR(F14),MINUTE(F14))</f>
        <v>1.511574074074074E-2</v>
      </c>
      <c r="G28" s="22">
        <f t="shared" si="32"/>
        <v>1.5277777777777777E-2</v>
      </c>
      <c r="H28" s="22">
        <f t="shared" si="32"/>
        <v>1.6412037037037037E-2</v>
      </c>
      <c r="I28" s="22">
        <v>1.7210648148148149E-2</v>
      </c>
      <c r="J28" s="22">
        <v>1.7743055555555557E-2</v>
      </c>
      <c r="K28" s="22">
        <v>1.8379629629629628E-2</v>
      </c>
      <c r="L28" s="22">
        <v>1.9479166666666669E-2</v>
      </c>
      <c r="M28" s="22">
        <v>2.0335648148148148E-2</v>
      </c>
      <c r="N28" s="22">
        <v>2.071759259259259E-2</v>
      </c>
      <c r="O28" s="22">
        <v>2.1423611111111112E-2</v>
      </c>
      <c r="P28" s="23"/>
      <c r="Q28" s="23"/>
      <c r="R28" s="23"/>
      <c r="S28" s="23"/>
      <c r="T28" s="39"/>
      <c r="U28" s="36"/>
      <c r="V28" s="39"/>
      <c r="W28" s="39"/>
      <c r="X28" s="39"/>
    </row>
    <row r="29" spans="4:24" ht="19.95" customHeight="1" thickBot="1" x14ac:dyDescent="0.35">
      <c r="D29" s="37" t="s">
        <v>19</v>
      </c>
      <c r="E29" s="19">
        <f>MINUTE(E30)*60+SECOND(E30)</f>
        <v>58</v>
      </c>
      <c r="F29" s="19">
        <f>MINUTE(F30-E30)*60+SECOND(F30-E30)</f>
        <v>22</v>
      </c>
      <c r="G29" s="19">
        <f t="shared" ref="G29" si="33">MINUTE(G30-F30)*60+SECOND(G30-F30)</f>
        <v>64</v>
      </c>
      <c r="H29" s="19">
        <f t="shared" ref="H29" si="34">MINUTE(H30-G30)*60+SECOND(H30-G30)</f>
        <v>23</v>
      </c>
      <c r="I29" s="19">
        <f t="shared" ref="I29" si="35">MINUTE(I30-H30)*60+SECOND(I30-H30)</f>
        <v>17</v>
      </c>
      <c r="J29" s="19">
        <f t="shared" ref="J29" si="36">MINUTE(J30-I30)*60+SECOND(J30-I30)</f>
        <v>51</v>
      </c>
      <c r="K29" s="19">
        <f t="shared" ref="K29" si="37">MINUTE(K30-J30)*60+SECOND(K30-J30)</f>
        <v>109</v>
      </c>
      <c r="L29" s="19">
        <f t="shared" ref="L29" si="38">MINUTE(L30-K30)*60+SECOND(L30-K30)</f>
        <v>2</v>
      </c>
      <c r="M29" s="19">
        <f t="shared" ref="M29" si="39">MINUTE(M30-L30)*60+SECOND(M30-L30)</f>
        <v>7</v>
      </c>
      <c r="N29" s="19">
        <f t="shared" ref="N29" si="40">MINUTE(N30-M30)*60+SECOND(N30-M30)</f>
        <v>60</v>
      </c>
      <c r="O29" s="19">
        <f t="shared" ref="O29" si="41">MINUTE(O30-N30)*60+SECOND(O30-N30)</f>
        <v>151</v>
      </c>
      <c r="P29" s="19">
        <f t="shared" ref="P29" si="42">MINUTE(P30-O30)*60+SECOND(P30-O30)</f>
        <v>60</v>
      </c>
      <c r="Q29" s="19">
        <f t="shared" ref="Q29" si="43">MINUTE(Q30-P30)*60+SECOND(Q30-P30)</f>
        <v>34</v>
      </c>
      <c r="R29" s="19">
        <f t="shared" ref="R29" si="44">MINUTE(R30-Q30)*60+SECOND(R30-Q30)</f>
        <v>16</v>
      </c>
      <c r="S29" s="19">
        <f t="shared" ref="S29" si="45">MINUTE(S30-R30)*60+SECOND(S30-R30)</f>
        <v>66</v>
      </c>
      <c r="T29" s="31">
        <f>MIN(E29:S29,E31:S31,E33:N33)</f>
        <v>2</v>
      </c>
      <c r="U29" s="34">
        <f>AVERAGE(E29:S29,E31:S31,E33:N33)</f>
        <v>40.35</v>
      </c>
      <c r="V29" s="37">
        <v>40.35</v>
      </c>
      <c r="W29" s="43" t="s">
        <v>17</v>
      </c>
      <c r="X29" s="37" t="s">
        <v>17</v>
      </c>
    </row>
    <row r="30" spans="4:24" ht="19.95" customHeight="1" thickBot="1" x14ac:dyDescent="0.35">
      <c r="D30" s="38"/>
      <c r="E30" s="24">
        <v>6.6701388888888886E-4</v>
      </c>
      <c r="F30" s="24">
        <v>9.2025462962962948E-4</v>
      </c>
      <c r="G30" s="24">
        <v>1.6562499999999997E-3</v>
      </c>
      <c r="H30" s="24">
        <v>1.9280092592592595E-3</v>
      </c>
      <c r="I30" s="24">
        <v>2.1204861111111112E-3</v>
      </c>
      <c r="J30" s="24">
        <v>2.7152777777777778E-3</v>
      </c>
      <c r="K30" s="24">
        <v>3.9811342592592598E-3</v>
      </c>
      <c r="L30" s="24">
        <v>4.0071759259259262E-3</v>
      </c>
      <c r="M30" s="24">
        <v>4.0908564814814809E-3</v>
      </c>
      <c r="N30" s="24">
        <v>4.7798611111111106E-3</v>
      </c>
      <c r="O30" s="24">
        <v>6.5274305555555545E-3</v>
      </c>
      <c r="P30" s="24">
        <v>7.2171296296296298E-3</v>
      </c>
      <c r="Q30" s="24">
        <v>7.6101851851851851E-3</v>
      </c>
      <c r="R30" s="24">
        <v>7.7917824074074079E-3</v>
      </c>
      <c r="S30" s="24">
        <v>8.5515046296296294E-3</v>
      </c>
      <c r="T30" s="32"/>
      <c r="U30" s="35"/>
      <c r="V30" s="38"/>
      <c r="W30" s="45"/>
      <c r="X30" s="38"/>
    </row>
    <row r="31" spans="4:24" ht="19.95" customHeight="1" thickBot="1" x14ac:dyDescent="0.35">
      <c r="D31" s="38"/>
      <c r="E31" s="19">
        <f>MINUTE(E32-S30)*60+SECOND(E32-S30)</f>
        <v>26</v>
      </c>
      <c r="F31" s="19">
        <f>MINUTE(F32-E32)*60+SECOND(F32-E32)</f>
        <v>47</v>
      </c>
      <c r="G31" s="19">
        <f t="shared" ref="G31" si="46">MINUTE(G32-F32)*60+SECOND(G32-F32)</f>
        <v>29</v>
      </c>
      <c r="H31" s="19">
        <f t="shared" ref="H31" si="47">MINUTE(H32-G32)*60+SECOND(H32-G32)</f>
        <v>27</v>
      </c>
      <c r="I31" s="19">
        <f t="shared" ref="I31" si="48">MINUTE(I32-H32)*60+SECOND(I32-H32)</f>
        <v>36</v>
      </c>
      <c r="J31" s="19">
        <f t="shared" ref="J31" si="49">MINUTE(J32-I32)*60+SECOND(J32-I32)</f>
        <v>24</v>
      </c>
      <c r="K31" s="19">
        <f t="shared" ref="K31" si="50">MINUTE(K32-J32)*60+SECOND(K32-J32)</f>
        <v>47</v>
      </c>
      <c r="L31" s="19">
        <f t="shared" ref="L31" si="51">MINUTE(L32-K32)*60+SECOND(L32-K32)</f>
        <v>26</v>
      </c>
      <c r="M31" s="19">
        <f t="shared" ref="M31" si="52">MINUTE(M32-L32)*60+SECOND(M32-L32)</f>
        <v>22</v>
      </c>
      <c r="N31" s="19">
        <f t="shared" ref="N31" si="53">MINUTE(N32-M32)*60+SECOND(N32-M32)</f>
        <v>50</v>
      </c>
      <c r="O31" s="19">
        <f t="shared" ref="O31" si="54">MINUTE(O32-N32)*60+SECOND(O32-N32)</f>
        <v>48</v>
      </c>
      <c r="P31" s="19">
        <f t="shared" ref="P31" si="55">MINUTE(P32-O32)*60+SECOND(P32-O32)</f>
        <v>38</v>
      </c>
      <c r="Q31" s="19">
        <f t="shared" ref="Q31" si="56">MINUTE(Q32-P32)*60+SECOND(Q32-P32)</f>
        <v>40</v>
      </c>
      <c r="R31" s="19">
        <f t="shared" ref="R31" si="57">MINUTE(R32-Q32)*60+SECOND(R32-Q32)</f>
        <v>23</v>
      </c>
      <c r="S31" s="19">
        <f t="shared" ref="S31" si="58">MINUTE(S32-R32)*60+SECOND(S32-R32)</f>
        <v>98</v>
      </c>
      <c r="T31" s="32"/>
      <c r="U31" s="35"/>
      <c r="V31" s="38"/>
      <c r="W31" s="45"/>
      <c r="X31" s="38"/>
    </row>
    <row r="32" spans="4:24" ht="19.95" customHeight="1" thickBot="1" x14ac:dyDescent="0.35">
      <c r="D32" s="38"/>
      <c r="E32" s="25">
        <v>8.8504629629629645E-3</v>
      </c>
      <c r="F32" s="25">
        <v>9.3912037037037037E-3</v>
      </c>
      <c r="G32" s="25">
        <v>9.7273148148148154E-3</v>
      </c>
      <c r="H32" s="25">
        <v>1.0045486111111111E-2</v>
      </c>
      <c r="I32" s="25">
        <v>1.0456944444444444E-2</v>
      </c>
      <c r="J32" s="25">
        <v>1.0730787037037037E-2</v>
      </c>
      <c r="K32" s="25">
        <v>1.1268981481481482E-2</v>
      </c>
      <c r="L32" s="25">
        <v>1.157523148148148E-2</v>
      </c>
      <c r="M32" s="24">
        <v>1.1832523148148149E-2</v>
      </c>
      <c r="N32" s="24">
        <v>1.2415393518518517E-2</v>
      </c>
      <c r="O32" s="24">
        <v>1.2968865740740741E-2</v>
      </c>
      <c r="P32" s="24">
        <v>1.3406481481481483E-2</v>
      </c>
      <c r="Q32" s="24">
        <v>1.3864004629629631E-2</v>
      </c>
      <c r="R32" s="24">
        <v>1.4134259259259258E-2</v>
      </c>
      <c r="S32" s="24">
        <v>1.5263888888888889E-2</v>
      </c>
      <c r="T32" s="32"/>
      <c r="U32" s="35"/>
      <c r="V32" s="38"/>
      <c r="W32" s="45"/>
      <c r="X32" s="38"/>
    </row>
    <row r="33" spans="4:24" ht="19.95" customHeight="1" thickBot="1" x14ac:dyDescent="0.35">
      <c r="D33" s="38"/>
      <c r="E33" s="19">
        <f>MINUTE(E34-S32)*60+SECOND(E34-S32)</f>
        <v>43</v>
      </c>
      <c r="F33" s="19">
        <f>MINUTE(F34-E34)*60+SECOND(F34-E34)</f>
        <v>28</v>
      </c>
      <c r="G33" s="19">
        <f t="shared" ref="G33" si="59">MINUTE(G34-F34)*60+SECOND(G34-F34)</f>
        <v>32</v>
      </c>
      <c r="H33" s="19">
        <f t="shared" ref="H33" si="60">MINUTE(H34-G34)*60+SECOND(H34-G34)</f>
        <v>19</v>
      </c>
      <c r="I33" s="19">
        <f t="shared" ref="I33" si="61">MINUTE(I34-H34)*60+SECOND(I34-H34)</f>
        <v>12</v>
      </c>
      <c r="J33" s="19">
        <f t="shared" ref="J33" si="62">MINUTE(J34-I34)*60+SECOND(J34-I34)</f>
        <v>36</v>
      </c>
      <c r="K33" s="19">
        <f t="shared" ref="K33" si="63">MINUTE(K34-J34)*60+SECOND(K34-J34)</f>
        <v>19</v>
      </c>
      <c r="L33" s="19">
        <f t="shared" ref="L33" si="64">MINUTE(L34-K34)*60+SECOND(L34-K34)</f>
        <v>36</v>
      </c>
      <c r="M33" s="19">
        <f t="shared" ref="M33" si="65">MINUTE(M34-L34)*60+SECOND(M34-L34)</f>
        <v>21</v>
      </c>
      <c r="N33" s="19">
        <f t="shared" ref="N33" si="66">MINUTE(N34-M34)*60+SECOND(N34-M34)</f>
        <v>47</v>
      </c>
      <c r="O33" s="20"/>
      <c r="P33" s="20"/>
      <c r="Q33" s="20"/>
      <c r="R33" s="20"/>
      <c r="S33" s="20"/>
      <c r="T33" s="32"/>
      <c r="U33" s="35"/>
      <c r="V33" s="38"/>
      <c r="W33" s="45"/>
      <c r="X33" s="38"/>
    </row>
    <row r="34" spans="4:24" ht="19.95" customHeight="1" thickBot="1" x14ac:dyDescent="0.35">
      <c r="D34" s="39"/>
      <c r="E34" s="25">
        <v>1.5757407407407407E-2</v>
      </c>
      <c r="F34" s="25">
        <v>1.6075925925925928E-2</v>
      </c>
      <c r="G34" s="25">
        <v>1.6449421296296295E-2</v>
      </c>
      <c r="H34" s="25">
        <v>1.6668981481481483E-2</v>
      </c>
      <c r="I34" s="25">
        <v>1.6812500000000001E-2</v>
      </c>
      <c r="J34" s="25">
        <v>1.7225694444444443E-2</v>
      </c>
      <c r="K34" s="25">
        <v>1.7443518518518518E-2</v>
      </c>
      <c r="L34" s="25">
        <v>1.7860879629629629E-2</v>
      </c>
      <c r="M34" s="24">
        <v>1.810775462962963E-2</v>
      </c>
      <c r="N34" s="24">
        <v>1.8653935185185187E-2</v>
      </c>
      <c r="O34" s="24"/>
      <c r="P34" s="24"/>
      <c r="Q34" s="24"/>
      <c r="R34" s="24"/>
      <c r="S34" s="24"/>
      <c r="T34" s="33"/>
      <c r="U34" s="36"/>
      <c r="V34" s="39"/>
      <c r="W34" s="46"/>
      <c r="X34" s="39"/>
    </row>
    <row r="35" spans="4:24" ht="19.95" customHeight="1" thickBot="1" x14ac:dyDescent="0.35">
      <c r="D35" s="49" t="s">
        <v>20</v>
      </c>
      <c r="E35" s="21">
        <v>80</v>
      </c>
      <c r="F35" s="21">
        <v>28.53</v>
      </c>
      <c r="G35" s="21">
        <v>54.39</v>
      </c>
      <c r="H35" s="21">
        <v>59.4</v>
      </c>
      <c r="I35" s="21">
        <v>62.09</v>
      </c>
      <c r="J35" s="21">
        <v>34.770000000000003</v>
      </c>
      <c r="K35" s="21">
        <v>47</v>
      </c>
      <c r="L35" s="21">
        <v>22</v>
      </c>
      <c r="M35" s="21">
        <v>78</v>
      </c>
      <c r="N35" s="21">
        <v>54</v>
      </c>
      <c r="O35" s="21">
        <v>74</v>
      </c>
      <c r="P35" s="21">
        <v>64</v>
      </c>
      <c r="Q35" s="21">
        <v>41</v>
      </c>
      <c r="R35" s="21">
        <v>88</v>
      </c>
      <c r="S35" s="21">
        <v>83.61</v>
      </c>
      <c r="T35" s="51">
        <f>MIN(E35:S35)</f>
        <v>22</v>
      </c>
      <c r="U35" s="34">
        <f>AVERAGE(E35:S35)</f>
        <v>58.052666666666674</v>
      </c>
      <c r="V35" s="37">
        <v>58.05</v>
      </c>
      <c r="W35" s="43">
        <v>1</v>
      </c>
      <c r="X35" s="37">
        <v>58.05</v>
      </c>
    </row>
    <row r="36" spans="4:24" ht="19.95" customHeight="1" thickBot="1" x14ac:dyDescent="0.35">
      <c r="D36" s="50"/>
      <c r="E36" s="25"/>
      <c r="F36" s="25"/>
      <c r="G36" s="25"/>
      <c r="H36" s="25"/>
      <c r="I36" s="25"/>
      <c r="J36" s="25"/>
      <c r="K36" s="25"/>
      <c r="L36" s="25"/>
      <c r="M36" s="24"/>
      <c r="N36" s="24"/>
      <c r="O36" s="24"/>
      <c r="P36" s="24"/>
      <c r="Q36" s="24"/>
      <c r="R36" s="24"/>
      <c r="S36" s="24"/>
      <c r="T36" s="52"/>
      <c r="U36" s="36"/>
      <c r="V36" s="39"/>
      <c r="W36" s="39"/>
      <c r="X36" s="39"/>
    </row>
    <row r="38" spans="4:24" x14ac:dyDescent="0.3"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</row>
  </sheetData>
  <mergeCells count="43">
    <mergeCell ref="W35:W36"/>
    <mergeCell ref="X35:X36"/>
    <mergeCell ref="D35:D36"/>
    <mergeCell ref="T35:T36"/>
    <mergeCell ref="U35:U36"/>
    <mergeCell ref="V35:V36"/>
    <mergeCell ref="D8:X8"/>
    <mergeCell ref="D15:D16"/>
    <mergeCell ref="D17:D18"/>
    <mergeCell ref="T11:T14"/>
    <mergeCell ref="U11:U14"/>
    <mergeCell ref="V11:V14"/>
    <mergeCell ref="W11:W14"/>
    <mergeCell ref="X11:X14"/>
    <mergeCell ref="D13:D14"/>
    <mergeCell ref="D9:D10"/>
    <mergeCell ref="E9:S9"/>
    <mergeCell ref="D11:D12"/>
    <mergeCell ref="X15:X20"/>
    <mergeCell ref="W9:W10"/>
    <mergeCell ref="D19:D20"/>
    <mergeCell ref="T15:T20"/>
    <mergeCell ref="U15:U20"/>
    <mergeCell ref="V15:V20"/>
    <mergeCell ref="W15:W20"/>
    <mergeCell ref="X25:X28"/>
    <mergeCell ref="X29:X34"/>
    <mergeCell ref="W29:W34"/>
    <mergeCell ref="D22:M22"/>
    <mergeCell ref="N22:X22"/>
    <mergeCell ref="E23:M23"/>
    <mergeCell ref="T29:T34"/>
    <mergeCell ref="U29:U34"/>
    <mergeCell ref="V29:V34"/>
    <mergeCell ref="N23:S23"/>
    <mergeCell ref="D25:D28"/>
    <mergeCell ref="D29:D34"/>
    <mergeCell ref="D23:D24"/>
    <mergeCell ref="W23:W24"/>
    <mergeCell ref="T25:T28"/>
    <mergeCell ref="U25:U28"/>
    <mergeCell ref="V25:V28"/>
    <mergeCell ref="W25:W28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Youssof Nsouli</dc:creator>
  <cp:lastModifiedBy>Youssof Nsouli</cp:lastModifiedBy>
  <dcterms:created xsi:type="dcterms:W3CDTF">2015-06-05T18:17:20Z</dcterms:created>
  <dcterms:modified xsi:type="dcterms:W3CDTF">2023-01-26T20:48:24Z</dcterms:modified>
</cp:coreProperties>
</file>