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IDAD INTERNA" sheetId="1" r:id="rId3"/>
    <sheet state="visible" name="CALIDAD EXTERNA" sheetId="2" r:id="rId4"/>
    <sheet state="visible" name="CALIDAD EN USO" sheetId="3" r:id="rId5"/>
    <sheet state="visible" name="RESULTADO FINAL" sheetId="4" r:id="rId6"/>
    <sheet state="hidden" name="Listas" sheetId="5" r:id="rId7"/>
    <sheet state="hidden" name="Hoja1" sheetId="6" r:id="rId8"/>
    <sheet state="hidden" name="Hoja2" sheetId="7" r:id="rId9"/>
  </sheets>
  <definedNames>
    <definedName name="aplica2">Listas!$B$1:$B$3</definedName>
    <definedName name="importancia">Listas!$A$1:$A$5</definedName>
    <definedName name="aplica">Listas!$B$2:$B$3</definedName>
    <definedName name="importancia2">Listas!$A$2:$A$5</definedName>
  </definedNames>
  <calcPr/>
</workbook>
</file>

<file path=xl/sharedStrings.xml><?xml version="1.0" encoding="utf-8"?>
<sst xmlns="http://schemas.openxmlformats.org/spreadsheetml/2006/main" count="1066" uniqueCount="321">
  <si>
    <t>MATRIZ DE CALIDAD PARA EVALUAR LA CALIDAD INTERNA DE PRODUCTOS SOFTWARE  EN EMPRESAS DE DESARROLLO DE SOFTWARE APLICANDO LA NORMA ISO/IEC 25000</t>
  </si>
  <si>
    <t>MATRIZ DE CALIDAD PARA EVALUAR LA CALIDAD EN USO DE PRODUCTOS SOFTWARE  EN EMPRESAS DE DESARROLLO DE SOFTWARE APLICANDO LA NORMA ISO/IEC 25000</t>
  </si>
  <si>
    <t>MATRIZ DE CALIDAD PARA EVALUAR LA CALIDAD EXTERNA DE PRODUCTOS SOFTWARE  EN EMPRESAS DE DESARROLLO DE SOFTWARE APLICANDO LA NORMA ISO/IEC 25000</t>
  </si>
  <si>
    <t>CARACTERISTICA</t>
  </si>
  <si>
    <t>SUBCARACTERISTICA</t>
  </si>
  <si>
    <t>METRICA</t>
  </si>
  <si>
    <t>FORMULA</t>
  </si>
  <si>
    <t>VALOR DESEADO (UMBRAL, etc)</t>
  </si>
  <si>
    <t>APLICA</t>
  </si>
  <si>
    <t>VALOR OBTENIDO (X)</t>
  </si>
  <si>
    <t>PONDERACION (/10)</t>
  </si>
  <si>
    <t>PONDERACIÓN (/10)</t>
  </si>
  <si>
    <t>VALOR PARCIAL TOTAL (/10)</t>
  </si>
  <si>
    <t>NIVEL DE IMPORTANCIA</t>
  </si>
  <si>
    <t>PORCENTAJE DE IMPORTANCIA</t>
  </si>
  <si>
    <t>VALOR FINAL</t>
  </si>
  <si>
    <t>CALIDAD DEL SISTEMA (/10)</t>
  </si>
  <si>
    <t>Adecuación funcional</t>
  </si>
  <si>
    <t>Efectividad</t>
  </si>
  <si>
    <t>Completitud funcional</t>
  </si>
  <si>
    <t>Completitud de la implementación funcional</t>
  </si>
  <si>
    <t>Completitud de la tarea</t>
  </si>
  <si>
    <t>X = A/B
A=   Número  de tareas completadas
B = Número total de tareas intentadas
Dónde:
B &gt; 0</t>
  </si>
  <si>
    <t>X = A / B
A =  Número de funciones que están incorrectas o que no fueron implementadas 
B =  Número de las funciones establecidas en la especificación de requisitos
Dónde:
B &gt; 0</t>
  </si>
  <si>
    <t>Si</t>
  </si>
  <si>
    <t>A =</t>
  </si>
  <si>
    <t>A</t>
  </si>
  <si>
    <t>M</t>
  </si>
  <si>
    <t>B =</t>
  </si>
  <si>
    <t>X =</t>
  </si>
  <si>
    <t>Exactitud funcional</t>
  </si>
  <si>
    <t xml:space="preserve">Efectividad de la tarea </t>
  </si>
  <si>
    <t>Exactitud</t>
  </si>
  <si>
    <t>X = A/B 
A= Cantidad de objetivos completados por la tarea
B = Cantidad de objetivos planteados por la tarea</t>
  </si>
  <si>
    <t>X = A/B
A =  Número de elementos de datos implementados con el estándar especifico de exactitud
B =  Número total  de elementos de datos implementados
Dónde:
B &gt; 0</t>
  </si>
  <si>
    <t>No</t>
  </si>
  <si>
    <t>Presición computacional</t>
  </si>
  <si>
    <t>Frecuencia de error</t>
  </si>
  <si>
    <t>X = A/T
A = Numero de cálculos inexactos encontrados
T =  Tiempo de operación
Dónde:
T &gt; 0</t>
  </si>
  <si>
    <t>X = A/B
A =  Número de errores cometidos por los usuarios
B =  Número de tareas
Dónde:
B &gt; 0</t>
  </si>
  <si>
    <t>Deseado: 0/15min
Peor caso: &gt;=10/15min</t>
  </si>
  <si>
    <t>X = A/T
A = Numero de  de cálculos inexactos encontrados
T =  Tiempo de operación
Dónde:
T &gt; 0</t>
  </si>
  <si>
    <t>T =</t>
  </si>
  <si>
    <t>X=</t>
  </si>
  <si>
    <t>Eficiencia</t>
  </si>
  <si>
    <t>Fiabilidad</t>
  </si>
  <si>
    <t>Tiempo de la tarea</t>
  </si>
  <si>
    <t>X = A/B
A=Tiempo planeado (min)
B=Tiempo actual (min)
Dónde:
B &gt; 0</t>
  </si>
  <si>
    <t>Madurez</t>
  </si>
  <si>
    <t xml:space="preserve">Eliminacion de errores </t>
  </si>
  <si>
    <t>X = A/B
A =  Número de fallas corregidas en la fase de diseño/codificación/pruebas
B =  Número de fallas detectadas en las pruebas
Dónde:
B &gt; 0</t>
  </si>
  <si>
    <t xml:space="preserve">Tiempo relativo de la tarea </t>
  </si>
  <si>
    <t>X = A/B
A = Tiempo que completa una tarea un usuario experto (seg)
B = Tiempo que completa una tarea un usuario normal (seg)
Dónde:
B &gt; 0</t>
  </si>
  <si>
    <t>Cobertura de pruebas</t>
  </si>
  <si>
    <t>X = A/B
A =  Número de casos de pruebas realizados en un escenario de operación durante la prueba
B =  Número de casos de prueba a ser realizados para cubrir los requerimientos
Dónde:
B &gt; 0</t>
  </si>
  <si>
    <t xml:space="preserve">Eficiencia de la tarea
</t>
  </si>
  <si>
    <t>X = A/T
A = Número de tareas efectivas
T = Tiempo de la tarea
Dónde:
T &gt; 0</t>
  </si>
  <si>
    <t>Deseado: &gt;=10/15min
Peor caso: 0/15min</t>
  </si>
  <si>
    <t>Tolerancia a fallos</t>
  </si>
  <si>
    <t xml:space="preserve">Redundancia </t>
  </si>
  <si>
    <t>X = A / B
A= Número de componentes/sistemas instalados de forma redundante
B = Número total de componentes/sistemas instalados 
Dónde:
B &gt; 0</t>
  </si>
  <si>
    <t>Tiempo medio entre fallos</t>
  </si>
  <si>
    <t>Eficiencia relativa de la tarea</t>
  </si>
  <si>
    <t xml:space="preserve">X = A/T
A =  Número total de fallas detectadas actualmente 
T =   Tiempo de operación
Donde T &gt; 0
</t>
  </si>
  <si>
    <t>X = A/B
A = Número de tareas eficientes realizadas por un usuario ordinario
B = Número de tareas eficientes planeadas
Dónde:
B &gt; 0</t>
  </si>
  <si>
    <t>Productividad económica</t>
  </si>
  <si>
    <t xml:space="preserve">X = </t>
  </si>
  <si>
    <t>X = A/B
A = Número de tareas efectivas
B = Número total de las tareas
Dónde:
B &gt; 0</t>
  </si>
  <si>
    <t>Anulacion de operación incorrecta</t>
  </si>
  <si>
    <t>Disponibilidad</t>
  </si>
  <si>
    <t>X = A / B
A= Número de operaciones incorrectas presentadas
B = Número total de funciones implementadas para anular operaciones incorrectas
Dónde:
B &gt; 0</t>
  </si>
  <si>
    <t>Tiempo de servicio</t>
  </si>
  <si>
    <t>X = A/B
A = Tiempo de servicio del sistema que se proporciona actualmente
B = Tiempo de servicio del sistema regulado en el cronograma operacional
Dónde:
B &gt; 0</t>
  </si>
  <si>
    <t>Porcentaje productivo</t>
  </si>
  <si>
    <t>Capacidad de recuperación</t>
  </si>
  <si>
    <t>X = A/B
A = Tiempo de la tarea
B =  Tiempo de productividad
Dónde:
B &gt; 0</t>
  </si>
  <si>
    <t>Tiempo medio de recuperación</t>
  </si>
  <si>
    <t>X = A / T
A = Número de casos en los cuales se ha observado que el sistema entró en  recuperación
T = Tiempo que le tomó al sistema en recuperarse 
Dónde:
T &gt; 0</t>
  </si>
  <si>
    <t>Deseado: 0/min
Peor caso: &gt;=10/min</t>
  </si>
  <si>
    <t>Tiempo medio de inactividad</t>
  </si>
  <si>
    <t xml:space="preserve">X = A/T
A = Número de fallos observados
T = Tiempo total de inactividad
Dónde:
T &gt; 0
</t>
  </si>
  <si>
    <t>Numero relativo de acciones del usuario</t>
  </si>
  <si>
    <t>X = A/B
A =  Número de acciones realizadas por los usuarios 
B =  Número de acciones necesarias actualmente
Dónde:
B &gt; 0</t>
  </si>
  <si>
    <t>Eficiencia en el desempeño</t>
  </si>
  <si>
    <t>Comportamiento del tiempo</t>
  </si>
  <si>
    <t>Prevención de fallas</t>
  </si>
  <si>
    <t>Tiempo de respuesta</t>
  </si>
  <si>
    <t>X = B - A
A= Tiempo de envío de petición
B = Tiempo en recibir la primera respuesta</t>
  </si>
  <si>
    <t>Deseado: 15 seg
Peor caso: &gt;15 seg</t>
  </si>
  <si>
    <t>X = A/B
A = Número de ocurrencia de fallas evitadas contra los casos de pruebas de fallas iniciales
B =  Número  de casos de pruebas de fallas iniciales ejecutados durante las pruebas
Dónde:
B &gt; 0</t>
  </si>
  <si>
    <t>Satisfacción</t>
  </si>
  <si>
    <t>Utilidad</t>
  </si>
  <si>
    <t>Nivel de satisfacción</t>
  </si>
  <si>
    <t>X = A/B
A=    Numero de preguntas con respuesta satisfactorias 
B = Número total de preguntas realizadas en el cuestionario
Dónde:
B &gt; 0</t>
  </si>
  <si>
    <t>Tiempo de espera</t>
  </si>
  <si>
    <t>X = B - A
A= Tiempo cuando se inicia un trabajo
B = Tiempo en completar el trabajo</t>
  </si>
  <si>
    <t>Deseado: 20 min
Peor caso: &gt;20 min</t>
  </si>
  <si>
    <t>Uso discrecional de las funciones del sistema</t>
  </si>
  <si>
    <t>X = A/B
A=  Número de veces que se utilizan las funciones/sistemas del software 
B=  Número de veces que están destinados a ser usados
Dónde: 
B &gt; 0</t>
  </si>
  <si>
    <t xml:space="preserve">Rendimiento </t>
  </si>
  <si>
    <t>X = A/T
A= Número de tareas completadas 
T = Intervalo de tiempo
Dónde:
T &gt; 0</t>
  </si>
  <si>
    <t>Deseado: &gt;=10/20min
Peor caso: 0/20min</t>
  </si>
  <si>
    <t>Porcentaje de quejas de los clientes</t>
  </si>
  <si>
    <t>X = A/B
A =  Número de clientes que se quejan
B =  Número total de clientes
Dónde: 
B &gt; 0</t>
  </si>
  <si>
    <t>Deseado: 10 seg
Peor caso: &gt;10 seg</t>
  </si>
  <si>
    <t>Utilización de recursos</t>
  </si>
  <si>
    <t>Líneas de codigo</t>
  </si>
  <si>
    <t>X = A
A = Número de líneas de código</t>
  </si>
  <si>
    <t>Deseado: 1
Peor caso: &gt;=50</t>
  </si>
  <si>
    <t>Libertad de Riesgo</t>
  </si>
  <si>
    <t>Utilización de CPU</t>
  </si>
  <si>
    <t>Financiera</t>
  </si>
  <si>
    <t>X = A
A=  Cantidad de CPU que es usado para realizar una tarea</t>
  </si>
  <si>
    <t>Retorno de la Inversión (ROI)</t>
  </si>
  <si>
    <t>Deseado: 0 %
Peor caso: &gt;=10%</t>
  </si>
  <si>
    <t>X = A/B
A = Beneficios obtenidos
B = Beneficios esperados
Dónde:
B &gt; 0</t>
  </si>
  <si>
    <t>Utilización de la memoria</t>
  </si>
  <si>
    <t>X = A/B
A = Cantidad de memoria que es usado para realizar una tarea</t>
  </si>
  <si>
    <t>Deseado: 0%
Peor caso: &gt;=10%</t>
  </si>
  <si>
    <t xml:space="preserve">Utilización de los dispositivos de E/S  </t>
  </si>
  <si>
    <t>X = B-A
A = Tiempo que los dispositivos de E/S pasan ocupados en realizar una tarea 
B =  Tiempo de operación
Dónde:
B &gt; 0</t>
  </si>
  <si>
    <t>Deseado: 0 seg
Peor caso: &gt;= 15 seg</t>
  </si>
  <si>
    <t>Tiempo para lograr el retorno de la inversión</t>
  </si>
  <si>
    <t>X = A/B
A = Tiempo real para lograr el ROI
B = Tiempo aceptable para lograr el ROI
Dónde:
B &gt; 0</t>
  </si>
  <si>
    <t>Capacidad</t>
  </si>
  <si>
    <t xml:space="preserve">Numero de peticiones online (Max) </t>
  </si>
  <si>
    <t>X = A/T
A= Número máximo de peticiones online procesada
T = Tiempo de operación
Dónde:
T &gt; 0</t>
  </si>
  <si>
    <t>Deseado: &gt;=10/3min
Peor caso: 0/3min</t>
  </si>
  <si>
    <t>Rendimiento relativo de negocios</t>
  </si>
  <si>
    <t>X = B/A
A = Monto de inversión de TI o las ventas planeadas  de la empresa para la comparación
B = Monto de la inversión de TI o de las ventas de la empresa
Dónde: 
A &gt; 0</t>
  </si>
  <si>
    <t>Balanced Score Card</t>
  </si>
  <si>
    <t>X = A/B
A = Resultado del BSC
B = BSC planeado
Dónde: 
B &gt; 0</t>
  </si>
  <si>
    <t xml:space="preserve">Número de accesos simultaneos (Max) </t>
  </si>
  <si>
    <t>X = A/T
A= Número máximo de accesos simultáneos
T = Tiempo de operación
Dónde:
T &gt; 0</t>
  </si>
  <si>
    <t>X = B-A
A = Tiempo que los dispositivos de E/S pasan ocupados para realizar la tarea 
B =  Tiempo de operación
Dónde:
B &gt; 0</t>
  </si>
  <si>
    <t>Tiempo de entrega</t>
  </si>
  <si>
    <t>X = A/B
A = Tiempo de entrega planeado o  retrasos en las entregas
B = Tiempo de entrega actual o retrasos en las entregas
Dónde: 
B &gt; 0</t>
  </si>
  <si>
    <t>Facilidad de uso</t>
  </si>
  <si>
    <t>Capacidad de reconocer su adecuación</t>
  </si>
  <si>
    <t>Integridad de descripción</t>
  </si>
  <si>
    <t>X = A/B
A =  Número de funciones (o tipos de funciones) descritas como entendibles en la descripción del producto
B =  Número total de funciones (o tipos de funciones)
Dónde:
B &gt; 0</t>
  </si>
  <si>
    <t>Ganancias para cada cliente</t>
  </si>
  <si>
    <t>X = A/B
A = Ingresos reales de un cliente
B = Ingresos planeados de un cliente
Dónde: 
B &gt; 0</t>
  </si>
  <si>
    <t>Capacidad de demostración</t>
  </si>
  <si>
    <t xml:space="preserve">Errores con consecuencias económicas </t>
  </si>
  <si>
    <t>X = A/B
A =  Número de funciones implementadas con capacidad de demostración 
B =   Número total de funciones que requieren capacidad de demostración
Dónde:
B &gt; 0</t>
  </si>
  <si>
    <t>X = A/B
A = Número de errores con consecuencias económicas
B = Número total de situaciones de uso
Dónde: 
B &gt; 0</t>
  </si>
  <si>
    <t>Capacidad de ser entendido</t>
  </si>
  <si>
    <t>Corrupción del software</t>
  </si>
  <si>
    <t>Funciones evidentes</t>
  </si>
  <si>
    <t>Sistema de transmisión de ancho de banda</t>
  </si>
  <si>
    <t>X = A/B
A = Número  de ocurrencias de corrupción del software  
B = Número total de situaciones de uso
Dónde: 
B &gt; 0</t>
  </si>
  <si>
    <t>X = A/B
A= Número de funciones (o tipo de funciones) evidentes al usuario
B = Número total de funciones (o tipo de funciones)
Dónde:
B &gt; 0</t>
  </si>
  <si>
    <t>X = A/T
A= Cantidad máxima de transmisión de datos
T = Tiempo de operación
Dónde:
T &gt; 0</t>
  </si>
  <si>
    <t>Deseado: &gt;=10/min
Peor caso: 0/min</t>
  </si>
  <si>
    <t>Salud y Seguridad</t>
  </si>
  <si>
    <t>Frecuencia de problemas en la salud y seguridad del usuario</t>
  </si>
  <si>
    <t>Efectividad de la documentación del usuario o ayuda del sistema</t>
  </si>
  <si>
    <t>X = A/B
A = Número de usuarios que notificaron problemas de salud
B = Número total de usuarios
Dónde: 
B &gt; 0</t>
  </si>
  <si>
    <t>X = A/B
A= Número de funciones descritas correctamente
B = Número  total de funciones implementadas
Dónde:
B &gt; 0</t>
  </si>
  <si>
    <t>Operatividad</t>
  </si>
  <si>
    <t>Impacto en la salud y seguridad del usuario</t>
  </si>
  <si>
    <t>X = A/T
A =  Número de personas afectadas
T = Tiempo
Dónde: 
T&gt; 0</t>
  </si>
  <si>
    <t>Deseado: 0/12 meses
Peor caso: &gt;=5/12 meses</t>
  </si>
  <si>
    <t>Recuperabilidad de error operacional</t>
  </si>
  <si>
    <t>X = A / B
A= Número de funciones implementadas con tolerancia de error de usuarios
B = Número total de funciones requeridas con capacidad de tolerancia
Dónde:
B &gt; 0</t>
  </si>
  <si>
    <t>Claridad de mensajes</t>
  </si>
  <si>
    <t>X = A/B
A= Número de mensajes implementados con explicaciones claras
B = Número total de mensajes implementados
Dónde:
B &gt; 0</t>
  </si>
  <si>
    <t>Seguridad de las personas afectadas por el uso del sistema</t>
  </si>
  <si>
    <t>X = A/B
A = Número  de personas puestas en peligro
B = Número total de personas potencialmente afectadas por el sistema
Dónde: 
B &gt; 0</t>
  </si>
  <si>
    <t>Consistencia operacional</t>
  </si>
  <si>
    <t>X = A / B
A= Número de funciones descritas correctamente
B = Número  total de funciones implementadas
Dónde:
B &gt; 0</t>
  </si>
  <si>
    <t>X = A/B
A= Número de  de operaciones que se comportan de manera incoherente
B = Número total de operaciones que se comportan de forma normal
Dónde:
B &gt; 0</t>
  </si>
  <si>
    <t>Ambiental</t>
  </si>
  <si>
    <t>Impacto Ambiental</t>
  </si>
  <si>
    <t xml:space="preserve">X = A/B
A = Impacto ambiental aceptable
B = Impacto ambiental real
Dónde: 
B &gt; 0
</t>
  </si>
  <si>
    <t>Posibilidad de personalización</t>
  </si>
  <si>
    <t>X = A / B
A= Número de mensajes implementados con explicaciones claras
B = Número total de mensajes implementados
Dónde:
B &gt; 0</t>
  </si>
  <si>
    <t>X = A/B
A =  Número de funciones implementadas que pueden ser personalizados durante la operación
B =  Número de funciones que requieran la capacidad de personalización
Dónde:
B &gt; 0</t>
  </si>
  <si>
    <t>Cobertura de contexto</t>
  </si>
  <si>
    <t>Completitud de Contexto</t>
  </si>
  <si>
    <t>X = A/B
A=  Número de distintos contextos de uso inacaptables
B =   Número total de distintos contextos de uso
Dónde:
B &gt; 0</t>
  </si>
  <si>
    <t>Protección contra errores del usuario</t>
  </si>
  <si>
    <t>Verificación de entradas válidas</t>
  </si>
  <si>
    <t>X = A / B
A= Número de  de operaciones que se comportan de manera incoherente
B = Número total de operaciones que se comportan de forma normal
Dónde:
B &gt; 0</t>
  </si>
  <si>
    <t>X = A/B
A= Número de elementos de entrada que son validados
B = Número de elementos que necesitan ser validados
Dónde:
B &gt; 0</t>
  </si>
  <si>
    <t>B</t>
  </si>
  <si>
    <t>X = A / B
A =  Número de funciones implementadas que pueden ser personalizados durante la operación
B =  Número de funciones que requieran la capacidad de personalización
Dónde:
B &gt; 0</t>
  </si>
  <si>
    <t>Prevención del uso incorrecto</t>
  </si>
  <si>
    <t>X = A/B
A =  Número operaciones iniciales incorrectas  
B = Número de funciones implementadas para evitar fallos de funcionamiento provocados por un uso incorrecto
Dónde:
B &gt; 0</t>
  </si>
  <si>
    <t>Flexibilidad</t>
  </si>
  <si>
    <t>Función flexible del diseño</t>
  </si>
  <si>
    <t>X = A/B
A= Número de características diseñadas con completa flexibilidad
B =  Número total de  características de diseño
Dónde:
B &gt; 0</t>
  </si>
  <si>
    <t>Estética de la Interfaz del usuario</t>
  </si>
  <si>
    <t>Personalización de la apariencia de la interfaz del usuario</t>
  </si>
  <si>
    <t xml:space="preserve">X = A/B
A= Número de elementos de interfaz que pueden ser personalizados
B = Número  total de elementos de interfaz
Dónde:
B &gt; 0
</t>
  </si>
  <si>
    <t>X = A/B
A =  Número operaciones iniciales incorrectas  
B = Número   de funciones implementadas para evitar fallos de funcionamiento provocados por un uso incorrecto
Dónde:
B &gt; 0</t>
  </si>
  <si>
    <t>Accesibilidad técnica</t>
  </si>
  <si>
    <t>Accesibilidad física</t>
  </si>
  <si>
    <t>X = A/B
A= Número de funciones a las que pueden acceder personas con discapacidad
B = Número  total de elementos de interfaz
Dónde:
B &gt; 0</t>
  </si>
  <si>
    <t>Seguridad</t>
  </si>
  <si>
    <t>Confidencialidad</t>
  </si>
  <si>
    <t>Capacidad de control de acceso</t>
  </si>
  <si>
    <t>X = A / B
A =  Número de diferentes tipos de operaciones ilegales detectados
B =  Número de tipos de operaciones ilegales en la especificación
Dónde:
B &gt; 0</t>
  </si>
  <si>
    <t>Encriptación de datos</t>
  </si>
  <si>
    <t>X = A / B
A =  Número de elementos de datos  encriptados/desencriptados correctamente
B =  Número de  elementos de datos  que requiere encriptación/desencriptación
Dónde:
B &gt; 0</t>
  </si>
  <si>
    <t>Integridad</t>
  </si>
  <si>
    <t>Prevención de corrupción de datos</t>
  </si>
  <si>
    <t>X = A / B
A =  Número de casos de corrupción de datos ocurridos en la actualidad
B =  Número  de accesos donde se espera que ocurran daños de datos
Dónde:
B &gt; 0</t>
  </si>
  <si>
    <t xml:space="preserve">No repudio </t>
  </si>
  <si>
    <t>Utilización de firma digital</t>
  </si>
  <si>
    <t>X = A / B
A = Número de eventos procesados  usando firma digital
B =  Número de eventos que requieran la propiedad de no - repudio 
Dónde:
B &gt; 0</t>
  </si>
  <si>
    <t xml:space="preserve">Responsabilidad </t>
  </si>
  <si>
    <t>Capacidad de auditoría de acceso</t>
  </si>
  <si>
    <t>X = A / B
A =  Número  de accesos al sistemas ocurridos en la realidad
B = Número de accesos al sistema registrados en el log del sistema
Dónde:
B &gt; 0</t>
  </si>
  <si>
    <t>Autenticidad</t>
  </si>
  <si>
    <t>Métodos de autenticación</t>
  </si>
  <si>
    <t>X = A
A =  Número de métodos de autenticación  previstos</t>
  </si>
  <si>
    <t>Deseado: 3
Peor caso: 0</t>
  </si>
  <si>
    <t>Compatibilidad</t>
  </si>
  <si>
    <t>Co - existencia</t>
  </si>
  <si>
    <t>Co – existencia disponible</t>
  </si>
  <si>
    <t>X = A/B
A =  Número de sistemas con las que el producto puede coexistir
B =  Número de sistemas con las que el producto requiere de coexistencia
Dónde:
B &gt; 0</t>
  </si>
  <si>
    <t>Interoperatividad</t>
  </si>
  <si>
    <t>Conectividad con sistemas externos</t>
  </si>
  <si>
    <t>X = A/B
A= Número de interfaces implementadas con otros sistemas
B = Número total de interfaces externas
Dónde:
B &gt; 0</t>
  </si>
  <si>
    <t>Capacidad de intercambiar de datos</t>
  </si>
  <si>
    <t>X = A/B
A= Número  de datos que se han intercambiado sin problemas con otro sistema
B =  Número total de datos que se intercambiaran  
Dónde:
B &gt; 0</t>
  </si>
  <si>
    <t>Mantenibilidad</t>
  </si>
  <si>
    <t xml:space="preserve">Modularidad </t>
  </si>
  <si>
    <t>Capacidad de condensación</t>
  </si>
  <si>
    <t>X = A / B
A =  Número de sistemas que no son afectados por cambios en el sistema
B =  Número total de sistemas específicos
Dónde:
B &gt; 0</t>
  </si>
  <si>
    <t xml:space="preserve">Capacidad de ser analizado </t>
  </si>
  <si>
    <t>Capacidad de pistas de auditoría</t>
  </si>
  <si>
    <t>X = A / B
A =  Número de datos realmente grabadas durante la operación
B =  Número de datos previstos a grabarse para controlar el estado del sistema durante la operación
Dónde:
B &gt; 0</t>
  </si>
  <si>
    <t xml:space="preserve">Acoplamiento de clases </t>
  </si>
  <si>
    <t>X = A
A  =  Número de relaciones que tiene una función con respecto a otras clases</t>
  </si>
  <si>
    <t>Deseado: 1
Peor caso: &gt;=4</t>
  </si>
  <si>
    <t>Reusabilidad</t>
  </si>
  <si>
    <t xml:space="preserve">Ejecución de reusabilidad </t>
  </si>
  <si>
    <t>X = A / B
A =  Número de elementos reutilizados
B =  Número total de elementos de la biblioteca reutilizable
Dónde:
B &gt; 0</t>
  </si>
  <si>
    <t>Diagnóstico de funciones suficientes</t>
  </si>
  <si>
    <t>X = A/B
A =  Número de funciones de diagnóstico implementadas
B =  Número de funciones de  diagnóstico requeridas en la especificación de requerimientos
Dónde:
B &gt; 0</t>
  </si>
  <si>
    <t>X = A / B
A =  Número de datos grabadas durante la operación
B =  Número de datos previstos a grabarse para controlar el estado del sistema durante la operación
Dónde:
B &gt; 0</t>
  </si>
  <si>
    <t>Capacidad de ser modificado</t>
  </si>
  <si>
    <t>Grado de localización de corrección de impacto</t>
  </si>
  <si>
    <t>X = A/B
A = Número  de fallas aparecidas después que se ha resuelto un fallo
B =  Número de fallas resueltas
Dónde:
B &gt; 0</t>
  </si>
  <si>
    <t>Complejidad de modificación</t>
  </si>
  <si>
    <t>X = A/T
A = Número de modificaciones 
B = Tiempo de trabajo que le toma al desarrollador modificar
Dónde:
T &gt; 0</t>
  </si>
  <si>
    <t>Deseado: &gt;=1/60min
Peor caso: 0/60min</t>
  </si>
  <si>
    <t xml:space="preserve">Complejidad ciclomática </t>
  </si>
  <si>
    <t xml:space="preserve">X = A+1
A = Numero de instrucciones condicionales que tiene una función </t>
  </si>
  <si>
    <t>Deseado: 1
Peor caso: &gt;=15</t>
  </si>
  <si>
    <t>Índice de éxito de modificación</t>
  </si>
  <si>
    <t>X = A/B
A = Número de problemas dentro de un determinado período antes de mantenimiento B = Número de problemas en el mismo período después del mantenimiento
Dónde:
B &gt; 0</t>
  </si>
  <si>
    <t xml:space="preserve">Profundidad de herencia </t>
  </si>
  <si>
    <t xml:space="preserve">Capacidad de ser probado </t>
  </si>
  <si>
    <t xml:space="preserve">Capacidad de reinicio de pruebas  </t>
  </si>
  <si>
    <t>X = A
A = Número de jerarquías empleadas para una determinada función</t>
  </si>
  <si>
    <t>X = A/B
A = Número de casos en los cuales el mantenedor puede pausar y restaurar las pruebas
B = Número de casos de pausa en la ejecución de pruebas
Dónde:
B &gt; 0</t>
  </si>
  <si>
    <t>Deseado: 0
Peor caso: &gt;= 4</t>
  </si>
  <si>
    <t>Portabilidad</t>
  </si>
  <si>
    <t>Adaptabilidad</t>
  </si>
  <si>
    <t>Adaptabilidad en entorno hardware</t>
  </si>
  <si>
    <t>X = A/B
A =  Número funciones operativas de las tareas que no se hayan completado durante las pruebas operativas con el entorno hardware
B =  Número total de funciones que han sido probadas  
Dónde:
B &gt; 0</t>
  </si>
  <si>
    <t>Capacidad de ser probado</t>
  </si>
  <si>
    <t>Completitud funcional de funciones de pruebas</t>
  </si>
  <si>
    <t>X = A/B
A = Número  de funciones de prueba implementadas 
B = Número de funciones de prueba requeridas
Dónde:
B &gt; 0</t>
  </si>
  <si>
    <t>NA</t>
  </si>
  <si>
    <t>Capacidad de prueba autónoma</t>
  </si>
  <si>
    <t>X = A/B
A = Número de pruebas que están dependiendo de otros sistemas
B = Número total de pruebas dependientes con otros sistemas
Dónde:
B &gt; 0</t>
  </si>
  <si>
    <t>Adaptabilidad en entorno de software</t>
  </si>
  <si>
    <t xml:space="preserve">X = A/B
A =  Número de funciones operativas de las tareas que no se hayan completado durante las pruebas operativas con el sistema
B =  Número total de funciones que han sido probadas 
Dónde:
B &gt; 0 </t>
  </si>
  <si>
    <t>Adaptabilidad en entorno empresarial</t>
  </si>
  <si>
    <t>X = A/B
A =  Número de funciones operativas de las tareas que no se hayan completado durante las pruebas operativas con usuarios del entorno empresarial
B =  Número total de funciones que han sido probadas  
Dónde:
B &gt; 0</t>
  </si>
  <si>
    <t>Capacidad de ser Instalado</t>
  </si>
  <si>
    <t>Eficiencia en el tiempo de instalación</t>
  </si>
  <si>
    <t>X = A/T
A =  Número de reintentos al instalar el sistema
T =  Tiempo total transcurrido al instalar el sistema
Dónde:
T &gt; 0</t>
  </si>
  <si>
    <t>Facilidad de instalación</t>
  </si>
  <si>
    <t>X = A/B
A =  Número casos en que los usuarios tuvieron éxito al instalar el sistema cambiando proceso de instalación para su conveniencia
B =  Número total de casos en que los usuarios han intentado cambiar el proceso de instalación para su conveniencia
Dónde:
B &gt; 0</t>
  </si>
  <si>
    <t>Capacidad de ser Reemplazado</t>
  </si>
  <si>
    <t>Consistencia en la función de soporte al usuario</t>
  </si>
  <si>
    <t>X = A/B
A =  Número de nuevas funciones que son consideradas como no consistentes por el usuario
B =  Número de nuevas funciones  
Dónde:
B &gt; 0</t>
  </si>
  <si>
    <t>Inclusividad funcional</t>
  </si>
  <si>
    <t>X = A/B
A =  Número de funciones que producen resultados similares con anterioridad y que no se han exigido cambios
B =  Número de funciones probadas que son similares a las funciones proporcionadas por otro software para ser reemplazado
Dónde:
B &gt; 0</t>
  </si>
  <si>
    <t>Uso continuo de datos</t>
  </si>
  <si>
    <t>X = A/B
A =  número de datos que son continuamente solo utilizables por el software a ser reemplazado
B =  Número de datos que son reutilizables por el software a ser reemplazado
Dónde:
B &gt; 0</t>
  </si>
  <si>
    <t>RESULTADO FINAL DEL ANÁLISIS DE CALIDAD DE PRODUCTOS SOFTWARE EN EMPRESAS DE DESARROLLO DE SOFTWARE APLICANDO LA NORMA ISO/IEC 25000</t>
  </si>
  <si>
    <t>CALIDAD</t>
  </si>
  <si>
    <t>CALIDAD DEL SISTEMA</t>
  </si>
  <si>
    <t>NIVEL DE PUNTUACIÓN</t>
  </si>
  <si>
    <t>GRADO DE SATISFACCIÓN</t>
  </si>
  <si>
    <t>Interna</t>
  </si>
  <si>
    <t>Externa</t>
  </si>
  <si>
    <t>Uso</t>
  </si>
  <si>
    <t>Total</t>
  </si>
  <si>
    <t>Seleccionar</t>
  </si>
  <si>
    <t>CALIDAD TOTAL OBTENIDO DEL SISTEMA LOGINOTIFICADOR</t>
  </si>
  <si>
    <t>Calidad Obtenida</t>
  </si>
  <si>
    <t>Calidad Faltante</t>
  </si>
  <si>
    <t>CALIDAD INTERNA, EXTERNA Y EN USO OBTENIDO DEL SISTEMA LOGINOTIFICADOR</t>
  </si>
  <si>
    <t>Calidad</t>
  </si>
  <si>
    <t>Grado de Satisfacción</t>
  </si>
  <si>
    <t>Calidad obtenida</t>
  </si>
  <si>
    <t>Calidad Interna</t>
  </si>
  <si>
    <t>Calidad Externa</t>
  </si>
  <si>
    <t>Calidad en Uso</t>
  </si>
  <si>
    <t>Calidad Total</t>
  </si>
  <si>
    <t xml:space="preserve">VALOR TOTAL OBTENIDO DE CADA CARACTERÍSTICAS DE CALIDAD </t>
  </si>
  <si>
    <t>CALIDAD INTERNA</t>
  </si>
  <si>
    <t>Características</t>
  </si>
  <si>
    <t>Valor Parcial Total (/10)</t>
  </si>
  <si>
    <t>Nivel de importancia</t>
  </si>
  <si>
    <t>Porcentaje de Importancia</t>
  </si>
  <si>
    <t>Valor Final</t>
  </si>
  <si>
    <t>Subtotal de la Calidad del Sistema (/10)</t>
  </si>
  <si>
    <t>Calidad Total del Sistema (/10)</t>
  </si>
  <si>
    <t>Valor obtenido</t>
  </si>
  <si>
    <t>CALIDAD EXTERNA</t>
  </si>
  <si>
    <t>CALIDAD EN USO</t>
  </si>
  <si>
    <t>Cobertura de Contexto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</si>
</sst>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 #,##0.00"/>
  </numFmts>
  <fonts count="22">
    <font>
      <sz val="11.0"/>
      <color rgb="FF000000"/>
      <name val="Calibri"/>
    </font>
    <font>
      <sz val="11.0"/>
      <color rgb="FF000000"/>
      <name val="Verdana"/>
    </font>
    <font>
      <b/>
      <sz val="14.0"/>
      <color rgb="FF4472C4"/>
      <name val="Verdana"/>
    </font>
    <font>
      <sz val="12.0"/>
      <color rgb="FF000000"/>
      <name val="Arial"/>
    </font>
    <font>
      <b/>
      <sz val="11.0"/>
      <color rgb="FF4472C4"/>
      <name val="Verdana"/>
    </font>
    <font>
      <b/>
      <sz val="11.0"/>
      <color rgb="FF000000"/>
      <name val="Verdana"/>
    </font>
    <font/>
    <font>
      <b/>
      <sz val="10.0"/>
      <color rgb="FF000000"/>
      <name val="Verdana"/>
    </font>
    <font>
      <sz val="10.0"/>
      <color rgb="FF000000"/>
      <name val="Verdana"/>
    </font>
    <font>
      <b/>
      <sz val="16.0"/>
      <color rgb="FF000000"/>
      <name val="Verdana"/>
    </font>
    <font>
      <b/>
      <sz val="28.0"/>
      <color rgb="FF000000"/>
      <name val="Verdana"/>
    </font>
    <font>
      <sz val="10.0"/>
      <color rgb="FFFF0000"/>
      <name val="Verdana"/>
    </font>
    <font>
      <sz val="11.0"/>
      <color rgb="FFFF0000"/>
      <name val="Verdana"/>
    </font>
    <font>
      <sz val="15.0"/>
      <color rgb="FFFF0000"/>
      <name val="Verdana"/>
    </font>
    <font>
      <sz val="11.0"/>
      <color rgb="FFC00000"/>
      <name val="Verdana"/>
    </font>
    <font>
      <b/>
      <sz val="12.0"/>
      <color rgb="FFFF0000"/>
      <name val="Verdana"/>
    </font>
    <font>
      <b/>
      <sz val="11.0"/>
      <color rgb="FF000000"/>
      <name val="Calibri"/>
    </font>
    <font>
      <b/>
      <sz val="13.0"/>
      <color rgb="FFFFFFFF"/>
      <name val="Arial"/>
    </font>
    <font>
      <b/>
      <sz val="11.0"/>
      <color rgb="FF1F497D"/>
      <name val="Arial"/>
    </font>
    <font>
      <sz val="10.0"/>
      <color rgb="FF000000"/>
      <name val="Arial"/>
    </font>
    <font>
      <b/>
      <sz val="14.0"/>
      <color rgb="FF000000"/>
      <name val="Arial"/>
    </font>
    <font>
      <sz val="11.0"/>
      <color rgb="FF000000"/>
      <name val="Arial"/>
    </font>
  </fonts>
  <fills count="7">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DEEAF6"/>
        <bgColor rgb="FFDEEAF6"/>
      </patternFill>
    </fill>
    <fill>
      <patternFill patternType="solid">
        <fgColor rgb="FFC6D9F1"/>
        <bgColor rgb="FFC6D9F1"/>
      </patternFill>
    </fill>
    <fill>
      <patternFill patternType="solid">
        <fgColor rgb="FF4F81BD"/>
        <bgColor rgb="FF4F81BD"/>
      </patternFill>
    </fill>
  </fills>
  <borders count="30">
    <border/>
    <border>
      <left style="medium">
        <color rgb="FF4472C4"/>
      </left>
      <right style="medium">
        <color rgb="FF4472C4"/>
      </right>
      <top style="medium">
        <color rgb="FF4472C4"/>
      </top>
      <bottom style="medium">
        <color rgb="FF4472C4"/>
      </bottom>
    </border>
    <border>
      <left style="medium">
        <color rgb="FF4472C4"/>
      </left>
      <top style="medium">
        <color rgb="FF4472C4"/>
      </top>
      <bottom style="medium">
        <color rgb="FF4472C4"/>
      </bottom>
    </border>
    <border>
      <right style="medium">
        <color rgb="FF4472C4"/>
      </right>
      <top style="medium">
        <color rgb="FF4472C4"/>
      </top>
      <bottom style="medium">
        <color rgb="FF4472C4"/>
      </bottom>
    </border>
    <border>
      <left style="medium">
        <color rgb="FF4472C4"/>
      </left>
      <right style="medium">
        <color rgb="FF4472C4"/>
      </right>
      <top style="medium">
        <color rgb="FF4472C4"/>
      </top>
    </border>
    <border>
      <left style="medium">
        <color rgb="FF4472C4"/>
      </left>
      <top style="medium">
        <color rgb="FF4472C4"/>
      </top>
    </border>
    <border>
      <right style="medium">
        <color rgb="FF4472C4"/>
      </right>
      <top style="medium">
        <color rgb="FF4472C4"/>
      </top>
    </border>
    <border>
      <left style="medium">
        <color rgb="FF4472C4"/>
      </left>
      <right style="medium">
        <color rgb="FF4472C4"/>
      </right>
    </border>
    <border>
      <left style="medium">
        <color rgb="FF4472C4"/>
      </left>
    </border>
    <border>
      <right style="medium">
        <color rgb="FF4472C4"/>
      </right>
    </border>
    <border>
      <left style="medium">
        <color rgb="FF4472C4"/>
      </left>
      <right style="medium">
        <color rgb="FF4472C4"/>
      </right>
      <bottom style="medium">
        <color rgb="FF4472C4"/>
      </bottom>
    </border>
    <border>
      <left style="medium">
        <color rgb="FF4472C4"/>
      </left>
      <bottom style="medium">
        <color rgb="FF4472C4"/>
      </bottom>
    </border>
    <border>
      <right style="medium">
        <color rgb="FF4472C4"/>
      </right>
      <bottom style="medium">
        <color rgb="FF4472C4"/>
      </bottom>
    </border>
    <border>
      <top style="medium">
        <color rgb="FF4472C4"/>
      </top>
      <bottom style="medium">
        <color rgb="FF4472C4"/>
      </bottom>
    </border>
    <border>
      <left/>
      <right/>
      <top/>
      <bottom/>
    </border>
    <border>
      <left/>
      <top/>
      <bottom/>
    </border>
    <border>
      <top/>
      <bottom/>
    </border>
    <border>
      <right/>
      <top/>
      <bottom/>
    </border>
    <border>
      <left style="medium">
        <color rgb="FF4F81BD"/>
      </left>
      <right style="medium">
        <color rgb="FF4F81BD"/>
      </right>
      <top/>
    </border>
    <border>
      <left style="medium">
        <color rgb="FF4F81BD"/>
      </left>
      <right style="medium">
        <color rgb="FF4F81BD"/>
      </right>
      <top style="medium">
        <color rgb="FF4F81BD"/>
      </top>
      <bottom style="medium">
        <color rgb="FF4F81BD"/>
      </bottom>
    </border>
    <border>
      <right style="medium">
        <color rgb="FF4F81BD"/>
      </right>
      <top style="medium">
        <color rgb="FF4F81BD"/>
      </top>
      <bottom style="medium">
        <color rgb="FF4F81BD"/>
      </bottom>
    </border>
    <border>
      <left style="medium">
        <color rgb="FF4F81BD"/>
      </left>
      <right style="medium">
        <color rgb="FF4F81BD"/>
      </right>
    </border>
    <border>
      <right style="medium">
        <color rgb="FF4F81BD"/>
      </right>
      <bottom style="medium">
        <color rgb="FF4F81BD"/>
      </bottom>
    </border>
    <border>
      <left style="medium">
        <color rgb="FF4F81BD"/>
      </left>
      <top style="medium">
        <color rgb="FF4F81BD"/>
      </top>
    </border>
    <border>
      <left style="medium">
        <color rgb="FF4F81BD"/>
      </left>
      <right style="medium">
        <color rgb="FF4F81BD"/>
      </right>
      <top style="medium">
        <color rgb="FF4F81BD"/>
      </top>
    </border>
    <border>
      <left style="medium">
        <color rgb="FF4F81BD"/>
      </left>
    </border>
    <border>
      <left style="medium">
        <color rgb="FF4F81BD"/>
      </left>
      <right style="medium">
        <color rgb="FF4F81BD"/>
      </right>
      <bottom/>
    </border>
    <border>
      <left style="medium">
        <color rgb="FF4F81BD"/>
      </left>
      <bottom style="medium">
        <color rgb="FF4F81BD"/>
      </bottom>
    </border>
    <border>
      <left style="medium">
        <color rgb="FF4F81BD"/>
      </left>
      <top/>
      <bottom/>
    </border>
    <border>
      <left style="medium">
        <color rgb="FF4F81BD"/>
      </left>
      <right style="medium">
        <color rgb="FF4F81BD"/>
      </right>
      <bottom style="medium">
        <color rgb="FF4F81BD"/>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0" fillId="0" fontId="1" numFmtId="9" xfId="0" applyFont="1" applyNumberFormat="1"/>
    <xf borderId="0" fillId="0" fontId="2" numFmtId="0" xfId="0" applyAlignment="1" applyFont="1">
      <alignment horizontal="center" shrinkToFit="0" vertical="center" wrapText="1"/>
    </xf>
    <xf borderId="0" fillId="0" fontId="3" numFmtId="0" xfId="0" applyFont="1"/>
    <xf borderId="0" fillId="0" fontId="4" numFmtId="0" xfId="0" applyAlignment="1" applyFont="1">
      <alignment horizontal="center" shrinkToFit="0" vertical="center" wrapText="1"/>
    </xf>
    <xf borderId="1" fillId="0" fontId="5" numFmtId="164" xfId="0" applyAlignment="1" applyBorder="1" applyFont="1" applyNumberFormat="1">
      <alignment horizontal="center" shrinkToFit="0" vertical="center" wrapText="1"/>
    </xf>
    <xf borderId="0" fillId="0" fontId="4" numFmtId="9" xfId="0" applyAlignment="1" applyFont="1" applyNumberFormat="1">
      <alignment horizontal="center" shrinkToFit="0" vertical="center" wrapText="1"/>
    </xf>
    <xf borderId="2" fillId="0" fontId="5" numFmtId="164" xfId="0" applyAlignment="1" applyBorder="1" applyFont="1" applyNumberFormat="1">
      <alignment horizontal="center" shrinkToFit="0" vertical="center" wrapText="1"/>
    </xf>
    <xf borderId="3" fillId="0" fontId="6" numFmtId="0" xfId="0" applyBorder="1" applyFont="1"/>
    <xf borderId="1" fillId="0" fontId="5" numFmtId="0" xfId="0" applyAlignment="1" applyBorder="1" applyFont="1">
      <alignment horizontal="center" shrinkToFit="0" vertical="center" wrapText="1"/>
    </xf>
    <xf borderId="1" fillId="0" fontId="5" numFmtId="9" xfId="0" applyAlignment="1" applyBorder="1" applyFont="1" applyNumberFormat="1">
      <alignment horizontal="center" shrinkToFit="0" vertical="center" wrapText="1"/>
    </xf>
    <xf borderId="4" fillId="0" fontId="7"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5" fillId="0" fontId="8" numFmtId="0" xfId="0" applyAlignment="1" applyBorder="1" applyFont="1">
      <alignment horizontal="center" vertical="center"/>
    </xf>
    <xf borderId="6" fillId="0" fontId="6" numFmtId="0" xfId="0" applyBorder="1" applyFont="1"/>
    <xf borderId="4" fillId="0" fontId="8" numFmtId="0" xfId="0" applyAlignment="1" applyBorder="1" applyFont="1">
      <alignment horizontal="center" vertical="center"/>
    </xf>
    <xf borderId="5" fillId="0" fontId="7" numFmtId="0" xfId="0" applyAlignment="1" applyBorder="1" applyFont="1">
      <alignment horizontal="center" vertical="center"/>
    </xf>
    <xf borderId="4" fillId="2" fontId="8" numFmtId="0" xfId="0" applyAlignment="1" applyBorder="1" applyFill="1" applyFont="1">
      <alignment horizontal="center" vertical="center"/>
    </xf>
    <xf borderId="6" fillId="0" fontId="8" numFmtId="0" xfId="0" applyAlignment="1" applyBorder="1" applyFont="1">
      <alignment horizontal="center" vertical="center"/>
    </xf>
    <xf borderId="4" fillId="0" fontId="8" numFmtId="2" xfId="0" applyAlignment="1" applyBorder="1" applyFont="1" applyNumberFormat="1">
      <alignment horizontal="center" vertical="center"/>
    </xf>
    <xf borderId="4" fillId="0" fontId="8" numFmtId="9" xfId="0" applyAlignment="1" applyBorder="1" applyFont="1" applyNumberFormat="1">
      <alignment horizontal="center" vertical="center"/>
    </xf>
    <xf borderId="4" fillId="0" fontId="9" numFmtId="2" xfId="0" applyAlignment="1" applyBorder="1" applyFont="1" applyNumberFormat="1">
      <alignment horizontal="center" vertical="center"/>
    </xf>
    <xf borderId="4" fillId="0" fontId="10" numFmtId="2" xfId="0" applyAlignment="1" applyBorder="1" applyFont="1" applyNumberFormat="1">
      <alignment horizontal="center" vertical="center"/>
    </xf>
    <xf borderId="7" fillId="0" fontId="6" numFmtId="0" xfId="0" applyBorder="1" applyFont="1"/>
    <xf borderId="8" fillId="0" fontId="6" numFmtId="0" xfId="0" applyBorder="1" applyFont="1"/>
    <xf borderId="9" fillId="0" fontId="6" numFmtId="0" xfId="0" applyBorder="1" applyFont="1"/>
    <xf borderId="8" fillId="0" fontId="7" numFmtId="0" xfId="0" applyAlignment="1" applyBorder="1" applyFont="1">
      <alignment horizontal="center" vertical="center"/>
    </xf>
    <xf borderId="9" fillId="0" fontId="8" numFmtId="0" xfId="0" applyAlignment="1" applyBorder="1" applyFont="1">
      <alignment horizontal="center" vertical="center"/>
    </xf>
    <xf borderId="10" fillId="0" fontId="6" numFmtId="0" xfId="0" applyBorder="1" applyFont="1"/>
    <xf borderId="11" fillId="0" fontId="6" numFmtId="0" xfId="0" applyBorder="1" applyFont="1"/>
    <xf borderId="12" fillId="0" fontId="6" numFmtId="0" xfId="0" applyBorder="1" applyFont="1"/>
    <xf borderId="11" fillId="0" fontId="7" numFmtId="0" xfId="0" applyAlignment="1" applyBorder="1" applyFont="1">
      <alignment horizontal="center" vertical="center"/>
    </xf>
    <xf borderId="12" fillId="0" fontId="11" numFmtId="2" xfId="0" applyAlignment="1" applyBorder="1" applyFont="1" applyNumberFormat="1">
      <alignment horizontal="center" vertical="center"/>
    </xf>
    <xf borderId="4" fillId="2" fontId="8" numFmtId="0" xfId="0" applyAlignment="1" applyBorder="1" applyFont="1">
      <alignment horizontal="center" readingOrder="0" vertical="center"/>
    </xf>
    <xf borderId="5" fillId="0" fontId="8" numFmtId="0" xfId="0" applyAlignment="1" applyBorder="1" applyFont="1">
      <alignment horizontal="center" shrinkToFit="0" vertical="center" wrapText="1"/>
    </xf>
    <xf borderId="4" fillId="0" fontId="8" numFmtId="0" xfId="0" applyAlignment="1" applyBorder="1" applyFont="1">
      <alignment horizontal="center" readingOrder="0" vertical="center"/>
    </xf>
    <xf borderId="4" fillId="3" fontId="8" numFmtId="2" xfId="0" applyAlignment="1" applyBorder="1" applyFill="1" applyFont="1" applyNumberFormat="1">
      <alignment horizontal="center" vertical="center"/>
    </xf>
    <xf borderId="2" fillId="4" fontId="5" numFmtId="0" xfId="0" applyAlignment="1" applyBorder="1" applyFill="1" applyFont="1">
      <alignment horizontal="center" shrinkToFit="0" vertical="center" wrapText="1"/>
    </xf>
    <xf borderId="12" fillId="0" fontId="11" numFmtId="0" xfId="0" applyAlignment="1" applyBorder="1" applyFont="1">
      <alignment horizontal="center" vertical="center"/>
    </xf>
    <xf borderId="13" fillId="0" fontId="6" numFmtId="0" xfId="0" applyBorder="1" applyFont="1"/>
    <xf borderId="4" fillId="3" fontId="8" numFmtId="0" xfId="0" applyAlignment="1" applyBorder="1" applyFont="1">
      <alignment horizontal="center" shrinkToFit="0" vertical="center" wrapText="1"/>
    </xf>
    <xf borderId="4" fillId="3" fontId="8" numFmtId="0" xfId="0" applyAlignment="1" applyBorder="1" applyFont="1">
      <alignment horizontal="center" shrinkToFit="0" wrapText="1"/>
    </xf>
    <xf borderId="14" fillId="3" fontId="1" numFmtId="0" xfId="0" applyBorder="1" applyFont="1"/>
    <xf borderId="5" fillId="3" fontId="8" numFmtId="0" xfId="0" applyAlignment="1" applyBorder="1" applyFont="1">
      <alignment horizontal="center" vertical="center"/>
    </xf>
    <xf borderId="2" fillId="5" fontId="5" numFmtId="0" xfId="0" applyAlignment="1" applyBorder="1" applyFill="1" applyFont="1">
      <alignment horizontal="center" shrinkToFit="0" vertical="center" wrapText="1"/>
    </xf>
    <xf borderId="5" fillId="0" fontId="7" numFmtId="0" xfId="0" applyAlignment="1" applyBorder="1" applyFont="1">
      <alignment horizontal="center" shrinkToFit="0" vertical="center" wrapText="1"/>
    </xf>
    <xf borderId="8" fillId="0" fontId="12" numFmtId="0" xfId="0" applyAlignment="1" applyBorder="1" applyFont="1">
      <alignment horizontal="center" shrinkToFit="0" vertical="center" wrapText="1"/>
    </xf>
    <xf borderId="5" fillId="0" fontId="8" numFmtId="2" xfId="0" applyAlignment="1" applyBorder="1" applyFont="1" applyNumberFormat="1">
      <alignment horizontal="center" vertical="center"/>
    </xf>
    <xf borderId="9" fillId="0" fontId="11" numFmtId="0" xfId="0" applyAlignment="1" applyBorder="1" applyFont="1">
      <alignment horizontal="center" vertical="center"/>
    </xf>
    <xf borderId="7" fillId="0" fontId="7" numFmtId="0" xfId="0" applyAlignment="1" applyBorder="1" applyFont="1">
      <alignment horizontal="center" shrinkToFit="0" vertical="center" wrapText="1"/>
    </xf>
    <xf borderId="6" fillId="0" fontId="8" numFmtId="2" xfId="0" applyAlignment="1" applyBorder="1" applyFont="1" applyNumberFormat="1">
      <alignment horizontal="center" vertical="center"/>
    </xf>
    <xf borderId="7" fillId="0" fontId="8" numFmtId="2" xfId="0" applyAlignment="1" applyBorder="1" applyFont="1" applyNumberFormat="1">
      <alignment horizontal="center" vertical="center"/>
    </xf>
    <xf borderId="7" fillId="0" fontId="8" numFmtId="9" xfId="0" applyAlignment="1" applyBorder="1" applyFont="1" applyNumberFormat="1">
      <alignment horizontal="center" vertical="center"/>
    </xf>
    <xf borderId="7" fillId="0" fontId="8" numFmtId="0" xfId="0" applyAlignment="1" applyBorder="1" applyFont="1">
      <alignment horizontal="center" shrinkToFit="0" vertical="center" wrapText="1"/>
    </xf>
    <xf borderId="4" fillId="0" fontId="8" numFmtId="0" xfId="0" applyAlignment="1" applyBorder="1" applyFont="1">
      <alignment horizontal="center" shrinkToFit="0" wrapText="1"/>
    </xf>
    <xf borderId="4" fillId="0" fontId="5" numFmtId="0" xfId="0" applyAlignment="1" applyBorder="1" applyFont="1">
      <alignment horizontal="center" shrinkToFit="0" vertical="center" wrapText="1"/>
    </xf>
    <xf borderId="8" fillId="0" fontId="13" numFmtId="0" xfId="0" applyAlignment="1" applyBorder="1" applyFont="1">
      <alignment horizontal="center" shrinkToFit="0" vertical="center" wrapText="1"/>
    </xf>
    <xf borderId="0" fillId="0" fontId="14" numFmtId="9" xfId="0" applyAlignment="1" applyFont="1" applyNumberFormat="1">
      <alignment horizontal="center"/>
    </xf>
    <xf borderId="0" fillId="0" fontId="5" numFmtId="0" xfId="0" applyAlignment="1" applyFont="1">
      <alignment vertical="center"/>
    </xf>
    <xf borderId="4" fillId="0" fontId="5" numFmtId="0" xfId="0" applyAlignment="1" applyBorder="1" applyFont="1">
      <alignment horizontal="center" vertical="center"/>
    </xf>
    <xf borderId="14" fillId="3" fontId="14" numFmtId="9" xfId="0" applyAlignment="1" applyBorder="1" applyFont="1" applyNumberFormat="1">
      <alignment horizontal="center" vertical="center"/>
    </xf>
    <xf borderId="0" fillId="0" fontId="14" numFmtId="9" xfId="0" applyAlignment="1" applyFont="1" applyNumberFormat="1">
      <alignment horizontal="center" vertical="center"/>
    </xf>
    <xf borderId="0" fillId="0" fontId="0" numFmtId="0" xfId="0" applyFont="1"/>
    <xf borderId="1" fillId="0" fontId="1" numFmtId="0" xfId="0" applyAlignment="1" applyBorder="1" applyFont="1">
      <alignment horizontal="center" shrinkToFit="0" vertical="center" wrapText="1"/>
    </xf>
    <xf borderId="1" fillId="0" fontId="1" numFmtId="2" xfId="0" applyAlignment="1" applyBorder="1" applyFont="1" applyNumberFormat="1">
      <alignment horizontal="center" shrinkToFit="0" vertical="center" wrapText="1"/>
    </xf>
    <xf borderId="1" fillId="0" fontId="15" numFmtId="0" xfId="0" applyAlignment="1" applyBorder="1" applyFont="1">
      <alignment horizontal="center" shrinkToFit="0" vertical="center" wrapText="1"/>
    </xf>
    <xf borderId="1" fillId="0" fontId="15" numFmtId="2" xfId="0" applyAlignment="1" applyBorder="1" applyFont="1" applyNumberFormat="1">
      <alignment horizontal="center" shrinkToFit="0" vertical="center" wrapText="1"/>
    </xf>
    <xf borderId="0" fillId="0" fontId="0" numFmtId="2" xfId="0" applyFont="1" applyNumberFormat="1"/>
    <xf borderId="0" fillId="0" fontId="0" numFmtId="9" xfId="0" applyFont="1" applyNumberFormat="1"/>
    <xf borderId="0" fillId="0" fontId="16" numFmtId="0" xfId="0" applyAlignment="1" applyFont="1">
      <alignment horizontal="center"/>
    </xf>
    <xf borderId="0" fillId="0" fontId="17" numFmtId="0" xfId="0" applyAlignment="1" applyFont="1">
      <alignment shrinkToFit="0" textRotation="90" vertical="center" wrapText="1"/>
    </xf>
    <xf borderId="15" fillId="6" fontId="17" numFmtId="0" xfId="0" applyAlignment="1" applyBorder="1" applyFill="1" applyFont="1">
      <alignment horizontal="center" shrinkToFit="0" vertical="center" wrapText="1"/>
    </xf>
    <xf borderId="16" fillId="0" fontId="6" numFmtId="0" xfId="0" applyBorder="1" applyFont="1"/>
    <xf borderId="17" fillId="0" fontId="6" numFmtId="0" xfId="0" applyBorder="1" applyFont="1"/>
    <xf borderId="18" fillId="6" fontId="17" numFmtId="0" xfId="0" applyAlignment="1" applyBorder="1" applyFont="1">
      <alignment horizontal="center" shrinkToFit="0" textRotation="90" vertical="center" wrapText="1"/>
    </xf>
    <xf borderId="19" fillId="0" fontId="18" numFmtId="0" xfId="0" applyAlignment="1" applyBorder="1" applyFont="1">
      <alignment horizontal="center" shrinkToFit="0" vertical="center" wrapText="1"/>
    </xf>
    <xf borderId="20" fillId="0" fontId="18" numFmtId="0" xfId="0" applyAlignment="1" applyBorder="1" applyFont="1">
      <alignment horizontal="center" shrinkToFit="0" vertical="center" wrapText="1"/>
    </xf>
    <xf borderId="0" fillId="0" fontId="18" numFmtId="0" xfId="0" applyAlignment="1" applyFont="1">
      <alignment horizontal="center" shrinkToFit="0" vertical="center" wrapText="1"/>
    </xf>
    <xf borderId="21" fillId="0" fontId="6" numFmtId="0" xfId="0" applyBorder="1" applyFont="1"/>
    <xf borderId="21" fillId="0" fontId="19" numFmtId="0" xfId="0" applyAlignment="1" applyBorder="1" applyFont="1">
      <alignment horizontal="center" shrinkToFit="0" vertical="center" wrapText="1"/>
    </xf>
    <xf borderId="22" fillId="0" fontId="19" numFmtId="2" xfId="0" applyAlignment="1" applyBorder="1" applyFont="1" applyNumberFormat="1">
      <alignment horizontal="center" shrinkToFit="0" vertical="center" wrapText="1"/>
    </xf>
    <xf borderId="22" fillId="0" fontId="19" numFmtId="0" xfId="0" applyAlignment="1" applyBorder="1" applyFont="1">
      <alignment horizontal="center" shrinkToFit="0" vertical="center" wrapText="1"/>
    </xf>
    <xf borderId="22" fillId="0" fontId="19" numFmtId="9" xfId="0" applyAlignment="1" applyBorder="1" applyFont="1" applyNumberFormat="1">
      <alignment horizontal="center" shrinkToFit="0" vertical="center" wrapText="1"/>
    </xf>
    <xf borderId="23" fillId="0" fontId="3" numFmtId="2" xfId="0" applyAlignment="1" applyBorder="1" applyFont="1" applyNumberFormat="1">
      <alignment horizontal="center" shrinkToFit="0" vertical="center" wrapText="1"/>
    </xf>
    <xf borderId="24" fillId="0" fontId="20" numFmtId="2" xfId="0" applyAlignment="1" applyBorder="1" applyFont="1" applyNumberFormat="1">
      <alignment horizontal="center" vertical="center"/>
    </xf>
    <xf borderId="0" fillId="0" fontId="19" numFmtId="0" xfId="0" applyAlignment="1" applyFont="1">
      <alignment horizontal="center" shrinkToFit="0" vertical="center" wrapText="1"/>
    </xf>
    <xf borderId="19" fillId="0" fontId="19" numFmtId="0" xfId="0" applyAlignment="1" applyBorder="1" applyFont="1">
      <alignment horizontal="center" shrinkToFit="0" vertical="center" wrapText="1"/>
    </xf>
    <xf borderId="25" fillId="0" fontId="6" numFmtId="0" xfId="0" applyBorder="1" applyFont="1"/>
    <xf borderId="26" fillId="0" fontId="6" numFmtId="0" xfId="0" applyBorder="1" applyFont="1"/>
    <xf borderId="27" fillId="0" fontId="6" numFmtId="0" xfId="0" applyBorder="1" applyFont="1"/>
    <xf borderId="28" fillId="6" fontId="17" numFmtId="0" xfId="0" applyAlignment="1" applyBorder="1" applyFont="1">
      <alignment horizontal="center" shrinkToFit="0" vertical="center" wrapText="1"/>
    </xf>
    <xf borderId="29" fillId="0" fontId="19" numFmtId="0" xfId="0" applyAlignment="1" applyBorder="1" applyFont="1">
      <alignment horizontal="center" shrinkToFit="0" vertical="center" wrapText="1"/>
    </xf>
    <xf borderId="29" fillId="0" fontId="19" numFmtId="9" xfId="0" applyAlignment="1" applyBorder="1" applyFont="1" applyNumberFormat="1">
      <alignment horizontal="center" shrinkToFit="0" vertical="center" wrapText="1"/>
    </xf>
    <xf borderId="29" fillId="0" fontId="21" numFmtId="9" xfId="0" applyAlignment="1" applyBorder="1" applyFont="1" applyNumberFormat="1">
      <alignment horizontal="center" shrinkToFit="0" vertical="center" wrapText="1"/>
    </xf>
    <xf borderId="29" fillId="0" fontId="21" numFmtId="0" xfId="0" applyAlignment="1" applyBorder="1" applyFont="1">
      <alignment horizontal="center" shrinkToFit="0" vertical="center" wrapText="1"/>
    </xf>
    <xf borderId="29" fillId="0" fontId="6" numFmtId="0" xfId="0" applyBorder="1" applyFont="1"/>
  </cellXfs>
  <cellStyles count="1">
    <cellStyle xfId="0" name="Normal" builtinId="0"/>
  </cellStyles>
  <dxfs count="2">
    <dxf>
      <font/>
      <fill>
        <patternFill patternType="solid">
          <fgColor rgb="FFF4B083"/>
          <bgColor rgb="FFF4B083"/>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latin typeface="Arial"/>
              </a:defRPr>
            </a:pPr>
            <a:r>
              <a:t>Calidad Total obtenida de la evaluación de calidad al sistema  LogiNotificador</a:t>
            </a:r>
          </a:p>
        </c:rich>
      </c:tx>
      <c:overlay val="0"/>
    </c:title>
    <c:view3D>
      <c:rotX val="50"/>
      <c:perspective val="0"/>
    </c:view3D>
    <c:plotArea>
      <c:layout/>
      <c:pie3DChart>
        <c:varyColors val="1"/>
        <c:ser>
          <c:idx val="0"/>
          <c:order val="0"/>
          <c:dPt>
            <c:idx val="0"/>
            <c:spPr>
              <a:solidFill>
                <a:srgbClr val="5B9BD5"/>
              </a:solidFill>
            </c:spPr>
          </c:dPt>
          <c:dLbls>
            <c:showLegendKey val="0"/>
            <c:showVal val="0"/>
            <c:showCatName val="0"/>
            <c:showSerName val="0"/>
            <c:showPercent val="1"/>
            <c:showBubbleSize val="0"/>
            <c:showLeaderLines val="1"/>
          </c:dLbls>
          <c:cat>
            <c:strRef>
              <c:f>Hoja1!$E$4:$F$4</c:f>
            </c:strRef>
          </c:cat>
          <c:val>
            <c:numRef>
              <c:f>Hoja1!$E$5:$F$5</c:f>
            </c:numRef>
          </c:val>
        </c:ser>
        <c:dLbls>
          <c:showLegendKey val="0"/>
          <c:showVal val="0"/>
          <c:showCatName val="0"/>
          <c:showSerName val="0"/>
          <c:showPercent val="0"/>
          <c:showBubbleSize val="0"/>
        </c:dLbls>
      </c:pie3DChart>
      <c:spPr>
        <a:solidFill>
          <a:srgbClr val="FFFFFF"/>
        </a:solidFill>
      </c:spPr>
    </c:plotArea>
    <c:legend>
      <c:legendPos val="t"/>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Calidad Interna, Externa y en Uso del sistema LogiNotificador</a:t>
            </a:r>
          </a:p>
        </c:rich>
      </c:tx>
      <c:overlay val="0"/>
    </c:title>
    <c:view3D>
      <c:rotX val="15"/>
      <c:rotY val="20"/>
      <c:depthPercent val="100"/>
      <c:rAngAx val="1"/>
    </c:view3D>
    <c:plotArea>
      <c:layout/>
      <c:bar3DChart>
        <c:barDir val="col"/>
        <c:grouping val="stacked"/>
        <c:ser>
          <c:idx val="0"/>
          <c:order val="0"/>
          <c:spPr>
            <a:solidFill>
              <a:srgbClr val="4472C4"/>
            </a:solidFill>
          </c:spPr>
          <c:cat>
            <c:strRef>
              <c:f>Hoja1!$B$26:$B$29</c:f>
            </c:strRef>
          </c:cat>
          <c:val>
            <c:numRef>
              <c:f>Hoja1!$D$26:$D$29</c:f>
            </c:numRef>
          </c:val>
        </c:ser>
        <c:axId val="1879830816"/>
        <c:axId val="2060654980"/>
      </c:bar3DChart>
      <c:catAx>
        <c:axId val="1879830816"/>
        <c:scaling>
          <c:orientation val="minMax"/>
        </c:scaling>
        <c:delete val="0"/>
        <c:axPos val="b"/>
        <c:txPr>
          <a:bodyPr rot="0"/>
          <a:lstStyle/>
          <a:p>
            <a:pPr lvl="0">
              <a:defRPr b="1" i="0"/>
            </a:pPr>
          </a:p>
        </c:txPr>
        <c:crossAx val="2060654980"/>
      </c:catAx>
      <c:valAx>
        <c:axId val="2060654980"/>
        <c:scaling>
          <c:orientation val="minMax"/>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0"/>
            </a:pPr>
          </a:p>
        </c:txPr>
        <c:crossAx val="1879830816"/>
      </c:valAx>
      <c:spPr>
        <a:solidFill>
          <a:srgbClr val="FF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latin typeface="Arial"/>
              </a:defRPr>
            </a:pPr>
            <a:r>
              <a:t>Calidad interna total obtenida del sistema LogiNotificador</a:t>
            </a:r>
          </a:p>
        </c:rich>
      </c:tx>
      <c:overlay val="0"/>
    </c:title>
    <c:view3D>
      <c:rotX val="15"/>
      <c:rotY val="20"/>
      <c:depthPercent val="100"/>
      <c:rAngAx val="1"/>
    </c:view3D>
    <c:plotArea>
      <c:layout>
        <c:manualLayout>
          <c:xMode val="edge"/>
          <c:yMode val="edge"/>
          <c:x val="0.1883773942783651"/>
          <c:y val="0.1842126138792883"/>
          <c:w val="0.8064718442976827"/>
          <c:h val="0.5251232137649461"/>
        </c:manualLayout>
      </c:layout>
      <c:bar3DChart>
        <c:barDir val="col"/>
        <c:grouping val="stacked"/>
        <c:ser>
          <c:idx val="0"/>
          <c:order val="0"/>
          <c:spPr>
            <a:solidFill>
              <a:srgbClr val="5B9BD5"/>
            </a:solidFill>
          </c:spPr>
          <c:cat>
            <c:strRef>
              <c:f>Hoja2!$K$5:$K$12</c:f>
            </c:strRef>
          </c:cat>
          <c:val>
            <c:numRef>
              <c:f>Hoja2!$L$5:$L$12</c:f>
            </c:numRef>
          </c:val>
        </c:ser>
        <c:axId val="833222104"/>
        <c:axId val="709580480"/>
      </c:bar3DChart>
      <c:catAx>
        <c:axId val="833222104"/>
        <c:scaling>
          <c:orientation val="minMax"/>
        </c:scaling>
        <c:delete val="0"/>
        <c:axPos val="b"/>
        <c:txPr>
          <a:bodyPr/>
          <a:lstStyle/>
          <a:p>
            <a:pPr lvl="0">
              <a:defRPr b="0"/>
            </a:pPr>
          </a:p>
        </c:txPr>
        <c:crossAx val="709580480"/>
      </c:catAx>
      <c:valAx>
        <c:axId val="709580480"/>
        <c:scaling>
          <c:orientation val="minMax"/>
          <c:max val="0.25"/>
          <c:min val="0.0"/>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1" i="0" sz="900"/>
            </a:pPr>
          </a:p>
        </c:txPr>
        <c:crossAx val="833222104"/>
      </c:valAx>
      <c:spPr>
        <a:solidFill>
          <a:srgbClr val="FFFFFF"/>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Calidad externa total obtenida del sistema LogiNotificador</a:t>
            </a:r>
          </a:p>
        </c:rich>
      </c:tx>
      <c:overlay val="0"/>
    </c:title>
    <c:view3D>
      <c:rotX val="15"/>
      <c:rotY val="20"/>
      <c:depthPercent val="100"/>
      <c:rAngAx val="1"/>
    </c:view3D>
    <c:plotArea>
      <c:layout/>
      <c:bar3DChart>
        <c:barDir val="col"/>
        <c:grouping val="stacked"/>
        <c:ser>
          <c:idx val="0"/>
          <c:order val="0"/>
          <c:spPr>
            <a:solidFill>
              <a:srgbClr val="5B9BD5"/>
            </a:solidFill>
          </c:spPr>
          <c:cat>
            <c:strRef>
              <c:f>Hoja2!$K$14:$K$21</c:f>
            </c:strRef>
          </c:cat>
          <c:val>
            <c:numRef>
              <c:f>Hoja2!$L$14:$L$21</c:f>
            </c:numRef>
          </c:val>
        </c:ser>
        <c:axId val="1333186645"/>
        <c:axId val="948249804"/>
      </c:bar3DChart>
      <c:catAx>
        <c:axId val="1333186645"/>
        <c:scaling>
          <c:orientation val="minMax"/>
        </c:scaling>
        <c:delete val="0"/>
        <c:axPos val="b"/>
        <c:txPr>
          <a:bodyPr/>
          <a:lstStyle/>
          <a:p>
            <a:pPr lvl="0">
              <a:defRPr b="0"/>
            </a:pPr>
          </a:p>
        </c:txPr>
        <c:crossAx val="948249804"/>
      </c:catAx>
      <c:valAx>
        <c:axId val="948249804"/>
        <c:scaling>
          <c:orientation val="minMax"/>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0"/>
            </a:pPr>
          </a:p>
        </c:txPr>
        <c:crossAx val="1333186645"/>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Calidad en uso total obtenida del sistema LogiNotificador</a:t>
            </a:r>
          </a:p>
        </c:rich>
      </c:tx>
      <c:overlay val="0"/>
    </c:title>
    <c:view3D>
      <c:rotX val="15"/>
      <c:rotY val="20"/>
      <c:depthPercent val="100"/>
      <c:rAngAx val="1"/>
    </c:view3D>
    <c:plotArea>
      <c:layout/>
      <c:bar3DChart>
        <c:barDir val="col"/>
        <c:grouping val="stacked"/>
        <c:ser>
          <c:idx val="0"/>
          <c:order val="0"/>
          <c:spPr>
            <a:solidFill>
              <a:srgbClr val="5B9BD5"/>
            </a:solidFill>
          </c:spPr>
          <c:cat>
            <c:strRef>
              <c:f>Hoja2!$K$23:$K$27</c:f>
            </c:strRef>
          </c:cat>
          <c:val>
            <c:numRef>
              <c:f>Hoja2!$L$23:$L$27</c:f>
            </c:numRef>
          </c:val>
        </c:ser>
        <c:axId val="660769850"/>
        <c:axId val="1656393637"/>
      </c:bar3DChart>
      <c:catAx>
        <c:axId val="660769850"/>
        <c:scaling>
          <c:orientation val="minMax"/>
        </c:scaling>
        <c:delete val="0"/>
        <c:axPos val="b"/>
        <c:txPr>
          <a:bodyPr/>
          <a:lstStyle/>
          <a:p>
            <a:pPr lvl="0">
              <a:defRPr b="0"/>
            </a:pPr>
          </a:p>
        </c:txPr>
        <c:crossAx val="1656393637"/>
      </c:catAx>
      <c:valAx>
        <c:axId val="1656393637"/>
        <c:scaling>
          <c:orientation val="minMax"/>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0"/>
            </a:pPr>
          </a:p>
        </c:txPr>
        <c:crossAx val="660769850"/>
      </c:valAx>
      <c:spPr>
        <a:solidFill>
          <a:srgbClr val="FFFFFF"/>
        </a:solidFill>
      </c:spPr>
    </c:plotArea>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638175</xdr:colOff>
      <xdr:row>4</xdr:row>
      <xdr:rowOff>57150</xdr:rowOff>
    </xdr:from>
    <xdr:ext cx="4286250" cy="28765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581025</xdr:colOff>
      <xdr:row>24</xdr:row>
      <xdr:rowOff>28575</xdr:rowOff>
    </xdr:from>
    <xdr:ext cx="5753100" cy="368617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14</xdr:col>
      <xdr:colOff>9525</xdr:colOff>
      <xdr:row>3</xdr:row>
      <xdr:rowOff>514350</xdr:rowOff>
    </xdr:from>
    <xdr:ext cx="5781675" cy="29241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85725</xdr:colOff>
      <xdr:row>15</xdr:row>
      <xdr:rowOff>190500</xdr:rowOff>
    </xdr:from>
    <xdr:ext cx="5724525" cy="2676525"/>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66675</xdr:colOff>
      <xdr:row>27</xdr:row>
      <xdr:rowOff>28575</xdr:rowOff>
    </xdr:from>
    <xdr:ext cx="5295900" cy="2828925"/>
    <xdr:graphicFrame>
      <xdr:nvGraphicFramePr>
        <xdr:cNvPr id="5" name="Chart 5"/>
        <xdr:cNvGraphicFramePr/>
      </xdr:nvGraphicFramePr>
      <xdr:xfrm>
        <a:off x="0" y="0"/>
        <a:ext cx="0" cy="0"/>
      </xdr:xfrm>
      <a:graphic>
        <a:graphicData uri="http://schemas.openxmlformats.org/drawingml/2006/chart">
          <c:chart r:id="rId3"/>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28.86"/>
    <col customWidth="1" min="3" max="3" width="36.0"/>
    <col customWidth="1" min="4" max="4" width="38.71"/>
    <col customWidth="1" min="5" max="5" width="39.71"/>
    <col customWidth="1" min="6" max="6" width="12.86"/>
    <col customWidth="1" min="7" max="7" width="11.57"/>
    <col customWidth="1" min="8" max="8" width="13.29"/>
    <col customWidth="1" min="9" max="9" width="10.29"/>
    <col customWidth="1" min="10" max="10" width="11.86"/>
    <col customWidth="1" min="11" max="11" width="21.86"/>
    <col customWidth="1" min="12" max="12" width="17.43"/>
    <col customWidth="1" min="13" max="13" width="20.71"/>
    <col customWidth="1" min="14" max="14" width="20.29"/>
    <col customWidth="1" min="15" max="15" width="14.29"/>
    <col customWidth="1" min="16" max="16" width="23.29"/>
    <col customWidth="1" min="17" max="17" width="46.86"/>
    <col customWidth="1" min="18" max="26" width="11.4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3" t="s">
        <v>0</v>
      </c>
      <c r="Q2" s="1"/>
      <c r="R2" s="1"/>
      <c r="S2" s="1"/>
      <c r="T2" s="1"/>
      <c r="U2" s="1"/>
      <c r="V2" s="1"/>
      <c r="W2" s="1"/>
      <c r="X2" s="1"/>
      <c r="Y2" s="1"/>
      <c r="Z2" s="1"/>
    </row>
    <row r="3" ht="14.25" customHeight="1">
      <c r="A3" s="1"/>
      <c r="Q3" s="1"/>
      <c r="R3" s="1"/>
      <c r="S3" s="1"/>
      <c r="T3" s="1"/>
      <c r="U3" s="1"/>
      <c r="V3" s="1"/>
      <c r="W3" s="1"/>
      <c r="X3" s="1"/>
      <c r="Y3" s="1"/>
      <c r="Z3" s="1"/>
    </row>
    <row r="4" ht="14.25" customHeight="1">
      <c r="A4" s="1"/>
      <c r="B4" s="1"/>
      <c r="C4" s="1"/>
      <c r="D4" s="1"/>
      <c r="E4" s="1"/>
      <c r="F4" s="1"/>
      <c r="G4" s="1"/>
      <c r="H4" s="1"/>
      <c r="I4" s="1"/>
      <c r="J4" s="1"/>
      <c r="K4" s="1"/>
      <c r="L4" s="4"/>
      <c r="M4" s="4"/>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45.75" customHeight="1">
      <c r="A6" s="1"/>
      <c r="B6" s="6" t="s">
        <v>3</v>
      </c>
      <c r="C6" s="6" t="s">
        <v>4</v>
      </c>
      <c r="D6" s="6" t="s">
        <v>5</v>
      </c>
      <c r="E6" s="6" t="s">
        <v>6</v>
      </c>
      <c r="F6" s="8" t="s">
        <v>7</v>
      </c>
      <c r="G6" s="9"/>
      <c r="H6" s="6" t="s">
        <v>8</v>
      </c>
      <c r="I6" s="8" t="s">
        <v>9</v>
      </c>
      <c r="J6" s="9"/>
      <c r="K6" s="6" t="s">
        <v>10</v>
      </c>
      <c r="L6" s="6" t="s">
        <v>12</v>
      </c>
      <c r="M6" s="10" t="s">
        <v>13</v>
      </c>
      <c r="N6" s="6" t="s">
        <v>14</v>
      </c>
      <c r="O6" s="6" t="s">
        <v>15</v>
      </c>
      <c r="P6" s="6" t="s">
        <v>16</v>
      </c>
      <c r="Q6" s="1"/>
      <c r="R6" s="1"/>
      <c r="S6" s="1"/>
      <c r="T6" s="1"/>
      <c r="U6" s="1"/>
      <c r="V6" s="1"/>
      <c r="W6" s="1"/>
      <c r="X6" s="1"/>
      <c r="Y6" s="1"/>
      <c r="Z6" s="1"/>
    </row>
    <row r="7" ht="39.75" customHeight="1">
      <c r="A7" s="1"/>
      <c r="B7" s="12" t="s">
        <v>17</v>
      </c>
      <c r="C7" s="13" t="s">
        <v>19</v>
      </c>
      <c r="D7" s="13" t="s">
        <v>20</v>
      </c>
      <c r="E7" s="13" t="s">
        <v>23</v>
      </c>
      <c r="F7" s="14">
        <v>0.0</v>
      </c>
      <c r="G7" s="15"/>
      <c r="H7" s="18" t="s">
        <v>24</v>
      </c>
      <c r="I7" s="17" t="s">
        <v>25</v>
      </c>
      <c r="J7" s="19">
        <v>0.0</v>
      </c>
      <c r="K7" s="20">
        <f>IF((J9="NA"),"NA",((1-J9)*10))</f>
        <v>10</v>
      </c>
      <c r="L7" s="20" t="str">
        <f>IF(AND(H7="No",H10="No",H13="No"),0,AVERAGE(K7:K15))</f>
        <v>#DIV/0!</v>
      </c>
      <c r="M7" s="16" t="s">
        <v>27</v>
      </c>
      <c r="N7" s="21">
        <v>0.2</v>
      </c>
      <c r="O7" s="20" t="str">
        <f>L7*N7</f>
        <v>#DIV/0!</v>
      </c>
      <c r="P7" s="23" t="str">
        <f>SUM(O7,O17,O33,O58,O95,O113,O123,O151)</f>
        <v>#DIV/0!</v>
      </c>
      <c r="Q7" s="1"/>
      <c r="R7" s="1"/>
      <c r="S7" s="1"/>
      <c r="T7" s="1"/>
      <c r="U7" s="1"/>
      <c r="V7" s="1"/>
      <c r="W7" s="1"/>
      <c r="X7" s="1"/>
      <c r="Y7" s="1"/>
      <c r="Z7" s="1"/>
    </row>
    <row r="8" ht="31.5" customHeight="1">
      <c r="A8" s="1"/>
      <c r="B8" s="24"/>
      <c r="C8" s="24"/>
      <c r="D8" s="24"/>
      <c r="E8" s="24"/>
      <c r="F8" s="25"/>
      <c r="G8" s="26"/>
      <c r="H8" s="24"/>
      <c r="I8" s="27" t="s">
        <v>28</v>
      </c>
      <c r="J8" s="28">
        <v>25.0</v>
      </c>
      <c r="K8" s="24"/>
      <c r="L8" s="24"/>
      <c r="M8" s="24"/>
      <c r="N8" s="24"/>
      <c r="O8" s="24"/>
      <c r="P8" s="24"/>
      <c r="Q8" s="1"/>
      <c r="R8" s="1"/>
      <c r="S8" s="1"/>
      <c r="T8" s="1"/>
      <c r="U8" s="1"/>
      <c r="V8" s="1"/>
      <c r="W8" s="1"/>
      <c r="X8" s="1"/>
      <c r="Y8" s="1"/>
      <c r="Z8" s="1"/>
    </row>
    <row r="9" ht="41.25" customHeight="1">
      <c r="A9" s="1"/>
      <c r="B9" s="24"/>
      <c r="C9" s="29"/>
      <c r="D9" s="29"/>
      <c r="E9" s="29"/>
      <c r="F9" s="30"/>
      <c r="G9" s="31"/>
      <c r="H9" s="29"/>
      <c r="I9" s="32" t="s">
        <v>29</v>
      </c>
      <c r="J9" s="33">
        <f>IF(AND(H7="Si"),(J7/J8),"NA")</f>
        <v>0</v>
      </c>
      <c r="K9" s="29"/>
      <c r="L9" s="24"/>
      <c r="M9" s="24"/>
      <c r="N9" s="24"/>
      <c r="O9" s="24"/>
      <c r="P9" s="24"/>
      <c r="Q9" s="1"/>
      <c r="R9" s="1"/>
      <c r="S9" s="1"/>
      <c r="T9" s="1"/>
      <c r="U9" s="1"/>
      <c r="V9" s="1"/>
      <c r="W9" s="1"/>
      <c r="X9" s="1"/>
      <c r="Y9" s="1"/>
      <c r="Z9" s="1"/>
    </row>
    <row r="10" ht="39.75" customHeight="1">
      <c r="A10" s="1"/>
      <c r="B10" s="24"/>
      <c r="C10" s="16" t="s">
        <v>30</v>
      </c>
      <c r="D10" s="13" t="s">
        <v>32</v>
      </c>
      <c r="E10" s="13" t="s">
        <v>34</v>
      </c>
      <c r="F10" s="14">
        <v>1.0</v>
      </c>
      <c r="G10" s="15"/>
      <c r="H10" s="34" t="s">
        <v>24</v>
      </c>
      <c r="I10" s="17" t="s">
        <v>25</v>
      </c>
      <c r="J10" s="19"/>
      <c r="K10" s="20" t="str">
        <f>IF((J12="NA"),"NA",((J12/F10)*10))</f>
        <v>#DIV/0!</v>
      </c>
      <c r="L10" s="24"/>
      <c r="M10" s="24"/>
      <c r="N10" s="24"/>
      <c r="O10" s="24"/>
      <c r="P10" s="24"/>
      <c r="Q10" s="1"/>
      <c r="R10" s="1"/>
      <c r="S10" s="1"/>
      <c r="T10" s="1"/>
      <c r="U10" s="1"/>
      <c r="V10" s="1"/>
      <c r="W10" s="1"/>
      <c r="X10" s="1"/>
      <c r="Y10" s="1"/>
      <c r="Z10" s="1"/>
    </row>
    <row r="11" ht="32.25" customHeight="1">
      <c r="A11" s="1"/>
      <c r="B11" s="24"/>
      <c r="C11" s="24"/>
      <c r="D11" s="24"/>
      <c r="E11" s="24"/>
      <c r="F11" s="25"/>
      <c r="G11" s="26"/>
      <c r="H11" s="24"/>
      <c r="I11" s="27" t="s">
        <v>28</v>
      </c>
      <c r="J11" s="28"/>
      <c r="K11" s="24"/>
      <c r="L11" s="24"/>
      <c r="M11" s="24"/>
      <c r="N11" s="24"/>
      <c r="O11" s="24"/>
      <c r="P11" s="24"/>
      <c r="Q11" s="1"/>
      <c r="R11" s="1"/>
      <c r="S11" s="1"/>
      <c r="T11" s="1"/>
      <c r="U11" s="1"/>
      <c r="V11" s="1"/>
      <c r="W11" s="1"/>
      <c r="X11" s="1"/>
      <c r="Y11" s="1"/>
      <c r="Z11" s="1"/>
    </row>
    <row r="12" ht="33.75" customHeight="1">
      <c r="A12" s="1"/>
      <c r="B12" s="24"/>
      <c r="C12" s="24"/>
      <c r="D12" s="29"/>
      <c r="E12" s="29"/>
      <c r="F12" s="30"/>
      <c r="G12" s="31"/>
      <c r="H12" s="29"/>
      <c r="I12" s="32" t="s">
        <v>29</v>
      </c>
      <c r="J12" s="33" t="str">
        <f>IF(AND(H10="Si"),(J10/J11),"NA")</f>
        <v>#DIV/0!</v>
      </c>
      <c r="K12" s="29"/>
      <c r="L12" s="24"/>
      <c r="M12" s="24"/>
      <c r="N12" s="24"/>
      <c r="O12" s="24"/>
      <c r="P12" s="24"/>
      <c r="Q12" s="1"/>
      <c r="R12" s="1"/>
      <c r="S12" s="1"/>
      <c r="T12" s="1"/>
      <c r="U12" s="1"/>
      <c r="V12" s="1"/>
      <c r="W12" s="1"/>
      <c r="X12" s="1"/>
      <c r="Y12" s="1"/>
      <c r="Z12" s="1"/>
    </row>
    <row r="13" ht="38.25" customHeight="1">
      <c r="A13" s="1"/>
      <c r="B13" s="24"/>
      <c r="C13" s="24"/>
      <c r="D13" s="13" t="s">
        <v>36</v>
      </c>
      <c r="E13" s="13" t="s">
        <v>38</v>
      </c>
      <c r="F13" s="35" t="s">
        <v>40</v>
      </c>
      <c r="G13" s="15"/>
      <c r="H13" s="36" t="s">
        <v>35</v>
      </c>
      <c r="I13" s="17" t="s">
        <v>25</v>
      </c>
      <c r="J13" s="19"/>
      <c r="K13" s="20" t="str">
        <f>IF((J15="NA"),"NA",IF(J13&gt;10,0,((1-(J13/10))*10)))</f>
        <v>NA</v>
      </c>
      <c r="L13" s="24"/>
      <c r="M13" s="24"/>
      <c r="N13" s="24"/>
      <c r="O13" s="24"/>
      <c r="P13" s="24"/>
      <c r="Q13" s="1"/>
      <c r="R13" s="1"/>
      <c r="S13" s="1"/>
      <c r="T13" s="1"/>
      <c r="U13" s="1"/>
      <c r="V13" s="1"/>
      <c r="W13" s="1"/>
      <c r="X13" s="1"/>
      <c r="Y13" s="1"/>
      <c r="Z13" s="1"/>
    </row>
    <row r="14" ht="32.25" customHeight="1">
      <c r="A14" s="1"/>
      <c r="B14" s="24"/>
      <c r="C14" s="24"/>
      <c r="D14" s="24"/>
      <c r="E14" s="24"/>
      <c r="F14" s="25"/>
      <c r="G14" s="26"/>
      <c r="H14" s="24"/>
      <c r="I14" s="27" t="s">
        <v>42</v>
      </c>
      <c r="J14" s="28" t="str">
        <f>IF(H13="Si",15,"")</f>
        <v/>
      </c>
      <c r="K14" s="24"/>
      <c r="L14" s="24"/>
      <c r="M14" s="24"/>
      <c r="N14" s="24"/>
      <c r="O14" s="24"/>
      <c r="P14" s="24"/>
      <c r="Q14" s="1"/>
      <c r="R14" s="1"/>
      <c r="S14" s="1"/>
      <c r="T14" s="1"/>
      <c r="U14" s="1"/>
      <c r="V14" s="1"/>
      <c r="W14" s="1"/>
      <c r="X14" s="1"/>
      <c r="Y14" s="1"/>
      <c r="Z14" s="1"/>
    </row>
    <row r="15" ht="33.75" customHeight="1">
      <c r="A15" s="1"/>
      <c r="B15" s="29"/>
      <c r="C15" s="29"/>
      <c r="D15" s="29"/>
      <c r="E15" s="29"/>
      <c r="F15" s="30"/>
      <c r="G15" s="31"/>
      <c r="H15" s="29"/>
      <c r="I15" s="32" t="s">
        <v>29</v>
      </c>
      <c r="J15" s="39" t="str">
        <f>IF(AND(H13="Si"),(J13&amp;"/"&amp;J14&amp;"min"),"NA")</f>
        <v>NA</v>
      </c>
      <c r="K15" s="29"/>
      <c r="L15" s="29"/>
      <c r="M15" s="29"/>
      <c r="N15" s="29"/>
      <c r="O15" s="29"/>
      <c r="P15" s="24"/>
      <c r="Q15" s="1"/>
      <c r="R15" s="1"/>
      <c r="S15" s="1"/>
      <c r="T15" s="1"/>
      <c r="U15" s="1"/>
      <c r="V15" s="1"/>
      <c r="W15" s="1"/>
      <c r="X15" s="1"/>
      <c r="Y15" s="1"/>
      <c r="Z15" s="1"/>
    </row>
    <row r="16" ht="5.25" customHeight="1">
      <c r="A16" s="1"/>
      <c r="B16" s="38"/>
      <c r="C16" s="40"/>
      <c r="D16" s="40"/>
      <c r="E16" s="40"/>
      <c r="F16" s="40"/>
      <c r="G16" s="40"/>
      <c r="H16" s="40"/>
      <c r="I16" s="40"/>
      <c r="J16" s="40"/>
      <c r="K16" s="40"/>
      <c r="L16" s="40"/>
      <c r="M16" s="40"/>
      <c r="N16" s="40"/>
      <c r="O16" s="9"/>
      <c r="P16" s="24"/>
      <c r="Q16" s="1"/>
      <c r="R16" s="1"/>
      <c r="S16" s="1"/>
      <c r="T16" s="1"/>
      <c r="U16" s="1"/>
      <c r="V16" s="1"/>
      <c r="W16" s="1"/>
      <c r="X16" s="1"/>
      <c r="Y16" s="1"/>
      <c r="Z16" s="1"/>
    </row>
    <row r="17" ht="31.5" customHeight="1">
      <c r="A17" s="1"/>
      <c r="B17" s="12" t="s">
        <v>45</v>
      </c>
      <c r="C17" s="13" t="s">
        <v>48</v>
      </c>
      <c r="D17" s="41" t="s">
        <v>49</v>
      </c>
      <c r="E17" s="42" t="s">
        <v>50</v>
      </c>
      <c r="F17" s="14">
        <v>1.0</v>
      </c>
      <c r="G17" s="15"/>
      <c r="H17" s="16" t="s">
        <v>35</v>
      </c>
      <c r="I17" s="17" t="s">
        <v>25</v>
      </c>
      <c r="J17" s="19"/>
      <c r="K17" s="20" t="str">
        <f>IF((J19="NA"),"NA",(J19*10))</f>
        <v>NA</v>
      </c>
      <c r="L17" s="20">
        <f>IF(AND(H17="No",H20="No",H23="No",H26="No",H29="No"),0,AVERAGE(K17:K31))</f>
        <v>0</v>
      </c>
      <c r="M17" s="16" t="s">
        <v>27</v>
      </c>
      <c r="N17" s="21">
        <v>0.1</v>
      </c>
      <c r="O17" s="20">
        <f>L17*N17</f>
        <v>0</v>
      </c>
      <c r="P17" s="24"/>
      <c r="Q17" s="1"/>
      <c r="R17" s="1"/>
      <c r="S17" s="1"/>
      <c r="T17" s="1"/>
      <c r="U17" s="1"/>
      <c r="V17" s="1"/>
      <c r="W17" s="1"/>
      <c r="X17" s="1"/>
      <c r="Y17" s="1"/>
      <c r="Z17" s="1"/>
    </row>
    <row r="18" ht="30.0" customHeight="1">
      <c r="A18" s="1"/>
      <c r="B18" s="24"/>
      <c r="C18" s="24"/>
      <c r="D18" s="24"/>
      <c r="E18" s="24"/>
      <c r="F18" s="25"/>
      <c r="G18" s="26"/>
      <c r="H18" s="24"/>
      <c r="I18" s="27" t="s">
        <v>28</v>
      </c>
      <c r="J18" s="28"/>
      <c r="K18" s="24"/>
      <c r="L18" s="24"/>
      <c r="M18" s="24"/>
      <c r="N18" s="24"/>
      <c r="O18" s="24"/>
      <c r="P18" s="24"/>
      <c r="Q18" s="1"/>
      <c r="R18" s="1"/>
      <c r="S18" s="1"/>
      <c r="T18" s="1"/>
      <c r="U18" s="1"/>
      <c r="V18" s="1"/>
      <c r="W18" s="1"/>
      <c r="X18" s="1"/>
      <c r="Y18" s="1"/>
      <c r="Z18" s="1"/>
    </row>
    <row r="19" ht="36.0" customHeight="1">
      <c r="A19" s="1"/>
      <c r="B19" s="24"/>
      <c r="C19" s="24"/>
      <c r="D19" s="29"/>
      <c r="E19" s="29"/>
      <c r="F19" s="30"/>
      <c r="G19" s="31"/>
      <c r="H19" s="29"/>
      <c r="I19" s="32" t="s">
        <v>29</v>
      </c>
      <c r="J19" s="33" t="str">
        <f>IF(AND(H17="Si"),(J17/J18),"NA")</f>
        <v>NA</v>
      </c>
      <c r="K19" s="29"/>
      <c r="L19" s="24"/>
      <c r="M19" s="24"/>
      <c r="N19" s="24"/>
      <c r="O19" s="24"/>
      <c r="P19" s="24"/>
      <c r="Q19" s="43"/>
      <c r="R19" s="43"/>
      <c r="S19" s="43"/>
      <c r="T19" s="43"/>
      <c r="U19" s="43"/>
      <c r="V19" s="43"/>
      <c r="W19" s="43"/>
      <c r="X19" s="43"/>
      <c r="Y19" s="43"/>
      <c r="Z19" s="43"/>
    </row>
    <row r="20" ht="35.25" customHeight="1">
      <c r="A20" s="1"/>
      <c r="B20" s="24"/>
      <c r="C20" s="24"/>
      <c r="D20" s="13" t="s">
        <v>53</v>
      </c>
      <c r="E20" s="42" t="s">
        <v>54</v>
      </c>
      <c r="F20" s="14">
        <v>1.0</v>
      </c>
      <c r="G20" s="15"/>
      <c r="H20" s="16" t="s">
        <v>35</v>
      </c>
      <c r="I20" s="17" t="s">
        <v>25</v>
      </c>
      <c r="J20" s="19"/>
      <c r="K20" s="20" t="str">
        <f>IF((J22="NA"),"NA",((J22*10)))</f>
        <v>NA</v>
      </c>
      <c r="L20" s="24"/>
      <c r="M20" s="24"/>
      <c r="N20" s="24"/>
      <c r="O20" s="24"/>
      <c r="P20" s="24"/>
      <c r="Q20" s="43"/>
      <c r="R20" s="43"/>
      <c r="S20" s="43"/>
      <c r="T20" s="43"/>
      <c r="U20" s="43"/>
      <c r="V20" s="43"/>
      <c r="W20" s="43"/>
      <c r="X20" s="43"/>
      <c r="Y20" s="43"/>
      <c r="Z20" s="43"/>
    </row>
    <row r="21" ht="37.5" customHeight="1">
      <c r="A21" s="1"/>
      <c r="B21" s="24"/>
      <c r="C21" s="24"/>
      <c r="D21" s="24"/>
      <c r="E21" s="24"/>
      <c r="F21" s="25"/>
      <c r="G21" s="26"/>
      <c r="H21" s="24"/>
      <c r="I21" s="27" t="s">
        <v>28</v>
      </c>
      <c r="J21" s="28"/>
      <c r="K21" s="24"/>
      <c r="L21" s="24"/>
      <c r="M21" s="24"/>
      <c r="N21" s="24"/>
      <c r="O21" s="24"/>
      <c r="P21" s="24"/>
      <c r="Q21" s="43"/>
      <c r="R21" s="43"/>
      <c r="S21" s="43"/>
      <c r="T21" s="43"/>
      <c r="U21" s="43"/>
      <c r="V21" s="43"/>
      <c r="W21" s="43"/>
      <c r="X21" s="43"/>
      <c r="Y21" s="43"/>
      <c r="Z21" s="43"/>
    </row>
    <row r="22" ht="42.0" customHeight="1">
      <c r="A22" s="1"/>
      <c r="B22" s="24"/>
      <c r="C22" s="24"/>
      <c r="D22" s="29"/>
      <c r="E22" s="29"/>
      <c r="F22" s="30"/>
      <c r="G22" s="31"/>
      <c r="H22" s="29"/>
      <c r="I22" s="32" t="s">
        <v>29</v>
      </c>
      <c r="J22" s="33" t="str">
        <f>IF(AND(H20="Si"),(J20/J21),"NA")</f>
        <v>NA</v>
      </c>
      <c r="K22" s="29"/>
      <c r="L22" s="24"/>
      <c r="M22" s="24"/>
      <c r="N22" s="24"/>
      <c r="O22" s="24"/>
      <c r="P22" s="24"/>
      <c r="Q22" s="43"/>
      <c r="R22" s="43"/>
      <c r="S22" s="43"/>
      <c r="T22" s="43"/>
      <c r="U22" s="43"/>
      <c r="V22" s="43"/>
      <c r="W22" s="43"/>
      <c r="X22" s="43"/>
      <c r="Y22" s="43"/>
      <c r="Z22" s="43"/>
    </row>
    <row r="23" ht="36.0" customHeight="1">
      <c r="A23" s="1"/>
      <c r="B23" s="24"/>
      <c r="C23" s="13" t="s">
        <v>58</v>
      </c>
      <c r="D23" s="13" t="s">
        <v>59</v>
      </c>
      <c r="E23" s="41" t="s">
        <v>60</v>
      </c>
      <c r="F23" s="44">
        <v>1.0</v>
      </c>
      <c r="G23" s="15"/>
      <c r="H23" s="16" t="s">
        <v>35</v>
      </c>
      <c r="I23" s="17" t="s">
        <v>25</v>
      </c>
      <c r="J23" s="19"/>
      <c r="K23" s="37" t="str">
        <f>IF((J25="NA"),"NA",((J25*10)))</f>
        <v>NA</v>
      </c>
      <c r="L23" s="24"/>
      <c r="M23" s="24"/>
      <c r="N23" s="24"/>
      <c r="O23" s="24"/>
      <c r="P23" s="24"/>
      <c r="Q23" s="43"/>
      <c r="R23" s="43"/>
      <c r="S23" s="43"/>
      <c r="T23" s="43"/>
      <c r="U23" s="43"/>
      <c r="V23" s="43"/>
      <c r="W23" s="43"/>
      <c r="X23" s="43"/>
      <c r="Y23" s="43"/>
      <c r="Z23" s="43"/>
    </row>
    <row r="24" ht="34.5" customHeight="1">
      <c r="A24" s="1"/>
      <c r="B24" s="24"/>
      <c r="C24" s="24"/>
      <c r="D24" s="24"/>
      <c r="E24" s="24"/>
      <c r="F24" s="25"/>
      <c r="G24" s="26"/>
      <c r="H24" s="24"/>
      <c r="I24" s="27" t="s">
        <v>28</v>
      </c>
      <c r="J24" s="28"/>
      <c r="K24" s="24"/>
      <c r="L24" s="24"/>
      <c r="M24" s="24"/>
      <c r="N24" s="24"/>
      <c r="O24" s="24"/>
      <c r="P24" s="24"/>
      <c r="Q24" s="43"/>
      <c r="R24" s="43"/>
      <c r="S24" s="43"/>
      <c r="T24" s="43"/>
      <c r="U24" s="43"/>
      <c r="V24" s="43"/>
      <c r="W24" s="43"/>
      <c r="X24" s="43"/>
      <c r="Y24" s="43"/>
      <c r="Z24" s="43"/>
    </row>
    <row r="25" ht="36.75" customHeight="1">
      <c r="A25" s="1"/>
      <c r="B25" s="24"/>
      <c r="C25" s="24"/>
      <c r="D25" s="29"/>
      <c r="E25" s="29"/>
      <c r="F25" s="30"/>
      <c r="G25" s="31"/>
      <c r="H25" s="29"/>
      <c r="I25" s="32" t="s">
        <v>43</v>
      </c>
      <c r="J25" s="33" t="str">
        <f>IF(AND(H23="Si"),(J23/J24),"NA")</f>
        <v>NA</v>
      </c>
      <c r="K25" s="29"/>
      <c r="L25" s="24"/>
      <c r="M25" s="24"/>
      <c r="N25" s="24"/>
      <c r="O25" s="24"/>
      <c r="P25" s="24"/>
      <c r="Q25" s="43"/>
      <c r="R25" s="43"/>
      <c r="S25" s="43"/>
      <c r="T25" s="43"/>
      <c r="U25" s="43"/>
      <c r="V25" s="43"/>
      <c r="W25" s="43"/>
      <c r="X25" s="43"/>
      <c r="Y25" s="43"/>
      <c r="Z25" s="43"/>
    </row>
    <row r="26" ht="36.75" customHeight="1">
      <c r="A26" s="1"/>
      <c r="B26" s="24"/>
      <c r="C26" s="24"/>
      <c r="D26" s="13" t="s">
        <v>68</v>
      </c>
      <c r="E26" s="41" t="s">
        <v>70</v>
      </c>
      <c r="F26" s="44">
        <v>0.0</v>
      </c>
      <c r="G26" s="15"/>
      <c r="H26" s="36" t="s">
        <v>35</v>
      </c>
      <c r="I26" s="17" t="s">
        <v>25</v>
      </c>
      <c r="J26" s="19">
        <v>0.0</v>
      </c>
      <c r="K26" s="20" t="str">
        <f>IF((J28="NA"),"NA",((1-J28)*10))</f>
        <v>NA</v>
      </c>
      <c r="L26" s="24"/>
      <c r="M26" s="24"/>
      <c r="N26" s="24"/>
      <c r="O26" s="24"/>
      <c r="P26" s="24"/>
      <c r="Q26" s="43"/>
      <c r="R26" s="43"/>
      <c r="S26" s="43"/>
      <c r="T26" s="43"/>
      <c r="U26" s="43"/>
      <c r="V26" s="43"/>
      <c r="W26" s="43"/>
      <c r="X26" s="43"/>
      <c r="Y26" s="43"/>
      <c r="Z26" s="43"/>
    </row>
    <row r="27" ht="36.75" customHeight="1">
      <c r="A27" s="1"/>
      <c r="B27" s="24"/>
      <c r="C27" s="24"/>
      <c r="D27" s="24"/>
      <c r="E27" s="24"/>
      <c r="F27" s="25"/>
      <c r="G27" s="26"/>
      <c r="H27" s="24"/>
      <c r="I27" s="27" t="s">
        <v>28</v>
      </c>
      <c r="J27" s="28">
        <v>1.0</v>
      </c>
      <c r="K27" s="24"/>
      <c r="L27" s="24"/>
      <c r="M27" s="24"/>
      <c r="N27" s="24"/>
      <c r="O27" s="24"/>
      <c r="P27" s="24"/>
      <c r="Q27" s="43"/>
      <c r="R27" s="43"/>
      <c r="S27" s="43"/>
      <c r="T27" s="43"/>
      <c r="U27" s="43"/>
      <c r="V27" s="43"/>
      <c r="W27" s="43"/>
      <c r="X27" s="43"/>
      <c r="Y27" s="43"/>
      <c r="Z27" s="43"/>
    </row>
    <row r="28" ht="36.75" customHeight="1">
      <c r="A28" s="1"/>
      <c r="B28" s="24"/>
      <c r="C28" s="29"/>
      <c r="D28" s="29"/>
      <c r="E28" s="29"/>
      <c r="F28" s="30"/>
      <c r="G28" s="31"/>
      <c r="H28" s="29"/>
      <c r="I28" s="32" t="s">
        <v>29</v>
      </c>
      <c r="J28" s="33" t="str">
        <f>IF(AND(H26="Si"),(J26/J27),"NA")</f>
        <v>NA</v>
      </c>
      <c r="K28" s="29"/>
      <c r="L28" s="24"/>
      <c r="M28" s="24"/>
      <c r="N28" s="24"/>
      <c r="O28" s="24"/>
      <c r="P28" s="24"/>
      <c r="Q28" s="43"/>
      <c r="R28" s="43"/>
      <c r="S28" s="43"/>
      <c r="T28" s="43"/>
      <c r="U28" s="43"/>
      <c r="V28" s="43"/>
      <c r="W28" s="43"/>
      <c r="X28" s="43"/>
      <c r="Y28" s="43"/>
      <c r="Z28" s="43"/>
    </row>
    <row r="29" ht="45.75" customHeight="1">
      <c r="A29" s="1"/>
      <c r="B29" s="24"/>
      <c r="C29" s="13" t="s">
        <v>74</v>
      </c>
      <c r="D29" s="41" t="s">
        <v>76</v>
      </c>
      <c r="E29" s="13" t="s">
        <v>77</v>
      </c>
      <c r="F29" s="35" t="s">
        <v>78</v>
      </c>
      <c r="G29" s="15"/>
      <c r="H29" s="16" t="s">
        <v>35</v>
      </c>
      <c r="I29" s="17" t="s">
        <v>25</v>
      </c>
      <c r="J29" s="19"/>
      <c r="K29" s="20" t="str">
        <f>IF((J31="NA"),"NA",IF(J29&gt;10,0,(((1-(J29/10))*10))))</f>
        <v>NA</v>
      </c>
      <c r="L29" s="24"/>
      <c r="M29" s="24"/>
      <c r="N29" s="24"/>
      <c r="O29" s="24"/>
      <c r="P29" s="24"/>
      <c r="Q29" s="1"/>
      <c r="R29" s="1"/>
      <c r="S29" s="1"/>
      <c r="T29" s="1"/>
      <c r="U29" s="1"/>
      <c r="V29" s="1"/>
      <c r="W29" s="1"/>
      <c r="X29" s="1"/>
      <c r="Y29" s="1"/>
      <c r="Z29" s="1"/>
    </row>
    <row r="30" ht="42.75" customHeight="1">
      <c r="A30" s="1"/>
      <c r="B30" s="24"/>
      <c r="C30" s="24"/>
      <c r="D30" s="24"/>
      <c r="E30" s="24"/>
      <c r="F30" s="25"/>
      <c r="G30" s="26"/>
      <c r="H30" s="24"/>
      <c r="I30" s="27" t="s">
        <v>42</v>
      </c>
      <c r="J30" s="28" t="str">
        <f>IF(H29="Si",1,"")</f>
        <v/>
      </c>
      <c r="K30" s="24"/>
      <c r="L30" s="24"/>
      <c r="M30" s="24"/>
      <c r="N30" s="24"/>
      <c r="O30" s="24"/>
      <c r="P30" s="24"/>
      <c r="Q30" s="1"/>
      <c r="R30" s="1"/>
      <c r="S30" s="1"/>
      <c r="T30" s="1"/>
      <c r="U30" s="1"/>
      <c r="V30" s="1"/>
      <c r="W30" s="1"/>
      <c r="X30" s="1"/>
      <c r="Y30" s="1"/>
      <c r="Z30" s="1"/>
    </row>
    <row r="31" ht="39.75" customHeight="1">
      <c r="A31" s="1"/>
      <c r="B31" s="29"/>
      <c r="C31" s="29"/>
      <c r="D31" s="29"/>
      <c r="E31" s="29"/>
      <c r="F31" s="30"/>
      <c r="G31" s="31"/>
      <c r="H31" s="29"/>
      <c r="I31" s="32" t="s">
        <v>66</v>
      </c>
      <c r="J31" s="39" t="str">
        <f>IF(AND(H29="Si"),(J29&amp;"/"&amp;J30&amp;"min"),"NA")</f>
        <v>NA</v>
      </c>
      <c r="K31" s="29"/>
      <c r="L31" s="29"/>
      <c r="M31" s="29"/>
      <c r="N31" s="29"/>
      <c r="O31" s="29"/>
      <c r="P31" s="24"/>
      <c r="Q31" s="1"/>
      <c r="R31" s="1"/>
      <c r="S31" s="1"/>
      <c r="T31" s="1"/>
      <c r="U31" s="1"/>
      <c r="V31" s="1"/>
      <c r="W31" s="1"/>
      <c r="X31" s="1"/>
      <c r="Y31" s="1"/>
      <c r="Z31" s="1"/>
    </row>
    <row r="32" ht="5.25" customHeight="1">
      <c r="A32" s="1"/>
      <c r="B32" s="45"/>
      <c r="C32" s="40"/>
      <c r="D32" s="40"/>
      <c r="E32" s="40"/>
      <c r="F32" s="40"/>
      <c r="G32" s="40"/>
      <c r="H32" s="40"/>
      <c r="I32" s="40"/>
      <c r="J32" s="40"/>
      <c r="K32" s="40"/>
      <c r="L32" s="40"/>
      <c r="M32" s="40"/>
      <c r="N32" s="40"/>
      <c r="O32" s="9"/>
      <c r="P32" s="24"/>
      <c r="Q32" s="1"/>
      <c r="R32" s="1"/>
      <c r="S32" s="1"/>
      <c r="T32" s="1"/>
      <c r="U32" s="1"/>
      <c r="V32" s="1"/>
      <c r="W32" s="1"/>
      <c r="X32" s="1"/>
      <c r="Y32" s="1"/>
      <c r="Z32" s="1"/>
    </row>
    <row r="33" ht="33.75" customHeight="1">
      <c r="A33" s="1"/>
      <c r="B33" s="12" t="s">
        <v>83</v>
      </c>
      <c r="C33" s="13" t="s">
        <v>84</v>
      </c>
      <c r="D33" s="13" t="s">
        <v>86</v>
      </c>
      <c r="E33" s="13" t="s">
        <v>87</v>
      </c>
      <c r="F33" s="35" t="s">
        <v>88</v>
      </c>
      <c r="G33" s="15"/>
      <c r="H33" s="16" t="s">
        <v>35</v>
      </c>
      <c r="I33" s="17" t="s">
        <v>25</v>
      </c>
      <c r="J33" s="19"/>
      <c r="K33" s="20" t="str">
        <f>IF(OR(J35="NA"),"NA",IF(J35&gt;15,0,((J35/15)*10)))</f>
        <v>NA</v>
      </c>
      <c r="L33" s="20">
        <f>IF(AND(H33="No",H36="No",H39="No",H42="No",H44="No",H46="No",H48="No",H51="No",H54="No"),0,AVERAGE(K33:K56))</f>
        <v>0</v>
      </c>
      <c r="M33" s="16" t="s">
        <v>27</v>
      </c>
      <c r="N33" s="21">
        <v>0.15</v>
      </c>
      <c r="O33" s="20">
        <f>L33*N33</f>
        <v>0</v>
      </c>
      <c r="P33" s="24"/>
      <c r="Q33" s="1"/>
      <c r="R33" s="1"/>
      <c r="S33" s="1"/>
      <c r="T33" s="1"/>
      <c r="U33" s="1"/>
      <c r="V33" s="1"/>
      <c r="W33" s="1"/>
      <c r="X33" s="1"/>
      <c r="Y33" s="1"/>
      <c r="Z33" s="1"/>
    </row>
    <row r="34" ht="33.75" customHeight="1">
      <c r="A34" s="1"/>
      <c r="B34" s="24"/>
      <c r="C34" s="24"/>
      <c r="D34" s="24"/>
      <c r="E34" s="24"/>
      <c r="F34" s="25"/>
      <c r="G34" s="26"/>
      <c r="H34" s="24"/>
      <c r="I34" s="27" t="s">
        <v>28</v>
      </c>
      <c r="J34" s="28"/>
      <c r="K34" s="24"/>
      <c r="L34" s="24"/>
      <c r="M34" s="24"/>
      <c r="N34" s="24"/>
      <c r="O34" s="24"/>
      <c r="P34" s="24"/>
      <c r="Q34" s="1"/>
      <c r="R34" s="1"/>
      <c r="S34" s="1"/>
      <c r="T34" s="1"/>
      <c r="U34" s="1"/>
      <c r="V34" s="1"/>
      <c r="W34" s="1"/>
      <c r="X34" s="1"/>
      <c r="Y34" s="1"/>
      <c r="Z34" s="1"/>
    </row>
    <row r="35" ht="35.25" customHeight="1">
      <c r="A35" s="1"/>
      <c r="B35" s="24"/>
      <c r="C35" s="24"/>
      <c r="D35" s="29"/>
      <c r="E35" s="29"/>
      <c r="F35" s="30"/>
      <c r="G35" s="31"/>
      <c r="H35" s="29"/>
      <c r="I35" s="32" t="s">
        <v>29</v>
      </c>
      <c r="J35" s="39" t="str">
        <f>IF((H33="Si"),(J34-J33),"NA")</f>
        <v>NA</v>
      </c>
      <c r="K35" s="29"/>
      <c r="L35" s="24"/>
      <c r="M35" s="24"/>
      <c r="N35" s="24"/>
      <c r="O35" s="24"/>
      <c r="P35" s="24"/>
      <c r="Q35" s="1"/>
      <c r="R35" s="1"/>
      <c r="S35" s="1"/>
      <c r="T35" s="1"/>
      <c r="U35" s="1"/>
      <c r="V35" s="1"/>
      <c r="W35" s="1"/>
      <c r="X35" s="1"/>
      <c r="Y35" s="1"/>
      <c r="Z35" s="1"/>
    </row>
    <row r="36" ht="35.25" customHeight="1">
      <c r="A36" s="1"/>
      <c r="B36" s="24"/>
      <c r="C36" s="24"/>
      <c r="D36" s="13" t="s">
        <v>94</v>
      </c>
      <c r="E36" s="13" t="s">
        <v>95</v>
      </c>
      <c r="F36" s="35" t="s">
        <v>96</v>
      </c>
      <c r="G36" s="15"/>
      <c r="H36" s="16" t="s">
        <v>35</v>
      </c>
      <c r="I36" s="17" t="s">
        <v>25</v>
      </c>
      <c r="J36" s="19"/>
      <c r="K36" s="20" t="str">
        <f>IF(OR(J38="NA"),"NA",IF(J38&gt;20,0,((J38/20))*10))</f>
        <v>NA</v>
      </c>
      <c r="L36" s="24"/>
      <c r="M36" s="24"/>
      <c r="N36" s="24"/>
      <c r="O36" s="24"/>
      <c r="P36" s="24"/>
      <c r="Q36" s="1"/>
      <c r="R36" s="1"/>
      <c r="S36" s="1"/>
      <c r="T36" s="1"/>
      <c r="U36" s="1"/>
      <c r="V36" s="1"/>
      <c r="W36" s="1"/>
      <c r="X36" s="1"/>
      <c r="Y36" s="1"/>
      <c r="Z36" s="1"/>
    </row>
    <row r="37" ht="35.25" customHeight="1">
      <c r="A37" s="1"/>
      <c r="B37" s="24"/>
      <c r="C37" s="24"/>
      <c r="D37" s="24"/>
      <c r="E37" s="24"/>
      <c r="F37" s="25"/>
      <c r="G37" s="26"/>
      <c r="H37" s="24"/>
      <c r="I37" s="27" t="s">
        <v>28</v>
      </c>
      <c r="J37" s="28"/>
      <c r="K37" s="24"/>
      <c r="L37" s="24"/>
      <c r="M37" s="24"/>
      <c r="N37" s="24"/>
      <c r="O37" s="24"/>
      <c r="P37" s="24"/>
      <c r="Q37" s="1"/>
      <c r="R37" s="1"/>
      <c r="S37" s="1"/>
      <c r="T37" s="1"/>
      <c r="U37" s="1"/>
      <c r="V37" s="1"/>
      <c r="W37" s="1"/>
      <c r="X37" s="1"/>
      <c r="Y37" s="1"/>
      <c r="Z37" s="1"/>
    </row>
    <row r="38" ht="34.5" customHeight="1">
      <c r="A38" s="1"/>
      <c r="B38" s="24"/>
      <c r="C38" s="24"/>
      <c r="D38" s="29"/>
      <c r="E38" s="29"/>
      <c r="F38" s="30"/>
      <c r="G38" s="31"/>
      <c r="H38" s="29"/>
      <c r="I38" s="32" t="s">
        <v>29</v>
      </c>
      <c r="J38" s="39" t="str">
        <f>IF((H36="Si"),(J37-J36),"NA")</f>
        <v>NA</v>
      </c>
      <c r="K38" s="29"/>
      <c r="L38" s="24"/>
      <c r="M38" s="24"/>
      <c r="N38" s="24"/>
      <c r="O38" s="24"/>
      <c r="P38" s="24"/>
      <c r="Q38" s="1"/>
      <c r="R38" s="1"/>
      <c r="S38" s="1"/>
      <c r="T38" s="1"/>
      <c r="U38" s="1"/>
      <c r="V38" s="1"/>
      <c r="W38" s="1"/>
      <c r="X38" s="1"/>
      <c r="Y38" s="1"/>
      <c r="Z38" s="1"/>
    </row>
    <row r="39" ht="36.0" customHeight="1">
      <c r="A39" s="1"/>
      <c r="B39" s="24"/>
      <c r="C39" s="24"/>
      <c r="D39" s="13" t="s">
        <v>99</v>
      </c>
      <c r="E39" s="13" t="s">
        <v>100</v>
      </c>
      <c r="F39" s="35" t="s">
        <v>101</v>
      </c>
      <c r="G39" s="15"/>
      <c r="H39" s="16" t="s">
        <v>35</v>
      </c>
      <c r="I39" s="17" t="s">
        <v>25</v>
      </c>
      <c r="J39" s="19"/>
      <c r="K39" s="20" t="str">
        <f>IF((J41="NA"),"NA",IF(J39&gt;=10,10,((J39/20)*10)))</f>
        <v>NA</v>
      </c>
      <c r="L39" s="24"/>
      <c r="M39" s="24"/>
      <c r="N39" s="24"/>
      <c r="O39" s="24"/>
      <c r="P39" s="24"/>
      <c r="Q39" s="1"/>
      <c r="R39" s="1"/>
      <c r="S39" s="1"/>
      <c r="T39" s="1"/>
      <c r="U39" s="1"/>
      <c r="V39" s="1"/>
      <c r="W39" s="1"/>
      <c r="X39" s="1"/>
      <c r="Y39" s="1"/>
      <c r="Z39" s="1"/>
    </row>
    <row r="40" ht="31.5" customHeight="1">
      <c r="A40" s="1"/>
      <c r="B40" s="24"/>
      <c r="C40" s="24"/>
      <c r="D40" s="24"/>
      <c r="E40" s="24"/>
      <c r="F40" s="25"/>
      <c r="G40" s="26"/>
      <c r="H40" s="24"/>
      <c r="I40" s="27" t="s">
        <v>42</v>
      </c>
      <c r="J40" s="28" t="str">
        <f>IF(H39="Si",20,"")</f>
        <v/>
      </c>
      <c r="K40" s="24"/>
      <c r="L40" s="24"/>
      <c r="M40" s="24"/>
      <c r="N40" s="24"/>
      <c r="O40" s="24"/>
      <c r="P40" s="24"/>
      <c r="Q40" s="1"/>
      <c r="R40" s="1"/>
      <c r="S40" s="1"/>
      <c r="T40" s="1"/>
      <c r="U40" s="1"/>
      <c r="V40" s="1"/>
      <c r="W40" s="1"/>
      <c r="X40" s="1"/>
      <c r="Y40" s="1"/>
      <c r="Z40" s="1"/>
    </row>
    <row r="41" ht="31.5" customHeight="1">
      <c r="A41" s="1"/>
      <c r="B41" s="24"/>
      <c r="C41" s="29"/>
      <c r="D41" s="29"/>
      <c r="E41" s="29"/>
      <c r="F41" s="30"/>
      <c r="G41" s="31"/>
      <c r="H41" s="29"/>
      <c r="I41" s="32" t="s">
        <v>29</v>
      </c>
      <c r="J41" s="39" t="str">
        <f>IF((H39="Si"),(J39&amp;"/"&amp;J40&amp;"min"),"NA")</f>
        <v>NA</v>
      </c>
      <c r="K41" s="29"/>
      <c r="L41" s="24"/>
      <c r="M41" s="24"/>
      <c r="N41" s="24"/>
      <c r="O41" s="24"/>
      <c r="P41" s="24"/>
      <c r="Q41" s="1"/>
      <c r="R41" s="1"/>
      <c r="S41" s="1"/>
      <c r="T41" s="1"/>
      <c r="U41" s="1"/>
      <c r="V41" s="1"/>
      <c r="W41" s="1"/>
      <c r="X41" s="1"/>
      <c r="Y41" s="1"/>
      <c r="Z41" s="1"/>
    </row>
    <row r="42" ht="29.25" customHeight="1">
      <c r="A42" s="1"/>
      <c r="B42" s="24"/>
      <c r="C42" s="13" t="s">
        <v>105</v>
      </c>
      <c r="D42" s="16" t="s">
        <v>106</v>
      </c>
      <c r="E42" s="13" t="s">
        <v>107</v>
      </c>
      <c r="F42" s="35" t="s">
        <v>108</v>
      </c>
      <c r="G42" s="15"/>
      <c r="H42" s="36" t="s">
        <v>35</v>
      </c>
      <c r="I42" s="17" t="s">
        <v>25</v>
      </c>
      <c r="J42" s="19">
        <v>22.0</v>
      </c>
      <c r="K42" s="20" t="str">
        <f>IF((J43="NA"),"NA",IF(J43&gt;50,0,(((1-(J43/50))*10))))</f>
        <v>NA</v>
      </c>
      <c r="L42" s="24"/>
      <c r="M42" s="24"/>
      <c r="N42" s="24"/>
      <c r="O42" s="24"/>
      <c r="P42" s="24"/>
      <c r="Q42" s="1"/>
      <c r="R42" s="1"/>
      <c r="S42" s="1"/>
      <c r="T42" s="1"/>
      <c r="U42" s="1"/>
      <c r="V42" s="1"/>
      <c r="W42" s="1"/>
      <c r="X42" s="1"/>
      <c r="Y42" s="1"/>
      <c r="Z42" s="1"/>
    </row>
    <row r="43" ht="26.25" customHeight="1">
      <c r="A43" s="1"/>
      <c r="B43" s="24"/>
      <c r="C43" s="24"/>
      <c r="D43" s="24"/>
      <c r="E43" s="24"/>
      <c r="F43" s="25"/>
      <c r="G43" s="26"/>
      <c r="H43" s="29"/>
      <c r="I43" s="27" t="s">
        <v>29</v>
      </c>
      <c r="J43" s="49" t="str">
        <f>IF(H42="Si",(J42),"NA")</f>
        <v>NA</v>
      </c>
      <c r="K43" s="24"/>
      <c r="L43" s="24"/>
      <c r="M43" s="24"/>
      <c r="N43" s="24"/>
      <c r="O43" s="24"/>
      <c r="P43" s="24"/>
      <c r="Q43" s="1"/>
      <c r="R43" s="1"/>
      <c r="S43" s="1"/>
      <c r="T43" s="1"/>
      <c r="U43" s="1"/>
      <c r="V43" s="1"/>
      <c r="W43" s="1"/>
      <c r="X43" s="1"/>
      <c r="Y43" s="1"/>
      <c r="Z43" s="1"/>
    </row>
    <row r="44" ht="30.75" customHeight="1">
      <c r="A44" s="1"/>
      <c r="B44" s="24"/>
      <c r="C44" s="24"/>
      <c r="D44" s="16" t="s">
        <v>110</v>
      </c>
      <c r="E44" s="13" t="s">
        <v>112</v>
      </c>
      <c r="F44" s="35" t="s">
        <v>114</v>
      </c>
      <c r="G44" s="15"/>
      <c r="H44" s="16" t="s">
        <v>35</v>
      </c>
      <c r="I44" s="17" t="s">
        <v>25</v>
      </c>
      <c r="J44" s="19"/>
      <c r="K44" s="37" t="str">
        <f>IF((J45="NA"),"NA",IF(J45&gt;=10,0,IF(J45=1,10,((1-(J45/10))*10))))</f>
        <v>NA</v>
      </c>
      <c r="L44" s="24"/>
      <c r="M44" s="24"/>
      <c r="N44" s="24"/>
      <c r="O44" s="24"/>
      <c r="P44" s="24"/>
      <c r="Q44" s="1"/>
      <c r="R44" s="1"/>
      <c r="S44" s="1"/>
      <c r="T44" s="1"/>
      <c r="U44" s="1"/>
      <c r="V44" s="1"/>
      <c r="W44" s="1"/>
      <c r="X44" s="1"/>
      <c r="Y44" s="1"/>
      <c r="Z44" s="1"/>
    </row>
    <row r="45" ht="29.25" customHeight="1">
      <c r="A45" s="1"/>
      <c r="B45" s="24"/>
      <c r="C45" s="24"/>
      <c r="D45" s="29"/>
      <c r="E45" s="29"/>
      <c r="F45" s="30"/>
      <c r="G45" s="31"/>
      <c r="H45" s="29"/>
      <c r="I45" s="32" t="s">
        <v>29</v>
      </c>
      <c r="J45" s="33" t="str">
        <f>IF(H44="Si",(J44),"NA")</f>
        <v>NA</v>
      </c>
      <c r="K45" s="29"/>
      <c r="L45" s="24"/>
      <c r="M45" s="24"/>
      <c r="N45" s="24"/>
      <c r="O45" s="24"/>
      <c r="P45" s="24"/>
      <c r="Q45" s="1"/>
      <c r="R45" s="1"/>
      <c r="S45" s="1"/>
      <c r="T45" s="1"/>
      <c r="U45" s="1"/>
      <c r="V45" s="1"/>
      <c r="W45" s="1"/>
      <c r="X45" s="1"/>
      <c r="Y45" s="1"/>
      <c r="Z45" s="1"/>
    </row>
    <row r="46" ht="36.0" customHeight="1">
      <c r="A46" s="1"/>
      <c r="B46" s="24"/>
      <c r="C46" s="24"/>
      <c r="D46" s="16" t="s">
        <v>116</v>
      </c>
      <c r="E46" s="13" t="s">
        <v>117</v>
      </c>
      <c r="F46" s="35" t="s">
        <v>118</v>
      </c>
      <c r="G46" s="15"/>
      <c r="H46" s="16" t="s">
        <v>35</v>
      </c>
      <c r="I46" s="17" t="s">
        <v>25</v>
      </c>
      <c r="J46" s="19"/>
      <c r="K46" s="37" t="str">
        <f>IF((J47="NA"),"NA",IF(J47&gt;=10,0,IF(J47=1,10,((1-(J47/10))*10))))</f>
        <v>NA</v>
      </c>
      <c r="L46" s="24"/>
      <c r="M46" s="24"/>
      <c r="N46" s="24"/>
      <c r="O46" s="24"/>
      <c r="P46" s="24"/>
      <c r="Q46" s="1"/>
      <c r="R46" s="1"/>
      <c r="S46" s="1"/>
      <c r="T46" s="1"/>
      <c r="U46" s="1"/>
      <c r="V46" s="1"/>
      <c r="W46" s="1"/>
      <c r="X46" s="1"/>
      <c r="Y46" s="1"/>
      <c r="Z46" s="1"/>
    </row>
    <row r="47" ht="26.25" customHeight="1">
      <c r="A47" s="1"/>
      <c r="B47" s="24"/>
      <c r="C47" s="24"/>
      <c r="D47" s="29"/>
      <c r="E47" s="29"/>
      <c r="F47" s="30"/>
      <c r="G47" s="31"/>
      <c r="H47" s="29"/>
      <c r="I47" s="32" t="s">
        <v>43</v>
      </c>
      <c r="J47" s="33" t="str">
        <f>IF(H46="Si",(J46),"NA")</f>
        <v>NA</v>
      </c>
      <c r="K47" s="29"/>
      <c r="L47" s="24"/>
      <c r="M47" s="24"/>
      <c r="N47" s="24"/>
      <c r="O47" s="24"/>
      <c r="P47" s="24"/>
      <c r="Q47" s="1"/>
      <c r="R47" s="1"/>
      <c r="S47" s="1"/>
      <c r="T47" s="1"/>
      <c r="U47" s="1"/>
      <c r="V47" s="1"/>
      <c r="W47" s="1"/>
      <c r="X47" s="1"/>
      <c r="Y47" s="1"/>
      <c r="Z47" s="1"/>
    </row>
    <row r="48" ht="33.75" customHeight="1">
      <c r="A48" s="1"/>
      <c r="B48" s="24"/>
      <c r="C48" s="24"/>
      <c r="D48" s="13" t="s">
        <v>119</v>
      </c>
      <c r="E48" s="13" t="s">
        <v>120</v>
      </c>
      <c r="F48" s="35" t="s">
        <v>121</v>
      </c>
      <c r="G48" s="15"/>
      <c r="H48" s="16" t="s">
        <v>35</v>
      </c>
      <c r="I48" s="17" t="s">
        <v>25</v>
      </c>
      <c r="J48" s="19"/>
      <c r="K48" s="20" t="str">
        <f>IF((J50="NA"),"NA",IF(J50&gt;15,0,(((1-(J50/15))*10))))</f>
        <v>NA</v>
      </c>
      <c r="L48" s="24"/>
      <c r="M48" s="24"/>
      <c r="N48" s="24"/>
      <c r="O48" s="24"/>
      <c r="P48" s="24"/>
      <c r="Q48" s="1"/>
      <c r="R48" s="1"/>
      <c r="S48" s="1"/>
      <c r="T48" s="1"/>
      <c r="U48" s="1"/>
      <c r="V48" s="1"/>
      <c r="W48" s="1"/>
      <c r="X48" s="1"/>
      <c r="Y48" s="1"/>
      <c r="Z48" s="1"/>
    </row>
    <row r="49" ht="33.75" customHeight="1">
      <c r="A49" s="1"/>
      <c r="B49" s="24"/>
      <c r="C49" s="24"/>
      <c r="D49" s="24"/>
      <c r="E49" s="24"/>
      <c r="F49" s="25"/>
      <c r="G49" s="26"/>
      <c r="H49" s="24"/>
      <c r="I49" s="27" t="s">
        <v>28</v>
      </c>
      <c r="J49" s="28"/>
      <c r="K49" s="24"/>
      <c r="L49" s="24"/>
      <c r="M49" s="24"/>
      <c r="N49" s="24"/>
      <c r="O49" s="24"/>
      <c r="P49" s="24"/>
      <c r="Q49" s="1"/>
      <c r="R49" s="1"/>
      <c r="S49" s="1"/>
      <c r="T49" s="1"/>
      <c r="U49" s="1"/>
      <c r="V49" s="1"/>
      <c r="W49" s="1"/>
      <c r="X49" s="1"/>
      <c r="Y49" s="1"/>
      <c r="Z49" s="1"/>
    </row>
    <row r="50" ht="33.75" customHeight="1">
      <c r="A50" s="1"/>
      <c r="B50" s="24"/>
      <c r="C50" s="29"/>
      <c r="D50" s="29"/>
      <c r="E50" s="29"/>
      <c r="F50" s="30"/>
      <c r="G50" s="31"/>
      <c r="H50" s="29"/>
      <c r="I50" s="32" t="s">
        <v>29</v>
      </c>
      <c r="J50" s="39" t="str">
        <f>IF((H48="Si"),(J49-J48),"NA")</f>
        <v>NA</v>
      </c>
      <c r="K50" s="29"/>
      <c r="L50" s="24"/>
      <c r="M50" s="24"/>
      <c r="N50" s="24"/>
      <c r="O50" s="24"/>
      <c r="P50" s="24"/>
      <c r="Q50" s="1"/>
      <c r="R50" s="1"/>
      <c r="S50" s="1"/>
      <c r="T50" s="1"/>
      <c r="U50" s="1"/>
      <c r="V50" s="1"/>
      <c r="W50" s="1"/>
      <c r="X50" s="1"/>
      <c r="Y50" s="1"/>
      <c r="Z50" s="1"/>
    </row>
    <row r="51" ht="39.0" customHeight="1">
      <c r="A51" s="1"/>
      <c r="B51" s="24"/>
      <c r="C51" s="13" t="s">
        <v>124</v>
      </c>
      <c r="D51" s="13" t="s">
        <v>125</v>
      </c>
      <c r="E51" s="13" t="s">
        <v>126</v>
      </c>
      <c r="F51" s="35" t="s">
        <v>127</v>
      </c>
      <c r="G51" s="15"/>
      <c r="H51" s="16" t="s">
        <v>35</v>
      </c>
      <c r="I51" s="17" t="s">
        <v>25</v>
      </c>
      <c r="J51" s="19"/>
      <c r="K51" s="20" t="str">
        <f>IF((J53="NA"),"NA",IF(J51&gt;10,10,(((J51/10)*10))))</f>
        <v>NA</v>
      </c>
      <c r="L51" s="24"/>
      <c r="M51" s="24"/>
      <c r="N51" s="24"/>
      <c r="O51" s="24"/>
      <c r="P51" s="24"/>
      <c r="Q51" s="1"/>
      <c r="R51" s="1"/>
      <c r="S51" s="1"/>
      <c r="T51" s="1"/>
      <c r="U51" s="1"/>
      <c r="V51" s="1"/>
      <c r="W51" s="1"/>
      <c r="X51" s="1"/>
      <c r="Y51" s="1"/>
      <c r="Z51" s="1"/>
    </row>
    <row r="52" ht="35.25" customHeight="1">
      <c r="A52" s="1"/>
      <c r="B52" s="24"/>
      <c r="C52" s="24"/>
      <c r="D52" s="24"/>
      <c r="E52" s="24"/>
      <c r="F52" s="25"/>
      <c r="G52" s="26"/>
      <c r="H52" s="24"/>
      <c r="I52" s="27" t="s">
        <v>42</v>
      </c>
      <c r="J52" s="28" t="str">
        <f>IF(H51="Si",3,"")</f>
        <v/>
      </c>
      <c r="K52" s="24"/>
      <c r="L52" s="24"/>
      <c r="M52" s="24"/>
      <c r="N52" s="24"/>
      <c r="O52" s="24"/>
      <c r="P52" s="24"/>
      <c r="Q52" s="1"/>
      <c r="R52" s="1"/>
      <c r="S52" s="1"/>
      <c r="T52" s="1"/>
      <c r="U52" s="1"/>
      <c r="V52" s="1"/>
      <c r="W52" s="1"/>
      <c r="X52" s="1"/>
      <c r="Y52" s="1"/>
      <c r="Z52" s="1"/>
    </row>
    <row r="53" ht="33.0" customHeight="1">
      <c r="A53" s="1"/>
      <c r="B53" s="24"/>
      <c r="C53" s="24"/>
      <c r="D53" s="29"/>
      <c r="E53" s="29"/>
      <c r="F53" s="30"/>
      <c r="G53" s="31"/>
      <c r="H53" s="29"/>
      <c r="I53" s="32" t="s">
        <v>29</v>
      </c>
      <c r="J53" s="39" t="str">
        <f>IF(H51="Si",(J51&amp;"/"&amp;J52&amp;"min"),"NA")</f>
        <v>NA</v>
      </c>
      <c r="K53" s="29"/>
      <c r="L53" s="24"/>
      <c r="M53" s="24"/>
      <c r="N53" s="24"/>
      <c r="O53" s="24"/>
      <c r="P53" s="24"/>
      <c r="Q53" s="1"/>
      <c r="R53" s="1"/>
      <c r="S53" s="1"/>
      <c r="T53" s="1"/>
      <c r="U53" s="1"/>
      <c r="V53" s="1"/>
      <c r="W53" s="1"/>
      <c r="X53" s="1"/>
      <c r="Y53" s="1"/>
      <c r="Z53" s="1"/>
    </row>
    <row r="54" ht="33.0" customHeight="1">
      <c r="A54" s="1"/>
      <c r="B54" s="24"/>
      <c r="C54" s="24"/>
      <c r="D54" s="13" t="s">
        <v>132</v>
      </c>
      <c r="E54" s="13" t="s">
        <v>133</v>
      </c>
      <c r="F54" s="35" t="s">
        <v>127</v>
      </c>
      <c r="G54" s="15"/>
      <c r="H54" s="16" t="s">
        <v>35</v>
      </c>
      <c r="I54" s="17" t="s">
        <v>25</v>
      </c>
      <c r="J54" s="19"/>
      <c r="K54" s="20" t="str">
        <f>IF((J56="NA"),"NA",IF(J54&gt;10,10,(((J54/10)*10))))</f>
        <v>NA</v>
      </c>
      <c r="L54" s="24"/>
      <c r="M54" s="24"/>
      <c r="N54" s="24"/>
      <c r="O54" s="24"/>
      <c r="P54" s="24"/>
      <c r="Q54" s="1"/>
      <c r="R54" s="1"/>
      <c r="S54" s="1"/>
      <c r="T54" s="1"/>
      <c r="U54" s="1"/>
      <c r="V54" s="1"/>
      <c r="W54" s="1"/>
      <c r="X54" s="1"/>
      <c r="Y54" s="1"/>
      <c r="Z54" s="1"/>
    </row>
    <row r="55" ht="33.0" customHeight="1">
      <c r="A55" s="1"/>
      <c r="B55" s="24"/>
      <c r="C55" s="24"/>
      <c r="D55" s="24"/>
      <c r="E55" s="24"/>
      <c r="F55" s="25"/>
      <c r="G55" s="26"/>
      <c r="H55" s="24"/>
      <c r="I55" s="27" t="s">
        <v>42</v>
      </c>
      <c r="J55" s="28" t="str">
        <f>IF(H54="Si",3,"")</f>
        <v/>
      </c>
      <c r="K55" s="24"/>
      <c r="L55" s="24"/>
      <c r="M55" s="24"/>
      <c r="N55" s="24"/>
      <c r="O55" s="24"/>
      <c r="P55" s="24"/>
      <c r="Q55" s="1"/>
      <c r="R55" s="1"/>
      <c r="S55" s="1"/>
      <c r="T55" s="1"/>
      <c r="U55" s="1"/>
      <c r="V55" s="1"/>
      <c r="W55" s="1"/>
      <c r="X55" s="1"/>
      <c r="Y55" s="1"/>
      <c r="Z55" s="1"/>
    </row>
    <row r="56" ht="33.0" customHeight="1">
      <c r="A56" s="1"/>
      <c r="B56" s="29"/>
      <c r="C56" s="29"/>
      <c r="D56" s="29"/>
      <c r="E56" s="29"/>
      <c r="F56" s="30"/>
      <c r="G56" s="31"/>
      <c r="H56" s="29"/>
      <c r="I56" s="32" t="s">
        <v>29</v>
      </c>
      <c r="J56" s="39" t="str">
        <f>IF(H54="Si",(J54&amp;"/"&amp;J55&amp;"min"),"NA")</f>
        <v>NA</v>
      </c>
      <c r="K56" s="29"/>
      <c r="L56" s="29"/>
      <c r="M56" s="29"/>
      <c r="N56" s="29"/>
      <c r="O56" s="29"/>
      <c r="P56" s="24"/>
      <c r="Q56" s="1"/>
      <c r="R56" s="1"/>
      <c r="S56" s="1"/>
      <c r="T56" s="1"/>
      <c r="U56" s="1"/>
      <c r="V56" s="1"/>
      <c r="W56" s="1"/>
      <c r="X56" s="1"/>
      <c r="Y56" s="1"/>
      <c r="Z56" s="1"/>
    </row>
    <row r="57" ht="5.25" customHeight="1">
      <c r="A57" s="1"/>
      <c r="B57" s="45"/>
      <c r="C57" s="40"/>
      <c r="D57" s="40"/>
      <c r="E57" s="40"/>
      <c r="F57" s="40"/>
      <c r="G57" s="40"/>
      <c r="H57" s="40"/>
      <c r="I57" s="40"/>
      <c r="J57" s="40"/>
      <c r="K57" s="40"/>
      <c r="L57" s="40"/>
      <c r="M57" s="40"/>
      <c r="N57" s="40"/>
      <c r="O57" s="9"/>
      <c r="P57" s="24"/>
      <c r="Q57" s="1"/>
      <c r="R57" s="1"/>
      <c r="S57" s="1"/>
      <c r="T57" s="1"/>
      <c r="U57" s="1"/>
      <c r="V57" s="1"/>
      <c r="W57" s="1"/>
      <c r="X57" s="1"/>
      <c r="Y57" s="1"/>
      <c r="Z57" s="1"/>
    </row>
    <row r="58" ht="36.75" customHeight="1">
      <c r="A58" s="1"/>
      <c r="B58" s="12" t="s">
        <v>137</v>
      </c>
      <c r="C58" s="13" t="s">
        <v>138</v>
      </c>
      <c r="D58" s="13" t="s">
        <v>139</v>
      </c>
      <c r="E58" s="13" t="s">
        <v>140</v>
      </c>
      <c r="F58" s="14">
        <v>1.0</v>
      </c>
      <c r="G58" s="15"/>
      <c r="H58" s="18" t="s">
        <v>24</v>
      </c>
      <c r="I58" s="17" t="s">
        <v>25</v>
      </c>
      <c r="J58" s="19">
        <v>25.0</v>
      </c>
      <c r="K58" s="37">
        <f>IF((J60="NA"),"NA",((J60*10)))</f>
        <v>10</v>
      </c>
      <c r="L58" s="20" t="str">
        <f>IF(AND(H58="No",H61="No",H64="No",H67="No",H70="No",H73="No",H76="No",H79="No",H82="No",H85="No",H88="No",H91="No"),0,AVERAGE(K58:K93))</f>
        <v>#DIV/0!</v>
      </c>
      <c r="M58" s="16" t="s">
        <v>27</v>
      </c>
      <c r="N58" s="21">
        <v>0.15</v>
      </c>
      <c r="O58" s="20" t="str">
        <f>L58*N58</f>
        <v>#DIV/0!</v>
      </c>
      <c r="P58" s="24"/>
      <c r="Q58" s="1"/>
      <c r="R58" s="1"/>
      <c r="S58" s="1"/>
      <c r="T58" s="1"/>
      <c r="U58" s="1"/>
      <c r="V58" s="1"/>
      <c r="W58" s="1"/>
      <c r="X58" s="1"/>
      <c r="Y58" s="1"/>
      <c r="Z58" s="1"/>
    </row>
    <row r="59" ht="33.75" customHeight="1">
      <c r="A59" s="1"/>
      <c r="B59" s="24"/>
      <c r="C59" s="24"/>
      <c r="D59" s="24"/>
      <c r="E59" s="24"/>
      <c r="F59" s="25"/>
      <c r="G59" s="26"/>
      <c r="H59" s="24"/>
      <c r="I59" s="27" t="s">
        <v>28</v>
      </c>
      <c r="J59" s="28">
        <v>25.0</v>
      </c>
      <c r="K59" s="24"/>
      <c r="L59" s="24"/>
      <c r="M59" s="24"/>
      <c r="N59" s="24"/>
      <c r="O59" s="24"/>
      <c r="P59" s="24"/>
      <c r="Q59" s="1"/>
      <c r="R59" s="1"/>
      <c r="S59" s="1"/>
      <c r="T59" s="1"/>
      <c r="U59" s="1"/>
      <c r="V59" s="1"/>
      <c r="W59" s="1"/>
      <c r="X59" s="1"/>
      <c r="Y59" s="1"/>
      <c r="Z59" s="1"/>
    </row>
    <row r="60" ht="33.75" customHeight="1">
      <c r="A60" s="1"/>
      <c r="B60" s="24"/>
      <c r="C60" s="24"/>
      <c r="D60" s="29"/>
      <c r="E60" s="29"/>
      <c r="F60" s="30"/>
      <c r="G60" s="31"/>
      <c r="H60" s="29"/>
      <c r="I60" s="32" t="s">
        <v>43</v>
      </c>
      <c r="J60" s="33">
        <f>IF(AND(H58="Si"),(J58/J59),"NA")</f>
        <v>1</v>
      </c>
      <c r="K60" s="29"/>
      <c r="L60" s="24"/>
      <c r="M60" s="24"/>
      <c r="N60" s="24"/>
      <c r="O60" s="24"/>
      <c r="P60" s="24"/>
      <c r="Q60" s="1"/>
      <c r="R60" s="1"/>
      <c r="S60" s="1"/>
      <c r="T60" s="1"/>
      <c r="U60" s="1"/>
      <c r="V60" s="1"/>
      <c r="W60" s="1"/>
      <c r="X60" s="1"/>
      <c r="Y60" s="1"/>
      <c r="Z60" s="1"/>
    </row>
    <row r="61" ht="38.25" customHeight="1">
      <c r="A61" s="1"/>
      <c r="B61" s="24"/>
      <c r="C61" s="24"/>
      <c r="D61" s="13" t="s">
        <v>143</v>
      </c>
      <c r="E61" s="13" t="s">
        <v>145</v>
      </c>
      <c r="F61" s="35">
        <v>1.0</v>
      </c>
      <c r="G61" s="15"/>
      <c r="H61" s="16" t="s">
        <v>35</v>
      </c>
      <c r="I61" s="17" t="s">
        <v>25</v>
      </c>
      <c r="J61" s="19"/>
      <c r="K61" s="37" t="str">
        <f>IF((J63="NA"),"NA",((J63*10)))</f>
        <v>NA</v>
      </c>
      <c r="L61" s="24"/>
      <c r="M61" s="24"/>
      <c r="N61" s="24"/>
      <c r="O61" s="24"/>
      <c r="P61" s="24"/>
      <c r="Q61" s="1"/>
      <c r="R61" s="1"/>
      <c r="S61" s="1"/>
      <c r="T61" s="1"/>
      <c r="U61" s="1"/>
      <c r="V61" s="1"/>
      <c r="W61" s="1"/>
      <c r="X61" s="1"/>
      <c r="Y61" s="1"/>
      <c r="Z61" s="1"/>
    </row>
    <row r="62" ht="33.75" customHeight="1">
      <c r="A62" s="1"/>
      <c r="B62" s="24"/>
      <c r="C62" s="24"/>
      <c r="D62" s="24"/>
      <c r="E62" s="24"/>
      <c r="F62" s="25"/>
      <c r="G62" s="26"/>
      <c r="H62" s="24"/>
      <c r="I62" s="27" t="s">
        <v>28</v>
      </c>
      <c r="J62" s="28"/>
      <c r="K62" s="24"/>
      <c r="L62" s="24"/>
      <c r="M62" s="24"/>
      <c r="N62" s="24"/>
      <c r="O62" s="24"/>
      <c r="P62" s="24"/>
      <c r="Q62" s="1"/>
      <c r="R62" s="1"/>
      <c r="S62" s="1"/>
      <c r="T62" s="1"/>
      <c r="U62" s="1"/>
      <c r="V62" s="1"/>
      <c r="W62" s="1"/>
      <c r="X62" s="1"/>
      <c r="Y62" s="1"/>
      <c r="Z62" s="1"/>
    </row>
    <row r="63" ht="33.75" customHeight="1">
      <c r="A63" s="1"/>
      <c r="B63" s="24"/>
      <c r="C63" s="29"/>
      <c r="D63" s="29"/>
      <c r="E63" s="29"/>
      <c r="F63" s="30"/>
      <c r="G63" s="31"/>
      <c r="H63" s="29"/>
      <c r="I63" s="32" t="s">
        <v>43</v>
      </c>
      <c r="J63" s="33" t="str">
        <f>IF(AND(H61="Si"),(J61/J62),"NA")</f>
        <v>NA</v>
      </c>
      <c r="K63" s="29"/>
      <c r="L63" s="24"/>
      <c r="M63" s="24"/>
      <c r="N63" s="24"/>
      <c r="O63" s="24"/>
      <c r="P63" s="24"/>
      <c r="Q63" s="1"/>
      <c r="R63" s="1"/>
      <c r="S63" s="1"/>
      <c r="T63" s="1"/>
      <c r="U63" s="1"/>
      <c r="V63" s="1"/>
      <c r="W63" s="1"/>
      <c r="X63" s="1"/>
      <c r="Y63" s="1"/>
      <c r="Z63" s="1"/>
    </row>
    <row r="64" ht="30.75" customHeight="1">
      <c r="A64" s="1"/>
      <c r="B64" s="24"/>
      <c r="C64" s="13" t="s">
        <v>147</v>
      </c>
      <c r="D64" s="13" t="s">
        <v>149</v>
      </c>
      <c r="E64" s="13" t="s">
        <v>152</v>
      </c>
      <c r="F64" s="35">
        <v>1.0</v>
      </c>
      <c r="G64" s="15"/>
      <c r="H64" s="36" t="s">
        <v>35</v>
      </c>
      <c r="I64" s="17" t="s">
        <v>25</v>
      </c>
      <c r="J64" s="19">
        <v>25.0</v>
      </c>
      <c r="K64" s="37" t="str">
        <f>IF((J66="NA"),"NA",((J66*10)))</f>
        <v>NA</v>
      </c>
      <c r="L64" s="24"/>
      <c r="M64" s="24"/>
      <c r="N64" s="24"/>
      <c r="O64" s="24"/>
      <c r="P64" s="24"/>
      <c r="Q64" s="1"/>
      <c r="R64" s="1"/>
      <c r="S64" s="1"/>
      <c r="T64" s="1"/>
      <c r="U64" s="1"/>
      <c r="V64" s="1"/>
      <c r="W64" s="1"/>
      <c r="X64" s="1"/>
      <c r="Y64" s="1"/>
      <c r="Z64" s="1"/>
    </row>
    <row r="65" ht="30.75" customHeight="1">
      <c r="A65" s="1"/>
      <c r="B65" s="24"/>
      <c r="C65" s="24"/>
      <c r="D65" s="24"/>
      <c r="E65" s="24"/>
      <c r="F65" s="25"/>
      <c r="G65" s="26"/>
      <c r="H65" s="24"/>
      <c r="I65" s="27" t="s">
        <v>28</v>
      </c>
      <c r="J65" s="28">
        <v>25.0</v>
      </c>
      <c r="K65" s="24"/>
      <c r="L65" s="24"/>
      <c r="M65" s="24"/>
      <c r="N65" s="24"/>
      <c r="O65" s="24"/>
      <c r="P65" s="24"/>
      <c r="Q65" s="1"/>
      <c r="R65" s="1"/>
      <c r="S65" s="1"/>
      <c r="T65" s="1"/>
      <c r="U65" s="1"/>
      <c r="V65" s="1"/>
      <c r="W65" s="1"/>
      <c r="X65" s="1"/>
      <c r="Y65" s="1"/>
      <c r="Z65" s="1"/>
    </row>
    <row r="66" ht="30.0" customHeight="1">
      <c r="A66" s="1"/>
      <c r="B66" s="24"/>
      <c r="C66" s="24"/>
      <c r="D66" s="29"/>
      <c r="E66" s="29"/>
      <c r="F66" s="30"/>
      <c r="G66" s="31"/>
      <c r="H66" s="29"/>
      <c r="I66" s="32" t="s">
        <v>43</v>
      </c>
      <c r="J66" s="33" t="str">
        <f>IF(AND(H64="Si"),(J64/J65),"NA")</f>
        <v>NA</v>
      </c>
      <c r="K66" s="29"/>
      <c r="L66" s="24"/>
      <c r="M66" s="24"/>
      <c r="N66" s="24"/>
      <c r="O66" s="24"/>
      <c r="P66" s="24"/>
      <c r="Q66" s="1"/>
      <c r="R66" s="1"/>
      <c r="S66" s="1"/>
      <c r="T66" s="1"/>
      <c r="U66" s="1"/>
      <c r="V66" s="1"/>
      <c r="W66" s="1"/>
      <c r="X66" s="1"/>
      <c r="Y66" s="1"/>
      <c r="Z66" s="1"/>
    </row>
    <row r="67" ht="30.0" customHeight="1">
      <c r="A67" s="1"/>
      <c r="B67" s="24"/>
      <c r="C67" s="24"/>
      <c r="D67" s="13" t="s">
        <v>157</v>
      </c>
      <c r="E67" s="13" t="s">
        <v>159</v>
      </c>
      <c r="F67" s="35">
        <v>1.0</v>
      </c>
      <c r="G67" s="15"/>
      <c r="H67" s="34" t="s">
        <v>24</v>
      </c>
      <c r="I67" s="17" t="s">
        <v>25</v>
      </c>
      <c r="J67" s="19"/>
      <c r="K67" s="37" t="str">
        <f>IF((J69="NA"),"NA",((J69*10)))</f>
        <v>#DIV/0!</v>
      </c>
      <c r="L67" s="24"/>
      <c r="M67" s="24"/>
      <c r="N67" s="24"/>
      <c r="O67" s="24"/>
      <c r="P67" s="24"/>
      <c r="Q67" s="1"/>
      <c r="R67" s="1"/>
      <c r="S67" s="1"/>
      <c r="T67" s="1"/>
      <c r="U67" s="1"/>
      <c r="V67" s="1"/>
      <c r="W67" s="1"/>
      <c r="X67" s="1"/>
      <c r="Y67" s="1"/>
      <c r="Z67" s="1"/>
    </row>
    <row r="68" ht="30.0" customHeight="1">
      <c r="A68" s="1"/>
      <c r="B68" s="24"/>
      <c r="C68" s="24"/>
      <c r="D68" s="24"/>
      <c r="E68" s="24"/>
      <c r="F68" s="25"/>
      <c r="G68" s="26"/>
      <c r="H68" s="24"/>
      <c r="I68" s="27" t="s">
        <v>28</v>
      </c>
      <c r="J68" s="28"/>
      <c r="K68" s="24"/>
      <c r="L68" s="24"/>
      <c r="M68" s="24"/>
      <c r="N68" s="24"/>
      <c r="O68" s="24"/>
      <c r="P68" s="24"/>
      <c r="Q68" s="1"/>
      <c r="R68" s="1"/>
      <c r="S68" s="1"/>
      <c r="T68" s="1"/>
      <c r="U68" s="1"/>
      <c r="V68" s="1"/>
      <c r="W68" s="1"/>
      <c r="X68" s="1"/>
      <c r="Y68" s="1"/>
      <c r="Z68" s="1"/>
    </row>
    <row r="69" ht="30.0" customHeight="1">
      <c r="A69" s="1"/>
      <c r="B69" s="24"/>
      <c r="C69" s="29"/>
      <c r="D69" s="29"/>
      <c r="E69" s="29"/>
      <c r="F69" s="30"/>
      <c r="G69" s="31"/>
      <c r="H69" s="29"/>
      <c r="I69" s="32" t="s">
        <v>43</v>
      </c>
      <c r="J69" s="33" t="str">
        <f>IF(AND(H67="Si"),(J67/J68),"NA")</f>
        <v>#DIV/0!</v>
      </c>
      <c r="K69" s="29"/>
      <c r="L69" s="24"/>
      <c r="M69" s="24"/>
      <c r="N69" s="24"/>
      <c r="O69" s="24"/>
      <c r="P69" s="24"/>
      <c r="Q69" s="1"/>
      <c r="R69" s="1"/>
      <c r="S69" s="1"/>
      <c r="T69" s="1"/>
      <c r="U69" s="1"/>
      <c r="V69" s="1"/>
      <c r="W69" s="1"/>
      <c r="X69" s="1"/>
      <c r="Y69" s="1"/>
      <c r="Z69" s="1"/>
    </row>
    <row r="70" ht="29.25" customHeight="1">
      <c r="A70" s="1"/>
      <c r="B70" s="24"/>
      <c r="C70" s="13" t="s">
        <v>160</v>
      </c>
      <c r="D70" s="13" t="s">
        <v>164</v>
      </c>
      <c r="E70" s="13" t="s">
        <v>165</v>
      </c>
      <c r="F70" s="35">
        <v>1.0</v>
      </c>
      <c r="G70" s="15"/>
      <c r="H70" s="36" t="s">
        <v>35</v>
      </c>
      <c r="I70" s="17" t="s">
        <v>25</v>
      </c>
      <c r="J70" s="19"/>
      <c r="K70" s="37" t="str">
        <f>IF((J72="NA"),"NA",((J72*10)))</f>
        <v>NA</v>
      </c>
      <c r="L70" s="24"/>
      <c r="M70" s="24"/>
      <c r="N70" s="24"/>
      <c r="O70" s="24"/>
      <c r="P70" s="24"/>
      <c r="Q70" s="1"/>
      <c r="R70" s="1"/>
      <c r="S70" s="1"/>
      <c r="T70" s="1"/>
      <c r="U70" s="1"/>
      <c r="V70" s="1"/>
      <c r="W70" s="1"/>
      <c r="X70" s="1"/>
      <c r="Y70" s="1"/>
      <c r="Z70" s="1"/>
    </row>
    <row r="71" ht="32.25" customHeight="1">
      <c r="A71" s="1"/>
      <c r="B71" s="24"/>
      <c r="C71" s="24"/>
      <c r="D71" s="24"/>
      <c r="E71" s="24"/>
      <c r="F71" s="25"/>
      <c r="G71" s="26"/>
      <c r="H71" s="24"/>
      <c r="I71" s="27" t="s">
        <v>28</v>
      </c>
      <c r="J71" s="28"/>
      <c r="K71" s="24"/>
      <c r="L71" s="24"/>
      <c r="M71" s="24"/>
      <c r="N71" s="24"/>
      <c r="O71" s="24"/>
      <c r="P71" s="24"/>
      <c r="Q71" s="1"/>
      <c r="R71" s="1"/>
      <c r="S71" s="1"/>
      <c r="T71" s="1"/>
      <c r="U71" s="1"/>
      <c r="V71" s="1"/>
      <c r="W71" s="1"/>
      <c r="X71" s="1"/>
      <c r="Y71" s="1"/>
      <c r="Z71" s="1"/>
    </row>
    <row r="72" ht="30.0" customHeight="1">
      <c r="A72" s="1"/>
      <c r="B72" s="24"/>
      <c r="C72" s="24"/>
      <c r="D72" s="29"/>
      <c r="E72" s="29"/>
      <c r="F72" s="30"/>
      <c r="G72" s="31"/>
      <c r="H72" s="29"/>
      <c r="I72" s="32" t="s">
        <v>43</v>
      </c>
      <c r="J72" s="33" t="str">
        <f>IF(AND(H70="Si"),(J70/J71),"NA")</f>
        <v>NA</v>
      </c>
      <c r="K72" s="29"/>
      <c r="L72" s="24"/>
      <c r="M72" s="24"/>
      <c r="N72" s="24"/>
      <c r="O72" s="24"/>
      <c r="P72" s="24"/>
      <c r="Q72" s="1"/>
      <c r="R72" s="1"/>
      <c r="S72" s="1"/>
      <c r="T72" s="1"/>
      <c r="U72" s="1"/>
      <c r="V72" s="1"/>
      <c r="W72" s="1"/>
      <c r="X72" s="1"/>
      <c r="Y72" s="1"/>
      <c r="Z72" s="1"/>
    </row>
    <row r="73" ht="33.75" customHeight="1">
      <c r="A73" s="1"/>
      <c r="B73" s="24"/>
      <c r="C73" s="24"/>
      <c r="D73" s="13" t="s">
        <v>166</v>
      </c>
      <c r="E73" s="13" t="s">
        <v>167</v>
      </c>
      <c r="F73" s="14">
        <v>1.0</v>
      </c>
      <c r="G73" s="15"/>
      <c r="H73" s="18" t="s">
        <v>24</v>
      </c>
      <c r="I73" s="17" t="s">
        <v>25</v>
      </c>
      <c r="J73" s="19">
        <v>90.0</v>
      </c>
      <c r="K73" s="37">
        <f>IF((J75="NA"),"NA",((J75*10)))</f>
        <v>9.375</v>
      </c>
      <c r="L73" s="24"/>
      <c r="M73" s="24"/>
      <c r="N73" s="24"/>
      <c r="O73" s="24"/>
      <c r="P73" s="24"/>
      <c r="Q73" s="1"/>
      <c r="R73" s="1"/>
      <c r="S73" s="1"/>
      <c r="T73" s="1"/>
      <c r="U73" s="1"/>
      <c r="V73" s="1"/>
      <c r="W73" s="1"/>
      <c r="X73" s="1"/>
      <c r="Y73" s="1"/>
      <c r="Z73" s="1"/>
    </row>
    <row r="74" ht="30.0" customHeight="1">
      <c r="A74" s="1"/>
      <c r="B74" s="24"/>
      <c r="C74" s="24"/>
      <c r="D74" s="24"/>
      <c r="E74" s="24"/>
      <c r="F74" s="25"/>
      <c r="G74" s="26"/>
      <c r="H74" s="24"/>
      <c r="I74" s="27" t="s">
        <v>28</v>
      </c>
      <c r="J74" s="28">
        <v>96.0</v>
      </c>
      <c r="K74" s="24"/>
      <c r="L74" s="24"/>
      <c r="M74" s="24"/>
      <c r="N74" s="24"/>
      <c r="O74" s="24"/>
      <c r="P74" s="24"/>
      <c r="Q74" s="1"/>
      <c r="R74" s="1"/>
      <c r="S74" s="1"/>
      <c r="T74" s="1"/>
      <c r="U74" s="1"/>
      <c r="V74" s="1"/>
      <c r="W74" s="1"/>
      <c r="X74" s="1"/>
      <c r="Y74" s="1"/>
      <c r="Z74" s="1"/>
    </row>
    <row r="75" ht="30.0" customHeight="1">
      <c r="A75" s="1"/>
      <c r="B75" s="24"/>
      <c r="C75" s="24"/>
      <c r="D75" s="29"/>
      <c r="E75" s="29"/>
      <c r="F75" s="30"/>
      <c r="G75" s="31"/>
      <c r="H75" s="29"/>
      <c r="I75" s="32" t="s">
        <v>43</v>
      </c>
      <c r="J75" s="33">
        <f>IF(AND(H73="Si"),(J73/J74),"NA")</f>
        <v>0.9375</v>
      </c>
      <c r="K75" s="29"/>
      <c r="L75" s="24"/>
      <c r="M75" s="24"/>
      <c r="N75" s="24"/>
      <c r="O75" s="24"/>
      <c r="P75" s="24"/>
      <c r="Q75" s="1"/>
      <c r="R75" s="1"/>
      <c r="S75" s="1"/>
      <c r="T75" s="1"/>
      <c r="U75" s="1"/>
      <c r="V75" s="1"/>
      <c r="W75" s="1"/>
      <c r="X75" s="1"/>
      <c r="Y75" s="1"/>
      <c r="Z75" s="1"/>
    </row>
    <row r="76" ht="34.5" customHeight="1">
      <c r="A76" s="1"/>
      <c r="B76" s="24"/>
      <c r="C76" s="24"/>
      <c r="D76" s="13" t="s">
        <v>170</v>
      </c>
      <c r="E76" s="13" t="s">
        <v>172</v>
      </c>
      <c r="F76" s="14">
        <v>0.0</v>
      </c>
      <c r="G76" s="15"/>
      <c r="H76" s="16" t="s">
        <v>35</v>
      </c>
      <c r="I76" s="17" t="s">
        <v>25</v>
      </c>
      <c r="J76" s="19"/>
      <c r="K76" s="37" t="str">
        <f>IF((J78="NA"),"NA",(((1-J78)*10)))</f>
        <v>NA</v>
      </c>
      <c r="L76" s="24"/>
      <c r="M76" s="24"/>
      <c r="N76" s="24"/>
      <c r="O76" s="24"/>
      <c r="P76" s="24"/>
      <c r="Q76" s="1"/>
      <c r="R76" s="1"/>
      <c r="S76" s="1"/>
      <c r="T76" s="1"/>
      <c r="U76" s="1"/>
      <c r="V76" s="1"/>
      <c r="W76" s="1"/>
      <c r="X76" s="1"/>
      <c r="Y76" s="1"/>
      <c r="Z76" s="1"/>
    </row>
    <row r="77" ht="35.25" customHeight="1">
      <c r="A77" s="1"/>
      <c r="B77" s="24"/>
      <c r="C77" s="24"/>
      <c r="D77" s="24"/>
      <c r="E77" s="24"/>
      <c r="F77" s="25"/>
      <c r="G77" s="26"/>
      <c r="H77" s="24"/>
      <c r="I77" s="27" t="s">
        <v>28</v>
      </c>
      <c r="J77" s="28"/>
      <c r="K77" s="24"/>
      <c r="L77" s="24"/>
      <c r="M77" s="24"/>
      <c r="N77" s="24"/>
      <c r="O77" s="24"/>
      <c r="P77" s="24"/>
      <c r="Q77" s="1"/>
      <c r="R77" s="1"/>
      <c r="S77" s="1"/>
      <c r="T77" s="1"/>
      <c r="U77" s="1"/>
      <c r="V77" s="1"/>
      <c r="W77" s="1"/>
      <c r="X77" s="1"/>
      <c r="Y77" s="1"/>
      <c r="Z77" s="1"/>
    </row>
    <row r="78" ht="33.75" customHeight="1">
      <c r="A78" s="1"/>
      <c r="B78" s="24"/>
      <c r="C78" s="24"/>
      <c r="D78" s="29"/>
      <c r="E78" s="29"/>
      <c r="F78" s="30"/>
      <c r="G78" s="31"/>
      <c r="H78" s="29"/>
      <c r="I78" s="32" t="s">
        <v>43</v>
      </c>
      <c r="J78" s="33" t="str">
        <f>IF(AND(H76="Si"),((J76/J77)),"NA")</f>
        <v>NA</v>
      </c>
      <c r="K78" s="29"/>
      <c r="L78" s="24"/>
      <c r="M78" s="24"/>
      <c r="N78" s="24"/>
      <c r="O78" s="24"/>
      <c r="P78" s="24"/>
      <c r="Q78" s="1"/>
      <c r="R78" s="1"/>
      <c r="S78" s="1"/>
      <c r="T78" s="1"/>
      <c r="U78" s="1"/>
      <c r="V78" s="1"/>
      <c r="W78" s="1"/>
      <c r="X78" s="1"/>
      <c r="Y78" s="1"/>
      <c r="Z78" s="1"/>
    </row>
    <row r="79" ht="34.5" customHeight="1">
      <c r="A79" s="1"/>
      <c r="B79" s="24"/>
      <c r="C79" s="24"/>
      <c r="D79" s="13" t="s">
        <v>176</v>
      </c>
      <c r="E79" s="13" t="s">
        <v>178</v>
      </c>
      <c r="F79" s="14">
        <v>1.0</v>
      </c>
      <c r="G79" s="15"/>
      <c r="H79" s="16" t="s">
        <v>35</v>
      </c>
      <c r="I79" s="17" t="s">
        <v>25</v>
      </c>
      <c r="J79" s="19"/>
      <c r="K79" s="37" t="str">
        <f>IF((J81="NA"),"NA",((J81*10)))</f>
        <v>NA</v>
      </c>
      <c r="L79" s="24"/>
      <c r="M79" s="24"/>
      <c r="N79" s="24"/>
      <c r="O79" s="24"/>
      <c r="P79" s="24"/>
      <c r="Q79" s="1"/>
      <c r="R79" s="1"/>
      <c r="S79" s="1"/>
      <c r="T79" s="1"/>
      <c r="U79" s="1"/>
      <c r="V79" s="1"/>
      <c r="W79" s="1"/>
      <c r="X79" s="1"/>
      <c r="Y79" s="1"/>
      <c r="Z79" s="1"/>
    </row>
    <row r="80" ht="34.5" customHeight="1">
      <c r="A80" s="1"/>
      <c r="B80" s="24"/>
      <c r="C80" s="24"/>
      <c r="D80" s="24"/>
      <c r="E80" s="24"/>
      <c r="F80" s="25"/>
      <c r="G80" s="26"/>
      <c r="H80" s="24"/>
      <c r="I80" s="27" t="s">
        <v>28</v>
      </c>
      <c r="J80" s="28"/>
      <c r="K80" s="24"/>
      <c r="L80" s="24"/>
      <c r="M80" s="24"/>
      <c r="N80" s="24"/>
      <c r="O80" s="24"/>
      <c r="P80" s="24"/>
      <c r="Q80" s="1"/>
      <c r="R80" s="1"/>
      <c r="S80" s="1"/>
      <c r="T80" s="1"/>
      <c r="U80" s="1"/>
      <c r="V80" s="1"/>
      <c r="W80" s="1"/>
      <c r="X80" s="1"/>
      <c r="Y80" s="1"/>
      <c r="Z80" s="1"/>
    </row>
    <row r="81" ht="34.5" customHeight="1">
      <c r="A81" s="1"/>
      <c r="B81" s="24"/>
      <c r="C81" s="29"/>
      <c r="D81" s="29"/>
      <c r="E81" s="29"/>
      <c r="F81" s="30"/>
      <c r="G81" s="31"/>
      <c r="H81" s="29"/>
      <c r="I81" s="32" t="s">
        <v>43</v>
      </c>
      <c r="J81" s="33" t="str">
        <f>IF(AND(H79="Si"),(J79/J80),"NA")</f>
        <v>NA</v>
      </c>
      <c r="K81" s="29"/>
      <c r="L81" s="24"/>
      <c r="M81" s="24"/>
      <c r="N81" s="24"/>
      <c r="O81" s="24"/>
      <c r="P81" s="24"/>
      <c r="Q81" s="1"/>
      <c r="R81" s="1"/>
      <c r="S81" s="1"/>
      <c r="T81" s="1"/>
      <c r="U81" s="1"/>
      <c r="V81" s="1"/>
      <c r="W81" s="1"/>
      <c r="X81" s="1"/>
      <c r="Y81" s="1"/>
      <c r="Z81" s="1"/>
    </row>
    <row r="82" ht="34.5" customHeight="1">
      <c r="A82" s="1"/>
      <c r="B82" s="24"/>
      <c r="C82" s="54" t="s">
        <v>182</v>
      </c>
      <c r="D82" s="13" t="s">
        <v>183</v>
      </c>
      <c r="E82" s="13" t="s">
        <v>185</v>
      </c>
      <c r="F82" s="14">
        <v>1.0</v>
      </c>
      <c r="G82" s="15"/>
      <c r="H82" s="18" t="s">
        <v>24</v>
      </c>
      <c r="I82" s="17" t="s">
        <v>25</v>
      </c>
      <c r="J82" s="19">
        <v>8.0</v>
      </c>
      <c r="K82" s="37">
        <f>IF((J84="NA"),"NA",((J84*10)))</f>
        <v>0.7339449541</v>
      </c>
      <c r="L82" s="24"/>
      <c r="M82" s="24"/>
      <c r="N82" s="24"/>
      <c r="O82" s="24"/>
      <c r="P82" s="24"/>
      <c r="Q82" s="57" t="str">
        <f>IF(N163=100%," ","ERROR:
Revisar la columna PORCENTAJE DE IMPORTANCIA, los valores que fueron ingresados en las distintas celdas no deben sobrepasar el 100%")</f>
        <v> </v>
      </c>
      <c r="S82" s="1"/>
      <c r="T82" s="1"/>
      <c r="U82" s="1"/>
      <c r="V82" s="1"/>
      <c r="W82" s="1"/>
      <c r="X82" s="1"/>
      <c r="Y82" s="1"/>
      <c r="Z82" s="1"/>
    </row>
    <row r="83" ht="34.5" customHeight="1">
      <c r="A83" s="1"/>
      <c r="B83" s="24"/>
      <c r="C83" s="24"/>
      <c r="D83" s="24"/>
      <c r="E83" s="24"/>
      <c r="F83" s="25"/>
      <c r="G83" s="26"/>
      <c r="H83" s="24"/>
      <c r="I83" s="27" t="s">
        <v>28</v>
      </c>
      <c r="J83" s="28">
        <v>109.0</v>
      </c>
      <c r="K83" s="24"/>
      <c r="L83" s="24"/>
      <c r="M83" s="24"/>
      <c r="N83" s="24"/>
      <c r="O83" s="24"/>
      <c r="P83" s="24"/>
      <c r="Q83" s="25"/>
      <c r="S83" s="1"/>
      <c r="T83" s="1"/>
      <c r="U83" s="1"/>
      <c r="V83" s="1"/>
      <c r="W83" s="1"/>
      <c r="X83" s="1"/>
      <c r="Y83" s="1"/>
      <c r="Z83" s="1"/>
    </row>
    <row r="84" ht="34.5" customHeight="1">
      <c r="A84" s="1"/>
      <c r="B84" s="24"/>
      <c r="C84" s="24"/>
      <c r="D84" s="29"/>
      <c r="E84" s="29"/>
      <c r="F84" s="30"/>
      <c r="G84" s="31"/>
      <c r="H84" s="29"/>
      <c r="I84" s="32" t="s">
        <v>43</v>
      </c>
      <c r="J84" s="33">
        <f>IF(AND(H82="Si"),(J82/J83),"NA")</f>
        <v>0.07339449541</v>
      </c>
      <c r="K84" s="29"/>
      <c r="L84" s="24"/>
      <c r="M84" s="24"/>
      <c r="N84" s="24"/>
      <c r="O84" s="24"/>
      <c r="P84" s="24"/>
      <c r="Q84" s="25"/>
      <c r="S84" s="1"/>
      <c r="T84" s="1"/>
      <c r="U84" s="1"/>
      <c r="V84" s="1"/>
      <c r="W84" s="1"/>
      <c r="X84" s="1"/>
      <c r="Y84" s="1"/>
      <c r="Z84" s="1"/>
    </row>
    <row r="85" ht="34.5" customHeight="1">
      <c r="A85" s="1"/>
      <c r="B85" s="24"/>
      <c r="C85" s="24"/>
      <c r="D85" s="13" t="s">
        <v>188</v>
      </c>
      <c r="E85" s="13" t="s">
        <v>189</v>
      </c>
      <c r="F85" s="14">
        <v>1.0</v>
      </c>
      <c r="G85" s="15"/>
      <c r="H85" s="34" t="s">
        <v>24</v>
      </c>
      <c r="I85" s="17" t="s">
        <v>25</v>
      </c>
      <c r="J85" s="19"/>
      <c r="K85" s="37" t="str">
        <f>IF((J87="NA"),"NA",((J87*10)))</f>
        <v>#DIV/0!</v>
      </c>
      <c r="L85" s="24"/>
      <c r="M85" s="24"/>
      <c r="N85" s="24"/>
      <c r="O85" s="24"/>
      <c r="P85" s="24"/>
      <c r="Q85" s="1"/>
      <c r="R85" s="1"/>
      <c r="S85" s="1"/>
      <c r="T85" s="1"/>
      <c r="U85" s="1"/>
      <c r="V85" s="1"/>
      <c r="W85" s="1"/>
      <c r="X85" s="1"/>
      <c r="Y85" s="1"/>
      <c r="Z85" s="1"/>
    </row>
    <row r="86" ht="34.5" customHeight="1">
      <c r="A86" s="1"/>
      <c r="B86" s="24"/>
      <c r="C86" s="24"/>
      <c r="D86" s="24"/>
      <c r="E86" s="24"/>
      <c r="F86" s="25"/>
      <c r="G86" s="26"/>
      <c r="H86" s="24"/>
      <c r="I86" s="27" t="s">
        <v>28</v>
      </c>
      <c r="J86" s="28"/>
      <c r="K86" s="24"/>
      <c r="L86" s="24"/>
      <c r="M86" s="24"/>
      <c r="N86" s="24"/>
      <c r="O86" s="24"/>
      <c r="P86" s="24"/>
      <c r="Q86" s="1"/>
      <c r="R86" s="1"/>
      <c r="S86" s="1"/>
      <c r="T86" s="1"/>
      <c r="U86" s="1"/>
      <c r="V86" s="1"/>
      <c r="W86" s="1"/>
      <c r="X86" s="1"/>
      <c r="Y86" s="1"/>
      <c r="Z86" s="1"/>
    </row>
    <row r="87" ht="44.25" customHeight="1">
      <c r="A87" s="1"/>
      <c r="B87" s="24"/>
      <c r="C87" s="29"/>
      <c r="D87" s="29"/>
      <c r="E87" s="29"/>
      <c r="F87" s="30"/>
      <c r="G87" s="31"/>
      <c r="H87" s="29"/>
      <c r="I87" s="32" t="s">
        <v>43</v>
      </c>
      <c r="J87" s="33" t="str">
        <f>IF(AND(H85="Si"),(J85/J86),"NA")</f>
        <v>#DIV/0!</v>
      </c>
      <c r="K87" s="29"/>
      <c r="L87" s="24"/>
      <c r="M87" s="24"/>
      <c r="N87" s="24"/>
      <c r="O87" s="24"/>
      <c r="P87" s="24"/>
      <c r="Q87" s="1"/>
      <c r="R87" s="1"/>
      <c r="S87" s="1"/>
      <c r="T87" s="1"/>
      <c r="U87" s="1"/>
      <c r="V87" s="1"/>
      <c r="W87" s="1"/>
      <c r="X87" s="1"/>
      <c r="Y87" s="1"/>
      <c r="Z87" s="1"/>
    </row>
    <row r="88" ht="34.5" customHeight="1">
      <c r="A88" s="1"/>
      <c r="B88" s="24"/>
      <c r="C88" s="13" t="s">
        <v>193</v>
      </c>
      <c r="D88" s="13" t="s">
        <v>194</v>
      </c>
      <c r="E88" s="13" t="s">
        <v>195</v>
      </c>
      <c r="F88" s="14">
        <v>1.0</v>
      </c>
      <c r="G88" s="15"/>
      <c r="H88" s="34" t="s">
        <v>24</v>
      </c>
      <c r="I88" s="17" t="s">
        <v>25</v>
      </c>
      <c r="J88" s="19"/>
      <c r="K88" s="37" t="str">
        <f>IF((J90="NA"),"NA",((J90*10)))</f>
        <v>#DIV/0!</v>
      </c>
      <c r="L88" s="24"/>
      <c r="M88" s="24"/>
      <c r="N88" s="24"/>
      <c r="O88" s="24"/>
      <c r="P88" s="24"/>
      <c r="Q88" s="1"/>
      <c r="R88" s="1"/>
      <c r="S88" s="1"/>
      <c r="T88" s="1"/>
      <c r="U88" s="1"/>
      <c r="V88" s="1"/>
      <c r="W88" s="1"/>
      <c r="X88" s="1"/>
      <c r="Y88" s="1"/>
      <c r="Z88" s="1"/>
    </row>
    <row r="89" ht="34.5" customHeight="1">
      <c r="A89" s="1"/>
      <c r="B89" s="24"/>
      <c r="C89" s="24"/>
      <c r="D89" s="24"/>
      <c r="E89" s="24"/>
      <c r="F89" s="25"/>
      <c r="G89" s="26"/>
      <c r="H89" s="24"/>
      <c r="I89" s="27" t="s">
        <v>28</v>
      </c>
      <c r="J89" s="28"/>
      <c r="K89" s="24"/>
      <c r="L89" s="24"/>
      <c r="M89" s="24"/>
      <c r="N89" s="24"/>
      <c r="O89" s="24"/>
      <c r="P89" s="24"/>
      <c r="Q89" s="1"/>
      <c r="R89" s="1"/>
      <c r="S89" s="1"/>
      <c r="T89" s="1"/>
      <c r="U89" s="1"/>
      <c r="V89" s="1"/>
      <c r="W89" s="1"/>
      <c r="X89" s="1"/>
      <c r="Y89" s="1"/>
      <c r="Z89" s="1"/>
    </row>
    <row r="90" ht="34.5" customHeight="1">
      <c r="A90" s="1"/>
      <c r="B90" s="24"/>
      <c r="C90" s="29"/>
      <c r="D90" s="29"/>
      <c r="E90" s="29"/>
      <c r="F90" s="30"/>
      <c r="G90" s="31"/>
      <c r="H90" s="29"/>
      <c r="I90" s="32" t="s">
        <v>43</v>
      </c>
      <c r="J90" s="33" t="str">
        <f>IF(AND(H88="Si"),(J88/J89),"NA")</f>
        <v>#DIV/0!</v>
      </c>
      <c r="K90" s="29"/>
      <c r="L90" s="24"/>
      <c r="M90" s="24"/>
      <c r="N90" s="24"/>
      <c r="O90" s="24"/>
      <c r="P90" s="24"/>
      <c r="Q90" s="1"/>
      <c r="R90" s="1"/>
      <c r="S90" s="1"/>
      <c r="T90" s="1"/>
      <c r="U90" s="1"/>
      <c r="V90" s="1"/>
      <c r="W90" s="1"/>
      <c r="X90" s="1"/>
      <c r="Y90" s="1"/>
      <c r="Z90" s="1"/>
    </row>
    <row r="91" ht="34.5" customHeight="1">
      <c r="A91" s="1"/>
      <c r="B91" s="24"/>
      <c r="C91" s="13" t="s">
        <v>197</v>
      </c>
      <c r="D91" s="13" t="s">
        <v>198</v>
      </c>
      <c r="E91" s="13" t="s">
        <v>199</v>
      </c>
      <c r="F91" s="14">
        <v>1.0</v>
      </c>
      <c r="G91" s="15"/>
      <c r="H91" s="16" t="s">
        <v>35</v>
      </c>
      <c r="I91" s="17" t="s">
        <v>25</v>
      </c>
      <c r="J91" s="19"/>
      <c r="K91" s="37" t="str">
        <f>IF((J93="NA"),"NA",((J93*10)))</f>
        <v>NA</v>
      </c>
      <c r="L91" s="24"/>
      <c r="M91" s="24"/>
      <c r="N91" s="24"/>
      <c r="O91" s="24"/>
      <c r="P91" s="24"/>
      <c r="Q91" s="1"/>
      <c r="R91" s="1"/>
      <c r="S91" s="1"/>
      <c r="T91" s="1"/>
      <c r="U91" s="1"/>
      <c r="V91" s="1"/>
      <c r="W91" s="1"/>
      <c r="X91" s="1"/>
      <c r="Y91" s="1"/>
      <c r="Z91" s="1"/>
    </row>
    <row r="92" ht="34.5" customHeight="1">
      <c r="A92" s="1"/>
      <c r="B92" s="24"/>
      <c r="C92" s="24"/>
      <c r="D92" s="24"/>
      <c r="E92" s="24"/>
      <c r="F92" s="25"/>
      <c r="G92" s="26"/>
      <c r="H92" s="24"/>
      <c r="I92" s="27" t="s">
        <v>28</v>
      </c>
      <c r="J92" s="28"/>
      <c r="K92" s="24"/>
      <c r="L92" s="24"/>
      <c r="M92" s="24"/>
      <c r="N92" s="24"/>
      <c r="O92" s="24"/>
      <c r="P92" s="24"/>
      <c r="Q92" s="1"/>
      <c r="R92" s="1"/>
      <c r="S92" s="1"/>
      <c r="T92" s="1"/>
      <c r="U92" s="1"/>
      <c r="V92" s="1"/>
      <c r="W92" s="1"/>
      <c r="X92" s="1"/>
      <c r="Y92" s="1"/>
      <c r="Z92" s="1"/>
    </row>
    <row r="93" ht="34.5" customHeight="1">
      <c r="A93" s="1"/>
      <c r="B93" s="29"/>
      <c r="C93" s="29"/>
      <c r="D93" s="29"/>
      <c r="E93" s="29"/>
      <c r="F93" s="30"/>
      <c r="G93" s="31"/>
      <c r="H93" s="29"/>
      <c r="I93" s="32" t="s">
        <v>43</v>
      </c>
      <c r="J93" s="33" t="str">
        <f>IF(AND(H91="Si"),(J91/J92),"NA")</f>
        <v>NA</v>
      </c>
      <c r="K93" s="29"/>
      <c r="L93" s="29"/>
      <c r="M93" s="29"/>
      <c r="N93" s="29"/>
      <c r="O93" s="29"/>
      <c r="P93" s="24"/>
      <c r="Q93" s="1"/>
      <c r="R93" s="1"/>
      <c r="S93" s="1"/>
      <c r="T93" s="1"/>
      <c r="U93" s="1"/>
      <c r="V93" s="1"/>
      <c r="W93" s="1"/>
      <c r="X93" s="1"/>
      <c r="Y93" s="1"/>
      <c r="Z93" s="1"/>
    </row>
    <row r="94" ht="5.25" customHeight="1">
      <c r="A94" s="1"/>
      <c r="B94" s="45"/>
      <c r="C94" s="40"/>
      <c r="D94" s="40"/>
      <c r="E94" s="40"/>
      <c r="F94" s="40"/>
      <c r="G94" s="40"/>
      <c r="H94" s="40"/>
      <c r="I94" s="40"/>
      <c r="J94" s="40"/>
      <c r="K94" s="40"/>
      <c r="L94" s="40"/>
      <c r="M94" s="40"/>
      <c r="N94" s="40"/>
      <c r="O94" s="9"/>
      <c r="P94" s="24"/>
      <c r="Q94" s="1"/>
      <c r="R94" s="1"/>
      <c r="S94" s="1"/>
      <c r="T94" s="1"/>
      <c r="U94" s="1"/>
      <c r="V94" s="1"/>
      <c r="W94" s="1"/>
      <c r="X94" s="1"/>
      <c r="Y94" s="1"/>
      <c r="Z94" s="1"/>
    </row>
    <row r="95" ht="30.75" customHeight="1">
      <c r="A95" s="1"/>
      <c r="B95" s="56" t="s">
        <v>200</v>
      </c>
      <c r="C95" s="13" t="s">
        <v>201</v>
      </c>
      <c r="D95" s="13" t="s">
        <v>202</v>
      </c>
      <c r="E95" s="13" t="s">
        <v>203</v>
      </c>
      <c r="F95" s="14">
        <v>1.0</v>
      </c>
      <c r="G95" s="15"/>
      <c r="H95" s="16" t="s">
        <v>35</v>
      </c>
      <c r="I95" s="17" t="s">
        <v>25</v>
      </c>
      <c r="J95" s="19"/>
      <c r="K95" s="37" t="str">
        <f>IF((J97="NA"),"NA",((J97*10)))</f>
        <v>NA</v>
      </c>
      <c r="L95" s="20" t="str">
        <f>IF(AND(H95="No",H98="No",H101="No",H104="No",H107="No",H110="No"),0,AVERAGE(K95:K111))</f>
        <v>#DIV/0!</v>
      </c>
      <c r="M95" s="16" t="s">
        <v>27</v>
      </c>
      <c r="N95" s="21">
        <v>0.1</v>
      </c>
      <c r="O95" s="20" t="str">
        <f>L95*N95</f>
        <v>#DIV/0!</v>
      </c>
      <c r="P95" s="24"/>
      <c r="Q95" s="1"/>
      <c r="R95" s="1"/>
      <c r="S95" s="1"/>
      <c r="T95" s="1"/>
      <c r="U95" s="1"/>
      <c r="V95" s="1"/>
      <c r="W95" s="1"/>
      <c r="X95" s="1"/>
      <c r="Y95" s="1"/>
      <c r="Z95" s="1"/>
    </row>
    <row r="96" ht="32.25" customHeight="1">
      <c r="A96" s="1"/>
      <c r="B96" s="24"/>
      <c r="C96" s="24"/>
      <c r="D96" s="24"/>
      <c r="E96" s="24"/>
      <c r="F96" s="25"/>
      <c r="G96" s="26"/>
      <c r="H96" s="24"/>
      <c r="I96" s="27" t="s">
        <v>28</v>
      </c>
      <c r="J96" s="28"/>
      <c r="K96" s="24"/>
      <c r="L96" s="24"/>
      <c r="M96" s="24"/>
      <c r="N96" s="24"/>
      <c r="O96" s="24"/>
      <c r="P96" s="24"/>
      <c r="Q96" s="1"/>
      <c r="R96" s="1"/>
      <c r="S96" s="1"/>
      <c r="T96" s="1"/>
      <c r="U96" s="1"/>
      <c r="V96" s="1"/>
      <c r="W96" s="1"/>
      <c r="X96" s="1"/>
      <c r="Y96" s="1"/>
      <c r="Z96" s="1"/>
    </row>
    <row r="97" ht="33.0" customHeight="1">
      <c r="A97" s="1"/>
      <c r="B97" s="24"/>
      <c r="C97" s="24"/>
      <c r="D97" s="29"/>
      <c r="E97" s="29"/>
      <c r="F97" s="30"/>
      <c r="G97" s="31"/>
      <c r="H97" s="29"/>
      <c r="I97" s="32" t="s">
        <v>43</v>
      </c>
      <c r="J97" s="33" t="str">
        <f>IF(AND(H95="Si"),(J95/J96),"NA")</f>
        <v>NA</v>
      </c>
      <c r="K97" s="29"/>
      <c r="L97" s="24"/>
      <c r="M97" s="24"/>
      <c r="N97" s="24"/>
      <c r="O97" s="24"/>
      <c r="P97" s="24"/>
      <c r="Q97" s="1"/>
      <c r="R97" s="1"/>
      <c r="S97" s="1"/>
      <c r="T97" s="1"/>
      <c r="U97" s="1"/>
      <c r="V97" s="1"/>
      <c r="W97" s="1"/>
      <c r="X97" s="1"/>
      <c r="Y97" s="1"/>
      <c r="Z97" s="1"/>
    </row>
    <row r="98" ht="40.5" customHeight="1">
      <c r="A98" s="1"/>
      <c r="B98" s="24"/>
      <c r="C98" s="24"/>
      <c r="D98" s="13" t="s">
        <v>204</v>
      </c>
      <c r="E98" s="13" t="s">
        <v>205</v>
      </c>
      <c r="F98" s="14">
        <v>1.0</v>
      </c>
      <c r="G98" s="15"/>
      <c r="H98" s="34" t="s">
        <v>24</v>
      </c>
      <c r="I98" s="17" t="s">
        <v>25</v>
      </c>
      <c r="J98" s="19"/>
      <c r="K98" s="37" t="str">
        <f>IF((J100="NA"),"NA",((J100*10)))</f>
        <v>#DIV/0!</v>
      </c>
      <c r="L98" s="24"/>
      <c r="M98" s="24"/>
      <c r="N98" s="24"/>
      <c r="O98" s="24"/>
      <c r="P98" s="24"/>
      <c r="Q98" s="1"/>
      <c r="R98" s="1"/>
      <c r="S98" s="1"/>
      <c r="T98" s="1"/>
      <c r="U98" s="1"/>
      <c r="V98" s="1"/>
      <c r="W98" s="1"/>
      <c r="X98" s="1"/>
      <c r="Y98" s="1"/>
      <c r="Z98" s="1"/>
    </row>
    <row r="99" ht="36.75" customHeight="1">
      <c r="A99" s="1"/>
      <c r="B99" s="24"/>
      <c r="C99" s="24"/>
      <c r="D99" s="24"/>
      <c r="E99" s="24"/>
      <c r="F99" s="25"/>
      <c r="G99" s="26"/>
      <c r="H99" s="24"/>
      <c r="I99" s="27" t="s">
        <v>28</v>
      </c>
      <c r="J99" s="28"/>
      <c r="K99" s="24"/>
      <c r="L99" s="24"/>
      <c r="M99" s="24"/>
      <c r="N99" s="24"/>
      <c r="O99" s="24"/>
      <c r="P99" s="24"/>
      <c r="Q99" s="1"/>
      <c r="R99" s="1"/>
      <c r="S99" s="1"/>
      <c r="T99" s="1"/>
      <c r="U99" s="1"/>
      <c r="V99" s="1"/>
      <c r="W99" s="1"/>
      <c r="X99" s="1"/>
      <c r="Y99" s="1"/>
      <c r="Z99" s="1"/>
    </row>
    <row r="100" ht="43.5" customHeight="1">
      <c r="A100" s="1"/>
      <c r="B100" s="24"/>
      <c r="C100" s="29"/>
      <c r="D100" s="29"/>
      <c r="E100" s="29"/>
      <c r="F100" s="30"/>
      <c r="G100" s="31"/>
      <c r="H100" s="29"/>
      <c r="I100" s="32" t="s">
        <v>43</v>
      </c>
      <c r="J100" s="33" t="str">
        <f>IF(AND(H98="Si"),(J98/J99),"NA")</f>
        <v>#DIV/0!</v>
      </c>
      <c r="K100" s="29"/>
      <c r="L100" s="24"/>
      <c r="M100" s="24"/>
      <c r="N100" s="24"/>
      <c r="O100" s="24"/>
      <c r="P100" s="24"/>
      <c r="Q100" s="1"/>
      <c r="R100" s="1"/>
      <c r="S100" s="1"/>
      <c r="T100" s="1"/>
      <c r="U100" s="1"/>
      <c r="V100" s="1"/>
      <c r="W100" s="1"/>
      <c r="X100" s="1"/>
      <c r="Y100" s="1"/>
      <c r="Z100" s="1"/>
    </row>
    <row r="101" ht="33.0" customHeight="1">
      <c r="A101" s="1"/>
      <c r="B101" s="24"/>
      <c r="C101" s="13" t="s">
        <v>206</v>
      </c>
      <c r="D101" s="13" t="s">
        <v>207</v>
      </c>
      <c r="E101" s="13" t="s">
        <v>208</v>
      </c>
      <c r="F101" s="14">
        <v>0.0</v>
      </c>
      <c r="G101" s="15"/>
      <c r="H101" s="16" t="s">
        <v>35</v>
      </c>
      <c r="I101" s="17" t="s">
        <v>25</v>
      </c>
      <c r="J101" s="19"/>
      <c r="K101" s="37" t="str">
        <f>IF((J103="NA"),"NA",(((1-J103)*10)))</f>
        <v>NA</v>
      </c>
      <c r="L101" s="24"/>
      <c r="M101" s="24"/>
      <c r="N101" s="24"/>
      <c r="O101" s="24"/>
      <c r="P101" s="24"/>
      <c r="Q101" s="1"/>
      <c r="R101" s="1"/>
      <c r="S101" s="1"/>
      <c r="T101" s="1"/>
      <c r="U101" s="1"/>
      <c r="V101" s="1"/>
      <c r="W101" s="1"/>
      <c r="X101" s="1"/>
      <c r="Y101" s="1"/>
      <c r="Z101" s="1"/>
    </row>
    <row r="102" ht="33.0" customHeight="1">
      <c r="A102" s="1"/>
      <c r="B102" s="24"/>
      <c r="C102" s="24"/>
      <c r="D102" s="24"/>
      <c r="E102" s="24"/>
      <c r="F102" s="25"/>
      <c r="G102" s="26"/>
      <c r="H102" s="24"/>
      <c r="I102" s="27" t="s">
        <v>28</v>
      </c>
      <c r="J102" s="28"/>
      <c r="K102" s="24"/>
      <c r="L102" s="24"/>
      <c r="M102" s="24"/>
      <c r="N102" s="24"/>
      <c r="O102" s="24"/>
      <c r="P102" s="24"/>
      <c r="Q102" s="1"/>
      <c r="R102" s="1"/>
      <c r="S102" s="1"/>
      <c r="T102" s="1"/>
      <c r="U102" s="1"/>
      <c r="V102" s="1"/>
      <c r="W102" s="1"/>
      <c r="X102" s="1"/>
      <c r="Y102" s="1"/>
      <c r="Z102" s="1"/>
    </row>
    <row r="103" ht="33.0" customHeight="1">
      <c r="A103" s="1"/>
      <c r="B103" s="24"/>
      <c r="C103" s="29"/>
      <c r="D103" s="29"/>
      <c r="E103" s="29"/>
      <c r="F103" s="30"/>
      <c r="G103" s="31"/>
      <c r="H103" s="29"/>
      <c r="I103" s="32" t="s">
        <v>43</v>
      </c>
      <c r="J103" s="33" t="str">
        <f>IF(AND(H101="Si"),((J101/J102)),"NA")</f>
        <v>NA</v>
      </c>
      <c r="K103" s="29"/>
      <c r="L103" s="24"/>
      <c r="M103" s="24"/>
      <c r="N103" s="24"/>
      <c r="O103" s="24"/>
      <c r="P103" s="24"/>
      <c r="Q103" s="1"/>
      <c r="R103" s="1"/>
      <c r="S103" s="1"/>
      <c r="T103" s="1"/>
      <c r="U103" s="1"/>
      <c r="V103" s="1"/>
      <c r="W103" s="1"/>
      <c r="X103" s="1"/>
      <c r="Y103" s="1"/>
      <c r="Z103" s="1"/>
    </row>
    <row r="104" ht="33.0" customHeight="1">
      <c r="A104" s="1"/>
      <c r="B104" s="24"/>
      <c r="C104" s="13" t="s">
        <v>209</v>
      </c>
      <c r="D104" s="13" t="s">
        <v>210</v>
      </c>
      <c r="E104" s="13" t="s">
        <v>211</v>
      </c>
      <c r="F104" s="14">
        <v>1.0</v>
      </c>
      <c r="G104" s="15"/>
      <c r="H104" s="36" t="s">
        <v>35</v>
      </c>
      <c r="I104" s="17" t="s">
        <v>25</v>
      </c>
      <c r="J104" s="19">
        <v>0.0</v>
      </c>
      <c r="K104" s="37" t="str">
        <f>IF((J106="NA"),"NA",((J106*10)))</f>
        <v>NA</v>
      </c>
      <c r="L104" s="24"/>
      <c r="M104" s="24"/>
      <c r="N104" s="24"/>
      <c r="O104" s="24"/>
      <c r="P104" s="24"/>
      <c r="Q104" s="1"/>
      <c r="R104" s="1"/>
      <c r="S104" s="1"/>
      <c r="T104" s="1"/>
      <c r="U104" s="1"/>
      <c r="V104" s="1"/>
      <c r="W104" s="1"/>
      <c r="X104" s="1"/>
      <c r="Y104" s="1"/>
      <c r="Z104" s="1"/>
    </row>
    <row r="105" ht="30.75" customHeight="1">
      <c r="A105" s="1"/>
      <c r="B105" s="24"/>
      <c r="C105" s="24"/>
      <c r="D105" s="24"/>
      <c r="E105" s="24"/>
      <c r="F105" s="25"/>
      <c r="G105" s="26"/>
      <c r="H105" s="24"/>
      <c r="I105" s="27" t="s">
        <v>28</v>
      </c>
      <c r="J105" s="28">
        <v>1.0</v>
      </c>
      <c r="K105" s="24"/>
      <c r="L105" s="24"/>
      <c r="M105" s="24"/>
      <c r="N105" s="24"/>
      <c r="O105" s="24"/>
      <c r="P105" s="24"/>
      <c r="Q105" s="1"/>
      <c r="R105" s="1"/>
      <c r="S105" s="1"/>
      <c r="T105" s="1"/>
      <c r="U105" s="1"/>
      <c r="V105" s="1"/>
      <c r="W105" s="1"/>
      <c r="X105" s="1"/>
      <c r="Y105" s="1"/>
      <c r="Z105" s="1"/>
    </row>
    <row r="106" ht="27.0" customHeight="1">
      <c r="A106" s="1"/>
      <c r="B106" s="24"/>
      <c r="C106" s="29"/>
      <c r="D106" s="29"/>
      <c r="E106" s="29"/>
      <c r="F106" s="30"/>
      <c r="G106" s="31"/>
      <c r="H106" s="29"/>
      <c r="I106" s="32" t="s">
        <v>43</v>
      </c>
      <c r="J106" s="33" t="str">
        <f>IF(AND(H104="Si"),(J104/J105),"NA")</f>
        <v>NA</v>
      </c>
      <c r="K106" s="29"/>
      <c r="L106" s="24"/>
      <c r="M106" s="24"/>
      <c r="N106" s="24"/>
      <c r="O106" s="24"/>
      <c r="P106" s="24"/>
      <c r="Q106" s="1"/>
      <c r="R106" s="1"/>
      <c r="S106" s="1"/>
      <c r="T106" s="1"/>
      <c r="U106" s="1"/>
      <c r="V106" s="1"/>
      <c r="W106" s="1"/>
      <c r="X106" s="1"/>
      <c r="Y106" s="1"/>
      <c r="Z106" s="1"/>
    </row>
    <row r="107" ht="27.0" customHeight="1">
      <c r="A107" s="1"/>
      <c r="B107" s="24"/>
      <c r="C107" s="13" t="s">
        <v>212</v>
      </c>
      <c r="D107" s="13" t="s">
        <v>213</v>
      </c>
      <c r="E107" s="55" t="s">
        <v>214</v>
      </c>
      <c r="F107" s="14">
        <v>1.0</v>
      </c>
      <c r="G107" s="15"/>
      <c r="H107" s="16" t="s">
        <v>35</v>
      </c>
      <c r="I107" s="17" t="s">
        <v>25</v>
      </c>
      <c r="J107" s="19"/>
      <c r="K107" s="37" t="str">
        <f>IF((J109="NA"),"NA",((J109*10)))</f>
        <v>NA</v>
      </c>
      <c r="L107" s="24"/>
      <c r="M107" s="24"/>
      <c r="N107" s="24"/>
      <c r="O107" s="24"/>
      <c r="P107" s="24"/>
      <c r="Q107" s="1"/>
      <c r="R107" s="1"/>
      <c r="S107" s="1"/>
      <c r="T107" s="1"/>
      <c r="U107" s="1"/>
      <c r="V107" s="1"/>
      <c r="W107" s="1"/>
      <c r="X107" s="1"/>
      <c r="Y107" s="1"/>
      <c r="Z107" s="1"/>
    </row>
    <row r="108" ht="30.75" customHeight="1">
      <c r="A108" s="1"/>
      <c r="B108" s="24"/>
      <c r="C108" s="24"/>
      <c r="D108" s="24"/>
      <c r="E108" s="24"/>
      <c r="F108" s="25"/>
      <c r="G108" s="26"/>
      <c r="H108" s="24"/>
      <c r="I108" s="27" t="s">
        <v>28</v>
      </c>
      <c r="J108" s="28"/>
      <c r="K108" s="24"/>
      <c r="L108" s="24"/>
      <c r="M108" s="24"/>
      <c r="N108" s="24"/>
      <c r="O108" s="24"/>
      <c r="P108" s="24"/>
      <c r="Q108" s="1"/>
      <c r="R108" s="1"/>
      <c r="S108" s="1"/>
      <c r="T108" s="1"/>
      <c r="U108" s="1"/>
      <c r="V108" s="1"/>
      <c r="W108" s="1"/>
      <c r="X108" s="1"/>
      <c r="Y108" s="1"/>
      <c r="Z108" s="1"/>
    </row>
    <row r="109" ht="31.5" customHeight="1">
      <c r="A109" s="1"/>
      <c r="B109" s="24"/>
      <c r="C109" s="29"/>
      <c r="D109" s="29"/>
      <c r="E109" s="29"/>
      <c r="F109" s="30"/>
      <c r="G109" s="31"/>
      <c r="H109" s="29"/>
      <c r="I109" s="32" t="s">
        <v>43</v>
      </c>
      <c r="J109" s="33" t="str">
        <f>IF(AND(H107="Si"),(J107/J108),"NA")</f>
        <v>NA</v>
      </c>
      <c r="K109" s="29"/>
      <c r="L109" s="24"/>
      <c r="M109" s="24"/>
      <c r="N109" s="24"/>
      <c r="O109" s="24"/>
      <c r="P109" s="24"/>
      <c r="Q109" s="1"/>
      <c r="R109" s="1"/>
      <c r="S109" s="1"/>
      <c r="T109" s="1"/>
      <c r="U109" s="1"/>
      <c r="V109" s="1"/>
      <c r="W109" s="1"/>
      <c r="X109" s="1"/>
      <c r="Y109" s="1"/>
      <c r="Z109" s="1"/>
    </row>
    <row r="110" ht="23.25" customHeight="1">
      <c r="A110" s="1"/>
      <c r="B110" s="24"/>
      <c r="C110" s="13" t="s">
        <v>215</v>
      </c>
      <c r="D110" s="13" t="s">
        <v>216</v>
      </c>
      <c r="E110" s="13" t="s">
        <v>217</v>
      </c>
      <c r="F110" s="35" t="s">
        <v>218</v>
      </c>
      <c r="G110" s="15"/>
      <c r="H110" s="18" t="s">
        <v>24</v>
      </c>
      <c r="I110" s="17" t="s">
        <v>25</v>
      </c>
      <c r="J110" s="19">
        <v>1.0</v>
      </c>
      <c r="K110" s="20">
        <f>IF((J111="NA"),"NA",IF(J111&gt;3,10,((J111/3)*10)))</f>
        <v>3.333333333</v>
      </c>
      <c r="L110" s="24"/>
      <c r="M110" s="24"/>
      <c r="N110" s="24"/>
      <c r="O110" s="24"/>
      <c r="P110" s="24"/>
      <c r="Q110" s="1"/>
      <c r="R110" s="1"/>
      <c r="S110" s="1"/>
      <c r="T110" s="1"/>
      <c r="U110" s="1"/>
      <c r="V110" s="1"/>
      <c r="W110" s="1"/>
      <c r="X110" s="1"/>
      <c r="Y110" s="1"/>
      <c r="Z110" s="1"/>
    </row>
    <row r="111" ht="24.75" customHeight="1">
      <c r="A111" s="1"/>
      <c r="B111" s="29"/>
      <c r="C111" s="24"/>
      <c r="D111" s="24"/>
      <c r="E111" s="24"/>
      <c r="F111" s="25"/>
      <c r="G111" s="26"/>
      <c r="H111" s="29"/>
      <c r="I111" s="27" t="s">
        <v>29</v>
      </c>
      <c r="J111" s="49">
        <f>IF(H110="Si",(J110),"NA")</f>
        <v>1</v>
      </c>
      <c r="K111" s="24"/>
      <c r="L111" s="29"/>
      <c r="M111" s="29"/>
      <c r="N111" s="29"/>
      <c r="O111" s="29"/>
      <c r="P111" s="24"/>
      <c r="Q111" s="1"/>
      <c r="R111" s="1"/>
      <c r="S111" s="1"/>
      <c r="T111" s="1"/>
      <c r="U111" s="1"/>
      <c r="V111" s="1"/>
      <c r="W111" s="1"/>
      <c r="X111" s="1"/>
      <c r="Y111" s="1"/>
      <c r="Z111" s="1"/>
    </row>
    <row r="112" ht="5.25" customHeight="1">
      <c r="A112" s="1"/>
      <c r="B112" s="45"/>
      <c r="C112" s="40"/>
      <c r="D112" s="40"/>
      <c r="E112" s="40"/>
      <c r="F112" s="40"/>
      <c r="G112" s="40"/>
      <c r="H112" s="40"/>
      <c r="I112" s="40"/>
      <c r="J112" s="40"/>
      <c r="K112" s="40"/>
      <c r="L112" s="40"/>
      <c r="M112" s="40"/>
      <c r="N112" s="40"/>
      <c r="O112" s="9"/>
      <c r="P112" s="24"/>
      <c r="Q112" s="1"/>
      <c r="R112" s="1"/>
      <c r="S112" s="1"/>
      <c r="T112" s="1"/>
      <c r="U112" s="1"/>
      <c r="V112" s="1"/>
      <c r="W112" s="1"/>
      <c r="X112" s="1"/>
      <c r="Y112" s="1"/>
      <c r="Z112" s="1"/>
    </row>
    <row r="113" ht="30.0" customHeight="1">
      <c r="A113" s="1"/>
      <c r="B113" s="56" t="s">
        <v>219</v>
      </c>
      <c r="C113" s="13" t="s">
        <v>220</v>
      </c>
      <c r="D113" s="13" t="s">
        <v>221</v>
      </c>
      <c r="E113" s="13" t="s">
        <v>222</v>
      </c>
      <c r="F113" s="14">
        <v>1.0</v>
      </c>
      <c r="G113" s="15"/>
      <c r="H113" s="16" t="s">
        <v>35</v>
      </c>
      <c r="I113" s="17" t="s">
        <v>25</v>
      </c>
      <c r="J113" s="19"/>
      <c r="K113" s="37" t="str">
        <f>IF((J115="NA"),"NA",((J115*10)))</f>
        <v>NA</v>
      </c>
      <c r="L113" s="20">
        <f>IF(AND(H113="No",H116="No",H119="No"),0,AVERAGE(K113:K121))</f>
        <v>10</v>
      </c>
      <c r="M113" s="16" t="s">
        <v>186</v>
      </c>
      <c r="N113" s="21">
        <v>0.05</v>
      </c>
      <c r="O113" s="16">
        <f>L113*N113</f>
        <v>0.5</v>
      </c>
      <c r="P113" s="24"/>
      <c r="Q113" s="1"/>
      <c r="R113" s="1"/>
      <c r="S113" s="1"/>
      <c r="T113" s="1"/>
      <c r="U113" s="1"/>
      <c r="V113" s="1"/>
      <c r="W113" s="1"/>
      <c r="X113" s="1"/>
      <c r="Y113" s="1"/>
      <c r="Z113" s="1"/>
    </row>
    <row r="114" ht="28.5" customHeight="1">
      <c r="A114" s="1"/>
      <c r="B114" s="24"/>
      <c r="C114" s="24"/>
      <c r="D114" s="24"/>
      <c r="E114" s="24"/>
      <c r="F114" s="25"/>
      <c r="G114" s="26"/>
      <c r="H114" s="24"/>
      <c r="I114" s="27" t="s">
        <v>28</v>
      </c>
      <c r="J114" s="28"/>
      <c r="K114" s="24"/>
      <c r="L114" s="24"/>
      <c r="M114" s="24"/>
      <c r="N114" s="24"/>
      <c r="O114" s="24"/>
      <c r="P114" s="24"/>
      <c r="Q114" s="1"/>
      <c r="R114" s="1"/>
      <c r="S114" s="1"/>
      <c r="T114" s="1"/>
      <c r="U114" s="1"/>
      <c r="V114" s="1"/>
      <c r="W114" s="1"/>
      <c r="X114" s="1"/>
      <c r="Y114" s="1"/>
      <c r="Z114" s="1"/>
    </row>
    <row r="115" ht="30.75" customHeight="1">
      <c r="A115" s="1"/>
      <c r="B115" s="24"/>
      <c r="C115" s="29"/>
      <c r="D115" s="29"/>
      <c r="E115" s="29"/>
      <c r="F115" s="30"/>
      <c r="G115" s="31"/>
      <c r="H115" s="29"/>
      <c r="I115" s="32" t="s">
        <v>43</v>
      </c>
      <c r="J115" s="33" t="str">
        <f>IF(AND(H113="Si"),(J113/J114),"NA")</f>
        <v>NA</v>
      </c>
      <c r="K115" s="29"/>
      <c r="L115" s="24"/>
      <c r="M115" s="24"/>
      <c r="N115" s="24"/>
      <c r="O115" s="24"/>
      <c r="P115" s="24"/>
      <c r="Q115" s="1"/>
      <c r="R115" s="1"/>
      <c r="S115" s="1"/>
      <c r="T115" s="1"/>
      <c r="U115" s="1"/>
      <c r="V115" s="1"/>
      <c r="W115" s="1"/>
      <c r="X115" s="1"/>
      <c r="Y115" s="1"/>
      <c r="Z115" s="1"/>
    </row>
    <row r="116" ht="26.25" customHeight="1">
      <c r="A116" s="1"/>
      <c r="B116" s="24"/>
      <c r="C116" s="13" t="s">
        <v>223</v>
      </c>
      <c r="D116" s="13" t="s">
        <v>224</v>
      </c>
      <c r="E116" s="13" t="s">
        <v>225</v>
      </c>
      <c r="F116" s="14">
        <v>1.0</v>
      </c>
      <c r="G116" s="15"/>
      <c r="H116" s="16" t="s">
        <v>35</v>
      </c>
      <c r="I116" s="17" t="s">
        <v>25</v>
      </c>
      <c r="J116" s="19"/>
      <c r="K116" s="37" t="str">
        <f>IF((J118="NA"),"NA",((J118*10)))</f>
        <v>NA</v>
      </c>
      <c r="L116" s="24"/>
      <c r="M116" s="24"/>
      <c r="N116" s="24"/>
      <c r="O116" s="24"/>
      <c r="P116" s="24"/>
      <c r="Q116" s="1"/>
      <c r="R116" s="1"/>
      <c r="S116" s="1"/>
      <c r="T116" s="1"/>
      <c r="U116" s="1"/>
      <c r="V116" s="1"/>
      <c r="W116" s="1"/>
      <c r="X116" s="1"/>
      <c r="Y116" s="1"/>
      <c r="Z116" s="1"/>
    </row>
    <row r="117" ht="26.25" customHeight="1">
      <c r="A117" s="1"/>
      <c r="B117" s="24"/>
      <c r="C117" s="24"/>
      <c r="D117" s="24"/>
      <c r="E117" s="24"/>
      <c r="F117" s="25"/>
      <c r="G117" s="26"/>
      <c r="H117" s="24"/>
      <c r="I117" s="27" t="s">
        <v>28</v>
      </c>
      <c r="J117" s="28"/>
      <c r="K117" s="24"/>
      <c r="L117" s="24"/>
      <c r="M117" s="24"/>
      <c r="N117" s="24"/>
      <c r="O117" s="24"/>
      <c r="P117" s="24"/>
      <c r="Q117" s="1"/>
      <c r="R117" s="1"/>
      <c r="S117" s="1"/>
      <c r="T117" s="1"/>
      <c r="U117" s="1"/>
      <c r="V117" s="1"/>
      <c r="W117" s="1"/>
      <c r="X117" s="1"/>
      <c r="Y117" s="1"/>
      <c r="Z117" s="1"/>
    </row>
    <row r="118" ht="30.75" customHeight="1">
      <c r="A118" s="1"/>
      <c r="B118" s="24"/>
      <c r="C118" s="24"/>
      <c r="D118" s="29"/>
      <c r="E118" s="29"/>
      <c r="F118" s="30"/>
      <c r="G118" s="31"/>
      <c r="H118" s="29"/>
      <c r="I118" s="32" t="s">
        <v>43</v>
      </c>
      <c r="J118" s="33" t="str">
        <f>IF(AND(H116="Si"),(J116/J117),"NA")</f>
        <v>NA</v>
      </c>
      <c r="K118" s="29"/>
      <c r="L118" s="24"/>
      <c r="M118" s="24"/>
      <c r="N118" s="24"/>
      <c r="O118" s="24"/>
      <c r="P118" s="24"/>
      <c r="Q118" s="1"/>
      <c r="R118" s="1"/>
      <c r="S118" s="1"/>
      <c r="T118" s="1"/>
      <c r="U118" s="1"/>
      <c r="V118" s="1"/>
      <c r="W118" s="1"/>
      <c r="X118" s="1"/>
      <c r="Y118" s="1"/>
      <c r="Z118" s="1"/>
    </row>
    <row r="119" ht="35.25" customHeight="1">
      <c r="A119" s="1"/>
      <c r="B119" s="24"/>
      <c r="C119" s="24"/>
      <c r="D119" s="13" t="s">
        <v>226</v>
      </c>
      <c r="E119" s="13" t="s">
        <v>227</v>
      </c>
      <c r="F119" s="14">
        <v>1.0</v>
      </c>
      <c r="G119" s="15"/>
      <c r="H119" s="16" t="s">
        <v>24</v>
      </c>
      <c r="I119" s="17" t="s">
        <v>25</v>
      </c>
      <c r="J119" s="19">
        <v>4.0</v>
      </c>
      <c r="K119" s="37">
        <f>IF((J121="NA"),"NA",((J121*10)))</f>
        <v>10</v>
      </c>
      <c r="L119" s="24"/>
      <c r="M119" s="24"/>
      <c r="N119" s="24"/>
      <c r="O119" s="24"/>
      <c r="P119" s="24"/>
      <c r="Q119" s="1"/>
      <c r="R119" s="1"/>
      <c r="S119" s="1"/>
      <c r="T119" s="1"/>
      <c r="U119" s="1"/>
      <c r="V119" s="1"/>
      <c r="W119" s="1"/>
      <c r="X119" s="1"/>
      <c r="Y119" s="1"/>
      <c r="Z119" s="1"/>
    </row>
    <row r="120" ht="32.25" customHeight="1">
      <c r="A120" s="1"/>
      <c r="B120" s="24"/>
      <c r="C120" s="24"/>
      <c r="D120" s="24"/>
      <c r="E120" s="24"/>
      <c r="F120" s="25"/>
      <c r="G120" s="26"/>
      <c r="H120" s="24"/>
      <c r="I120" s="27" t="s">
        <v>28</v>
      </c>
      <c r="J120" s="28">
        <v>4.0</v>
      </c>
      <c r="K120" s="24"/>
      <c r="L120" s="24"/>
      <c r="M120" s="24"/>
      <c r="N120" s="24"/>
      <c r="O120" s="24"/>
      <c r="P120" s="24"/>
      <c r="Q120" s="1"/>
      <c r="R120" s="1"/>
      <c r="S120" s="1"/>
      <c r="T120" s="1"/>
      <c r="U120" s="1"/>
      <c r="V120" s="1"/>
      <c r="W120" s="1"/>
      <c r="X120" s="1"/>
      <c r="Y120" s="1"/>
      <c r="Z120" s="1"/>
    </row>
    <row r="121" ht="36.0" customHeight="1">
      <c r="A121" s="1"/>
      <c r="B121" s="29"/>
      <c r="C121" s="29"/>
      <c r="D121" s="29"/>
      <c r="E121" s="29"/>
      <c r="F121" s="30"/>
      <c r="G121" s="31"/>
      <c r="H121" s="29"/>
      <c r="I121" s="32" t="s">
        <v>43</v>
      </c>
      <c r="J121" s="33">
        <f>IF(AND(H119="Si"),(J119/J120),"NA")</f>
        <v>1</v>
      </c>
      <c r="K121" s="29"/>
      <c r="L121" s="29"/>
      <c r="M121" s="29"/>
      <c r="N121" s="29"/>
      <c r="O121" s="29"/>
      <c r="P121" s="24"/>
      <c r="Q121" s="1"/>
      <c r="R121" s="1"/>
      <c r="S121" s="1"/>
      <c r="T121" s="1"/>
      <c r="U121" s="1"/>
      <c r="V121" s="1"/>
      <c r="W121" s="1"/>
      <c r="X121" s="1"/>
      <c r="Y121" s="1"/>
      <c r="Z121" s="1"/>
    </row>
    <row r="122" ht="5.25" customHeight="1">
      <c r="A122" s="1"/>
      <c r="B122" s="45"/>
      <c r="C122" s="40"/>
      <c r="D122" s="40"/>
      <c r="E122" s="40"/>
      <c r="F122" s="40"/>
      <c r="G122" s="40"/>
      <c r="H122" s="40"/>
      <c r="I122" s="40"/>
      <c r="J122" s="40"/>
      <c r="K122" s="40"/>
      <c r="L122" s="40"/>
      <c r="M122" s="40"/>
      <c r="N122" s="40"/>
      <c r="O122" s="9"/>
      <c r="P122" s="24"/>
      <c r="Q122" s="1"/>
      <c r="R122" s="1"/>
      <c r="S122" s="1"/>
      <c r="T122" s="1"/>
      <c r="U122" s="1"/>
      <c r="V122" s="1"/>
      <c r="W122" s="1"/>
      <c r="X122" s="1"/>
      <c r="Y122" s="1"/>
      <c r="Z122" s="1"/>
    </row>
    <row r="123" ht="30.75" customHeight="1">
      <c r="A123" s="1"/>
      <c r="B123" s="56" t="s">
        <v>228</v>
      </c>
      <c r="C123" s="13" t="s">
        <v>229</v>
      </c>
      <c r="D123" s="13" t="s">
        <v>230</v>
      </c>
      <c r="E123" s="13" t="s">
        <v>231</v>
      </c>
      <c r="F123" s="14">
        <v>0.0</v>
      </c>
      <c r="G123" s="15"/>
      <c r="H123" s="36" t="s">
        <v>35</v>
      </c>
      <c r="I123" s="17" t="s">
        <v>25</v>
      </c>
      <c r="J123" s="19">
        <v>0.0</v>
      </c>
      <c r="K123" s="37" t="str">
        <f>IF((J125="NA"),"NA",(((1-J125)*10)))</f>
        <v>NA</v>
      </c>
      <c r="L123" s="20">
        <f>IF(AND(H123="No",H126="No",H128="No",H131="No",H134="No",H137="No",H139="No",H141="No",H144="No",H147="No"),0,AVERAGE(K123:K149))</f>
        <v>5</v>
      </c>
      <c r="M123" s="16" t="s">
        <v>26</v>
      </c>
      <c r="N123" s="21">
        <v>0.25</v>
      </c>
      <c r="O123" s="20">
        <f>L123*N123</f>
        <v>1.25</v>
      </c>
      <c r="P123" s="24"/>
      <c r="Q123" s="1"/>
      <c r="R123" s="1"/>
      <c r="S123" s="1"/>
      <c r="T123" s="1"/>
      <c r="U123" s="1"/>
      <c r="V123" s="1"/>
      <c r="W123" s="1"/>
      <c r="X123" s="1"/>
      <c r="Y123" s="1"/>
      <c r="Z123" s="1"/>
    </row>
    <row r="124" ht="35.25" customHeight="1">
      <c r="A124" s="1"/>
      <c r="B124" s="24"/>
      <c r="C124" s="24"/>
      <c r="D124" s="24"/>
      <c r="E124" s="24"/>
      <c r="F124" s="25"/>
      <c r="G124" s="26"/>
      <c r="H124" s="24"/>
      <c r="I124" s="27" t="s">
        <v>28</v>
      </c>
      <c r="J124" s="28">
        <v>4.0</v>
      </c>
      <c r="K124" s="24"/>
      <c r="L124" s="24"/>
      <c r="M124" s="24"/>
      <c r="N124" s="24"/>
      <c r="O124" s="24"/>
      <c r="P124" s="24"/>
      <c r="Q124" s="1"/>
      <c r="R124" s="1"/>
      <c r="S124" s="1"/>
      <c r="T124" s="1"/>
      <c r="U124" s="1"/>
      <c r="V124" s="1"/>
      <c r="W124" s="1"/>
      <c r="X124" s="1"/>
      <c r="Y124" s="1"/>
      <c r="Z124" s="1"/>
    </row>
    <row r="125" ht="41.25" customHeight="1">
      <c r="A125" s="1"/>
      <c r="B125" s="24"/>
      <c r="C125" s="24"/>
      <c r="D125" s="29"/>
      <c r="E125" s="29"/>
      <c r="F125" s="30"/>
      <c r="G125" s="31"/>
      <c r="H125" s="29"/>
      <c r="I125" s="32" t="s">
        <v>43</v>
      </c>
      <c r="J125" s="33" t="str">
        <f>IF(AND(H123="Si"),((J123/J124)),"NA")</f>
        <v>NA</v>
      </c>
      <c r="K125" s="29"/>
      <c r="L125" s="24"/>
      <c r="M125" s="24"/>
      <c r="N125" s="24"/>
      <c r="O125" s="24"/>
      <c r="P125" s="24"/>
      <c r="Q125" s="1"/>
      <c r="R125" s="1"/>
      <c r="S125" s="1"/>
      <c r="T125" s="1"/>
      <c r="U125" s="1"/>
      <c r="V125" s="1"/>
      <c r="W125" s="1"/>
      <c r="X125" s="1"/>
      <c r="Y125" s="1"/>
      <c r="Z125" s="1"/>
    </row>
    <row r="126" ht="30.75" customHeight="1">
      <c r="A126" s="1"/>
      <c r="B126" s="24"/>
      <c r="C126" s="24"/>
      <c r="D126" s="13" t="s">
        <v>235</v>
      </c>
      <c r="E126" s="13" t="s">
        <v>236</v>
      </c>
      <c r="F126" s="35" t="s">
        <v>237</v>
      </c>
      <c r="G126" s="15"/>
      <c r="H126" s="18" t="s">
        <v>24</v>
      </c>
      <c r="I126" s="17" t="s">
        <v>25</v>
      </c>
      <c r="J126" s="19">
        <v>2.0</v>
      </c>
      <c r="K126" s="20">
        <f>IF((J127="NA"),"NA",IF(J127&gt;4,0,IF(J127=1,10,((1-(J127/4))*10))))</f>
        <v>5</v>
      </c>
      <c r="L126" s="24"/>
      <c r="M126" s="24"/>
      <c r="N126" s="24"/>
      <c r="O126" s="24"/>
      <c r="P126" s="24"/>
      <c r="Q126" s="1"/>
      <c r="R126" s="1"/>
      <c r="S126" s="1"/>
      <c r="T126" s="1"/>
      <c r="U126" s="1"/>
      <c r="V126" s="1"/>
      <c r="W126" s="1"/>
      <c r="X126" s="1"/>
      <c r="Y126" s="1"/>
      <c r="Z126" s="1"/>
    </row>
    <row r="127" ht="30.75" customHeight="1">
      <c r="A127" s="1"/>
      <c r="B127" s="24"/>
      <c r="C127" s="29"/>
      <c r="D127" s="29"/>
      <c r="E127" s="29"/>
      <c r="F127" s="30"/>
      <c r="G127" s="31"/>
      <c r="H127" s="29"/>
      <c r="I127" s="27" t="s">
        <v>29</v>
      </c>
      <c r="J127" s="49">
        <f>IF(H126="Si",(J126),"NA")</f>
        <v>2</v>
      </c>
      <c r="K127" s="24"/>
      <c r="L127" s="24"/>
      <c r="M127" s="24"/>
      <c r="N127" s="24"/>
      <c r="O127" s="24"/>
      <c r="P127" s="24"/>
      <c r="Q127" s="1"/>
      <c r="R127" s="1"/>
      <c r="S127" s="1"/>
      <c r="T127" s="1"/>
      <c r="U127" s="1"/>
      <c r="V127" s="1"/>
      <c r="W127" s="1"/>
      <c r="X127" s="1"/>
      <c r="Y127" s="1"/>
      <c r="Z127" s="1"/>
    </row>
    <row r="128" ht="30.75" customHeight="1">
      <c r="A128" s="1"/>
      <c r="B128" s="24"/>
      <c r="C128" s="13" t="s">
        <v>238</v>
      </c>
      <c r="D128" s="13" t="s">
        <v>239</v>
      </c>
      <c r="E128" s="13" t="s">
        <v>240</v>
      </c>
      <c r="F128" s="14">
        <v>1.0</v>
      </c>
      <c r="G128" s="15"/>
      <c r="H128" s="36" t="s">
        <v>35</v>
      </c>
      <c r="I128" s="17" t="s">
        <v>25</v>
      </c>
      <c r="J128" s="19">
        <v>7.0</v>
      </c>
      <c r="K128" s="37" t="str">
        <f>IF((J130="NA"),"NA",((J130*10)))</f>
        <v>NA</v>
      </c>
      <c r="L128" s="24"/>
      <c r="M128" s="24"/>
      <c r="N128" s="24"/>
      <c r="O128" s="24"/>
      <c r="P128" s="24"/>
      <c r="Q128" s="1"/>
      <c r="R128" s="1"/>
      <c r="S128" s="1"/>
      <c r="T128" s="1"/>
      <c r="U128" s="1"/>
      <c r="V128" s="1"/>
      <c r="W128" s="1"/>
      <c r="X128" s="1"/>
      <c r="Y128" s="1"/>
      <c r="Z128" s="1"/>
    </row>
    <row r="129" ht="30.75" customHeight="1">
      <c r="A129" s="1"/>
      <c r="B129" s="24"/>
      <c r="C129" s="24"/>
      <c r="D129" s="24"/>
      <c r="E129" s="24"/>
      <c r="F129" s="25"/>
      <c r="G129" s="26"/>
      <c r="H129" s="24"/>
      <c r="I129" s="27" t="s">
        <v>28</v>
      </c>
      <c r="J129" s="28">
        <v>7.0</v>
      </c>
      <c r="K129" s="24"/>
      <c r="L129" s="24"/>
      <c r="M129" s="24"/>
      <c r="N129" s="24"/>
      <c r="O129" s="24"/>
      <c r="P129" s="24"/>
      <c r="Q129" s="1"/>
      <c r="R129" s="1"/>
      <c r="S129" s="1"/>
      <c r="T129" s="1"/>
      <c r="U129" s="1"/>
      <c r="V129" s="1"/>
      <c r="W129" s="1"/>
      <c r="X129" s="1"/>
      <c r="Y129" s="1"/>
      <c r="Z129" s="1"/>
    </row>
    <row r="130" ht="30.75" customHeight="1">
      <c r="A130" s="1"/>
      <c r="B130" s="24"/>
      <c r="C130" s="29"/>
      <c r="D130" s="29"/>
      <c r="E130" s="29"/>
      <c r="F130" s="30"/>
      <c r="G130" s="31"/>
      <c r="H130" s="29"/>
      <c r="I130" s="32" t="s">
        <v>43</v>
      </c>
      <c r="J130" s="33" t="str">
        <f>IF(AND(H128="Si"),(J128/J129),"NA")</f>
        <v>NA</v>
      </c>
      <c r="K130" s="29"/>
      <c r="L130" s="24"/>
      <c r="M130" s="24"/>
      <c r="N130" s="24"/>
      <c r="O130" s="24"/>
      <c r="P130" s="24"/>
      <c r="Q130" s="1"/>
      <c r="R130" s="1"/>
      <c r="S130" s="1"/>
      <c r="T130" s="1"/>
      <c r="U130" s="1"/>
      <c r="V130" s="1"/>
      <c r="W130" s="1"/>
      <c r="X130" s="1"/>
      <c r="Y130" s="1"/>
      <c r="Z130" s="1"/>
    </row>
    <row r="131" ht="30.0" customHeight="1">
      <c r="A131" s="1"/>
      <c r="B131" s="24"/>
      <c r="C131" s="13" t="s">
        <v>232</v>
      </c>
      <c r="D131" s="13" t="s">
        <v>233</v>
      </c>
      <c r="E131" s="13" t="s">
        <v>243</v>
      </c>
      <c r="F131" s="14">
        <v>1.0</v>
      </c>
      <c r="G131" s="15"/>
      <c r="H131" s="36" t="s">
        <v>35</v>
      </c>
      <c r="I131" s="17" t="s">
        <v>25</v>
      </c>
      <c r="J131" s="19">
        <v>20.0</v>
      </c>
      <c r="K131" s="37" t="str">
        <f>IF((J133="NA"),"NA",((J133*10)))</f>
        <v>NA</v>
      </c>
      <c r="L131" s="24"/>
      <c r="M131" s="24"/>
      <c r="N131" s="24"/>
      <c r="O131" s="24"/>
      <c r="P131" s="24"/>
      <c r="Q131" s="1"/>
      <c r="R131" s="1"/>
      <c r="S131" s="1"/>
      <c r="T131" s="1"/>
      <c r="U131" s="1"/>
      <c r="V131" s="1"/>
      <c r="W131" s="1"/>
      <c r="X131" s="1"/>
      <c r="Y131" s="1"/>
      <c r="Z131" s="1"/>
    </row>
    <row r="132" ht="36.0" customHeight="1">
      <c r="A132" s="1"/>
      <c r="B132" s="24"/>
      <c r="C132" s="24"/>
      <c r="D132" s="24"/>
      <c r="E132" s="24"/>
      <c r="F132" s="25"/>
      <c r="G132" s="26"/>
      <c r="H132" s="24"/>
      <c r="I132" s="27" t="s">
        <v>28</v>
      </c>
      <c r="J132" s="28">
        <v>20.0</v>
      </c>
      <c r="K132" s="24"/>
      <c r="L132" s="24"/>
      <c r="M132" s="24"/>
      <c r="N132" s="24"/>
      <c r="O132" s="24"/>
      <c r="P132" s="24"/>
      <c r="Q132" s="1"/>
      <c r="R132" s="1"/>
      <c r="S132" s="1"/>
      <c r="T132" s="1"/>
      <c r="U132" s="1"/>
      <c r="V132" s="1"/>
      <c r="W132" s="1"/>
      <c r="X132" s="1"/>
      <c r="Y132" s="1"/>
      <c r="Z132" s="1"/>
    </row>
    <row r="133" ht="37.5" customHeight="1">
      <c r="A133" s="1"/>
      <c r="B133" s="24"/>
      <c r="C133" s="24"/>
      <c r="D133" s="29"/>
      <c r="E133" s="29"/>
      <c r="F133" s="30"/>
      <c r="G133" s="31"/>
      <c r="H133" s="29"/>
      <c r="I133" s="32" t="s">
        <v>43</v>
      </c>
      <c r="J133" s="33" t="str">
        <f>IF(AND(H131="Si"),(J131/J132),"NA")</f>
        <v>NA</v>
      </c>
      <c r="K133" s="29"/>
      <c r="L133" s="24"/>
      <c r="M133" s="24"/>
      <c r="N133" s="24"/>
      <c r="O133" s="24"/>
      <c r="P133" s="24"/>
      <c r="Q133" s="1"/>
      <c r="R133" s="1"/>
      <c r="S133" s="1"/>
      <c r="T133" s="1"/>
      <c r="U133" s="1"/>
      <c r="V133" s="1"/>
      <c r="W133" s="1"/>
      <c r="X133" s="1"/>
      <c r="Y133" s="1"/>
      <c r="Z133" s="1"/>
    </row>
    <row r="134" ht="37.5" customHeight="1">
      <c r="A134" s="1"/>
      <c r="B134" s="24"/>
      <c r="C134" s="24"/>
      <c r="D134" s="13" t="s">
        <v>241</v>
      </c>
      <c r="E134" s="13" t="s">
        <v>242</v>
      </c>
      <c r="F134" s="14">
        <v>1.0</v>
      </c>
      <c r="G134" s="15"/>
      <c r="H134" s="16" t="s">
        <v>35</v>
      </c>
      <c r="I134" s="17" t="s">
        <v>25</v>
      </c>
      <c r="J134" s="19"/>
      <c r="K134" s="37" t="str">
        <f>IF((J136="NA"),"NA",((J136*10)))</f>
        <v>NA</v>
      </c>
      <c r="L134" s="24"/>
      <c r="M134" s="24"/>
      <c r="N134" s="24"/>
      <c r="O134" s="24"/>
      <c r="P134" s="24"/>
      <c r="Q134" s="1"/>
      <c r="R134" s="1"/>
      <c r="S134" s="1"/>
      <c r="T134" s="1"/>
      <c r="U134" s="1"/>
      <c r="V134" s="1"/>
      <c r="W134" s="1"/>
      <c r="X134" s="1"/>
      <c r="Y134" s="1"/>
      <c r="Z134" s="1"/>
    </row>
    <row r="135" ht="37.5" customHeight="1">
      <c r="A135" s="1"/>
      <c r="B135" s="24"/>
      <c r="C135" s="24"/>
      <c r="D135" s="24"/>
      <c r="E135" s="24"/>
      <c r="F135" s="25"/>
      <c r="G135" s="26"/>
      <c r="H135" s="24"/>
      <c r="I135" s="27" t="s">
        <v>28</v>
      </c>
      <c r="J135" s="28"/>
      <c r="K135" s="24"/>
      <c r="L135" s="24"/>
      <c r="M135" s="24"/>
      <c r="N135" s="24"/>
      <c r="O135" s="24"/>
      <c r="P135" s="24"/>
      <c r="Q135" s="1"/>
      <c r="R135" s="1"/>
      <c r="S135" s="1"/>
      <c r="T135" s="1"/>
      <c r="U135" s="1"/>
      <c r="V135" s="1"/>
      <c r="W135" s="1"/>
      <c r="X135" s="1"/>
      <c r="Y135" s="1"/>
      <c r="Z135" s="1"/>
    </row>
    <row r="136" ht="37.5" customHeight="1">
      <c r="A136" s="1"/>
      <c r="B136" s="24"/>
      <c r="C136" s="29"/>
      <c r="D136" s="29"/>
      <c r="E136" s="29"/>
      <c r="F136" s="30"/>
      <c r="G136" s="31"/>
      <c r="H136" s="29"/>
      <c r="I136" s="32" t="s">
        <v>43</v>
      </c>
      <c r="J136" s="33" t="str">
        <f>IF(AND(H134="Si"),(J134/J135),"NA")</f>
        <v>NA</v>
      </c>
      <c r="K136" s="29"/>
      <c r="L136" s="24"/>
      <c r="M136" s="24"/>
      <c r="N136" s="24"/>
      <c r="O136" s="24"/>
      <c r="P136" s="24"/>
      <c r="Q136" s="1"/>
      <c r="R136" s="1"/>
      <c r="S136" s="1"/>
      <c r="T136" s="1"/>
      <c r="U136" s="1"/>
      <c r="V136" s="1"/>
      <c r="W136" s="1"/>
      <c r="X136" s="1"/>
      <c r="Y136" s="1"/>
      <c r="Z136" s="1"/>
    </row>
    <row r="137" ht="26.25" customHeight="1">
      <c r="A137" s="1"/>
      <c r="B137" s="24"/>
      <c r="C137" s="13" t="s">
        <v>244</v>
      </c>
      <c r="D137" s="13" t="s">
        <v>250</v>
      </c>
      <c r="E137" s="13" t="s">
        <v>251</v>
      </c>
      <c r="F137" s="35" t="s">
        <v>252</v>
      </c>
      <c r="G137" s="15"/>
      <c r="H137" s="36" t="s">
        <v>35</v>
      </c>
      <c r="I137" s="17" t="s">
        <v>25</v>
      </c>
      <c r="J137" s="19">
        <v>8.0</v>
      </c>
      <c r="K137" s="20" t="str">
        <f>IF((J138="NA"),"NA",IF(J138&gt;15,0,IF(J138=1,10,((1-(J138/15))*10))))</f>
        <v>NA</v>
      </c>
      <c r="L137" s="24"/>
      <c r="M137" s="24"/>
      <c r="N137" s="24"/>
      <c r="O137" s="24"/>
      <c r="P137" s="24"/>
      <c r="Q137" s="1"/>
      <c r="R137" s="1"/>
      <c r="S137" s="1"/>
      <c r="T137" s="1"/>
      <c r="U137" s="1"/>
      <c r="V137" s="1"/>
      <c r="W137" s="1"/>
      <c r="X137" s="1"/>
      <c r="Y137" s="1"/>
      <c r="Z137" s="1"/>
    </row>
    <row r="138" ht="26.25" customHeight="1">
      <c r="A138" s="1"/>
      <c r="B138" s="24"/>
      <c r="C138" s="24"/>
      <c r="D138" s="29"/>
      <c r="E138" s="29"/>
      <c r="F138" s="30"/>
      <c r="G138" s="31"/>
      <c r="H138" s="29"/>
      <c r="I138" s="27" t="s">
        <v>29</v>
      </c>
      <c r="J138" s="49" t="str">
        <f>IF(H137="Si",(J137+1),"NA")</f>
        <v>NA</v>
      </c>
      <c r="K138" s="24"/>
      <c r="L138" s="24"/>
      <c r="M138" s="24"/>
      <c r="N138" s="24"/>
      <c r="O138" s="24"/>
      <c r="P138" s="24"/>
      <c r="Q138" s="1"/>
      <c r="R138" s="1"/>
      <c r="S138" s="1"/>
      <c r="T138" s="1"/>
      <c r="U138" s="1"/>
      <c r="V138" s="1"/>
      <c r="W138" s="1"/>
      <c r="X138" s="1"/>
      <c r="Y138" s="1"/>
      <c r="Z138" s="1"/>
    </row>
    <row r="139" ht="26.25" customHeight="1">
      <c r="A139" s="1"/>
      <c r="B139" s="24"/>
      <c r="C139" s="24"/>
      <c r="D139" s="13" t="s">
        <v>255</v>
      </c>
      <c r="E139" s="13" t="s">
        <v>258</v>
      </c>
      <c r="F139" s="35" t="s">
        <v>260</v>
      </c>
      <c r="G139" s="15"/>
      <c r="H139" s="36" t="s">
        <v>35</v>
      </c>
      <c r="I139" s="17" t="s">
        <v>25</v>
      </c>
      <c r="J139" s="19">
        <v>3.0</v>
      </c>
      <c r="K139" s="20" t="str">
        <f>IF((J140="NA"),"NA",IF(J140&gt;4,0,((1-(J140/4))*10)))</f>
        <v>NA</v>
      </c>
      <c r="L139" s="24"/>
      <c r="M139" s="24"/>
      <c r="N139" s="24"/>
      <c r="O139" s="24"/>
      <c r="P139" s="24"/>
      <c r="Q139" s="1"/>
      <c r="R139" s="1"/>
      <c r="S139" s="1"/>
      <c r="T139" s="1"/>
      <c r="U139" s="1"/>
      <c r="V139" s="1"/>
      <c r="W139" s="1"/>
      <c r="X139" s="1"/>
      <c r="Y139" s="1"/>
      <c r="Z139" s="1"/>
    </row>
    <row r="140" ht="26.25" customHeight="1">
      <c r="A140" s="1"/>
      <c r="B140" s="24"/>
      <c r="C140" s="24"/>
      <c r="D140" s="29"/>
      <c r="E140" s="29"/>
      <c r="F140" s="30"/>
      <c r="G140" s="31"/>
      <c r="H140" s="29"/>
      <c r="I140" s="27" t="s">
        <v>29</v>
      </c>
      <c r="J140" s="49" t="str">
        <f>IF(H139="Si",(J139),"NA")</f>
        <v>NA</v>
      </c>
      <c r="K140" s="24"/>
      <c r="L140" s="24"/>
      <c r="M140" s="24"/>
      <c r="N140" s="24"/>
      <c r="O140" s="24"/>
      <c r="P140" s="24"/>
      <c r="Q140" s="1"/>
      <c r="R140" s="1"/>
      <c r="S140" s="1"/>
      <c r="T140" s="1"/>
      <c r="U140" s="1"/>
      <c r="V140" s="1"/>
      <c r="W140" s="1"/>
      <c r="X140" s="1"/>
      <c r="Y140" s="1"/>
      <c r="Z140" s="1"/>
    </row>
    <row r="141" ht="27.0" customHeight="1">
      <c r="A141" s="1"/>
      <c r="B141" s="24"/>
      <c r="C141" s="24"/>
      <c r="D141" s="13" t="s">
        <v>245</v>
      </c>
      <c r="E141" s="54" t="s">
        <v>246</v>
      </c>
      <c r="F141" s="14">
        <v>0.0</v>
      </c>
      <c r="G141" s="15"/>
      <c r="H141" s="16" t="s">
        <v>35</v>
      </c>
      <c r="I141" s="17" t="s">
        <v>25</v>
      </c>
      <c r="J141" s="19"/>
      <c r="K141" s="37" t="str">
        <f>IF((J143="NA"),"NA",(((1-J143)*10)))</f>
        <v>NA</v>
      </c>
      <c r="L141" s="24"/>
      <c r="M141" s="24"/>
      <c r="N141" s="24"/>
      <c r="O141" s="24"/>
      <c r="P141" s="24"/>
      <c r="Q141" s="1"/>
      <c r="R141" s="1"/>
      <c r="S141" s="1"/>
      <c r="T141" s="1"/>
      <c r="U141" s="1"/>
      <c r="V141" s="1"/>
      <c r="W141" s="1"/>
      <c r="X141" s="1"/>
      <c r="Y141" s="1"/>
      <c r="Z141" s="1"/>
    </row>
    <row r="142" ht="26.25" customHeight="1">
      <c r="A142" s="1"/>
      <c r="B142" s="24"/>
      <c r="C142" s="24"/>
      <c r="D142" s="24"/>
      <c r="E142" s="24"/>
      <c r="F142" s="25"/>
      <c r="G142" s="26"/>
      <c r="H142" s="24"/>
      <c r="I142" s="27" t="s">
        <v>28</v>
      </c>
      <c r="J142" s="28"/>
      <c r="K142" s="24"/>
      <c r="L142" s="24"/>
      <c r="M142" s="24"/>
      <c r="N142" s="24"/>
      <c r="O142" s="24"/>
      <c r="P142" s="24"/>
      <c r="Q142" s="1"/>
      <c r="R142" s="1"/>
      <c r="S142" s="1"/>
      <c r="T142" s="1"/>
      <c r="U142" s="1"/>
      <c r="V142" s="1"/>
      <c r="W142" s="1"/>
      <c r="X142" s="1"/>
      <c r="Y142" s="1"/>
      <c r="Z142" s="1"/>
    </row>
    <row r="143" ht="26.25" customHeight="1">
      <c r="A143" s="1"/>
      <c r="B143" s="24"/>
      <c r="C143" s="24"/>
      <c r="D143" s="29"/>
      <c r="E143" s="29"/>
      <c r="F143" s="30"/>
      <c r="G143" s="31"/>
      <c r="H143" s="29"/>
      <c r="I143" s="32" t="s">
        <v>43</v>
      </c>
      <c r="J143" s="33" t="str">
        <f>IF(AND(H141="Si"),((J141/J142)),"NA")</f>
        <v>NA</v>
      </c>
      <c r="K143" s="29"/>
      <c r="L143" s="24"/>
      <c r="M143" s="24"/>
      <c r="N143" s="24"/>
      <c r="O143" s="24"/>
      <c r="P143" s="24"/>
      <c r="Q143" s="1"/>
      <c r="R143" s="1"/>
      <c r="S143" s="1"/>
      <c r="T143" s="1"/>
      <c r="U143" s="1"/>
      <c r="V143" s="1"/>
      <c r="W143" s="1"/>
      <c r="X143" s="1"/>
      <c r="Y143" s="1"/>
      <c r="Z143" s="1"/>
    </row>
    <row r="144" ht="33.0" customHeight="1">
      <c r="A144" s="1"/>
      <c r="B144" s="24"/>
      <c r="C144" s="13" t="s">
        <v>265</v>
      </c>
      <c r="D144" s="13" t="s">
        <v>266</v>
      </c>
      <c r="E144" s="13" t="s">
        <v>267</v>
      </c>
      <c r="F144" s="14">
        <v>1.0</v>
      </c>
      <c r="G144" s="15"/>
      <c r="H144" s="16" t="s">
        <v>35</v>
      </c>
      <c r="I144" s="17" t="s">
        <v>25</v>
      </c>
      <c r="J144" s="19"/>
      <c r="K144" s="37" t="str">
        <f>IF((J146="NA"),"NA",((J146*10)))</f>
        <v>NA</v>
      </c>
      <c r="L144" s="24"/>
      <c r="M144" s="24"/>
      <c r="N144" s="24"/>
      <c r="O144" s="24"/>
      <c r="P144" s="24"/>
      <c r="Q144" s="1"/>
      <c r="R144" s="1"/>
      <c r="S144" s="1"/>
      <c r="T144" s="1"/>
      <c r="U144" s="1"/>
      <c r="V144" s="1"/>
      <c r="W144" s="1"/>
      <c r="X144" s="1"/>
      <c r="Y144" s="1"/>
      <c r="Z144" s="1"/>
    </row>
    <row r="145" ht="30.75" customHeight="1">
      <c r="A145" s="1"/>
      <c r="B145" s="24"/>
      <c r="C145" s="24"/>
      <c r="D145" s="24"/>
      <c r="E145" s="24"/>
      <c r="F145" s="25"/>
      <c r="G145" s="26"/>
      <c r="H145" s="24"/>
      <c r="I145" s="27" t="s">
        <v>28</v>
      </c>
      <c r="J145" s="28"/>
      <c r="K145" s="24"/>
      <c r="L145" s="24"/>
      <c r="M145" s="24"/>
      <c r="N145" s="24"/>
      <c r="O145" s="24"/>
      <c r="P145" s="24"/>
      <c r="Q145" s="1"/>
      <c r="R145" s="1"/>
      <c r="S145" s="1"/>
      <c r="T145" s="1"/>
      <c r="U145" s="1"/>
      <c r="V145" s="1"/>
      <c r="W145" s="1"/>
      <c r="X145" s="1"/>
      <c r="Y145" s="1"/>
      <c r="Z145" s="1"/>
    </row>
    <row r="146" ht="31.5" customHeight="1">
      <c r="A146" s="1"/>
      <c r="B146" s="24"/>
      <c r="C146" s="24"/>
      <c r="D146" s="29"/>
      <c r="E146" s="29"/>
      <c r="F146" s="30"/>
      <c r="G146" s="31"/>
      <c r="H146" s="29"/>
      <c r="I146" s="32" t="s">
        <v>43</v>
      </c>
      <c r="J146" s="33" t="str">
        <f>IF(AND(H144="Si"),(J144/J145),"NA")</f>
        <v>NA</v>
      </c>
      <c r="K146" s="29"/>
      <c r="L146" s="24"/>
      <c r="M146" s="24"/>
      <c r="N146" s="24"/>
      <c r="O146" s="24"/>
      <c r="P146" s="24"/>
      <c r="Q146" s="1"/>
      <c r="R146" s="1"/>
      <c r="S146" s="1"/>
      <c r="T146" s="1"/>
      <c r="U146" s="1"/>
      <c r="V146" s="1"/>
      <c r="W146" s="1"/>
      <c r="X146" s="1"/>
      <c r="Y146" s="1"/>
      <c r="Z146" s="1"/>
    </row>
    <row r="147" ht="33.75" customHeight="1">
      <c r="A147" s="1"/>
      <c r="B147" s="24"/>
      <c r="C147" s="24"/>
      <c r="D147" s="13" t="s">
        <v>269</v>
      </c>
      <c r="E147" s="13" t="s">
        <v>270</v>
      </c>
      <c r="F147" s="14">
        <v>0.0</v>
      </c>
      <c r="G147" s="15"/>
      <c r="H147" s="16" t="s">
        <v>35</v>
      </c>
      <c r="I147" s="17" t="s">
        <v>25</v>
      </c>
      <c r="J147" s="19"/>
      <c r="K147" s="37" t="str">
        <f>IF((J149="NA"),"NA",(((1-J149)*10)))</f>
        <v>NA</v>
      </c>
      <c r="L147" s="24"/>
      <c r="M147" s="24"/>
      <c r="N147" s="24"/>
      <c r="O147" s="24"/>
      <c r="P147" s="24"/>
      <c r="Q147" s="1"/>
      <c r="R147" s="1"/>
      <c r="S147" s="1"/>
      <c r="T147" s="1"/>
      <c r="U147" s="1"/>
      <c r="V147" s="1"/>
      <c r="W147" s="1"/>
      <c r="X147" s="1"/>
      <c r="Y147" s="1"/>
      <c r="Z147" s="1"/>
    </row>
    <row r="148" ht="29.25" customHeight="1">
      <c r="A148" s="1"/>
      <c r="B148" s="24"/>
      <c r="C148" s="24"/>
      <c r="D148" s="24"/>
      <c r="E148" s="24"/>
      <c r="F148" s="25"/>
      <c r="G148" s="26"/>
      <c r="H148" s="24"/>
      <c r="I148" s="27" t="s">
        <v>28</v>
      </c>
      <c r="J148" s="28"/>
      <c r="K148" s="24"/>
      <c r="L148" s="24"/>
      <c r="M148" s="24"/>
      <c r="N148" s="24"/>
      <c r="O148" s="24"/>
      <c r="P148" s="24"/>
      <c r="Q148" s="1"/>
      <c r="R148" s="1"/>
      <c r="S148" s="1"/>
      <c r="T148" s="1"/>
      <c r="U148" s="1"/>
      <c r="V148" s="1"/>
      <c r="W148" s="1"/>
      <c r="X148" s="1"/>
      <c r="Y148" s="1"/>
      <c r="Z148" s="1"/>
    </row>
    <row r="149" ht="36.0" customHeight="1">
      <c r="A149" s="1"/>
      <c r="B149" s="29"/>
      <c r="C149" s="29"/>
      <c r="D149" s="29"/>
      <c r="E149" s="29"/>
      <c r="F149" s="30"/>
      <c r="G149" s="31"/>
      <c r="H149" s="29"/>
      <c r="I149" s="32" t="s">
        <v>43</v>
      </c>
      <c r="J149" s="33" t="str">
        <f>IF(AND(H147="Si"),((J147/J148)),"NA")</f>
        <v>NA</v>
      </c>
      <c r="K149" s="29"/>
      <c r="L149" s="29"/>
      <c r="M149" s="29"/>
      <c r="N149" s="29"/>
      <c r="O149" s="29"/>
      <c r="P149" s="24"/>
      <c r="Q149" s="1"/>
      <c r="R149" s="1"/>
      <c r="S149" s="1"/>
      <c r="T149" s="1"/>
      <c r="U149" s="1"/>
      <c r="V149" s="1"/>
      <c r="W149" s="1"/>
      <c r="X149" s="1"/>
      <c r="Y149" s="1"/>
      <c r="Z149" s="1"/>
    </row>
    <row r="150" ht="5.25" customHeight="1">
      <c r="A150" s="1"/>
      <c r="B150" s="45"/>
      <c r="C150" s="40"/>
      <c r="D150" s="40"/>
      <c r="E150" s="40"/>
      <c r="F150" s="40"/>
      <c r="G150" s="40"/>
      <c r="H150" s="40"/>
      <c r="I150" s="40"/>
      <c r="J150" s="40"/>
      <c r="K150" s="40"/>
      <c r="L150" s="40"/>
      <c r="M150" s="40"/>
      <c r="N150" s="40"/>
      <c r="O150" s="9"/>
      <c r="P150" s="24"/>
      <c r="Q150" s="1"/>
      <c r="R150" s="1"/>
      <c r="S150" s="1"/>
      <c r="T150" s="1"/>
      <c r="U150" s="1"/>
      <c r="V150" s="1"/>
      <c r="W150" s="1"/>
      <c r="X150" s="1"/>
      <c r="Y150" s="1"/>
      <c r="Z150" s="1"/>
    </row>
    <row r="151" ht="40.5" customHeight="1">
      <c r="A151" s="59"/>
      <c r="B151" s="60" t="s">
        <v>261</v>
      </c>
      <c r="C151" s="16" t="s">
        <v>262</v>
      </c>
      <c r="D151" s="13" t="s">
        <v>263</v>
      </c>
      <c r="E151" s="13" t="s">
        <v>264</v>
      </c>
      <c r="F151" s="14">
        <v>0.0</v>
      </c>
      <c r="G151" s="15"/>
      <c r="H151" s="34" t="s">
        <v>24</v>
      </c>
      <c r="I151" s="17" t="s">
        <v>25</v>
      </c>
      <c r="J151" s="19"/>
      <c r="K151" s="37" t="str">
        <f>IF((J153="NA"),"NA",(((1-J153)*10)))</f>
        <v>#DIV/0!</v>
      </c>
      <c r="L151" s="20" t="str">
        <f>IF(AND(H151="No",H154="No",H157="No",H160="No"),0,AVERAGE(K151:K162))</f>
        <v>#DIV/0!</v>
      </c>
      <c r="M151" s="16" t="s">
        <v>268</v>
      </c>
      <c r="N151" s="21">
        <v>0.0</v>
      </c>
      <c r="O151" s="20" t="str">
        <f>L151*N151</f>
        <v>#DIV/0!</v>
      </c>
      <c r="P151" s="24"/>
      <c r="Q151" s="1"/>
      <c r="R151" s="1"/>
      <c r="S151" s="1"/>
      <c r="T151" s="1"/>
      <c r="U151" s="1"/>
      <c r="V151" s="1"/>
      <c r="W151" s="1"/>
      <c r="X151" s="1"/>
      <c r="Y151" s="1"/>
      <c r="Z151" s="1"/>
    </row>
    <row r="152" ht="42.0" customHeight="1">
      <c r="A152" s="59"/>
      <c r="B152" s="24"/>
      <c r="C152" s="24"/>
      <c r="D152" s="24"/>
      <c r="E152" s="24"/>
      <c r="F152" s="25"/>
      <c r="G152" s="26"/>
      <c r="H152" s="24"/>
      <c r="I152" s="27" t="s">
        <v>28</v>
      </c>
      <c r="J152" s="28"/>
      <c r="K152" s="24"/>
      <c r="L152" s="24"/>
      <c r="M152" s="24"/>
      <c r="N152" s="24"/>
      <c r="O152" s="24"/>
      <c r="P152" s="24"/>
      <c r="Q152" s="1"/>
      <c r="R152" s="1"/>
      <c r="S152" s="1"/>
      <c r="T152" s="1"/>
      <c r="U152" s="1"/>
      <c r="V152" s="1"/>
      <c r="W152" s="1"/>
      <c r="X152" s="1"/>
      <c r="Y152" s="1"/>
      <c r="Z152" s="1"/>
    </row>
    <row r="153" ht="34.5" customHeight="1">
      <c r="A153" s="59"/>
      <c r="B153" s="24"/>
      <c r="C153" s="24"/>
      <c r="D153" s="29"/>
      <c r="E153" s="29"/>
      <c r="F153" s="30"/>
      <c r="G153" s="31"/>
      <c r="H153" s="29"/>
      <c r="I153" s="32" t="s">
        <v>43</v>
      </c>
      <c r="J153" s="33" t="str">
        <f>IF(AND(H151="Si"),((J151/J152)),"NA")</f>
        <v>#DIV/0!</v>
      </c>
      <c r="K153" s="29"/>
      <c r="L153" s="24"/>
      <c r="M153" s="24"/>
      <c r="N153" s="24"/>
      <c r="O153" s="24"/>
      <c r="P153" s="24"/>
      <c r="Q153" s="1"/>
      <c r="R153" s="1"/>
      <c r="S153" s="1"/>
      <c r="T153" s="1"/>
      <c r="U153" s="1"/>
      <c r="V153" s="1"/>
      <c r="W153" s="1"/>
      <c r="X153" s="1"/>
      <c r="Y153" s="1"/>
      <c r="Z153" s="1"/>
    </row>
    <row r="154" ht="39.75" customHeight="1">
      <c r="A154" s="59"/>
      <c r="B154" s="24"/>
      <c r="C154" s="24"/>
      <c r="D154" s="13" t="s">
        <v>271</v>
      </c>
      <c r="E154" s="13" t="s">
        <v>272</v>
      </c>
      <c r="F154" s="14">
        <v>0.0</v>
      </c>
      <c r="G154" s="15"/>
      <c r="H154" s="16" t="s">
        <v>35</v>
      </c>
      <c r="I154" s="17" t="s">
        <v>25</v>
      </c>
      <c r="J154" s="19"/>
      <c r="K154" s="37" t="str">
        <f>IF((J156="NA"),"NA",(((1-J156)*10)))</f>
        <v>NA</v>
      </c>
      <c r="L154" s="24"/>
      <c r="M154" s="24"/>
      <c r="N154" s="24"/>
      <c r="O154" s="24"/>
      <c r="P154" s="24"/>
      <c r="Q154" s="1"/>
      <c r="R154" s="1"/>
      <c r="S154" s="1"/>
      <c r="T154" s="1"/>
      <c r="U154" s="1"/>
      <c r="V154" s="1"/>
      <c r="W154" s="1"/>
      <c r="X154" s="1"/>
      <c r="Y154" s="1"/>
      <c r="Z154" s="1"/>
    </row>
    <row r="155" ht="39.0" customHeight="1">
      <c r="A155" s="59"/>
      <c r="B155" s="24"/>
      <c r="C155" s="24"/>
      <c r="D155" s="24"/>
      <c r="E155" s="24"/>
      <c r="F155" s="25"/>
      <c r="G155" s="26"/>
      <c r="H155" s="24"/>
      <c r="I155" s="27" t="s">
        <v>28</v>
      </c>
      <c r="J155" s="28"/>
      <c r="K155" s="24"/>
      <c r="L155" s="24"/>
      <c r="M155" s="24"/>
      <c r="N155" s="24"/>
      <c r="O155" s="24"/>
      <c r="P155" s="24"/>
      <c r="Q155" s="1"/>
      <c r="R155" s="1"/>
      <c r="S155" s="1"/>
      <c r="T155" s="1"/>
      <c r="U155" s="1"/>
      <c r="V155" s="1"/>
      <c r="W155" s="1"/>
      <c r="X155" s="1"/>
      <c r="Y155" s="1"/>
      <c r="Z155" s="1"/>
    </row>
    <row r="156" ht="39.0" customHeight="1">
      <c r="A156" s="59"/>
      <c r="B156" s="24"/>
      <c r="C156" s="24"/>
      <c r="D156" s="29"/>
      <c r="E156" s="29"/>
      <c r="F156" s="30"/>
      <c r="G156" s="31"/>
      <c r="H156" s="29"/>
      <c r="I156" s="32" t="s">
        <v>43</v>
      </c>
      <c r="J156" s="33" t="str">
        <f>IF(AND(H154="Si"),((J154/J155)),"NA")</f>
        <v>NA</v>
      </c>
      <c r="K156" s="29"/>
      <c r="L156" s="24"/>
      <c r="M156" s="24"/>
      <c r="N156" s="24"/>
      <c r="O156" s="24"/>
      <c r="P156" s="24"/>
      <c r="Q156" s="1"/>
      <c r="R156" s="1"/>
      <c r="S156" s="1"/>
      <c r="T156" s="1"/>
      <c r="U156" s="1"/>
      <c r="V156" s="1"/>
      <c r="W156" s="1"/>
      <c r="X156" s="1"/>
      <c r="Y156" s="1"/>
      <c r="Z156" s="1"/>
    </row>
    <row r="157" ht="38.25" customHeight="1">
      <c r="A157" s="59"/>
      <c r="B157" s="24"/>
      <c r="C157" s="24"/>
      <c r="D157" s="13" t="s">
        <v>273</v>
      </c>
      <c r="E157" s="13" t="s">
        <v>274</v>
      </c>
      <c r="F157" s="14">
        <v>0.0</v>
      </c>
      <c r="G157" s="15"/>
      <c r="H157" s="16" t="s">
        <v>35</v>
      </c>
      <c r="I157" s="17" t="s">
        <v>25</v>
      </c>
      <c r="J157" s="19"/>
      <c r="K157" s="37" t="str">
        <f>IF((J159="NA"),"NA",(((1-J159)*10)))</f>
        <v>NA</v>
      </c>
      <c r="L157" s="24"/>
      <c r="M157" s="24"/>
      <c r="N157" s="24"/>
      <c r="O157" s="24"/>
      <c r="P157" s="24"/>
      <c r="Q157" s="1"/>
      <c r="R157" s="1"/>
      <c r="S157" s="1"/>
      <c r="T157" s="1"/>
      <c r="U157" s="1"/>
      <c r="V157" s="1"/>
      <c r="W157" s="1"/>
      <c r="X157" s="1"/>
      <c r="Y157" s="1"/>
      <c r="Z157" s="1"/>
    </row>
    <row r="158" ht="37.5" customHeight="1">
      <c r="A158" s="59"/>
      <c r="B158" s="24"/>
      <c r="C158" s="24"/>
      <c r="D158" s="24"/>
      <c r="E158" s="24"/>
      <c r="F158" s="25"/>
      <c r="G158" s="26"/>
      <c r="H158" s="24"/>
      <c r="I158" s="27" t="s">
        <v>28</v>
      </c>
      <c r="J158" s="28"/>
      <c r="K158" s="24"/>
      <c r="L158" s="24"/>
      <c r="M158" s="24"/>
      <c r="N158" s="24"/>
      <c r="O158" s="24"/>
      <c r="P158" s="24"/>
      <c r="Q158" s="1"/>
      <c r="R158" s="1"/>
      <c r="S158" s="1"/>
      <c r="T158" s="1"/>
      <c r="U158" s="1"/>
      <c r="V158" s="1"/>
      <c r="W158" s="1"/>
      <c r="X158" s="1"/>
      <c r="Y158" s="1"/>
      <c r="Z158" s="1"/>
    </row>
    <row r="159" ht="38.25" customHeight="1">
      <c r="A159" s="59"/>
      <c r="B159" s="24"/>
      <c r="C159" s="29"/>
      <c r="D159" s="29"/>
      <c r="E159" s="29"/>
      <c r="F159" s="30"/>
      <c r="G159" s="31"/>
      <c r="H159" s="29"/>
      <c r="I159" s="32" t="s">
        <v>43</v>
      </c>
      <c r="J159" s="33" t="str">
        <f>IF(AND(H157="Si"),((J157/J158)),"NA")</f>
        <v>NA</v>
      </c>
      <c r="K159" s="29"/>
      <c r="L159" s="24"/>
      <c r="M159" s="24"/>
      <c r="N159" s="24"/>
      <c r="O159" s="24"/>
      <c r="P159" s="24"/>
      <c r="Q159" s="1"/>
      <c r="R159" s="1"/>
      <c r="S159" s="1"/>
      <c r="T159" s="1"/>
      <c r="U159" s="1"/>
      <c r="V159" s="1"/>
      <c r="W159" s="1"/>
      <c r="X159" s="1"/>
      <c r="Y159" s="1"/>
      <c r="Z159" s="1"/>
    </row>
    <row r="160" ht="27.75" customHeight="1">
      <c r="A160" s="59"/>
      <c r="B160" s="24"/>
      <c r="C160" s="16" t="s">
        <v>280</v>
      </c>
      <c r="D160" s="13" t="s">
        <v>281</v>
      </c>
      <c r="E160" s="13" t="s">
        <v>282</v>
      </c>
      <c r="F160" s="35">
        <v>0.0</v>
      </c>
      <c r="G160" s="15"/>
      <c r="H160" s="16" t="s">
        <v>35</v>
      </c>
      <c r="I160" s="17" t="s">
        <v>25</v>
      </c>
      <c r="J160" s="19"/>
      <c r="K160" s="37" t="str">
        <f>IF((J162="NA"),"NA",(((1-J162)*10)))</f>
        <v>NA</v>
      </c>
      <c r="L160" s="24"/>
      <c r="M160" s="24"/>
      <c r="N160" s="24"/>
      <c r="O160" s="24"/>
      <c r="P160" s="24"/>
      <c r="Q160" s="1"/>
      <c r="R160" s="1"/>
      <c r="S160" s="1"/>
      <c r="T160" s="1"/>
      <c r="U160" s="1"/>
      <c r="V160" s="1"/>
      <c r="W160" s="1"/>
      <c r="X160" s="1"/>
      <c r="Y160" s="1"/>
      <c r="Z160" s="1"/>
    </row>
    <row r="161" ht="30.0" customHeight="1">
      <c r="A161" s="59"/>
      <c r="B161" s="24"/>
      <c r="C161" s="24"/>
      <c r="D161" s="24"/>
      <c r="E161" s="24"/>
      <c r="F161" s="25"/>
      <c r="G161" s="26"/>
      <c r="H161" s="24"/>
      <c r="I161" s="27" t="s">
        <v>28</v>
      </c>
      <c r="J161" s="28"/>
      <c r="K161" s="24"/>
      <c r="L161" s="24"/>
      <c r="M161" s="24"/>
      <c r="N161" s="24"/>
      <c r="O161" s="24"/>
      <c r="P161" s="24"/>
      <c r="Q161" s="1"/>
      <c r="R161" s="1"/>
      <c r="S161" s="1"/>
      <c r="T161" s="1"/>
      <c r="U161" s="1"/>
      <c r="V161" s="1"/>
      <c r="W161" s="1"/>
      <c r="X161" s="1"/>
      <c r="Y161" s="1"/>
      <c r="Z161" s="1"/>
    </row>
    <row r="162" ht="36.0" customHeight="1">
      <c r="A162" s="59"/>
      <c r="B162" s="29"/>
      <c r="C162" s="29"/>
      <c r="D162" s="29"/>
      <c r="E162" s="29"/>
      <c r="F162" s="30"/>
      <c r="G162" s="31"/>
      <c r="H162" s="29"/>
      <c r="I162" s="32" t="s">
        <v>43</v>
      </c>
      <c r="J162" s="33" t="str">
        <f>IF(AND(H160="Si"),((J160/J161)),"NA")</f>
        <v>NA</v>
      </c>
      <c r="K162" s="29"/>
      <c r="L162" s="29"/>
      <c r="M162" s="29"/>
      <c r="N162" s="29"/>
      <c r="O162" s="29"/>
      <c r="P162" s="29"/>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61">
        <f>SUM(N1:N162)</f>
        <v>1</v>
      </c>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43"/>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0">
    <mergeCell ref="H128:H130"/>
    <mergeCell ref="H131:H133"/>
    <mergeCell ref="F128:G130"/>
    <mergeCell ref="F131:G133"/>
    <mergeCell ref="H126:H127"/>
    <mergeCell ref="K123:K125"/>
    <mergeCell ref="K126:K127"/>
    <mergeCell ref="K128:K130"/>
    <mergeCell ref="H123:H125"/>
    <mergeCell ref="K131:K133"/>
    <mergeCell ref="L123:L149"/>
    <mergeCell ref="M123:M149"/>
    <mergeCell ref="K147:K149"/>
    <mergeCell ref="K144:K146"/>
    <mergeCell ref="K141:K143"/>
    <mergeCell ref="K134:K136"/>
    <mergeCell ref="K137:K138"/>
    <mergeCell ref="K139:K140"/>
    <mergeCell ref="K157:K159"/>
    <mergeCell ref="K154:K156"/>
    <mergeCell ref="K151:K153"/>
    <mergeCell ref="F144:G146"/>
    <mergeCell ref="F147:G149"/>
    <mergeCell ref="B150:O150"/>
    <mergeCell ref="H144:H146"/>
    <mergeCell ref="H147:H149"/>
    <mergeCell ref="E141:E143"/>
    <mergeCell ref="D141:D143"/>
    <mergeCell ref="H141:H143"/>
    <mergeCell ref="H154:H156"/>
    <mergeCell ref="H157:H159"/>
    <mergeCell ref="H151:H153"/>
    <mergeCell ref="D157:D159"/>
    <mergeCell ref="F134:G136"/>
    <mergeCell ref="D134:D136"/>
    <mergeCell ref="H137:H138"/>
    <mergeCell ref="H139:H140"/>
    <mergeCell ref="H134:H136"/>
    <mergeCell ref="D137:D138"/>
    <mergeCell ref="F137:G138"/>
    <mergeCell ref="F126:G127"/>
    <mergeCell ref="F123:G125"/>
    <mergeCell ref="F119:G121"/>
    <mergeCell ref="F139:G140"/>
    <mergeCell ref="F141:G143"/>
    <mergeCell ref="B123:B149"/>
    <mergeCell ref="D126:D127"/>
    <mergeCell ref="C131:C136"/>
    <mergeCell ref="E134:E136"/>
    <mergeCell ref="K116:K118"/>
    <mergeCell ref="L113:L121"/>
    <mergeCell ref="K119:K121"/>
    <mergeCell ref="K113:K115"/>
    <mergeCell ref="M113:M121"/>
    <mergeCell ref="N113:N121"/>
    <mergeCell ref="N123:N149"/>
    <mergeCell ref="O123:O149"/>
    <mergeCell ref="B122:O122"/>
    <mergeCell ref="B112:O112"/>
    <mergeCell ref="B113:B121"/>
    <mergeCell ref="E113:E115"/>
    <mergeCell ref="H113:H115"/>
    <mergeCell ref="H119:H121"/>
    <mergeCell ref="H116:H118"/>
    <mergeCell ref="O113:O121"/>
    <mergeCell ref="E23:E25"/>
    <mergeCell ref="E29:E31"/>
    <mergeCell ref="E26:E28"/>
    <mergeCell ref="E58:E60"/>
    <mergeCell ref="E54:E56"/>
    <mergeCell ref="E44:E45"/>
    <mergeCell ref="E73:E75"/>
    <mergeCell ref="E61:E63"/>
    <mergeCell ref="E64:E66"/>
    <mergeCell ref="E67:E69"/>
    <mergeCell ref="E76:E78"/>
    <mergeCell ref="E42:E43"/>
    <mergeCell ref="E39:E41"/>
    <mergeCell ref="E33:E35"/>
    <mergeCell ref="E36:E38"/>
    <mergeCell ref="E20:E22"/>
    <mergeCell ref="D20:D22"/>
    <mergeCell ref="D29:D31"/>
    <mergeCell ref="D26:D28"/>
    <mergeCell ref="B17:B31"/>
    <mergeCell ref="C17:C22"/>
    <mergeCell ref="D17:D19"/>
    <mergeCell ref="C29:C31"/>
    <mergeCell ref="C23:C28"/>
    <mergeCell ref="D23:D25"/>
    <mergeCell ref="E17:E19"/>
    <mergeCell ref="C33:C41"/>
    <mergeCell ref="D36:D38"/>
    <mergeCell ref="F39:G41"/>
    <mergeCell ref="B33:B56"/>
    <mergeCell ref="D51:D53"/>
    <mergeCell ref="E51:E53"/>
    <mergeCell ref="D54:D56"/>
    <mergeCell ref="C51:C56"/>
    <mergeCell ref="F42:G43"/>
    <mergeCell ref="E101:E103"/>
    <mergeCell ref="F95:G97"/>
    <mergeCell ref="H95:H97"/>
    <mergeCell ref="H98:H100"/>
    <mergeCell ref="H104:H106"/>
    <mergeCell ref="K98:K100"/>
    <mergeCell ref="K95:K97"/>
    <mergeCell ref="K101:K103"/>
    <mergeCell ref="C64:C69"/>
    <mergeCell ref="B58:B93"/>
    <mergeCell ref="C70:C81"/>
    <mergeCell ref="E85:E87"/>
    <mergeCell ref="D85:D87"/>
    <mergeCell ref="E82:E84"/>
    <mergeCell ref="E88:E90"/>
    <mergeCell ref="F91:G93"/>
    <mergeCell ref="F88:G90"/>
    <mergeCell ref="H88:H90"/>
    <mergeCell ref="H82:H84"/>
    <mergeCell ref="H85:H87"/>
    <mergeCell ref="L33:L56"/>
    <mergeCell ref="K48:K50"/>
    <mergeCell ref="K33:K35"/>
    <mergeCell ref="K36:K38"/>
    <mergeCell ref="K61:K63"/>
    <mergeCell ref="K39:K41"/>
    <mergeCell ref="K58:K60"/>
    <mergeCell ref="K51:K53"/>
    <mergeCell ref="F44:G45"/>
    <mergeCell ref="H39:H41"/>
    <mergeCell ref="C101:C103"/>
    <mergeCell ref="F82:G84"/>
    <mergeCell ref="F64:G66"/>
    <mergeCell ref="E79:E81"/>
    <mergeCell ref="F67:G69"/>
    <mergeCell ref="E91:E93"/>
    <mergeCell ref="F61:G63"/>
    <mergeCell ref="H42:H43"/>
    <mergeCell ref="H17:H19"/>
    <mergeCell ref="H20:H22"/>
    <mergeCell ref="H23:H25"/>
    <mergeCell ref="H26:H28"/>
    <mergeCell ref="H29:H31"/>
    <mergeCell ref="H36:H38"/>
    <mergeCell ref="H33:H35"/>
    <mergeCell ref="F17:G19"/>
    <mergeCell ref="F20:G22"/>
    <mergeCell ref="K44:K45"/>
    <mergeCell ref="K17:K19"/>
    <mergeCell ref="K20:K22"/>
    <mergeCell ref="F29:G31"/>
    <mergeCell ref="F26:G28"/>
    <mergeCell ref="N17:N31"/>
    <mergeCell ref="M33:M56"/>
    <mergeCell ref="M17:M31"/>
    <mergeCell ref="N33:N56"/>
    <mergeCell ref="E46:E47"/>
    <mergeCell ref="K46:K47"/>
    <mergeCell ref="B57:O57"/>
    <mergeCell ref="B32:O32"/>
    <mergeCell ref="B16:O16"/>
    <mergeCell ref="H48:H50"/>
    <mergeCell ref="F23:G25"/>
    <mergeCell ref="O33:O56"/>
    <mergeCell ref="K110:K111"/>
    <mergeCell ref="K104:K106"/>
    <mergeCell ref="K73:K75"/>
    <mergeCell ref="K67:K69"/>
    <mergeCell ref="K64:K66"/>
    <mergeCell ref="K54:K56"/>
    <mergeCell ref="M95:M111"/>
    <mergeCell ref="K107:K109"/>
    <mergeCell ref="K70:K72"/>
    <mergeCell ref="H13:H15"/>
    <mergeCell ref="N7:N15"/>
    <mergeCell ref="H10:H12"/>
    <mergeCell ref="B2:P3"/>
    <mergeCell ref="E7:E9"/>
    <mergeCell ref="E10:E12"/>
    <mergeCell ref="C10:C15"/>
    <mergeCell ref="D10:D12"/>
    <mergeCell ref="B7:B15"/>
    <mergeCell ref="K79:K81"/>
    <mergeCell ref="K76:K78"/>
    <mergeCell ref="F73:G75"/>
    <mergeCell ref="H76:H78"/>
    <mergeCell ref="H79:H81"/>
    <mergeCell ref="H73:H75"/>
    <mergeCell ref="H107:H109"/>
    <mergeCell ref="H110:H111"/>
    <mergeCell ref="H64:H66"/>
    <mergeCell ref="H67:H69"/>
    <mergeCell ref="H70:H72"/>
    <mergeCell ref="H160:H162"/>
    <mergeCell ref="D160:D162"/>
    <mergeCell ref="B151:B162"/>
    <mergeCell ref="H91:H93"/>
    <mergeCell ref="K91:K93"/>
    <mergeCell ref="N95:N111"/>
    <mergeCell ref="O95:O111"/>
    <mergeCell ref="L95:L111"/>
    <mergeCell ref="B94:O94"/>
    <mergeCell ref="H101:H103"/>
    <mergeCell ref="K42:K43"/>
    <mergeCell ref="K23:K25"/>
    <mergeCell ref="K26:K28"/>
    <mergeCell ref="K160:K162"/>
    <mergeCell ref="L151:L162"/>
    <mergeCell ref="M151:M162"/>
    <mergeCell ref="F36:G38"/>
    <mergeCell ref="F33:G35"/>
    <mergeCell ref="F7:G9"/>
    <mergeCell ref="F10:G12"/>
    <mergeCell ref="F13:G15"/>
    <mergeCell ref="D13:D15"/>
    <mergeCell ref="H7:H9"/>
    <mergeCell ref="P7:P162"/>
    <mergeCell ref="O7:O15"/>
    <mergeCell ref="O151:O162"/>
    <mergeCell ref="N151:N162"/>
    <mergeCell ref="F6:G6"/>
    <mergeCell ref="I6:J6"/>
    <mergeCell ref="F79:G81"/>
    <mergeCell ref="F76:G78"/>
    <mergeCell ref="F85:G87"/>
    <mergeCell ref="C91:C93"/>
    <mergeCell ref="D91:D93"/>
    <mergeCell ref="C88:C90"/>
    <mergeCell ref="D82:D84"/>
    <mergeCell ref="E70:E72"/>
    <mergeCell ref="F70:G72"/>
    <mergeCell ref="D139:D140"/>
    <mergeCell ref="E139:E140"/>
    <mergeCell ref="E154:E156"/>
    <mergeCell ref="E157:E159"/>
    <mergeCell ref="F160:G162"/>
    <mergeCell ref="E160:E162"/>
    <mergeCell ref="F151:G153"/>
    <mergeCell ref="F157:G159"/>
    <mergeCell ref="F154:G156"/>
    <mergeCell ref="C151:C159"/>
    <mergeCell ref="C160:C162"/>
    <mergeCell ref="D154:D156"/>
    <mergeCell ref="F46:G47"/>
    <mergeCell ref="F48:G50"/>
    <mergeCell ref="D48:D50"/>
    <mergeCell ref="D46:D47"/>
    <mergeCell ref="F98:G100"/>
    <mergeCell ref="F101:G103"/>
    <mergeCell ref="D110:D111"/>
    <mergeCell ref="E110:E111"/>
    <mergeCell ref="F116:G118"/>
    <mergeCell ref="F113:G115"/>
    <mergeCell ref="F104:G106"/>
    <mergeCell ref="F107:G109"/>
    <mergeCell ref="F110:G111"/>
    <mergeCell ref="C42:C50"/>
    <mergeCell ref="C58:C63"/>
    <mergeCell ref="C82:C87"/>
    <mergeCell ref="C7:C9"/>
    <mergeCell ref="D73:D75"/>
    <mergeCell ref="D70:D72"/>
    <mergeCell ref="D79:D81"/>
    <mergeCell ref="D61:D63"/>
    <mergeCell ref="D67:D69"/>
    <mergeCell ref="D64:D66"/>
    <mergeCell ref="D76:D78"/>
    <mergeCell ref="D88:D90"/>
    <mergeCell ref="D44:D45"/>
    <mergeCell ref="D58:D60"/>
    <mergeCell ref="D42:D43"/>
    <mergeCell ref="D7:D9"/>
    <mergeCell ref="E13:E15"/>
    <mergeCell ref="D39:D41"/>
    <mergeCell ref="C107:C109"/>
    <mergeCell ref="C110:C111"/>
    <mergeCell ref="C116:C121"/>
    <mergeCell ref="D116:D118"/>
    <mergeCell ref="D119:D121"/>
    <mergeCell ref="E119:E121"/>
    <mergeCell ref="D123:D125"/>
    <mergeCell ref="E144:E146"/>
    <mergeCell ref="E137:E138"/>
    <mergeCell ref="D144:D146"/>
    <mergeCell ref="D147:D149"/>
    <mergeCell ref="C144:C149"/>
    <mergeCell ref="C137:C143"/>
    <mergeCell ref="E151:E153"/>
    <mergeCell ref="E147:E149"/>
    <mergeCell ref="D151:D153"/>
    <mergeCell ref="H54:H56"/>
    <mergeCell ref="F54:G56"/>
    <mergeCell ref="F58:G60"/>
    <mergeCell ref="F51:G53"/>
    <mergeCell ref="H51:H53"/>
    <mergeCell ref="H44:H45"/>
    <mergeCell ref="H46:H47"/>
    <mergeCell ref="H58:H60"/>
    <mergeCell ref="H61:H63"/>
    <mergeCell ref="D101:D103"/>
    <mergeCell ref="E104:E106"/>
    <mergeCell ref="D107:D109"/>
    <mergeCell ref="C95:C100"/>
    <mergeCell ref="E131:E133"/>
    <mergeCell ref="D131:D133"/>
    <mergeCell ref="B95:B111"/>
    <mergeCell ref="E107:E109"/>
    <mergeCell ref="E116:E118"/>
    <mergeCell ref="C113:C115"/>
    <mergeCell ref="D113:D115"/>
    <mergeCell ref="C104:C106"/>
    <mergeCell ref="D104:D106"/>
    <mergeCell ref="D98:D100"/>
    <mergeCell ref="E98:E100"/>
    <mergeCell ref="E128:E130"/>
    <mergeCell ref="D128:D130"/>
    <mergeCell ref="E123:E125"/>
    <mergeCell ref="E126:E127"/>
    <mergeCell ref="E95:E97"/>
    <mergeCell ref="D95:D97"/>
    <mergeCell ref="C123:C127"/>
    <mergeCell ref="C128:C130"/>
    <mergeCell ref="K13:K15"/>
    <mergeCell ref="K10:K12"/>
    <mergeCell ref="D33:D35"/>
    <mergeCell ref="K29:K31"/>
    <mergeCell ref="L7:L15"/>
    <mergeCell ref="K7:K9"/>
    <mergeCell ref="L17:L31"/>
    <mergeCell ref="M7:M15"/>
    <mergeCell ref="O17:O31"/>
    <mergeCell ref="K82:K84"/>
    <mergeCell ref="K85:K87"/>
    <mergeCell ref="E48:E50"/>
    <mergeCell ref="Q82:R84"/>
    <mergeCell ref="O58:O93"/>
    <mergeCell ref="L58:L93"/>
    <mergeCell ref="M58:M93"/>
    <mergeCell ref="N58:N93"/>
    <mergeCell ref="K88:K90"/>
  </mergeCells>
  <conditionalFormatting sqref="N7:N15 N17:N31 N33:N56 N58:N93 N95:N111 N113:N121 N123:N149 N151:N162">
    <cfRule type="expression" dxfId="1" priority="1">
      <formula>$N$163&lt;&gt;100%</formula>
    </cfRule>
  </conditionalFormatting>
  <dataValidations>
    <dataValidation type="decimal" operator="equal" allowBlank="1" showInputMessage="1" showErrorMessage="1" prompt="Error en la métrica - El valor ingresado en la variable T debe ser 15." sqref="J14">
      <formula1>15.0</formula1>
    </dataValidation>
    <dataValidation type="custom" allowBlank="1" showInputMessage="1" showErrorMessage="1" prompt="Error en la métrica - El valor ingresado en la variable B debe ser:_x000a_1. Mayor a cero._x000a_2. Mayor o igual a la variable A" sqref="J8 J11 J18 J21 J24 J27 J59 J62 J65 J68 J71 J74 J77 J80 J83 J86 J89 J92 J96 J99 J102 J105 J108 J114 J117 J120 J124 J129 J132 J135 J142 J145 J148 J152 J155 J158 J161">
      <formula1>AND(J8&gt;0,J8&gt;=J7)</formula1>
    </dataValidation>
    <dataValidation type="decimal" operator="lessThan" allowBlank="1" showInputMessage="1" showErrorMessage="1" prompt="Error en la métrica - El valor ingresado en la variable A debe ser menor al valor ingresado en la variable B._x000a__x000a_" sqref="J33">
      <formula1>J34</formula1>
    </dataValidation>
    <dataValidation type="list" allowBlank="1" showInputMessage="1" showErrorMessage="1" prompt="Error - No se debe ingresar valores que no están en la lista." sqref="H7 H10 H13 H17 H20 H23 H26 H29 H33 H36 H39 H42 H44 H46 H48 H51 H54 H58 H61 H64 H67 H70 H73 H76 H79 H82 H85 H88 H91 H95 H98 H101 H104 H107 H110 H113 H116 H119 H123 H126 H128 H131 H134 H137 H139 H141 H144 H147 H151 H154 H157 H160">
      <formula1>aplica2</formula1>
    </dataValidation>
    <dataValidation type="list" allowBlank="1" showInputMessage="1" showErrorMessage="1" prompt="Error en Nivel de Importancia - No se debe ingresar valores que no están en la lista." sqref="M7 M17 M33 M58 M95 M113 M123 M151">
      <formula1>importancia</formula1>
    </dataValidation>
    <dataValidation type="decimal" operator="greaterThanOrEqual" allowBlank="1" showInputMessage="1" showErrorMessage="1" prompt="Error en la métrica - El valor ingresado en la variable B debe ser mayor o igual a la variable A" sqref="J34 J37">
      <formula1>J33</formula1>
    </dataValidation>
    <dataValidation type="decimal" operator="greaterThanOrEqual" allowBlank="1" showInputMessage="1" showErrorMessage="1" prompt="Error en la métrica - El valor ingresado en la variable B debe ser menor al valor ingresado en la variable A._x000a_" sqref="J49">
      <formula1>J48</formula1>
    </dataValidation>
    <dataValidation type="decimal" operator="equal" allowBlank="1" showInputMessage="1" showErrorMessage="1" prompt="Error en la métrica - El valor ingresado en la variable T debe ser 1." sqref="J30">
      <formula1>1.0</formula1>
    </dataValidation>
    <dataValidation type="decimal" operator="lessThanOrEqual" allowBlank="1" showInputMessage="1" showErrorMessage="1" prompt="Error en la métrica - El valor ingresado en la variable A debe ser menor o igual a la variable B" sqref="J7 J10 J17 J20 J23 J26 J58 J61 J64 J67 J70 J73 J76 J79 J82 J85 J88 J91 J95 J98 J101 J104 J107 J113 J116 J119 J123 J128 J131 J134 J141 J144 J147 J151 J154 J157 J160">
      <formula1>J8</formula1>
    </dataValidation>
    <dataValidation type="decimal" operator="lessThanOrEqual" allowBlank="1" showInputMessage="1" showErrorMessage="1" prompt="Error en la métrica - El valor ingresado en la variable A debe ser menor al valor ingresado en la variable B._x000a_" sqref="J36 J48">
      <formula1>J37</formula1>
    </dataValidation>
    <dataValidation type="decimal" operator="greaterThan" allowBlank="1" showInputMessage="1" showErrorMessage="1" prompt="Error en la métrica - El valor ingresado en la variable T debe ser mayor a cero" sqref="J40 J52 J55">
      <formula1>0.0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28.86"/>
    <col customWidth="1" min="3" max="3" width="36.0"/>
    <col customWidth="1" min="4" max="4" width="38.71"/>
    <col customWidth="1" min="5" max="5" width="39.71"/>
    <col customWidth="1" min="6" max="6" width="12.86"/>
    <col customWidth="1" min="7" max="7" width="11.86"/>
    <col customWidth="1" min="8" max="8" width="13.14"/>
    <col customWidth="1" min="9" max="9" width="10.29"/>
    <col customWidth="1" min="10" max="10" width="10.57"/>
    <col customWidth="1" min="11" max="11" width="20.57"/>
    <col customWidth="1" min="12" max="12" width="17.86"/>
    <col customWidth="1" min="13" max="13" width="19.86"/>
    <col customWidth="1" min="14" max="14" width="20.71"/>
    <col customWidth="1" min="15" max="15" width="14.29"/>
    <col customWidth="1" min="16" max="16" width="23.29"/>
    <col customWidth="1" min="17" max="17" width="59.43"/>
    <col customWidth="1" min="18" max="26" width="11.43"/>
  </cols>
  <sheetData>
    <row r="1" ht="14.25" customHeight="1">
      <c r="A1" s="1"/>
      <c r="B1" s="1"/>
      <c r="C1" s="1"/>
      <c r="D1" s="1"/>
      <c r="E1" s="1"/>
      <c r="F1" s="1"/>
      <c r="G1" s="1"/>
      <c r="H1" s="1"/>
      <c r="I1" s="1"/>
      <c r="J1" s="1"/>
      <c r="K1" s="1"/>
      <c r="L1" s="1"/>
      <c r="M1" s="1"/>
      <c r="N1" s="2"/>
      <c r="O1" s="1"/>
      <c r="P1" s="1"/>
      <c r="Q1" s="1"/>
      <c r="R1" s="1"/>
      <c r="S1" s="1"/>
      <c r="T1" s="1"/>
      <c r="U1" s="1"/>
      <c r="V1" s="1"/>
      <c r="W1" s="1"/>
      <c r="X1" s="1"/>
      <c r="Y1" s="1"/>
      <c r="Z1" s="1"/>
    </row>
    <row r="2" ht="15.0" customHeight="1">
      <c r="A2" s="1"/>
      <c r="B2" s="3" t="s">
        <v>2</v>
      </c>
      <c r="Q2" s="1"/>
      <c r="R2" s="1"/>
      <c r="S2" s="1"/>
      <c r="T2" s="1"/>
      <c r="U2" s="1"/>
      <c r="V2" s="1"/>
      <c r="W2" s="1"/>
      <c r="X2" s="1"/>
      <c r="Y2" s="1"/>
      <c r="Z2" s="1"/>
    </row>
    <row r="3" ht="14.25" customHeight="1">
      <c r="A3" s="1"/>
      <c r="Q3" s="1"/>
      <c r="R3" s="1"/>
      <c r="S3" s="1"/>
      <c r="T3" s="1"/>
      <c r="U3" s="1"/>
      <c r="V3" s="1"/>
      <c r="W3" s="1"/>
      <c r="X3" s="1"/>
      <c r="Y3" s="1"/>
      <c r="Z3" s="1"/>
    </row>
    <row r="4" ht="14.25" customHeight="1">
      <c r="A4" s="1"/>
      <c r="B4" s="5"/>
      <c r="C4" s="5"/>
      <c r="D4" s="5"/>
      <c r="E4" s="5"/>
      <c r="F4" s="5"/>
      <c r="G4" s="5"/>
      <c r="H4" s="5"/>
      <c r="I4" s="5"/>
      <c r="J4" s="5"/>
      <c r="K4" s="5"/>
      <c r="L4" s="5"/>
      <c r="M4" s="5"/>
      <c r="N4" s="7"/>
      <c r="O4" s="5"/>
      <c r="P4" s="5"/>
      <c r="Q4" s="1"/>
      <c r="R4" s="1"/>
      <c r="S4" s="1"/>
      <c r="T4" s="1"/>
      <c r="U4" s="1"/>
      <c r="V4" s="1"/>
      <c r="W4" s="1"/>
      <c r="X4" s="1"/>
      <c r="Y4" s="1"/>
      <c r="Z4" s="1"/>
    </row>
    <row r="5" ht="14.25" customHeight="1">
      <c r="A5" s="1"/>
      <c r="B5" s="1"/>
      <c r="C5" s="1"/>
      <c r="D5" s="1"/>
      <c r="E5" s="1"/>
      <c r="F5" s="1"/>
      <c r="G5" s="1"/>
      <c r="H5" s="1"/>
      <c r="I5" s="1"/>
      <c r="J5" s="1"/>
      <c r="K5" s="1"/>
      <c r="L5" s="1"/>
      <c r="M5" s="1"/>
      <c r="N5" s="2"/>
      <c r="O5" s="1"/>
      <c r="P5" s="1"/>
      <c r="Q5" s="1"/>
      <c r="R5" s="1"/>
      <c r="S5" s="1"/>
      <c r="T5" s="1"/>
      <c r="U5" s="1"/>
      <c r="V5" s="1"/>
      <c r="W5" s="1"/>
      <c r="X5" s="1"/>
      <c r="Y5" s="1"/>
      <c r="Z5" s="1"/>
    </row>
    <row r="6" ht="45.75" customHeight="1">
      <c r="A6" s="1"/>
      <c r="B6" s="6" t="s">
        <v>3</v>
      </c>
      <c r="C6" s="6" t="s">
        <v>4</v>
      </c>
      <c r="D6" s="6" t="s">
        <v>5</v>
      </c>
      <c r="E6" s="6" t="s">
        <v>6</v>
      </c>
      <c r="F6" s="8" t="s">
        <v>7</v>
      </c>
      <c r="G6" s="9"/>
      <c r="H6" s="6" t="s">
        <v>8</v>
      </c>
      <c r="I6" s="8" t="s">
        <v>9</v>
      </c>
      <c r="J6" s="9"/>
      <c r="K6" s="6" t="s">
        <v>11</v>
      </c>
      <c r="L6" s="6" t="s">
        <v>12</v>
      </c>
      <c r="M6" s="6" t="s">
        <v>13</v>
      </c>
      <c r="N6" s="11" t="s">
        <v>14</v>
      </c>
      <c r="O6" s="6" t="s">
        <v>15</v>
      </c>
      <c r="P6" s="6" t="s">
        <v>16</v>
      </c>
      <c r="Q6" s="1"/>
      <c r="R6" s="1"/>
      <c r="S6" s="1"/>
      <c r="T6" s="1"/>
      <c r="U6" s="1"/>
      <c r="V6" s="1"/>
      <c r="W6" s="1"/>
      <c r="X6" s="1"/>
      <c r="Y6" s="1"/>
      <c r="Z6" s="1"/>
    </row>
    <row r="7" ht="39.75" customHeight="1">
      <c r="A7" s="1"/>
      <c r="B7" s="12" t="s">
        <v>17</v>
      </c>
      <c r="C7" s="13" t="s">
        <v>19</v>
      </c>
      <c r="D7" s="13" t="s">
        <v>20</v>
      </c>
      <c r="E7" s="13" t="s">
        <v>23</v>
      </c>
      <c r="F7" s="14">
        <v>0.0</v>
      </c>
      <c r="G7" s="15"/>
      <c r="H7" s="16" t="s">
        <v>24</v>
      </c>
      <c r="I7" s="17" t="s">
        <v>25</v>
      </c>
      <c r="J7" s="19">
        <v>0.0</v>
      </c>
      <c r="K7" s="20">
        <f>IF((J9="NA"),"NA",((1-J9)*10))</f>
        <v>10</v>
      </c>
      <c r="L7" s="20">
        <f>IF(AND(H7="No",H10="No",H13="No"),0,AVERAGE(K7:K15))</f>
        <v>10</v>
      </c>
      <c r="M7" s="21" t="s">
        <v>26</v>
      </c>
      <c r="N7" s="21">
        <v>0.2</v>
      </c>
      <c r="O7" s="20">
        <f>L7*N7</f>
        <v>2</v>
      </c>
      <c r="P7" s="23">
        <f>SUM(O7,O17,O42,O68,O99,O117,O127,O146)</f>
        <v>8.62875</v>
      </c>
      <c r="Q7" s="1"/>
      <c r="R7" s="1"/>
      <c r="S7" s="1"/>
      <c r="T7" s="1"/>
      <c r="U7" s="1"/>
      <c r="V7" s="1"/>
      <c r="W7" s="1"/>
      <c r="X7" s="1"/>
      <c r="Y7" s="1"/>
      <c r="Z7" s="1"/>
    </row>
    <row r="8" ht="34.5" customHeight="1">
      <c r="A8" s="1"/>
      <c r="B8" s="24"/>
      <c r="C8" s="24"/>
      <c r="D8" s="24"/>
      <c r="E8" s="24"/>
      <c r="F8" s="25"/>
      <c r="G8" s="26"/>
      <c r="H8" s="24"/>
      <c r="I8" s="27" t="s">
        <v>28</v>
      </c>
      <c r="J8" s="28">
        <v>25.0</v>
      </c>
      <c r="K8" s="24"/>
      <c r="L8" s="24"/>
      <c r="M8" s="24"/>
      <c r="N8" s="24"/>
      <c r="O8" s="24"/>
      <c r="P8" s="24"/>
      <c r="Q8" s="1"/>
      <c r="R8" s="1"/>
      <c r="S8" s="1"/>
      <c r="T8" s="1"/>
      <c r="U8" s="1"/>
      <c r="V8" s="1"/>
      <c r="W8" s="1"/>
      <c r="X8" s="1"/>
      <c r="Y8" s="1"/>
      <c r="Z8" s="1"/>
    </row>
    <row r="9" ht="41.25" customHeight="1">
      <c r="A9" s="1"/>
      <c r="B9" s="24"/>
      <c r="C9" s="29"/>
      <c r="D9" s="29"/>
      <c r="E9" s="29"/>
      <c r="F9" s="30"/>
      <c r="G9" s="31"/>
      <c r="H9" s="29"/>
      <c r="I9" s="32" t="s">
        <v>29</v>
      </c>
      <c r="J9" s="33">
        <f>IF(AND(H7="Si"),(J7/J8),"NA")</f>
        <v>0</v>
      </c>
      <c r="K9" s="29"/>
      <c r="L9" s="24"/>
      <c r="M9" s="24"/>
      <c r="N9" s="24"/>
      <c r="O9" s="24"/>
      <c r="P9" s="24"/>
      <c r="Q9" s="1"/>
      <c r="R9" s="1"/>
      <c r="S9" s="1"/>
      <c r="T9" s="1"/>
      <c r="U9" s="1"/>
      <c r="V9" s="1"/>
      <c r="W9" s="1"/>
      <c r="X9" s="1"/>
      <c r="Y9" s="1"/>
      <c r="Z9" s="1"/>
    </row>
    <row r="10" ht="39.75" customHeight="1">
      <c r="A10" s="1"/>
      <c r="B10" s="24"/>
      <c r="C10" s="16" t="s">
        <v>30</v>
      </c>
      <c r="D10" s="13" t="s">
        <v>32</v>
      </c>
      <c r="E10" s="13" t="s">
        <v>34</v>
      </c>
      <c r="F10" s="14">
        <v>1.0</v>
      </c>
      <c r="G10" s="15"/>
      <c r="H10" s="16" t="s">
        <v>35</v>
      </c>
      <c r="I10" s="17" t="s">
        <v>25</v>
      </c>
      <c r="J10" s="19"/>
      <c r="K10" s="20" t="str">
        <f>IF((J12="NA"),"NA",((J12/F10)*10))</f>
        <v>NA</v>
      </c>
      <c r="L10" s="24"/>
      <c r="M10" s="24"/>
      <c r="N10" s="24"/>
      <c r="O10" s="24"/>
      <c r="P10" s="24"/>
      <c r="Q10" s="1"/>
      <c r="R10" s="1"/>
      <c r="S10" s="1"/>
      <c r="T10" s="1"/>
      <c r="U10" s="1"/>
      <c r="V10" s="1"/>
      <c r="W10" s="1"/>
      <c r="X10" s="1"/>
      <c r="Y10" s="1"/>
      <c r="Z10" s="1"/>
    </row>
    <row r="11" ht="32.25" customHeight="1">
      <c r="A11" s="1"/>
      <c r="B11" s="24"/>
      <c r="C11" s="24"/>
      <c r="D11" s="24"/>
      <c r="E11" s="24"/>
      <c r="F11" s="25"/>
      <c r="G11" s="26"/>
      <c r="H11" s="24"/>
      <c r="I11" s="27" t="s">
        <v>28</v>
      </c>
      <c r="J11" s="28"/>
      <c r="K11" s="24"/>
      <c r="L11" s="24"/>
      <c r="M11" s="24"/>
      <c r="N11" s="24"/>
      <c r="O11" s="24"/>
      <c r="P11" s="24"/>
      <c r="Q11" s="1"/>
      <c r="R11" s="1"/>
      <c r="S11" s="1"/>
      <c r="T11" s="1"/>
      <c r="U11" s="1"/>
      <c r="V11" s="1"/>
      <c r="W11" s="1"/>
      <c r="X11" s="1"/>
      <c r="Y11" s="1"/>
      <c r="Z11" s="1"/>
    </row>
    <row r="12" ht="33.75" customHeight="1">
      <c r="A12" s="1"/>
      <c r="B12" s="24"/>
      <c r="C12" s="24"/>
      <c r="D12" s="29"/>
      <c r="E12" s="29"/>
      <c r="F12" s="30"/>
      <c r="G12" s="31"/>
      <c r="H12" s="29"/>
      <c r="I12" s="32" t="s">
        <v>29</v>
      </c>
      <c r="J12" s="33" t="str">
        <f>IF(AND(H10="Si"),(J10/J11),"NA")</f>
        <v>NA</v>
      </c>
      <c r="K12" s="29"/>
      <c r="L12" s="24"/>
      <c r="M12" s="24"/>
      <c r="N12" s="24"/>
      <c r="O12" s="24"/>
      <c r="P12" s="24"/>
      <c r="Q12" s="1"/>
      <c r="R12" s="1"/>
      <c r="S12" s="1"/>
      <c r="T12" s="1"/>
      <c r="U12" s="1"/>
      <c r="V12" s="1"/>
      <c r="W12" s="1"/>
      <c r="X12" s="1"/>
      <c r="Y12" s="1"/>
      <c r="Z12" s="1"/>
    </row>
    <row r="13" ht="38.25" customHeight="1">
      <c r="A13" s="1"/>
      <c r="B13" s="24"/>
      <c r="C13" s="24"/>
      <c r="D13" s="13" t="s">
        <v>36</v>
      </c>
      <c r="E13" s="13" t="s">
        <v>41</v>
      </c>
      <c r="F13" s="35" t="s">
        <v>40</v>
      </c>
      <c r="G13" s="15"/>
      <c r="H13" s="16" t="s">
        <v>24</v>
      </c>
      <c r="I13" s="17" t="s">
        <v>25</v>
      </c>
      <c r="J13" s="19">
        <v>0.0</v>
      </c>
      <c r="K13" s="20">
        <f>IF((J15="NA"),"NA",IF(J13&gt;10,0,((1-(J13/10))*10)))</f>
        <v>10</v>
      </c>
      <c r="L13" s="24"/>
      <c r="M13" s="24"/>
      <c r="N13" s="24"/>
      <c r="O13" s="24"/>
      <c r="P13" s="24"/>
      <c r="Q13" s="1"/>
      <c r="R13" s="1"/>
      <c r="S13" s="1"/>
      <c r="T13" s="1"/>
      <c r="U13" s="1"/>
      <c r="V13" s="1"/>
      <c r="W13" s="1"/>
      <c r="X13" s="1"/>
      <c r="Y13" s="1"/>
      <c r="Z13" s="1"/>
    </row>
    <row r="14" ht="32.25" customHeight="1">
      <c r="A14" s="1"/>
      <c r="B14" s="24"/>
      <c r="C14" s="24"/>
      <c r="D14" s="24"/>
      <c r="E14" s="24"/>
      <c r="F14" s="25"/>
      <c r="G14" s="26"/>
      <c r="H14" s="24"/>
      <c r="I14" s="27" t="s">
        <v>42</v>
      </c>
      <c r="J14" s="28">
        <f>IF(H13="Si",15,"")</f>
        <v>15</v>
      </c>
      <c r="K14" s="24"/>
      <c r="L14" s="24"/>
      <c r="M14" s="24"/>
      <c r="N14" s="24"/>
      <c r="O14" s="24"/>
      <c r="P14" s="24"/>
      <c r="Q14" s="1"/>
      <c r="R14" s="1"/>
      <c r="S14" s="1"/>
      <c r="T14" s="1"/>
      <c r="U14" s="1"/>
      <c r="V14" s="1"/>
      <c r="W14" s="1"/>
      <c r="X14" s="1"/>
      <c r="Y14" s="1"/>
      <c r="Z14" s="1"/>
    </row>
    <row r="15" ht="33.75" customHeight="1">
      <c r="A15" s="1"/>
      <c r="B15" s="29"/>
      <c r="C15" s="29"/>
      <c r="D15" s="29"/>
      <c r="E15" s="29"/>
      <c r="F15" s="30"/>
      <c r="G15" s="31"/>
      <c r="H15" s="29"/>
      <c r="I15" s="32" t="s">
        <v>29</v>
      </c>
      <c r="J15" s="39" t="str">
        <f>IF(AND(H13="Si"),(J13&amp;"/"&amp;J14&amp;"min"),"NA")</f>
        <v>0/15min</v>
      </c>
      <c r="K15" s="29"/>
      <c r="L15" s="29"/>
      <c r="M15" s="29"/>
      <c r="N15" s="29"/>
      <c r="O15" s="29"/>
      <c r="P15" s="24"/>
      <c r="Q15" s="1"/>
      <c r="R15" s="1"/>
      <c r="S15" s="1"/>
      <c r="T15" s="1"/>
      <c r="U15" s="1"/>
      <c r="V15" s="1"/>
      <c r="W15" s="1"/>
      <c r="X15" s="1"/>
      <c r="Y15" s="1"/>
      <c r="Z15" s="1"/>
    </row>
    <row r="16" ht="5.25" customHeight="1">
      <c r="A16" s="1"/>
      <c r="B16" s="38"/>
      <c r="C16" s="40"/>
      <c r="D16" s="40"/>
      <c r="E16" s="40"/>
      <c r="F16" s="40"/>
      <c r="G16" s="40"/>
      <c r="H16" s="40"/>
      <c r="I16" s="40"/>
      <c r="J16" s="40"/>
      <c r="K16" s="40"/>
      <c r="L16" s="40"/>
      <c r="M16" s="40"/>
      <c r="N16" s="40"/>
      <c r="O16" s="9"/>
      <c r="P16" s="24"/>
      <c r="Q16" s="1"/>
      <c r="R16" s="1"/>
      <c r="S16" s="1"/>
      <c r="T16" s="1"/>
      <c r="U16" s="1"/>
      <c r="V16" s="1"/>
      <c r="W16" s="1"/>
      <c r="X16" s="1"/>
      <c r="Y16" s="1"/>
      <c r="Z16" s="1"/>
    </row>
    <row r="17" ht="38.25" customHeight="1">
      <c r="A17" s="1"/>
      <c r="B17" s="12" t="s">
        <v>45</v>
      </c>
      <c r="C17" s="13" t="s">
        <v>48</v>
      </c>
      <c r="D17" s="41" t="s">
        <v>49</v>
      </c>
      <c r="E17" s="42" t="s">
        <v>50</v>
      </c>
      <c r="F17" s="14">
        <v>1.0</v>
      </c>
      <c r="G17" s="15"/>
      <c r="H17" s="16" t="s">
        <v>24</v>
      </c>
      <c r="I17" s="17" t="s">
        <v>25</v>
      </c>
      <c r="J17" s="19">
        <v>2.0</v>
      </c>
      <c r="K17" s="20">
        <f>IF((J19="NA"),"NA",((J19/F17)*10))</f>
        <v>5</v>
      </c>
      <c r="L17" s="20">
        <f>IF(AND(H17="No",H20="No",H23="No",H26="No",H29="No",H32="No",H35="No",H38="No"),0,AVERAGE(K17:K40))</f>
        <v>7</v>
      </c>
      <c r="M17" s="20" t="s">
        <v>27</v>
      </c>
      <c r="N17" s="21">
        <v>0.15</v>
      </c>
      <c r="O17" s="20">
        <f>L17*N17</f>
        <v>1.05</v>
      </c>
      <c r="P17" s="24"/>
      <c r="Q17" s="1"/>
      <c r="R17" s="1"/>
      <c r="S17" s="1"/>
      <c r="T17" s="1"/>
      <c r="U17" s="1"/>
      <c r="V17" s="1"/>
      <c r="W17" s="1"/>
      <c r="X17" s="1"/>
      <c r="Y17" s="1"/>
      <c r="Z17" s="1"/>
    </row>
    <row r="18" ht="30.0" customHeight="1">
      <c r="A18" s="1"/>
      <c r="B18" s="24"/>
      <c r="C18" s="24"/>
      <c r="D18" s="24"/>
      <c r="E18" s="24"/>
      <c r="F18" s="25"/>
      <c r="G18" s="26"/>
      <c r="H18" s="24"/>
      <c r="I18" s="27" t="s">
        <v>28</v>
      </c>
      <c r="J18" s="28">
        <v>4.0</v>
      </c>
      <c r="K18" s="24"/>
      <c r="L18" s="24"/>
      <c r="M18" s="24"/>
      <c r="N18" s="24"/>
      <c r="O18" s="24"/>
      <c r="P18" s="24"/>
      <c r="Q18" s="1"/>
      <c r="R18" s="1"/>
      <c r="S18" s="1"/>
      <c r="T18" s="1"/>
      <c r="U18" s="1"/>
      <c r="V18" s="1"/>
      <c r="W18" s="1"/>
      <c r="X18" s="1"/>
      <c r="Y18" s="1"/>
      <c r="Z18" s="1"/>
    </row>
    <row r="19" ht="36.0" customHeight="1">
      <c r="A19" s="1"/>
      <c r="B19" s="24"/>
      <c r="C19" s="24"/>
      <c r="D19" s="29"/>
      <c r="E19" s="29"/>
      <c r="F19" s="30"/>
      <c r="G19" s="31"/>
      <c r="H19" s="29"/>
      <c r="I19" s="32" t="s">
        <v>29</v>
      </c>
      <c r="J19" s="33">
        <f>IF(AND(H17="Si"),(J17/J18),"NA")</f>
        <v>0.5</v>
      </c>
      <c r="K19" s="29"/>
      <c r="L19" s="24"/>
      <c r="M19" s="24"/>
      <c r="N19" s="24"/>
      <c r="O19" s="24"/>
      <c r="P19" s="24"/>
      <c r="Q19" s="43"/>
      <c r="R19" s="43"/>
      <c r="S19" s="43"/>
      <c r="T19" s="43"/>
      <c r="U19" s="43"/>
      <c r="V19" s="43"/>
      <c r="W19" s="43"/>
      <c r="X19" s="43"/>
      <c r="Y19" s="43"/>
      <c r="Z19" s="43"/>
    </row>
    <row r="20" ht="35.25" customHeight="1">
      <c r="A20" s="1"/>
      <c r="B20" s="24"/>
      <c r="C20" s="24"/>
      <c r="D20" s="13" t="s">
        <v>53</v>
      </c>
      <c r="E20" s="42" t="s">
        <v>54</v>
      </c>
      <c r="F20" s="14">
        <v>1.0</v>
      </c>
      <c r="G20" s="15"/>
      <c r="H20" s="16" t="s">
        <v>24</v>
      </c>
      <c r="I20" s="17" t="s">
        <v>25</v>
      </c>
      <c r="J20" s="19">
        <v>5.0</v>
      </c>
      <c r="K20" s="20">
        <f>IF((J22="NA"),"NA",((J22/F20)*10))</f>
        <v>10</v>
      </c>
      <c r="L20" s="24"/>
      <c r="M20" s="24"/>
      <c r="N20" s="24"/>
      <c r="O20" s="24"/>
      <c r="P20" s="24"/>
      <c r="Q20" s="43"/>
      <c r="R20" s="43"/>
      <c r="S20" s="43"/>
      <c r="T20" s="43"/>
      <c r="U20" s="43"/>
      <c r="V20" s="43"/>
      <c r="W20" s="43"/>
      <c r="X20" s="43"/>
      <c r="Y20" s="43"/>
      <c r="Z20" s="43"/>
    </row>
    <row r="21" ht="42.0" customHeight="1">
      <c r="A21" s="1"/>
      <c r="B21" s="24"/>
      <c r="C21" s="24"/>
      <c r="D21" s="24"/>
      <c r="E21" s="24"/>
      <c r="F21" s="25"/>
      <c r="G21" s="26"/>
      <c r="H21" s="24"/>
      <c r="I21" s="27" t="s">
        <v>28</v>
      </c>
      <c r="J21" s="28">
        <v>5.0</v>
      </c>
      <c r="K21" s="24"/>
      <c r="L21" s="24"/>
      <c r="M21" s="24"/>
      <c r="N21" s="24"/>
      <c r="O21" s="24"/>
      <c r="P21" s="24"/>
      <c r="Q21" s="43"/>
      <c r="R21" s="43"/>
      <c r="S21" s="43"/>
      <c r="T21" s="43"/>
      <c r="U21" s="43"/>
      <c r="V21" s="43"/>
      <c r="W21" s="43"/>
      <c r="X21" s="43"/>
      <c r="Y21" s="43"/>
      <c r="Z21" s="43"/>
    </row>
    <row r="22" ht="42.0" customHeight="1">
      <c r="A22" s="1"/>
      <c r="B22" s="24"/>
      <c r="C22" s="24"/>
      <c r="D22" s="29"/>
      <c r="E22" s="29"/>
      <c r="F22" s="30"/>
      <c r="G22" s="31"/>
      <c r="H22" s="29"/>
      <c r="I22" s="32" t="s">
        <v>29</v>
      </c>
      <c r="J22" s="33">
        <f>IF(AND(H20="Si"),(J20/J21),"NA")</f>
        <v>1</v>
      </c>
      <c r="K22" s="29"/>
      <c r="L22" s="24"/>
      <c r="M22" s="24"/>
      <c r="N22" s="24"/>
      <c r="O22" s="24"/>
      <c r="P22" s="24"/>
      <c r="Q22" s="43"/>
      <c r="R22" s="43"/>
      <c r="S22" s="43"/>
      <c r="T22" s="43"/>
      <c r="U22" s="43"/>
      <c r="V22" s="43"/>
      <c r="W22" s="43"/>
      <c r="X22" s="43"/>
      <c r="Y22" s="43"/>
      <c r="Z22" s="43"/>
    </row>
    <row r="23" ht="36.0" customHeight="1">
      <c r="A23" s="1"/>
      <c r="B23" s="24"/>
      <c r="C23" s="24"/>
      <c r="D23" s="13" t="s">
        <v>61</v>
      </c>
      <c r="E23" s="41" t="s">
        <v>63</v>
      </c>
      <c r="F23" s="35" t="s">
        <v>40</v>
      </c>
      <c r="G23" s="15"/>
      <c r="H23" s="16" t="s">
        <v>24</v>
      </c>
      <c r="I23" s="17" t="s">
        <v>25</v>
      </c>
      <c r="J23" s="19">
        <v>0.0</v>
      </c>
      <c r="K23" s="20">
        <f>IF((J25="NA"),"NA",IF(J23&gt;10,0,(((1-(J23/10))*10))))</f>
        <v>10</v>
      </c>
      <c r="L23" s="24"/>
      <c r="M23" s="24"/>
      <c r="N23" s="24"/>
      <c r="O23" s="24"/>
      <c r="P23" s="24"/>
      <c r="Q23" s="43"/>
      <c r="R23" s="43"/>
      <c r="S23" s="43"/>
      <c r="T23" s="43"/>
      <c r="U23" s="43"/>
      <c r="V23" s="43"/>
      <c r="W23" s="43"/>
      <c r="X23" s="43"/>
      <c r="Y23" s="43"/>
      <c r="Z23" s="43"/>
    </row>
    <row r="24" ht="39.75" customHeight="1">
      <c r="A24" s="1"/>
      <c r="B24" s="24"/>
      <c r="C24" s="24"/>
      <c r="D24" s="24"/>
      <c r="E24" s="24"/>
      <c r="F24" s="25"/>
      <c r="G24" s="26"/>
      <c r="H24" s="24"/>
      <c r="I24" s="27" t="s">
        <v>42</v>
      </c>
      <c r="J24" s="28">
        <f>IF(H23="Si",15,"")</f>
        <v>15</v>
      </c>
      <c r="K24" s="24"/>
      <c r="L24" s="24"/>
      <c r="M24" s="24"/>
      <c r="N24" s="24"/>
      <c r="O24" s="24"/>
      <c r="P24" s="24"/>
      <c r="Q24" s="43"/>
      <c r="R24" s="43"/>
      <c r="S24" s="43"/>
      <c r="T24" s="43"/>
      <c r="U24" s="43"/>
      <c r="V24" s="43"/>
      <c r="W24" s="43"/>
      <c r="X24" s="43"/>
      <c r="Y24" s="43"/>
      <c r="Z24" s="43"/>
    </row>
    <row r="25" ht="29.25" customHeight="1">
      <c r="A25" s="1"/>
      <c r="B25" s="24"/>
      <c r="C25" s="29"/>
      <c r="D25" s="29"/>
      <c r="E25" s="29"/>
      <c r="F25" s="30"/>
      <c r="G25" s="31"/>
      <c r="H25" s="29"/>
      <c r="I25" s="32" t="s">
        <v>66</v>
      </c>
      <c r="J25" s="39" t="str">
        <f>IF(AND(H23="Si"),(J23&amp;"/"&amp;J24&amp;"min"),"NA")</f>
        <v>0/15min</v>
      </c>
      <c r="K25" s="29"/>
      <c r="L25" s="24"/>
      <c r="M25" s="24"/>
      <c r="N25" s="24"/>
      <c r="O25" s="24"/>
      <c r="P25" s="24"/>
      <c r="Q25" s="43"/>
      <c r="R25" s="43"/>
      <c r="S25" s="43"/>
      <c r="T25" s="43"/>
      <c r="U25" s="43"/>
      <c r="V25" s="43"/>
      <c r="W25" s="43"/>
      <c r="X25" s="43"/>
      <c r="Y25" s="43"/>
      <c r="Z25" s="43"/>
    </row>
    <row r="26" ht="35.25" customHeight="1">
      <c r="A26" s="1"/>
      <c r="B26" s="24"/>
      <c r="C26" s="13" t="s">
        <v>69</v>
      </c>
      <c r="D26" s="35" t="s">
        <v>71</v>
      </c>
      <c r="E26" s="13" t="s">
        <v>72</v>
      </c>
      <c r="F26" s="35">
        <v>1.0</v>
      </c>
      <c r="G26" s="15"/>
      <c r="H26" s="16" t="s">
        <v>24</v>
      </c>
      <c r="I26" s="17" t="s">
        <v>25</v>
      </c>
      <c r="J26" s="19">
        <v>365.0</v>
      </c>
      <c r="K26" s="20">
        <f>IF((J28="NA"),"NA",((J28/F26)*10))</f>
        <v>10</v>
      </c>
      <c r="L26" s="24"/>
      <c r="M26" s="24"/>
      <c r="N26" s="24"/>
      <c r="O26" s="24"/>
      <c r="P26" s="24"/>
      <c r="Q26" s="43"/>
      <c r="R26" s="43"/>
      <c r="S26" s="43"/>
      <c r="T26" s="43"/>
      <c r="U26" s="43"/>
      <c r="V26" s="43"/>
      <c r="W26" s="43"/>
      <c r="X26" s="43"/>
      <c r="Y26" s="43"/>
      <c r="Z26" s="43"/>
    </row>
    <row r="27" ht="36.75" customHeight="1">
      <c r="A27" s="1"/>
      <c r="B27" s="24"/>
      <c r="C27" s="24"/>
      <c r="D27" s="25"/>
      <c r="E27" s="24"/>
      <c r="F27" s="25"/>
      <c r="G27" s="26"/>
      <c r="H27" s="24"/>
      <c r="I27" s="27" t="s">
        <v>28</v>
      </c>
      <c r="J27" s="28">
        <v>365.0</v>
      </c>
      <c r="K27" s="24"/>
      <c r="L27" s="24"/>
      <c r="M27" s="24"/>
      <c r="N27" s="24"/>
      <c r="O27" s="24"/>
      <c r="P27" s="24"/>
      <c r="Q27" s="43"/>
      <c r="R27" s="43"/>
      <c r="S27" s="43"/>
      <c r="T27" s="43"/>
      <c r="U27" s="43"/>
      <c r="V27" s="43"/>
      <c r="W27" s="43"/>
      <c r="X27" s="43"/>
      <c r="Y27" s="43"/>
      <c r="Z27" s="43"/>
    </row>
    <row r="28" ht="36.75" customHeight="1">
      <c r="A28" s="1"/>
      <c r="B28" s="24"/>
      <c r="C28" s="24"/>
      <c r="D28" s="30"/>
      <c r="E28" s="29"/>
      <c r="F28" s="30"/>
      <c r="G28" s="31"/>
      <c r="H28" s="29"/>
      <c r="I28" s="32" t="s">
        <v>29</v>
      </c>
      <c r="J28" s="33">
        <f>IF(AND(H26="Si"),(J26/J27),"NA")</f>
        <v>1</v>
      </c>
      <c r="K28" s="29"/>
      <c r="L28" s="24"/>
      <c r="M28" s="24"/>
      <c r="N28" s="24"/>
      <c r="O28" s="24"/>
      <c r="P28" s="24"/>
      <c r="Q28" s="43"/>
      <c r="R28" s="43"/>
      <c r="S28" s="43"/>
      <c r="T28" s="43"/>
      <c r="U28" s="43"/>
      <c r="V28" s="43"/>
      <c r="W28" s="43"/>
      <c r="X28" s="43"/>
      <c r="Y28" s="43"/>
      <c r="Z28" s="43"/>
    </row>
    <row r="29" ht="36.75" customHeight="1">
      <c r="A29" s="1"/>
      <c r="B29" s="24"/>
      <c r="C29" s="24"/>
      <c r="D29" s="13" t="s">
        <v>79</v>
      </c>
      <c r="E29" s="41" t="s">
        <v>80</v>
      </c>
      <c r="F29" s="35" t="s">
        <v>78</v>
      </c>
      <c r="G29" s="15"/>
      <c r="H29" s="16" t="s">
        <v>35</v>
      </c>
      <c r="I29" s="17" t="s">
        <v>25</v>
      </c>
      <c r="J29" s="19"/>
      <c r="K29" s="20" t="str">
        <f>IF((J31="NA"),"NA",IF(J29&gt;10,0,(((1-(J29/10))*10))))</f>
        <v>NA</v>
      </c>
      <c r="L29" s="24"/>
      <c r="M29" s="24"/>
      <c r="N29" s="24"/>
      <c r="O29" s="24"/>
      <c r="P29" s="24"/>
      <c r="Q29" s="43"/>
      <c r="R29" s="43"/>
      <c r="S29" s="43"/>
      <c r="T29" s="43"/>
      <c r="U29" s="43"/>
      <c r="V29" s="43"/>
      <c r="W29" s="43"/>
      <c r="X29" s="43"/>
      <c r="Y29" s="43"/>
      <c r="Z29" s="43"/>
    </row>
    <row r="30" ht="36.75" customHeight="1">
      <c r="A30" s="1"/>
      <c r="B30" s="24"/>
      <c r="C30" s="24"/>
      <c r="D30" s="24"/>
      <c r="E30" s="24"/>
      <c r="F30" s="25"/>
      <c r="G30" s="26"/>
      <c r="H30" s="24"/>
      <c r="I30" s="27" t="s">
        <v>42</v>
      </c>
      <c r="J30" s="28" t="str">
        <f>IF(H29="Si",1,"")</f>
        <v/>
      </c>
      <c r="K30" s="24"/>
      <c r="L30" s="24"/>
      <c r="M30" s="24"/>
      <c r="N30" s="24"/>
      <c r="O30" s="24"/>
      <c r="P30" s="24"/>
      <c r="Q30" s="43"/>
      <c r="R30" s="43"/>
      <c r="S30" s="43"/>
      <c r="T30" s="43"/>
      <c r="U30" s="43"/>
      <c r="V30" s="43"/>
      <c r="W30" s="43"/>
      <c r="X30" s="43"/>
      <c r="Y30" s="43"/>
      <c r="Z30" s="43"/>
    </row>
    <row r="31" ht="29.25" customHeight="1">
      <c r="A31" s="1"/>
      <c r="B31" s="24"/>
      <c r="C31" s="29"/>
      <c r="D31" s="29"/>
      <c r="E31" s="29"/>
      <c r="F31" s="30"/>
      <c r="G31" s="31"/>
      <c r="H31" s="29"/>
      <c r="I31" s="32" t="s">
        <v>66</v>
      </c>
      <c r="J31" s="39" t="str">
        <f>IF(AND(H29="Si"),(J29&amp;"/"&amp;J30&amp;"min"),"NA")</f>
        <v>NA</v>
      </c>
      <c r="K31" s="29"/>
      <c r="L31" s="24"/>
      <c r="M31" s="24"/>
      <c r="N31" s="24"/>
      <c r="O31" s="24"/>
      <c r="P31" s="24"/>
      <c r="Q31" s="43"/>
      <c r="R31" s="43"/>
      <c r="S31" s="43"/>
      <c r="T31" s="43"/>
      <c r="U31" s="43"/>
      <c r="V31" s="43"/>
      <c r="W31" s="43"/>
      <c r="X31" s="43"/>
      <c r="Y31" s="43"/>
      <c r="Z31" s="43"/>
    </row>
    <row r="32" ht="44.25" customHeight="1">
      <c r="A32" s="1"/>
      <c r="B32" s="24"/>
      <c r="C32" s="13" t="s">
        <v>58</v>
      </c>
      <c r="D32" s="13" t="s">
        <v>85</v>
      </c>
      <c r="E32" s="41" t="s">
        <v>89</v>
      </c>
      <c r="F32" s="35">
        <v>1.0</v>
      </c>
      <c r="G32" s="15"/>
      <c r="H32" s="16" t="s">
        <v>35</v>
      </c>
      <c r="I32" s="17" t="s">
        <v>25</v>
      </c>
      <c r="J32" s="19"/>
      <c r="K32" s="20" t="str">
        <f>IF((J34="NA"),"NA",((J34/F32)*10))</f>
        <v>NA</v>
      </c>
      <c r="L32" s="24"/>
      <c r="M32" s="24"/>
      <c r="N32" s="24"/>
      <c r="O32" s="24"/>
      <c r="P32" s="24"/>
      <c r="Q32" s="43"/>
      <c r="R32" s="43"/>
      <c r="S32" s="43"/>
      <c r="T32" s="43"/>
      <c r="U32" s="43"/>
      <c r="V32" s="43"/>
      <c r="W32" s="43"/>
      <c r="X32" s="43"/>
      <c r="Y32" s="43"/>
      <c r="Z32" s="43"/>
    </row>
    <row r="33" ht="39.0" customHeight="1">
      <c r="A33" s="1"/>
      <c r="B33" s="24"/>
      <c r="C33" s="24"/>
      <c r="D33" s="24"/>
      <c r="E33" s="24"/>
      <c r="F33" s="25"/>
      <c r="G33" s="26"/>
      <c r="H33" s="24"/>
      <c r="I33" s="27" t="s">
        <v>28</v>
      </c>
      <c r="J33" s="28"/>
      <c r="K33" s="24"/>
      <c r="L33" s="24"/>
      <c r="M33" s="24"/>
      <c r="N33" s="24"/>
      <c r="O33" s="24"/>
      <c r="P33" s="24"/>
      <c r="Q33" s="43"/>
      <c r="R33" s="43"/>
      <c r="S33" s="43"/>
      <c r="T33" s="43"/>
      <c r="U33" s="43"/>
      <c r="V33" s="43"/>
      <c r="W33" s="43"/>
      <c r="X33" s="43"/>
      <c r="Y33" s="43"/>
      <c r="Z33" s="43"/>
    </row>
    <row r="34" ht="41.25" customHeight="1">
      <c r="A34" s="1"/>
      <c r="B34" s="24"/>
      <c r="C34" s="24"/>
      <c r="D34" s="29"/>
      <c r="E34" s="29"/>
      <c r="F34" s="30"/>
      <c r="G34" s="31"/>
      <c r="H34" s="29"/>
      <c r="I34" s="32" t="s">
        <v>29</v>
      </c>
      <c r="J34" s="33" t="str">
        <f>IF(AND(H32="Si"),(J32/J33),"NA")</f>
        <v>NA</v>
      </c>
      <c r="K34" s="29"/>
      <c r="L34" s="24"/>
      <c r="M34" s="24"/>
      <c r="N34" s="24"/>
      <c r="O34" s="24"/>
      <c r="P34" s="24"/>
      <c r="Q34" s="43"/>
      <c r="R34" s="43"/>
      <c r="S34" s="43"/>
      <c r="T34" s="43"/>
      <c r="U34" s="43"/>
      <c r="V34" s="43"/>
      <c r="W34" s="43"/>
      <c r="X34" s="43"/>
      <c r="Y34" s="43"/>
      <c r="Z34" s="43"/>
    </row>
    <row r="35" ht="36.0" customHeight="1">
      <c r="A35" s="1"/>
      <c r="B35" s="24"/>
      <c r="C35" s="24"/>
      <c r="D35" s="13" t="s">
        <v>59</v>
      </c>
      <c r="E35" s="41" t="s">
        <v>60</v>
      </c>
      <c r="F35" s="44">
        <v>1.0</v>
      </c>
      <c r="G35" s="15"/>
      <c r="H35" s="16" t="s">
        <v>24</v>
      </c>
      <c r="I35" s="17" t="s">
        <v>25</v>
      </c>
      <c r="J35" s="19">
        <v>0.0</v>
      </c>
      <c r="K35" s="20">
        <f>IF((J37="NA"),"NA",((J37/F35)*10))</f>
        <v>0</v>
      </c>
      <c r="L35" s="24"/>
      <c r="M35" s="24"/>
      <c r="N35" s="24"/>
      <c r="O35" s="24"/>
      <c r="P35" s="24"/>
      <c r="Q35" s="43"/>
      <c r="R35" s="43"/>
      <c r="S35" s="43"/>
      <c r="T35" s="43"/>
      <c r="U35" s="43"/>
      <c r="V35" s="43"/>
      <c r="W35" s="43"/>
      <c r="X35" s="43"/>
      <c r="Y35" s="43"/>
      <c r="Z35" s="43"/>
    </row>
    <row r="36" ht="34.5" customHeight="1">
      <c r="A36" s="1"/>
      <c r="B36" s="24"/>
      <c r="C36" s="24"/>
      <c r="D36" s="24"/>
      <c r="E36" s="24"/>
      <c r="F36" s="25"/>
      <c r="G36" s="26"/>
      <c r="H36" s="24"/>
      <c r="I36" s="27" t="s">
        <v>28</v>
      </c>
      <c r="J36" s="28">
        <v>1.0</v>
      </c>
      <c r="K36" s="24"/>
      <c r="L36" s="24"/>
      <c r="M36" s="24"/>
      <c r="N36" s="24"/>
      <c r="O36" s="24"/>
      <c r="P36" s="24"/>
      <c r="Q36" s="43"/>
      <c r="R36" s="43"/>
      <c r="S36" s="43"/>
      <c r="T36" s="43"/>
      <c r="U36" s="43"/>
      <c r="V36" s="43"/>
      <c r="W36" s="43"/>
      <c r="X36" s="43"/>
      <c r="Y36" s="43"/>
      <c r="Z36" s="43"/>
    </row>
    <row r="37" ht="36.75" customHeight="1">
      <c r="A37" s="1"/>
      <c r="B37" s="24"/>
      <c r="C37" s="29"/>
      <c r="D37" s="29"/>
      <c r="E37" s="29"/>
      <c r="F37" s="30"/>
      <c r="G37" s="31"/>
      <c r="H37" s="29"/>
      <c r="I37" s="32" t="s">
        <v>29</v>
      </c>
      <c r="J37" s="33">
        <f>IF(AND(H35="Si"),(J35/J36),"NA")</f>
        <v>0</v>
      </c>
      <c r="K37" s="29"/>
      <c r="L37" s="24"/>
      <c r="M37" s="24"/>
      <c r="N37" s="24"/>
      <c r="O37" s="24"/>
      <c r="P37" s="24"/>
      <c r="Q37" s="43"/>
      <c r="R37" s="43"/>
      <c r="S37" s="43"/>
      <c r="T37" s="43"/>
      <c r="U37" s="43"/>
      <c r="V37" s="43"/>
      <c r="W37" s="43"/>
      <c r="X37" s="43"/>
      <c r="Y37" s="43"/>
      <c r="Z37" s="43"/>
    </row>
    <row r="38" ht="41.25" customHeight="1">
      <c r="A38" s="1"/>
      <c r="B38" s="24"/>
      <c r="C38" s="13" t="s">
        <v>74</v>
      </c>
      <c r="D38" s="41" t="s">
        <v>76</v>
      </c>
      <c r="E38" s="13" t="s">
        <v>77</v>
      </c>
      <c r="F38" s="35" t="s">
        <v>78</v>
      </c>
      <c r="G38" s="15"/>
      <c r="H38" s="16" t="s">
        <v>35</v>
      </c>
      <c r="I38" s="17" t="s">
        <v>25</v>
      </c>
      <c r="J38" s="19"/>
      <c r="K38" s="20" t="str">
        <f>IF((J40="NA"),"NA",IF(J38&gt;10,0,(((1-(J38/10))*10))))</f>
        <v>NA</v>
      </c>
      <c r="L38" s="24"/>
      <c r="M38" s="24"/>
      <c r="N38" s="24"/>
      <c r="O38" s="24"/>
      <c r="P38" s="24"/>
      <c r="Q38" s="1"/>
      <c r="R38" s="1"/>
      <c r="S38" s="1"/>
      <c r="T38" s="1"/>
      <c r="U38" s="1"/>
      <c r="V38" s="1"/>
      <c r="W38" s="1"/>
      <c r="X38" s="1"/>
      <c r="Y38" s="1"/>
      <c r="Z38" s="1"/>
    </row>
    <row r="39" ht="39.0" customHeight="1">
      <c r="A39" s="1"/>
      <c r="B39" s="24"/>
      <c r="C39" s="24"/>
      <c r="D39" s="24"/>
      <c r="E39" s="24"/>
      <c r="F39" s="25"/>
      <c r="G39" s="26"/>
      <c r="H39" s="24"/>
      <c r="I39" s="27" t="s">
        <v>42</v>
      </c>
      <c r="J39" s="28" t="str">
        <f>IF(H38="Si",1,"")</f>
        <v/>
      </c>
      <c r="K39" s="24"/>
      <c r="L39" s="24"/>
      <c r="M39" s="24"/>
      <c r="N39" s="24"/>
      <c r="O39" s="24"/>
      <c r="P39" s="24"/>
      <c r="Q39" s="1"/>
      <c r="R39" s="1"/>
      <c r="S39" s="1"/>
      <c r="T39" s="1"/>
      <c r="U39" s="1"/>
      <c r="V39" s="1"/>
      <c r="W39" s="1"/>
      <c r="X39" s="1"/>
      <c r="Y39" s="1"/>
      <c r="Z39" s="1"/>
    </row>
    <row r="40" ht="33.0" customHeight="1">
      <c r="A40" s="1"/>
      <c r="B40" s="29"/>
      <c r="C40" s="29"/>
      <c r="D40" s="29"/>
      <c r="E40" s="29"/>
      <c r="F40" s="30"/>
      <c r="G40" s="31"/>
      <c r="H40" s="29"/>
      <c r="I40" s="32" t="s">
        <v>66</v>
      </c>
      <c r="J40" s="39" t="str">
        <f>IF(AND(H38="Si"),(J38&amp;"/"&amp;J39&amp;"min"),"NA")</f>
        <v>NA</v>
      </c>
      <c r="K40" s="29"/>
      <c r="L40" s="29"/>
      <c r="M40" s="29"/>
      <c r="N40" s="29"/>
      <c r="O40" s="29"/>
      <c r="P40" s="24"/>
      <c r="Q40" s="1"/>
      <c r="R40" s="1"/>
      <c r="S40" s="1"/>
      <c r="T40" s="1"/>
      <c r="U40" s="1"/>
      <c r="V40" s="1"/>
      <c r="W40" s="1"/>
      <c r="X40" s="1"/>
      <c r="Y40" s="1"/>
      <c r="Z40" s="1"/>
    </row>
    <row r="41" ht="5.25" customHeight="1">
      <c r="A41" s="1"/>
      <c r="B41" s="45"/>
      <c r="C41" s="40"/>
      <c r="D41" s="40"/>
      <c r="E41" s="40"/>
      <c r="F41" s="40"/>
      <c r="G41" s="40"/>
      <c r="H41" s="40"/>
      <c r="I41" s="40"/>
      <c r="J41" s="40"/>
      <c r="K41" s="40"/>
      <c r="L41" s="40"/>
      <c r="M41" s="40"/>
      <c r="N41" s="40"/>
      <c r="O41" s="9"/>
      <c r="P41" s="24"/>
      <c r="Q41" s="1"/>
      <c r="R41" s="1"/>
      <c r="S41" s="1"/>
      <c r="T41" s="1"/>
      <c r="U41" s="1"/>
      <c r="V41" s="1"/>
      <c r="W41" s="1"/>
      <c r="X41" s="1"/>
      <c r="Y41" s="1"/>
      <c r="Z41" s="1"/>
    </row>
    <row r="42" ht="33.75" customHeight="1">
      <c r="A42" s="1"/>
      <c r="B42" s="46" t="s">
        <v>83</v>
      </c>
      <c r="C42" s="13" t="s">
        <v>84</v>
      </c>
      <c r="D42" s="13" t="s">
        <v>86</v>
      </c>
      <c r="E42" s="13" t="s">
        <v>87</v>
      </c>
      <c r="F42" s="35" t="s">
        <v>104</v>
      </c>
      <c r="G42" s="15"/>
      <c r="H42" s="16" t="s">
        <v>24</v>
      </c>
      <c r="I42" s="17" t="s">
        <v>25</v>
      </c>
      <c r="J42" s="19">
        <v>0.0</v>
      </c>
      <c r="K42" s="20">
        <f>IF(OR(J44="NA"),"NA",IF(J44&gt;10,0,((J44/10)*10)))</f>
        <v>0</v>
      </c>
      <c r="L42" s="48">
        <f>IF(AND(H42="No",H45="No",H48="No",H51="No",H53="No",H55="No",H58="No",H61="No",H64),0,AVERAGE(K42:K66))</f>
        <v>7</v>
      </c>
      <c r="M42" s="20" t="s">
        <v>27</v>
      </c>
      <c r="N42" s="21">
        <v>0.13</v>
      </c>
      <c r="O42" s="51">
        <f>L42*N42</f>
        <v>0.91</v>
      </c>
      <c r="P42" s="24"/>
      <c r="Q42" s="1"/>
      <c r="R42" s="1"/>
      <c r="S42" s="1"/>
      <c r="T42" s="1"/>
      <c r="U42" s="1"/>
      <c r="V42" s="1"/>
      <c r="W42" s="1"/>
      <c r="X42" s="1"/>
      <c r="Y42" s="1"/>
      <c r="Z42" s="1"/>
    </row>
    <row r="43" ht="33.75" customHeight="1">
      <c r="A43" s="1"/>
      <c r="B43" s="25"/>
      <c r="C43" s="24"/>
      <c r="D43" s="24"/>
      <c r="E43" s="24"/>
      <c r="F43" s="25"/>
      <c r="G43" s="26"/>
      <c r="H43" s="24"/>
      <c r="I43" s="27" t="s">
        <v>28</v>
      </c>
      <c r="J43" s="28">
        <v>14.0</v>
      </c>
      <c r="K43" s="24"/>
      <c r="L43" s="25"/>
      <c r="M43" s="24"/>
      <c r="N43" s="24"/>
      <c r="O43" s="26"/>
      <c r="P43" s="24"/>
      <c r="Q43" s="1"/>
      <c r="R43" s="1"/>
      <c r="S43" s="1"/>
      <c r="T43" s="1"/>
      <c r="U43" s="1"/>
      <c r="V43" s="1"/>
      <c r="W43" s="1"/>
      <c r="X43" s="1"/>
      <c r="Y43" s="1"/>
      <c r="Z43" s="1"/>
    </row>
    <row r="44" ht="35.25" customHeight="1">
      <c r="A44" s="1"/>
      <c r="B44" s="25"/>
      <c r="C44" s="24"/>
      <c r="D44" s="29"/>
      <c r="E44" s="29"/>
      <c r="F44" s="30"/>
      <c r="G44" s="31"/>
      <c r="H44" s="29"/>
      <c r="I44" s="32" t="s">
        <v>29</v>
      </c>
      <c r="J44" s="39">
        <f>IF((H42="Si"),(J43-J42),"NA")</f>
        <v>14</v>
      </c>
      <c r="K44" s="29"/>
      <c r="L44" s="25"/>
      <c r="M44" s="24"/>
      <c r="N44" s="24"/>
      <c r="O44" s="26"/>
      <c r="P44" s="24"/>
      <c r="Q44" s="1"/>
      <c r="R44" s="1"/>
      <c r="S44" s="1"/>
      <c r="T44" s="1"/>
      <c r="U44" s="1"/>
      <c r="V44" s="1"/>
      <c r="W44" s="1"/>
      <c r="X44" s="1"/>
      <c r="Y44" s="1"/>
      <c r="Z44" s="1"/>
    </row>
    <row r="45" ht="35.25" customHeight="1">
      <c r="A45" s="1"/>
      <c r="B45" s="25"/>
      <c r="C45" s="24"/>
      <c r="D45" s="13" t="s">
        <v>94</v>
      </c>
      <c r="E45" s="13" t="s">
        <v>95</v>
      </c>
      <c r="F45" s="35" t="s">
        <v>96</v>
      </c>
      <c r="G45" s="15"/>
      <c r="H45" s="16" t="s">
        <v>24</v>
      </c>
      <c r="I45" s="17" t="s">
        <v>25</v>
      </c>
      <c r="J45" s="19">
        <v>0.0</v>
      </c>
      <c r="K45" s="20">
        <f>IF(OR(J47="NA"),"NA",IF(J47&gt;20,0,((J47/20))*10))</f>
        <v>10</v>
      </c>
      <c r="L45" s="25"/>
      <c r="M45" s="24"/>
      <c r="N45" s="24"/>
      <c r="O45" s="26"/>
      <c r="P45" s="24"/>
      <c r="Q45" s="1"/>
      <c r="R45" s="1"/>
      <c r="S45" s="1"/>
      <c r="T45" s="1"/>
      <c r="U45" s="1"/>
      <c r="V45" s="1"/>
      <c r="W45" s="1"/>
      <c r="X45" s="1"/>
      <c r="Y45" s="1"/>
      <c r="Z45" s="1"/>
    </row>
    <row r="46" ht="35.25" customHeight="1">
      <c r="A46" s="1"/>
      <c r="B46" s="25"/>
      <c r="C46" s="24"/>
      <c r="D46" s="24"/>
      <c r="E46" s="24"/>
      <c r="F46" s="25"/>
      <c r="G46" s="26"/>
      <c r="H46" s="24"/>
      <c r="I46" s="27" t="s">
        <v>28</v>
      </c>
      <c r="J46" s="28">
        <v>20.0</v>
      </c>
      <c r="K46" s="24"/>
      <c r="L46" s="25"/>
      <c r="M46" s="24"/>
      <c r="N46" s="24"/>
      <c r="O46" s="26"/>
      <c r="P46" s="24"/>
      <c r="Q46" s="1"/>
      <c r="R46" s="1"/>
      <c r="S46" s="1"/>
      <c r="T46" s="1"/>
      <c r="U46" s="1"/>
      <c r="V46" s="1"/>
      <c r="W46" s="1"/>
      <c r="X46" s="1"/>
      <c r="Y46" s="1"/>
      <c r="Z46" s="1"/>
    </row>
    <row r="47" ht="34.5" customHeight="1">
      <c r="A47" s="1"/>
      <c r="B47" s="25"/>
      <c r="C47" s="24"/>
      <c r="D47" s="29"/>
      <c r="E47" s="29"/>
      <c r="F47" s="30"/>
      <c r="G47" s="31"/>
      <c r="H47" s="29"/>
      <c r="I47" s="32" t="s">
        <v>29</v>
      </c>
      <c r="J47" s="39">
        <f>IF((H45="Si"),(J46-J45),"NA")</f>
        <v>20</v>
      </c>
      <c r="K47" s="29"/>
      <c r="L47" s="25"/>
      <c r="M47" s="24"/>
      <c r="N47" s="24"/>
      <c r="O47" s="26"/>
      <c r="P47" s="24"/>
      <c r="Q47" s="1"/>
      <c r="R47" s="1"/>
      <c r="S47" s="1"/>
      <c r="T47" s="1"/>
      <c r="U47" s="1"/>
      <c r="V47" s="1"/>
      <c r="W47" s="1"/>
      <c r="X47" s="1"/>
      <c r="Y47" s="1"/>
      <c r="Z47" s="1"/>
    </row>
    <row r="48" ht="36.0" customHeight="1">
      <c r="A48" s="1"/>
      <c r="B48" s="25"/>
      <c r="C48" s="24"/>
      <c r="D48" s="13" t="s">
        <v>99</v>
      </c>
      <c r="E48" s="13" t="s">
        <v>100</v>
      </c>
      <c r="F48" s="35" t="s">
        <v>101</v>
      </c>
      <c r="G48" s="15"/>
      <c r="H48" s="16" t="s">
        <v>24</v>
      </c>
      <c r="I48" s="17" t="s">
        <v>25</v>
      </c>
      <c r="J48" s="19">
        <v>21.0</v>
      </c>
      <c r="K48" s="20">
        <f>IF((J50="NA"),"NA",IF(J48&gt;=10,10,((J48/20)*10)))</f>
        <v>10</v>
      </c>
      <c r="L48" s="25"/>
      <c r="M48" s="24"/>
      <c r="N48" s="24"/>
      <c r="O48" s="26"/>
      <c r="P48" s="24"/>
      <c r="Q48" s="1"/>
      <c r="R48" s="1"/>
      <c r="S48" s="1"/>
      <c r="T48" s="1"/>
      <c r="U48" s="1"/>
      <c r="V48" s="1"/>
      <c r="W48" s="1"/>
      <c r="X48" s="1"/>
      <c r="Y48" s="1"/>
      <c r="Z48" s="1"/>
    </row>
    <row r="49" ht="31.5" customHeight="1">
      <c r="A49" s="1"/>
      <c r="B49" s="25"/>
      <c r="C49" s="24"/>
      <c r="D49" s="24"/>
      <c r="E49" s="24"/>
      <c r="F49" s="25"/>
      <c r="G49" s="26"/>
      <c r="H49" s="24"/>
      <c r="I49" s="27" t="s">
        <v>42</v>
      </c>
      <c r="J49" s="28">
        <f>IF(H48="Si",20,"")</f>
        <v>20</v>
      </c>
      <c r="K49" s="24"/>
      <c r="L49" s="25"/>
      <c r="M49" s="24"/>
      <c r="N49" s="24"/>
      <c r="O49" s="26"/>
      <c r="P49" s="24"/>
      <c r="Q49" s="1"/>
      <c r="R49" s="1"/>
      <c r="S49" s="1"/>
      <c r="T49" s="1"/>
      <c r="U49" s="1"/>
      <c r="V49" s="1"/>
      <c r="W49" s="1"/>
      <c r="X49" s="1"/>
      <c r="Y49" s="1"/>
      <c r="Z49" s="1"/>
    </row>
    <row r="50" ht="31.5" customHeight="1">
      <c r="A50" s="1"/>
      <c r="B50" s="25"/>
      <c r="C50" s="29"/>
      <c r="D50" s="29"/>
      <c r="E50" s="29"/>
      <c r="F50" s="30"/>
      <c r="G50" s="31"/>
      <c r="H50" s="29"/>
      <c r="I50" s="32" t="s">
        <v>29</v>
      </c>
      <c r="J50" s="39" t="str">
        <f>IF((H48="Si"),(J48&amp;"/"&amp;J49&amp;"min"),"NA")</f>
        <v>21/20min</v>
      </c>
      <c r="K50" s="29"/>
      <c r="L50" s="25"/>
      <c r="M50" s="24"/>
      <c r="N50" s="24"/>
      <c r="O50" s="26"/>
      <c r="P50" s="24"/>
      <c r="Q50" s="1"/>
      <c r="R50" s="1"/>
      <c r="S50" s="1"/>
      <c r="T50" s="1"/>
      <c r="U50" s="1"/>
      <c r="V50" s="1"/>
      <c r="W50" s="1"/>
      <c r="X50" s="1"/>
      <c r="Y50" s="1"/>
      <c r="Z50" s="1"/>
    </row>
    <row r="51" ht="43.5" customHeight="1">
      <c r="A51" s="1"/>
      <c r="B51" s="25"/>
      <c r="C51" s="54" t="s">
        <v>105</v>
      </c>
      <c r="D51" s="16" t="s">
        <v>110</v>
      </c>
      <c r="E51" s="13" t="s">
        <v>112</v>
      </c>
      <c r="F51" s="35" t="s">
        <v>114</v>
      </c>
      <c r="G51" s="15"/>
      <c r="H51" s="16" t="s">
        <v>24</v>
      </c>
      <c r="I51" s="17" t="s">
        <v>25</v>
      </c>
      <c r="J51" s="19">
        <v>3.0</v>
      </c>
      <c r="K51" s="37">
        <f>IF((J52="NA"),"NA",IF(J52&gt;=10,0,IF(J52=1,10,((1-(J52/10))*10))))</f>
        <v>7</v>
      </c>
      <c r="L51" s="25"/>
      <c r="M51" s="24"/>
      <c r="N51" s="24"/>
      <c r="O51" s="26"/>
      <c r="P51" s="24"/>
      <c r="Q51" s="1"/>
      <c r="R51" s="1"/>
      <c r="S51" s="1"/>
      <c r="T51" s="1"/>
      <c r="U51" s="1"/>
      <c r="V51" s="1"/>
      <c r="W51" s="1"/>
      <c r="X51" s="1"/>
      <c r="Y51" s="1"/>
      <c r="Z51" s="1"/>
    </row>
    <row r="52" ht="34.5" customHeight="1">
      <c r="A52" s="1"/>
      <c r="B52" s="25"/>
      <c r="C52" s="24"/>
      <c r="D52" s="29"/>
      <c r="E52" s="29"/>
      <c r="F52" s="30"/>
      <c r="G52" s="31"/>
      <c r="H52" s="29"/>
      <c r="I52" s="32" t="s">
        <v>29</v>
      </c>
      <c r="J52" s="33">
        <f>IF(H51="Si",(J51),"NA")</f>
        <v>3</v>
      </c>
      <c r="K52" s="29"/>
      <c r="L52" s="25"/>
      <c r="M52" s="24"/>
      <c r="N52" s="24"/>
      <c r="O52" s="26"/>
      <c r="P52" s="24"/>
      <c r="Q52" s="1"/>
      <c r="R52" s="1"/>
      <c r="S52" s="1"/>
      <c r="T52" s="1"/>
      <c r="U52" s="1"/>
      <c r="V52" s="1"/>
      <c r="W52" s="1"/>
      <c r="X52" s="1"/>
      <c r="Y52" s="1"/>
      <c r="Z52" s="1"/>
    </row>
    <row r="53" ht="33.75" customHeight="1">
      <c r="A53" s="1"/>
      <c r="B53" s="25"/>
      <c r="C53" s="24"/>
      <c r="D53" s="16" t="s">
        <v>116</v>
      </c>
      <c r="E53" s="13" t="s">
        <v>117</v>
      </c>
      <c r="F53" s="35" t="s">
        <v>118</v>
      </c>
      <c r="G53" s="15"/>
      <c r="H53" s="16" t="s">
        <v>24</v>
      </c>
      <c r="I53" s="17" t="s">
        <v>25</v>
      </c>
      <c r="J53" s="19">
        <v>2.0</v>
      </c>
      <c r="K53" s="37">
        <f>IF((J54="NA"),"NA",IF(J54&gt;=10,0,IF(J54=1,10,((1-(J54/10))*10))))</f>
        <v>8</v>
      </c>
      <c r="L53" s="25"/>
      <c r="M53" s="24"/>
      <c r="N53" s="24"/>
      <c r="O53" s="26"/>
      <c r="P53" s="24"/>
      <c r="Q53" s="1"/>
      <c r="R53" s="1"/>
      <c r="S53" s="1"/>
      <c r="T53" s="1"/>
      <c r="U53" s="1"/>
      <c r="V53" s="1"/>
      <c r="W53" s="1"/>
      <c r="X53" s="1"/>
      <c r="Y53" s="1"/>
      <c r="Z53" s="1"/>
    </row>
    <row r="54" ht="34.5" customHeight="1">
      <c r="A54" s="1"/>
      <c r="B54" s="25"/>
      <c r="C54" s="24"/>
      <c r="D54" s="29"/>
      <c r="E54" s="29"/>
      <c r="F54" s="30"/>
      <c r="G54" s="31"/>
      <c r="H54" s="29"/>
      <c r="I54" s="32" t="s">
        <v>43</v>
      </c>
      <c r="J54" s="33">
        <f>IF(H53="Si",(J53),"NA")</f>
        <v>2</v>
      </c>
      <c r="K54" s="29"/>
      <c r="L54" s="25"/>
      <c r="M54" s="24"/>
      <c r="N54" s="24"/>
      <c r="O54" s="26"/>
      <c r="P54" s="24"/>
      <c r="Q54" s="1"/>
      <c r="R54" s="1"/>
      <c r="S54" s="1"/>
      <c r="T54" s="1"/>
      <c r="U54" s="1"/>
      <c r="V54" s="1"/>
      <c r="W54" s="1"/>
      <c r="X54" s="1"/>
      <c r="Y54" s="1"/>
      <c r="Z54" s="1"/>
    </row>
    <row r="55" ht="33.75" customHeight="1">
      <c r="A55" s="1"/>
      <c r="B55" s="25"/>
      <c r="C55" s="24"/>
      <c r="D55" s="13" t="s">
        <v>119</v>
      </c>
      <c r="E55" s="55" t="s">
        <v>134</v>
      </c>
      <c r="F55" s="35" t="s">
        <v>121</v>
      </c>
      <c r="G55" s="15"/>
      <c r="H55" s="16" t="s">
        <v>35</v>
      </c>
      <c r="I55" s="17" t="s">
        <v>25</v>
      </c>
      <c r="J55" s="19"/>
      <c r="K55" s="20" t="str">
        <f>IF((J57="NA"),"NA",IF(J57&gt;15,0,(((1-(J57/15))*10))))</f>
        <v>NA</v>
      </c>
      <c r="L55" s="25"/>
      <c r="M55" s="24"/>
      <c r="N55" s="24"/>
      <c r="O55" s="26"/>
      <c r="P55" s="24"/>
      <c r="Q55" s="1"/>
      <c r="R55" s="1"/>
      <c r="S55" s="1"/>
      <c r="T55" s="1"/>
      <c r="U55" s="1"/>
      <c r="V55" s="1"/>
      <c r="W55" s="1"/>
      <c r="X55" s="1"/>
      <c r="Y55" s="1"/>
      <c r="Z55" s="1"/>
    </row>
    <row r="56" ht="33.75" customHeight="1">
      <c r="A56" s="1"/>
      <c r="B56" s="25"/>
      <c r="C56" s="24"/>
      <c r="D56" s="24"/>
      <c r="E56" s="24"/>
      <c r="F56" s="25"/>
      <c r="G56" s="26"/>
      <c r="H56" s="24"/>
      <c r="I56" s="27" t="s">
        <v>28</v>
      </c>
      <c r="J56" s="28"/>
      <c r="K56" s="24"/>
      <c r="L56" s="25"/>
      <c r="M56" s="24"/>
      <c r="N56" s="24"/>
      <c r="O56" s="26"/>
      <c r="P56" s="24"/>
      <c r="Q56" s="1"/>
      <c r="R56" s="1"/>
      <c r="S56" s="1"/>
      <c r="T56" s="1"/>
      <c r="U56" s="1"/>
      <c r="V56" s="1"/>
      <c r="W56" s="1"/>
      <c r="X56" s="1"/>
      <c r="Y56" s="1"/>
      <c r="Z56" s="1"/>
    </row>
    <row r="57" ht="33.75" customHeight="1">
      <c r="A57" s="1"/>
      <c r="B57" s="25"/>
      <c r="C57" s="29"/>
      <c r="D57" s="29"/>
      <c r="E57" s="29"/>
      <c r="F57" s="30"/>
      <c r="G57" s="31"/>
      <c r="H57" s="29"/>
      <c r="I57" s="32" t="s">
        <v>29</v>
      </c>
      <c r="J57" s="39" t="str">
        <f>IF((H55="Si"),(J56-J55),"NA")</f>
        <v>NA</v>
      </c>
      <c r="K57" s="29"/>
      <c r="L57" s="25"/>
      <c r="M57" s="24"/>
      <c r="N57" s="24"/>
      <c r="O57" s="26"/>
      <c r="P57" s="24"/>
      <c r="Q57" s="1"/>
      <c r="R57" s="1"/>
      <c r="S57" s="1"/>
      <c r="T57" s="1"/>
      <c r="U57" s="1"/>
      <c r="V57" s="1"/>
      <c r="W57" s="1"/>
      <c r="X57" s="1"/>
      <c r="Y57" s="1"/>
      <c r="Z57" s="1"/>
    </row>
    <row r="58" ht="39.0" customHeight="1">
      <c r="A58" s="1"/>
      <c r="B58" s="25"/>
      <c r="C58" s="13" t="s">
        <v>124</v>
      </c>
      <c r="D58" s="13" t="s">
        <v>125</v>
      </c>
      <c r="E58" s="13" t="s">
        <v>126</v>
      </c>
      <c r="F58" s="35" t="s">
        <v>127</v>
      </c>
      <c r="G58" s="15"/>
      <c r="H58" s="16" t="s">
        <v>35</v>
      </c>
      <c r="I58" s="17" t="s">
        <v>25</v>
      </c>
      <c r="J58" s="19"/>
      <c r="K58" s="20" t="str">
        <f>IF((J60="NA"),"NA",IF(J58&gt;10,10,(((J58/10)*10))))</f>
        <v>NA</v>
      </c>
      <c r="L58" s="25"/>
      <c r="M58" s="24"/>
      <c r="N58" s="24"/>
      <c r="O58" s="26"/>
      <c r="P58" s="24"/>
      <c r="Q58" s="1"/>
      <c r="R58" s="1"/>
      <c r="S58" s="1"/>
      <c r="T58" s="1"/>
      <c r="U58" s="1"/>
      <c r="V58" s="1"/>
      <c r="W58" s="1"/>
      <c r="X58" s="1"/>
      <c r="Y58" s="1"/>
      <c r="Z58" s="1"/>
    </row>
    <row r="59" ht="35.25" customHeight="1">
      <c r="A59" s="1"/>
      <c r="B59" s="25"/>
      <c r="C59" s="24"/>
      <c r="D59" s="24"/>
      <c r="E59" s="24"/>
      <c r="F59" s="25"/>
      <c r="G59" s="26"/>
      <c r="H59" s="24"/>
      <c r="I59" s="27" t="s">
        <v>42</v>
      </c>
      <c r="J59" s="28" t="str">
        <f>IF(H58="Si",3,"")</f>
        <v/>
      </c>
      <c r="K59" s="24"/>
      <c r="L59" s="25"/>
      <c r="M59" s="24"/>
      <c r="N59" s="24"/>
      <c r="O59" s="26"/>
      <c r="P59" s="24"/>
      <c r="Q59" s="1"/>
      <c r="R59" s="1"/>
      <c r="S59" s="1"/>
      <c r="T59" s="1"/>
      <c r="U59" s="1"/>
      <c r="V59" s="1"/>
      <c r="W59" s="1"/>
      <c r="X59" s="1"/>
      <c r="Y59" s="1"/>
      <c r="Z59" s="1"/>
    </row>
    <row r="60" ht="33.0" customHeight="1">
      <c r="A60" s="1"/>
      <c r="B60" s="25"/>
      <c r="C60" s="24"/>
      <c r="D60" s="29"/>
      <c r="E60" s="29"/>
      <c r="F60" s="30"/>
      <c r="G60" s="31"/>
      <c r="H60" s="29"/>
      <c r="I60" s="32" t="s">
        <v>29</v>
      </c>
      <c r="J60" s="39" t="str">
        <f>IF(H58="Si",(J58&amp;"/"&amp;J59&amp;"min"),"NA")</f>
        <v>NA</v>
      </c>
      <c r="K60" s="29"/>
      <c r="L60" s="25"/>
      <c r="M60" s="24"/>
      <c r="N60" s="24"/>
      <c r="O60" s="26"/>
      <c r="P60" s="24"/>
      <c r="Q60" s="1"/>
      <c r="R60" s="1"/>
      <c r="S60" s="1"/>
      <c r="T60" s="1"/>
      <c r="U60" s="1"/>
      <c r="V60" s="1"/>
      <c r="W60" s="1"/>
      <c r="X60" s="1"/>
      <c r="Y60" s="1"/>
      <c r="Z60" s="1"/>
    </row>
    <row r="61" ht="33.0" customHeight="1">
      <c r="A61" s="1"/>
      <c r="B61" s="25"/>
      <c r="C61" s="24"/>
      <c r="D61" s="13" t="s">
        <v>132</v>
      </c>
      <c r="E61" s="13" t="s">
        <v>133</v>
      </c>
      <c r="F61" s="35" t="s">
        <v>127</v>
      </c>
      <c r="G61" s="15"/>
      <c r="H61" s="16" t="s">
        <v>35</v>
      </c>
      <c r="I61" s="17" t="s">
        <v>25</v>
      </c>
      <c r="J61" s="19"/>
      <c r="K61" s="20" t="str">
        <f>IF((J63="NA"),"NA",IF(J61&gt;10,10,(((J61/10)*10))))</f>
        <v>NA</v>
      </c>
      <c r="L61" s="25"/>
      <c r="M61" s="24"/>
      <c r="N61" s="24"/>
      <c r="O61" s="26"/>
      <c r="P61" s="24"/>
      <c r="Q61" s="1"/>
      <c r="R61" s="1"/>
      <c r="S61" s="1"/>
      <c r="T61" s="1"/>
      <c r="U61" s="1"/>
      <c r="V61" s="1"/>
      <c r="W61" s="1"/>
      <c r="X61" s="1"/>
      <c r="Y61" s="1"/>
      <c r="Z61" s="1"/>
    </row>
    <row r="62" ht="33.0" customHeight="1">
      <c r="A62" s="1"/>
      <c r="B62" s="25"/>
      <c r="C62" s="24"/>
      <c r="D62" s="24"/>
      <c r="E62" s="24"/>
      <c r="F62" s="25"/>
      <c r="G62" s="26"/>
      <c r="H62" s="24"/>
      <c r="I62" s="27" t="s">
        <v>42</v>
      </c>
      <c r="J62" s="28" t="str">
        <f>IF(H61="Si",3,"")</f>
        <v/>
      </c>
      <c r="K62" s="24"/>
      <c r="L62" s="25"/>
      <c r="M62" s="24"/>
      <c r="N62" s="24"/>
      <c r="O62" s="26"/>
      <c r="P62" s="24"/>
      <c r="Q62" s="1"/>
      <c r="R62" s="1"/>
      <c r="S62" s="1"/>
      <c r="T62" s="1"/>
      <c r="U62" s="1"/>
      <c r="V62" s="1"/>
      <c r="W62" s="1"/>
      <c r="X62" s="1"/>
      <c r="Y62" s="1"/>
      <c r="Z62" s="1"/>
    </row>
    <row r="63" ht="33.0" customHeight="1">
      <c r="A63" s="1"/>
      <c r="B63" s="25"/>
      <c r="C63" s="24"/>
      <c r="D63" s="29"/>
      <c r="E63" s="29"/>
      <c r="F63" s="30"/>
      <c r="G63" s="31"/>
      <c r="H63" s="29"/>
      <c r="I63" s="32" t="s">
        <v>29</v>
      </c>
      <c r="J63" s="39" t="str">
        <f>IF(H61="Si",(J61&amp;"/"&amp;J62&amp;"min"),"NA")</f>
        <v>NA</v>
      </c>
      <c r="K63" s="29"/>
      <c r="L63" s="25"/>
      <c r="M63" s="24"/>
      <c r="N63" s="24"/>
      <c r="O63" s="26"/>
      <c r="P63" s="24"/>
      <c r="Q63" s="1"/>
      <c r="R63" s="1"/>
      <c r="S63" s="1"/>
      <c r="T63" s="1"/>
      <c r="U63" s="1"/>
      <c r="V63" s="1"/>
      <c r="W63" s="1"/>
      <c r="X63" s="1"/>
      <c r="Y63" s="1"/>
      <c r="Z63" s="1"/>
    </row>
    <row r="64" ht="33.0" customHeight="1">
      <c r="A64" s="1"/>
      <c r="B64" s="25"/>
      <c r="C64" s="24"/>
      <c r="D64" s="13" t="s">
        <v>150</v>
      </c>
      <c r="E64" s="13" t="s">
        <v>153</v>
      </c>
      <c r="F64" s="35" t="s">
        <v>154</v>
      </c>
      <c r="G64" s="15"/>
      <c r="H64" s="16" t="s">
        <v>35</v>
      </c>
      <c r="I64" s="17" t="s">
        <v>25</v>
      </c>
      <c r="J64" s="19"/>
      <c r="K64" s="20" t="str">
        <f>IF((J66="NA"),"NA",IF(J64&gt;10,10,(((J64/10)*10))))</f>
        <v>NA</v>
      </c>
      <c r="L64" s="25"/>
      <c r="M64" s="24"/>
      <c r="N64" s="24"/>
      <c r="O64" s="26"/>
      <c r="P64" s="24"/>
      <c r="Q64" s="1"/>
      <c r="R64" s="1"/>
      <c r="S64" s="1"/>
      <c r="T64" s="1"/>
      <c r="U64" s="1"/>
      <c r="V64" s="1"/>
      <c r="W64" s="1"/>
      <c r="X64" s="1"/>
      <c r="Y64" s="1"/>
      <c r="Z64" s="1"/>
    </row>
    <row r="65" ht="33.0" customHeight="1">
      <c r="A65" s="1"/>
      <c r="B65" s="25"/>
      <c r="C65" s="24"/>
      <c r="D65" s="24"/>
      <c r="E65" s="24"/>
      <c r="F65" s="25"/>
      <c r="G65" s="26"/>
      <c r="H65" s="24"/>
      <c r="I65" s="27" t="s">
        <v>42</v>
      </c>
      <c r="J65" s="28" t="str">
        <f>IF(H64="Si",1,"")</f>
        <v/>
      </c>
      <c r="K65" s="24"/>
      <c r="L65" s="25"/>
      <c r="M65" s="24"/>
      <c r="N65" s="24"/>
      <c r="O65" s="26"/>
      <c r="P65" s="24"/>
      <c r="Q65" s="1"/>
      <c r="R65" s="1"/>
      <c r="S65" s="1"/>
      <c r="T65" s="1"/>
      <c r="U65" s="1"/>
      <c r="V65" s="1"/>
      <c r="W65" s="1"/>
      <c r="X65" s="1"/>
      <c r="Y65" s="1"/>
      <c r="Z65" s="1"/>
    </row>
    <row r="66" ht="33.0" customHeight="1">
      <c r="A66" s="1"/>
      <c r="B66" s="30"/>
      <c r="C66" s="29"/>
      <c r="D66" s="29"/>
      <c r="E66" s="29"/>
      <c r="F66" s="30"/>
      <c r="G66" s="31"/>
      <c r="H66" s="29"/>
      <c r="I66" s="32" t="s">
        <v>29</v>
      </c>
      <c r="J66" s="39" t="str">
        <f>IF(H64="Si",(J64&amp;"/"&amp;J65&amp;"min"),"NA")</f>
        <v>NA</v>
      </c>
      <c r="K66" s="29"/>
      <c r="L66" s="30"/>
      <c r="M66" s="29"/>
      <c r="N66" s="29"/>
      <c r="O66" s="31"/>
      <c r="P66" s="24"/>
      <c r="Q66" s="1"/>
      <c r="R66" s="1"/>
      <c r="S66" s="1"/>
      <c r="T66" s="1"/>
      <c r="U66" s="1"/>
      <c r="V66" s="1"/>
      <c r="W66" s="1"/>
      <c r="X66" s="1"/>
      <c r="Y66" s="1"/>
      <c r="Z66" s="1"/>
    </row>
    <row r="67" ht="5.25" customHeight="1">
      <c r="A67" s="1"/>
      <c r="B67" s="45"/>
      <c r="C67" s="40"/>
      <c r="D67" s="40"/>
      <c r="E67" s="40"/>
      <c r="F67" s="40"/>
      <c r="G67" s="40"/>
      <c r="H67" s="40"/>
      <c r="I67" s="40"/>
      <c r="J67" s="40"/>
      <c r="K67" s="40"/>
      <c r="L67" s="40"/>
      <c r="M67" s="40"/>
      <c r="N67" s="40"/>
      <c r="O67" s="9"/>
      <c r="P67" s="24"/>
      <c r="Q67" s="1"/>
      <c r="R67" s="1"/>
      <c r="S67" s="1"/>
      <c r="T67" s="1"/>
      <c r="U67" s="1"/>
      <c r="V67" s="1"/>
      <c r="W67" s="1"/>
      <c r="X67" s="1"/>
      <c r="Y67" s="1"/>
      <c r="Z67" s="1"/>
    </row>
    <row r="68" ht="36.75" customHeight="1">
      <c r="A68" s="1"/>
      <c r="B68" s="12" t="s">
        <v>137</v>
      </c>
      <c r="C68" s="13" t="s">
        <v>138</v>
      </c>
      <c r="D68" s="13" t="s">
        <v>139</v>
      </c>
      <c r="E68" s="13" t="s">
        <v>140</v>
      </c>
      <c r="F68" s="14">
        <v>1.0</v>
      </c>
      <c r="G68" s="15"/>
      <c r="H68" s="16" t="s">
        <v>35</v>
      </c>
      <c r="I68" s="17" t="s">
        <v>25</v>
      </c>
      <c r="J68" s="19"/>
      <c r="K68" s="20" t="str">
        <f>IF((J70="NA"),"NA",((J70/F68)*10))</f>
        <v>NA</v>
      </c>
      <c r="L68" s="20">
        <f>IF(AND(H68="No",H71="No",H74="No",H77="No",H80="No",H83="No",H86="No",H89="No",H92="No",H95="No"),0,AVERAGE(K68:K97))</f>
        <v>6.458333333</v>
      </c>
      <c r="M68" s="20" t="s">
        <v>27</v>
      </c>
      <c r="N68" s="21">
        <v>0.15</v>
      </c>
      <c r="O68" s="20">
        <f>L68*N68</f>
        <v>0.96875</v>
      </c>
      <c r="P68" s="24"/>
      <c r="Q68" s="1"/>
      <c r="R68" s="1"/>
      <c r="S68" s="1"/>
      <c r="T68" s="1"/>
      <c r="U68" s="1"/>
      <c r="V68" s="1"/>
      <c r="W68" s="1"/>
      <c r="X68" s="1"/>
      <c r="Y68" s="1"/>
      <c r="Z68" s="1"/>
    </row>
    <row r="69" ht="37.5" customHeight="1">
      <c r="A69" s="1"/>
      <c r="B69" s="24"/>
      <c r="C69" s="24"/>
      <c r="D69" s="24"/>
      <c r="E69" s="24"/>
      <c r="F69" s="25"/>
      <c r="G69" s="26"/>
      <c r="H69" s="24"/>
      <c r="I69" s="27" t="s">
        <v>28</v>
      </c>
      <c r="J69" s="28"/>
      <c r="K69" s="24"/>
      <c r="L69" s="24"/>
      <c r="M69" s="24"/>
      <c r="N69" s="24"/>
      <c r="O69" s="24"/>
      <c r="P69" s="24"/>
      <c r="Q69" s="1"/>
      <c r="R69" s="1"/>
      <c r="S69" s="1"/>
      <c r="T69" s="1"/>
      <c r="U69" s="1"/>
      <c r="V69" s="1"/>
      <c r="W69" s="1"/>
      <c r="X69" s="1"/>
      <c r="Y69" s="1"/>
      <c r="Z69" s="1"/>
    </row>
    <row r="70" ht="42.75" customHeight="1">
      <c r="A70" s="1"/>
      <c r="B70" s="24"/>
      <c r="C70" s="24"/>
      <c r="D70" s="29"/>
      <c r="E70" s="29"/>
      <c r="F70" s="30"/>
      <c r="G70" s="31"/>
      <c r="H70" s="29"/>
      <c r="I70" s="32" t="s">
        <v>29</v>
      </c>
      <c r="J70" s="33" t="str">
        <f>IF(AND(H68="Si"),(J68/J69),"NA")</f>
        <v>NA</v>
      </c>
      <c r="K70" s="29"/>
      <c r="L70" s="24"/>
      <c r="M70" s="24"/>
      <c r="N70" s="24"/>
      <c r="O70" s="24"/>
      <c r="P70" s="24"/>
      <c r="Q70" s="1"/>
      <c r="R70" s="1"/>
      <c r="S70" s="1"/>
      <c r="T70" s="1"/>
      <c r="U70" s="1"/>
      <c r="V70" s="1"/>
      <c r="W70" s="1"/>
      <c r="X70" s="1"/>
      <c r="Y70" s="1"/>
      <c r="Z70" s="1"/>
    </row>
    <row r="71" ht="38.25" customHeight="1">
      <c r="A71" s="1"/>
      <c r="B71" s="24"/>
      <c r="C71" s="24"/>
      <c r="D71" s="13" t="s">
        <v>143</v>
      </c>
      <c r="E71" s="13" t="s">
        <v>145</v>
      </c>
      <c r="F71" s="35">
        <v>1.0</v>
      </c>
      <c r="G71" s="15"/>
      <c r="H71" s="16" t="s">
        <v>35</v>
      </c>
      <c r="I71" s="17" t="s">
        <v>25</v>
      </c>
      <c r="J71" s="19"/>
      <c r="K71" s="20" t="str">
        <f>IF((J73="NA"),"NA",((J73/F71)*10))</f>
        <v>NA</v>
      </c>
      <c r="L71" s="24"/>
      <c r="M71" s="24"/>
      <c r="N71" s="24"/>
      <c r="O71" s="24"/>
      <c r="P71" s="24"/>
      <c r="Q71" s="1"/>
      <c r="R71" s="1"/>
      <c r="S71" s="1"/>
      <c r="T71" s="1"/>
      <c r="U71" s="1"/>
      <c r="V71" s="1"/>
      <c r="W71" s="1"/>
      <c r="X71" s="1"/>
      <c r="Y71" s="1"/>
      <c r="Z71" s="1"/>
    </row>
    <row r="72" ht="33.75" customHeight="1">
      <c r="A72" s="1"/>
      <c r="B72" s="24"/>
      <c r="C72" s="24"/>
      <c r="D72" s="24"/>
      <c r="E72" s="24"/>
      <c r="F72" s="25"/>
      <c r="G72" s="26"/>
      <c r="H72" s="24"/>
      <c r="I72" s="27" t="s">
        <v>28</v>
      </c>
      <c r="J72" s="28"/>
      <c r="K72" s="24"/>
      <c r="L72" s="24"/>
      <c r="M72" s="24"/>
      <c r="N72" s="24"/>
      <c r="O72" s="24"/>
      <c r="P72" s="24"/>
      <c r="Q72" s="1"/>
      <c r="R72" s="1"/>
      <c r="S72" s="1"/>
      <c r="T72" s="1"/>
      <c r="U72" s="1"/>
      <c r="V72" s="1"/>
      <c r="W72" s="1"/>
      <c r="X72" s="1"/>
      <c r="Y72" s="1"/>
      <c r="Z72" s="1"/>
    </row>
    <row r="73" ht="33.75" customHeight="1">
      <c r="A73" s="1"/>
      <c r="B73" s="24"/>
      <c r="C73" s="29"/>
      <c r="D73" s="29"/>
      <c r="E73" s="29"/>
      <c r="F73" s="30"/>
      <c r="G73" s="31"/>
      <c r="H73" s="29"/>
      <c r="I73" s="32" t="s">
        <v>29</v>
      </c>
      <c r="J73" s="33" t="str">
        <f>IF(AND(H71="Si"),(J71/J72),"NA")</f>
        <v>NA</v>
      </c>
      <c r="K73" s="29"/>
      <c r="L73" s="24"/>
      <c r="M73" s="24"/>
      <c r="N73" s="24"/>
      <c r="O73" s="24"/>
      <c r="P73" s="24"/>
      <c r="Q73" s="1"/>
      <c r="R73" s="1"/>
      <c r="S73" s="1"/>
      <c r="T73" s="1"/>
      <c r="U73" s="1"/>
      <c r="V73" s="1"/>
      <c r="W73" s="1"/>
      <c r="X73" s="1"/>
      <c r="Y73" s="1"/>
      <c r="Z73" s="1"/>
    </row>
    <row r="74" ht="36.0" customHeight="1">
      <c r="A74" s="1"/>
      <c r="B74" s="24"/>
      <c r="C74" s="54" t="s">
        <v>147</v>
      </c>
      <c r="D74" s="13" t="s">
        <v>157</v>
      </c>
      <c r="E74" s="13" t="s">
        <v>171</v>
      </c>
      <c r="F74" s="35">
        <v>1.0</v>
      </c>
      <c r="G74" s="15"/>
      <c r="H74" s="16" t="s">
        <v>24</v>
      </c>
      <c r="I74" s="17" t="s">
        <v>25</v>
      </c>
      <c r="J74" s="19">
        <v>25.0</v>
      </c>
      <c r="K74" s="20">
        <f>IF((J76="NA"),"NA",((J76/F74)*10))</f>
        <v>10</v>
      </c>
      <c r="L74" s="24"/>
      <c r="M74" s="24"/>
      <c r="N74" s="24"/>
      <c r="O74" s="24"/>
      <c r="P74" s="24"/>
      <c r="Q74" s="1"/>
      <c r="R74" s="1"/>
      <c r="S74" s="1"/>
      <c r="T74" s="1"/>
      <c r="U74" s="1"/>
      <c r="V74" s="1"/>
      <c r="W74" s="1"/>
      <c r="X74" s="1"/>
      <c r="Y74" s="1"/>
      <c r="Z74" s="1"/>
    </row>
    <row r="75" ht="34.5" customHeight="1">
      <c r="A75" s="1"/>
      <c r="B75" s="24"/>
      <c r="C75" s="24"/>
      <c r="D75" s="24"/>
      <c r="E75" s="24"/>
      <c r="F75" s="25"/>
      <c r="G75" s="26"/>
      <c r="H75" s="24"/>
      <c r="I75" s="27" t="s">
        <v>28</v>
      </c>
      <c r="J75" s="28">
        <v>25.0</v>
      </c>
      <c r="K75" s="24"/>
      <c r="L75" s="24"/>
      <c r="M75" s="24"/>
      <c r="N75" s="24"/>
      <c r="O75" s="24"/>
      <c r="P75" s="24"/>
      <c r="Q75" s="1"/>
      <c r="R75" s="1"/>
      <c r="S75" s="1"/>
      <c r="T75" s="1"/>
      <c r="U75" s="1"/>
      <c r="V75" s="1"/>
      <c r="W75" s="1"/>
      <c r="X75" s="1"/>
      <c r="Y75" s="1"/>
      <c r="Z75" s="1"/>
    </row>
    <row r="76" ht="36.0" customHeight="1">
      <c r="A76" s="1"/>
      <c r="B76" s="24"/>
      <c r="C76" s="29"/>
      <c r="D76" s="29"/>
      <c r="E76" s="29"/>
      <c r="F76" s="30"/>
      <c r="G76" s="31"/>
      <c r="H76" s="29"/>
      <c r="I76" s="32" t="s">
        <v>29</v>
      </c>
      <c r="J76" s="33">
        <f>IF(AND(H74="Si"),(J74/J75),"NA")</f>
        <v>1</v>
      </c>
      <c r="K76" s="29"/>
      <c r="L76" s="24"/>
      <c r="M76" s="24"/>
      <c r="N76" s="24"/>
      <c r="O76" s="24"/>
      <c r="P76" s="24"/>
      <c r="Q76" s="1"/>
      <c r="R76" s="1"/>
      <c r="S76" s="1"/>
      <c r="T76" s="1"/>
      <c r="U76" s="1"/>
      <c r="V76" s="1"/>
      <c r="W76" s="1"/>
      <c r="X76" s="1"/>
      <c r="Y76" s="1"/>
      <c r="Z76" s="1"/>
    </row>
    <row r="77" ht="38.25" customHeight="1">
      <c r="A77" s="1"/>
      <c r="B77" s="24"/>
      <c r="C77" s="54" t="s">
        <v>160</v>
      </c>
      <c r="D77" s="13" t="s">
        <v>166</v>
      </c>
      <c r="E77" s="13" t="s">
        <v>177</v>
      </c>
      <c r="F77" s="14">
        <v>1.0</v>
      </c>
      <c r="G77" s="15"/>
      <c r="H77" s="16" t="s">
        <v>24</v>
      </c>
      <c r="I77" s="17" t="s">
        <v>25</v>
      </c>
      <c r="J77" s="19">
        <v>90.0</v>
      </c>
      <c r="K77" s="20">
        <f>IF((J79="NA"),"NA",((J79/F77)*10))</f>
        <v>9.375</v>
      </c>
      <c r="L77" s="24"/>
      <c r="M77" s="24"/>
      <c r="N77" s="24"/>
      <c r="O77" s="24"/>
      <c r="P77" s="24"/>
      <c r="Q77" s="1"/>
      <c r="R77" s="1"/>
      <c r="S77" s="1"/>
      <c r="T77" s="1"/>
      <c r="U77" s="1"/>
      <c r="V77" s="1"/>
      <c r="W77" s="1"/>
      <c r="X77" s="1"/>
      <c r="Y77" s="1"/>
      <c r="Z77" s="1"/>
    </row>
    <row r="78" ht="36.75" customHeight="1">
      <c r="A78" s="1"/>
      <c r="B78" s="24"/>
      <c r="C78" s="24"/>
      <c r="D78" s="24"/>
      <c r="E78" s="24"/>
      <c r="F78" s="25"/>
      <c r="G78" s="26"/>
      <c r="H78" s="24"/>
      <c r="I78" s="27" t="s">
        <v>28</v>
      </c>
      <c r="J78" s="28">
        <v>96.0</v>
      </c>
      <c r="K78" s="24"/>
      <c r="L78" s="24"/>
      <c r="M78" s="24"/>
      <c r="N78" s="24"/>
      <c r="O78" s="24"/>
      <c r="P78" s="24"/>
      <c r="Q78" s="1"/>
      <c r="R78" s="1"/>
      <c r="S78" s="1"/>
      <c r="T78" s="1"/>
      <c r="U78" s="1"/>
      <c r="V78" s="1"/>
      <c r="W78" s="1"/>
      <c r="X78" s="1"/>
      <c r="Y78" s="1"/>
      <c r="Z78" s="1"/>
    </row>
    <row r="79" ht="39.75" customHeight="1">
      <c r="A79" s="1"/>
      <c r="B79" s="24"/>
      <c r="C79" s="24"/>
      <c r="D79" s="29"/>
      <c r="E79" s="29"/>
      <c r="F79" s="30"/>
      <c r="G79" s="31"/>
      <c r="H79" s="29"/>
      <c r="I79" s="32" t="s">
        <v>29</v>
      </c>
      <c r="J79" s="33">
        <f>IF(AND(H77="Si"),(J77/J78),"NA")</f>
        <v>0.9375</v>
      </c>
      <c r="K79" s="29"/>
      <c r="L79" s="24"/>
      <c r="M79" s="24"/>
      <c r="N79" s="24"/>
      <c r="O79" s="24"/>
      <c r="P79" s="24"/>
      <c r="Q79" s="1"/>
      <c r="R79" s="1"/>
      <c r="S79" s="1"/>
      <c r="T79" s="1"/>
      <c r="U79" s="1"/>
      <c r="V79" s="1"/>
      <c r="W79" s="1"/>
      <c r="X79" s="1"/>
      <c r="Y79" s="1"/>
      <c r="Z79" s="1"/>
    </row>
    <row r="80" ht="34.5" customHeight="1">
      <c r="A80" s="1"/>
      <c r="B80" s="24"/>
      <c r="C80" s="24"/>
      <c r="D80" s="13" t="s">
        <v>170</v>
      </c>
      <c r="E80" s="13" t="s">
        <v>184</v>
      </c>
      <c r="F80" s="14">
        <v>0.0</v>
      </c>
      <c r="G80" s="15"/>
      <c r="H80" s="16" t="s">
        <v>35</v>
      </c>
      <c r="I80" s="17" t="s">
        <v>25</v>
      </c>
      <c r="J80" s="19"/>
      <c r="K80" s="37" t="str">
        <f>IF((J82="NA"),"NA",((1-J82)*10))</f>
        <v>NA</v>
      </c>
      <c r="L80" s="24"/>
      <c r="M80" s="24"/>
      <c r="N80" s="24"/>
      <c r="O80" s="24"/>
      <c r="P80" s="24"/>
      <c r="Q80" s="1"/>
      <c r="R80" s="1"/>
      <c r="S80" s="1"/>
      <c r="T80" s="1"/>
      <c r="U80" s="1"/>
      <c r="V80" s="1"/>
      <c r="W80" s="1"/>
      <c r="X80" s="1"/>
      <c r="Y80" s="1"/>
      <c r="Z80" s="1"/>
    </row>
    <row r="81" ht="35.25" customHeight="1">
      <c r="A81" s="1"/>
      <c r="B81" s="24"/>
      <c r="C81" s="24"/>
      <c r="D81" s="24"/>
      <c r="E81" s="24"/>
      <c r="F81" s="25"/>
      <c r="G81" s="26"/>
      <c r="H81" s="24"/>
      <c r="I81" s="27" t="s">
        <v>28</v>
      </c>
      <c r="J81" s="28"/>
      <c r="K81" s="24"/>
      <c r="L81" s="24"/>
      <c r="M81" s="24"/>
      <c r="N81" s="24"/>
      <c r="O81" s="24"/>
      <c r="P81" s="24"/>
      <c r="Q81" s="1"/>
      <c r="R81" s="1"/>
      <c r="S81" s="1"/>
      <c r="T81" s="1"/>
      <c r="U81" s="1"/>
      <c r="V81" s="1"/>
      <c r="W81" s="1"/>
      <c r="X81" s="1"/>
      <c r="Y81" s="1"/>
      <c r="Z81" s="1"/>
    </row>
    <row r="82" ht="33.75" customHeight="1">
      <c r="A82" s="1"/>
      <c r="B82" s="24"/>
      <c r="C82" s="24"/>
      <c r="D82" s="29"/>
      <c r="E82" s="29"/>
      <c r="F82" s="30"/>
      <c r="G82" s="31"/>
      <c r="H82" s="29"/>
      <c r="I82" s="32" t="s">
        <v>43</v>
      </c>
      <c r="J82" s="33" t="str">
        <f>IF(AND(H80="Si"),((J80/J81)),"NA")</f>
        <v>NA</v>
      </c>
      <c r="K82" s="29"/>
      <c r="L82" s="24"/>
      <c r="M82" s="24"/>
      <c r="N82" s="24"/>
      <c r="O82" s="24"/>
      <c r="P82" s="24"/>
      <c r="Q82" s="1"/>
      <c r="R82" s="1"/>
      <c r="S82" s="1"/>
      <c r="T82" s="1"/>
      <c r="U82" s="1"/>
      <c r="V82" s="1"/>
      <c r="W82" s="1"/>
      <c r="X82" s="1"/>
      <c r="Y82" s="1"/>
      <c r="Z82" s="1"/>
    </row>
    <row r="83" ht="34.5" customHeight="1">
      <c r="A83" s="1"/>
      <c r="B83" s="24"/>
      <c r="C83" s="24"/>
      <c r="D83" s="13" t="s">
        <v>176</v>
      </c>
      <c r="E83" s="13" t="s">
        <v>187</v>
      </c>
      <c r="F83" s="14">
        <v>1.0</v>
      </c>
      <c r="G83" s="15"/>
      <c r="H83" s="16" t="s">
        <v>35</v>
      </c>
      <c r="I83" s="17" t="s">
        <v>25</v>
      </c>
      <c r="J83" s="19"/>
      <c r="K83" s="20" t="str">
        <f>IF((J85="NA"),"NA",((J85/F83)*10))</f>
        <v>NA</v>
      </c>
      <c r="L83" s="24"/>
      <c r="M83" s="24"/>
      <c r="N83" s="24"/>
      <c r="O83" s="24"/>
      <c r="P83" s="24"/>
      <c r="Q83" s="1"/>
      <c r="R83" s="1"/>
      <c r="S83" s="1"/>
      <c r="T83" s="1"/>
      <c r="U83" s="1"/>
      <c r="V83" s="1"/>
      <c r="W83" s="1"/>
      <c r="X83" s="1"/>
      <c r="Y83" s="1"/>
      <c r="Z83" s="1"/>
    </row>
    <row r="84" ht="34.5" customHeight="1">
      <c r="A84" s="1"/>
      <c r="B84" s="24"/>
      <c r="C84" s="24"/>
      <c r="D84" s="24"/>
      <c r="E84" s="24"/>
      <c r="F84" s="25"/>
      <c r="G84" s="26"/>
      <c r="H84" s="24"/>
      <c r="I84" s="27" t="s">
        <v>28</v>
      </c>
      <c r="J84" s="28"/>
      <c r="K84" s="24"/>
      <c r="L84" s="24"/>
      <c r="M84" s="24"/>
      <c r="N84" s="24"/>
      <c r="O84" s="24"/>
      <c r="P84" s="24"/>
      <c r="Q84" s="1"/>
      <c r="R84" s="1"/>
      <c r="S84" s="1"/>
      <c r="T84" s="1"/>
      <c r="U84" s="1"/>
      <c r="V84" s="1"/>
      <c r="W84" s="1"/>
      <c r="X84" s="1"/>
      <c r="Y84" s="1"/>
      <c r="Z84" s="1"/>
    </row>
    <row r="85" ht="34.5" customHeight="1">
      <c r="A85" s="1"/>
      <c r="B85" s="24"/>
      <c r="C85" s="29"/>
      <c r="D85" s="29"/>
      <c r="E85" s="29"/>
      <c r="F85" s="30"/>
      <c r="G85" s="31"/>
      <c r="H85" s="29"/>
      <c r="I85" s="32" t="s">
        <v>29</v>
      </c>
      <c r="J85" s="33" t="str">
        <f>IF(AND(H83="Si"),(J83/J84),"NA")</f>
        <v>NA</v>
      </c>
      <c r="K85" s="29"/>
      <c r="L85" s="24"/>
      <c r="M85" s="24"/>
      <c r="N85" s="24"/>
      <c r="O85" s="24"/>
      <c r="P85" s="24"/>
      <c r="Q85" s="1"/>
      <c r="R85" s="1"/>
      <c r="S85" s="1"/>
      <c r="T85" s="1"/>
      <c r="U85" s="1"/>
      <c r="V85" s="1"/>
      <c r="W85" s="1"/>
      <c r="X85" s="1"/>
      <c r="Y85" s="1"/>
      <c r="Z85" s="1"/>
    </row>
    <row r="86" ht="34.5" customHeight="1">
      <c r="A86" s="1"/>
      <c r="B86" s="24"/>
      <c r="C86" s="54" t="s">
        <v>182</v>
      </c>
      <c r="D86" s="13" t="s">
        <v>183</v>
      </c>
      <c r="E86" s="13" t="s">
        <v>185</v>
      </c>
      <c r="F86" s="14">
        <v>1.0</v>
      </c>
      <c r="G86" s="15"/>
      <c r="H86" s="16" t="s">
        <v>35</v>
      </c>
      <c r="I86" s="17" t="s">
        <v>25</v>
      </c>
      <c r="J86" s="19"/>
      <c r="K86" s="20" t="str">
        <f>IF((J88="NA"),"NA",((J88/F86)*10))</f>
        <v>NA</v>
      </c>
      <c r="L86" s="24"/>
      <c r="M86" s="24"/>
      <c r="N86" s="24"/>
      <c r="O86" s="24"/>
      <c r="P86" s="24"/>
      <c r="Q86" s="1"/>
      <c r="R86" s="1"/>
      <c r="S86" s="1"/>
      <c r="T86" s="1"/>
      <c r="U86" s="1"/>
      <c r="V86" s="1"/>
      <c r="W86" s="1"/>
      <c r="X86" s="1"/>
      <c r="Y86" s="1"/>
      <c r="Z86" s="1"/>
    </row>
    <row r="87" ht="34.5" customHeight="1">
      <c r="A87" s="1"/>
      <c r="B87" s="24"/>
      <c r="C87" s="24"/>
      <c r="D87" s="24"/>
      <c r="E87" s="24"/>
      <c r="F87" s="25"/>
      <c r="G87" s="26"/>
      <c r="H87" s="24"/>
      <c r="I87" s="27" t="s">
        <v>28</v>
      </c>
      <c r="J87" s="28"/>
      <c r="K87" s="24"/>
      <c r="L87" s="24"/>
      <c r="M87" s="24"/>
      <c r="N87" s="24"/>
      <c r="O87" s="24"/>
      <c r="P87" s="24"/>
      <c r="Q87" s="1"/>
      <c r="R87" s="1"/>
      <c r="S87" s="1"/>
      <c r="T87" s="1"/>
      <c r="U87" s="1"/>
      <c r="V87" s="1"/>
      <c r="W87" s="1"/>
      <c r="X87" s="1"/>
      <c r="Y87" s="1"/>
      <c r="Z87" s="1"/>
    </row>
    <row r="88" ht="34.5" customHeight="1">
      <c r="A88" s="1"/>
      <c r="B88" s="24"/>
      <c r="C88" s="24"/>
      <c r="D88" s="29"/>
      <c r="E88" s="29"/>
      <c r="F88" s="30"/>
      <c r="G88" s="31"/>
      <c r="H88" s="29"/>
      <c r="I88" s="32" t="s">
        <v>29</v>
      </c>
      <c r="J88" s="33" t="str">
        <f>IF(AND(H86="Si"),(J86/J87),"NA")</f>
        <v>NA</v>
      </c>
      <c r="K88" s="29"/>
      <c r="L88" s="24"/>
      <c r="M88" s="24"/>
      <c r="N88" s="24"/>
      <c r="O88" s="24"/>
      <c r="P88" s="24"/>
      <c r="Q88" s="57" t="str">
        <f>IF(N170=100%," ","ERROR:
Revisar la columna PORCENTAJE DE IMPORTANCIA, los valores que fueron ingresados en las distintas celdas no deben sobrepasar el 100%")</f>
        <v> </v>
      </c>
      <c r="R88" s="1"/>
      <c r="S88" s="1"/>
      <c r="T88" s="1"/>
      <c r="U88" s="1"/>
      <c r="V88" s="1"/>
      <c r="W88" s="1"/>
      <c r="X88" s="1"/>
      <c r="Y88" s="1"/>
      <c r="Z88" s="1"/>
    </row>
    <row r="89" ht="34.5" customHeight="1">
      <c r="A89" s="1"/>
      <c r="B89" s="24"/>
      <c r="C89" s="24"/>
      <c r="D89" s="13" t="s">
        <v>188</v>
      </c>
      <c r="E89" s="13" t="s">
        <v>196</v>
      </c>
      <c r="F89" s="14">
        <v>1.0</v>
      </c>
      <c r="G89" s="15"/>
      <c r="H89" s="16" t="s">
        <v>35</v>
      </c>
      <c r="I89" s="17" t="s">
        <v>25</v>
      </c>
      <c r="J89" s="19"/>
      <c r="K89" s="20" t="str">
        <f>IF((J91="NA"),"NA",((J91/F89)*10))</f>
        <v>NA</v>
      </c>
      <c r="L89" s="24"/>
      <c r="M89" s="24"/>
      <c r="N89" s="24"/>
      <c r="O89" s="24"/>
      <c r="P89" s="24"/>
      <c r="Q89" s="25"/>
      <c r="R89" s="1"/>
      <c r="S89" s="1"/>
      <c r="T89" s="1"/>
      <c r="U89" s="1"/>
      <c r="V89" s="1"/>
      <c r="W89" s="1"/>
      <c r="X89" s="1"/>
      <c r="Y89" s="1"/>
      <c r="Z89" s="1"/>
    </row>
    <row r="90" ht="34.5" customHeight="1">
      <c r="A90" s="1"/>
      <c r="B90" s="24"/>
      <c r="C90" s="24"/>
      <c r="D90" s="24"/>
      <c r="E90" s="24"/>
      <c r="F90" s="25"/>
      <c r="G90" s="26"/>
      <c r="H90" s="24"/>
      <c r="I90" s="27" t="s">
        <v>28</v>
      </c>
      <c r="J90" s="28"/>
      <c r="K90" s="24"/>
      <c r="L90" s="24"/>
      <c r="M90" s="24"/>
      <c r="N90" s="24"/>
      <c r="O90" s="24"/>
      <c r="P90" s="24"/>
      <c r="Q90" s="25"/>
      <c r="R90" s="1"/>
      <c r="S90" s="1"/>
      <c r="T90" s="1"/>
      <c r="U90" s="1"/>
      <c r="V90" s="1"/>
      <c r="W90" s="1"/>
      <c r="X90" s="1"/>
      <c r="Y90" s="1"/>
      <c r="Z90" s="1"/>
    </row>
    <row r="91" ht="45.0" customHeight="1">
      <c r="A91" s="1"/>
      <c r="B91" s="24"/>
      <c r="C91" s="29"/>
      <c r="D91" s="29"/>
      <c r="E91" s="29"/>
      <c r="F91" s="30"/>
      <c r="G91" s="31"/>
      <c r="H91" s="29"/>
      <c r="I91" s="32" t="s">
        <v>29</v>
      </c>
      <c r="J91" s="33" t="str">
        <f>IF(AND(H89="Si"),(J89/J90),"NA")</f>
        <v>NA</v>
      </c>
      <c r="K91" s="29"/>
      <c r="L91" s="24"/>
      <c r="M91" s="24"/>
      <c r="N91" s="24"/>
      <c r="O91" s="24"/>
      <c r="P91" s="24"/>
      <c r="Q91" s="1"/>
      <c r="R91" s="1"/>
      <c r="S91" s="1"/>
      <c r="T91" s="1"/>
      <c r="U91" s="1"/>
      <c r="V91" s="1"/>
      <c r="W91" s="1"/>
      <c r="X91" s="1"/>
      <c r="Y91" s="1"/>
      <c r="Z91" s="1"/>
    </row>
    <row r="92" ht="34.5" customHeight="1">
      <c r="A92" s="1"/>
      <c r="B92" s="24"/>
      <c r="C92" s="13" t="s">
        <v>193</v>
      </c>
      <c r="D92" s="13" t="s">
        <v>194</v>
      </c>
      <c r="E92" s="13" t="s">
        <v>195</v>
      </c>
      <c r="F92" s="14">
        <v>1.0</v>
      </c>
      <c r="G92" s="15"/>
      <c r="H92" s="16" t="s">
        <v>24</v>
      </c>
      <c r="I92" s="17" t="s">
        <v>25</v>
      </c>
      <c r="J92" s="19">
        <v>0.0</v>
      </c>
      <c r="K92" s="20">
        <f>IF((J94="NA"),"NA",((J94/F92)*10))</f>
        <v>0</v>
      </c>
      <c r="L92" s="24"/>
      <c r="M92" s="24"/>
      <c r="N92" s="24"/>
      <c r="O92" s="24"/>
      <c r="P92" s="24"/>
      <c r="Q92" s="1"/>
      <c r="R92" s="1"/>
      <c r="S92" s="1"/>
      <c r="T92" s="1"/>
      <c r="U92" s="1"/>
      <c r="V92" s="1"/>
      <c r="W92" s="1"/>
      <c r="X92" s="1"/>
      <c r="Y92" s="1"/>
      <c r="Z92" s="1"/>
    </row>
    <row r="93" ht="34.5" customHeight="1">
      <c r="A93" s="1"/>
      <c r="B93" s="24"/>
      <c r="C93" s="24"/>
      <c r="D93" s="24"/>
      <c r="E93" s="24"/>
      <c r="F93" s="25"/>
      <c r="G93" s="26"/>
      <c r="H93" s="24"/>
      <c r="I93" s="27" t="s">
        <v>28</v>
      </c>
      <c r="J93" s="28">
        <v>76.0</v>
      </c>
      <c r="K93" s="24"/>
      <c r="L93" s="24"/>
      <c r="M93" s="24"/>
      <c r="N93" s="24"/>
      <c r="O93" s="24"/>
      <c r="P93" s="24"/>
      <c r="Q93" s="1"/>
      <c r="R93" s="1"/>
      <c r="S93" s="1"/>
      <c r="T93" s="1"/>
      <c r="U93" s="1"/>
      <c r="V93" s="1"/>
      <c r="W93" s="1"/>
      <c r="X93" s="1"/>
      <c r="Y93" s="1"/>
      <c r="Z93" s="1"/>
    </row>
    <row r="94" ht="34.5" customHeight="1">
      <c r="A94" s="1"/>
      <c r="B94" s="24"/>
      <c r="C94" s="29"/>
      <c r="D94" s="29"/>
      <c r="E94" s="29"/>
      <c r="F94" s="30"/>
      <c r="G94" s="31"/>
      <c r="H94" s="29"/>
      <c r="I94" s="32" t="s">
        <v>29</v>
      </c>
      <c r="J94" s="33">
        <f>IF(AND(H92="Si"),(J92/J93),"NA")</f>
        <v>0</v>
      </c>
      <c r="K94" s="29"/>
      <c r="L94" s="24"/>
      <c r="M94" s="24"/>
      <c r="N94" s="24"/>
      <c r="O94" s="24"/>
      <c r="P94" s="24"/>
      <c r="Q94" s="1"/>
      <c r="R94" s="1"/>
      <c r="S94" s="1"/>
      <c r="T94" s="1"/>
      <c r="U94" s="1"/>
      <c r="V94" s="1"/>
      <c r="W94" s="1"/>
      <c r="X94" s="1"/>
      <c r="Y94" s="1"/>
      <c r="Z94" s="1"/>
    </row>
    <row r="95" ht="34.5" customHeight="1">
      <c r="A95" s="1"/>
      <c r="B95" s="24"/>
      <c r="C95" s="13" t="s">
        <v>197</v>
      </c>
      <c r="D95" s="13" t="s">
        <v>198</v>
      </c>
      <c r="E95" s="13" t="s">
        <v>199</v>
      </c>
      <c r="F95" s="14">
        <v>1.0</v>
      </c>
      <c r="G95" s="15"/>
      <c r="H95" s="16" t="s">
        <v>35</v>
      </c>
      <c r="I95" s="17" t="s">
        <v>25</v>
      </c>
      <c r="J95" s="19"/>
      <c r="K95" s="20" t="str">
        <f>IF((J97="NA"),"NA",((J97/F95)*10))</f>
        <v>NA</v>
      </c>
      <c r="L95" s="24"/>
      <c r="M95" s="24"/>
      <c r="N95" s="24"/>
      <c r="O95" s="24"/>
      <c r="P95" s="24"/>
      <c r="Q95" s="1"/>
      <c r="R95" s="1"/>
      <c r="S95" s="1"/>
      <c r="T95" s="1"/>
      <c r="U95" s="1"/>
      <c r="V95" s="1"/>
      <c r="W95" s="1"/>
      <c r="X95" s="1"/>
      <c r="Y95" s="1"/>
      <c r="Z95" s="1"/>
    </row>
    <row r="96" ht="34.5" customHeight="1">
      <c r="A96" s="1"/>
      <c r="B96" s="24"/>
      <c r="C96" s="24"/>
      <c r="D96" s="24"/>
      <c r="E96" s="24"/>
      <c r="F96" s="25"/>
      <c r="G96" s="26"/>
      <c r="H96" s="24"/>
      <c r="I96" s="27" t="s">
        <v>28</v>
      </c>
      <c r="J96" s="28"/>
      <c r="K96" s="24"/>
      <c r="L96" s="24"/>
      <c r="M96" s="24"/>
      <c r="N96" s="24"/>
      <c r="O96" s="24"/>
      <c r="P96" s="24"/>
      <c r="Q96" s="1"/>
      <c r="R96" s="1"/>
      <c r="S96" s="1"/>
      <c r="T96" s="1"/>
      <c r="U96" s="1"/>
      <c r="V96" s="1"/>
      <c r="W96" s="1"/>
      <c r="X96" s="1"/>
      <c r="Y96" s="1"/>
      <c r="Z96" s="1"/>
    </row>
    <row r="97" ht="34.5" customHeight="1">
      <c r="A97" s="1"/>
      <c r="B97" s="29"/>
      <c r="C97" s="29"/>
      <c r="D97" s="29"/>
      <c r="E97" s="29"/>
      <c r="F97" s="30"/>
      <c r="G97" s="31"/>
      <c r="H97" s="29"/>
      <c r="I97" s="32" t="s">
        <v>29</v>
      </c>
      <c r="J97" s="33" t="str">
        <f>IF(AND(H95="Si"),(J95/J96),"NA")</f>
        <v>NA</v>
      </c>
      <c r="K97" s="29"/>
      <c r="L97" s="29"/>
      <c r="M97" s="29"/>
      <c r="N97" s="29"/>
      <c r="O97" s="29"/>
      <c r="P97" s="24"/>
      <c r="Q97" s="1"/>
      <c r="R97" s="1"/>
      <c r="S97" s="1"/>
      <c r="T97" s="1"/>
      <c r="U97" s="1"/>
      <c r="V97" s="1"/>
      <c r="W97" s="1"/>
      <c r="X97" s="1"/>
      <c r="Y97" s="1"/>
      <c r="Z97" s="1"/>
    </row>
    <row r="98" ht="5.25" customHeight="1">
      <c r="A98" s="1"/>
      <c r="B98" s="45"/>
      <c r="C98" s="40"/>
      <c r="D98" s="40"/>
      <c r="E98" s="40"/>
      <c r="F98" s="40"/>
      <c r="G98" s="40"/>
      <c r="H98" s="40"/>
      <c r="I98" s="40"/>
      <c r="J98" s="40"/>
      <c r="K98" s="40"/>
      <c r="L98" s="40"/>
      <c r="M98" s="40"/>
      <c r="N98" s="40"/>
      <c r="O98" s="9"/>
      <c r="P98" s="24"/>
      <c r="Q98" s="1"/>
      <c r="R98" s="1"/>
      <c r="S98" s="1"/>
      <c r="T98" s="1"/>
      <c r="U98" s="1"/>
      <c r="V98" s="1"/>
      <c r="W98" s="1"/>
      <c r="X98" s="1"/>
      <c r="Y98" s="1"/>
      <c r="Z98" s="1"/>
    </row>
    <row r="99" ht="30.75" customHeight="1">
      <c r="A99" s="1"/>
      <c r="B99" s="56" t="s">
        <v>200</v>
      </c>
      <c r="C99" s="13" t="s">
        <v>201</v>
      </c>
      <c r="D99" s="13" t="s">
        <v>202</v>
      </c>
      <c r="E99" s="13" t="s">
        <v>203</v>
      </c>
      <c r="F99" s="14">
        <v>1.0</v>
      </c>
      <c r="G99" s="15"/>
      <c r="H99" s="16" t="s">
        <v>35</v>
      </c>
      <c r="I99" s="17" t="s">
        <v>25</v>
      </c>
      <c r="J99" s="19"/>
      <c r="K99" s="20" t="str">
        <f>IF((J101="NA"),"NA",((J101/F99)*10))</f>
        <v>NA</v>
      </c>
      <c r="L99" s="20">
        <f>IF(AND(H99="No",H102="No",H105="No",H108="No",H111="No"),0,AVERAGE(K99:K115))</f>
        <v>10</v>
      </c>
      <c r="M99" s="20" t="s">
        <v>186</v>
      </c>
      <c r="N99" s="21">
        <v>0.05</v>
      </c>
      <c r="O99" s="20">
        <f>L99*N99</f>
        <v>0.5</v>
      </c>
      <c r="P99" s="24"/>
      <c r="Q99" s="1"/>
      <c r="R99" s="1"/>
      <c r="S99" s="1"/>
      <c r="T99" s="1"/>
      <c r="U99" s="1"/>
      <c r="V99" s="1"/>
      <c r="W99" s="1"/>
      <c r="X99" s="1"/>
      <c r="Y99" s="1"/>
      <c r="Z99" s="1"/>
    </row>
    <row r="100" ht="32.25" customHeight="1">
      <c r="A100" s="1"/>
      <c r="B100" s="24"/>
      <c r="C100" s="24"/>
      <c r="D100" s="24"/>
      <c r="E100" s="24"/>
      <c r="F100" s="25"/>
      <c r="G100" s="26"/>
      <c r="H100" s="24"/>
      <c r="I100" s="27" t="s">
        <v>28</v>
      </c>
      <c r="J100" s="28"/>
      <c r="K100" s="24"/>
      <c r="L100" s="24"/>
      <c r="M100" s="24"/>
      <c r="N100" s="24"/>
      <c r="O100" s="24"/>
      <c r="P100" s="24"/>
      <c r="Q100" s="1"/>
      <c r="R100" s="1"/>
      <c r="S100" s="1"/>
      <c r="T100" s="1"/>
      <c r="U100" s="1"/>
      <c r="V100" s="1"/>
      <c r="W100" s="1"/>
      <c r="X100" s="1"/>
      <c r="Y100" s="1"/>
      <c r="Z100" s="1"/>
    </row>
    <row r="101" ht="33.0" customHeight="1">
      <c r="A101" s="1"/>
      <c r="B101" s="24"/>
      <c r="C101" s="24"/>
      <c r="D101" s="29"/>
      <c r="E101" s="29"/>
      <c r="F101" s="30"/>
      <c r="G101" s="31"/>
      <c r="H101" s="29"/>
      <c r="I101" s="32" t="s">
        <v>29</v>
      </c>
      <c r="J101" s="33" t="str">
        <f>IF(AND(H99="Si"),(J99/J100),"NA")</f>
        <v>NA</v>
      </c>
      <c r="K101" s="29"/>
      <c r="L101" s="24"/>
      <c r="M101" s="24"/>
      <c r="N101" s="24"/>
      <c r="O101" s="24"/>
      <c r="P101" s="24"/>
      <c r="Q101" s="1"/>
      <c r="R101" s="1"/>
      <c r="S101" s="1"/>
      <c r="T101" s="1"/>
      <c r="U101" s="1"/>
      <c r="V101" s="1"/>
      <c r="W101" s="1"/>
      <c r="X101" s="1"/>
      <c r="Y101" s="1"/>
      <c r="Z101" s="1"/>
    </row>
    <row r="102" ht="42.0" customHeight="1">
      <c r="A102" s="1"/>
      <c r="B102" s="24"/>
      <c r="C102" s="24"/>
      <c r="D102" s="13" t="s">
        <v>204</v>
      </c>
      <c r="E102" s="13" t="s">
        <v>205</v>
      </c>
      <c r="F102" s="14">
        <v>1.0</v>
      </c>
      <c r="G102" s="15"/>
      <c r="H102" s="16" t="s">
        <v>35</v>
      </c>
      <c r="I102" s="17" t="s">
        <v>25</v>
      </c>
      <c r="J102" s="19"/>
      <c r="K102" s="20" t="str">
        <f>IF((J104="NA"),"NA",((J104/F102)*10))</f>
        <v>NA</v>
      </c>
      <c r="L102" s="24"/>
      <c r="M102" s="24"/>
      <c r="N102" s="24"/>
      <c r="O102" s="24"/>
      <c r="P102" s="24"/>
      <c r="Q102" s="1"/>
      <c r="R102" s="1"/>
      <c r="S102" s="1"/>
      <c r="T102" s="1"/>
      <c r="U102" s="1"/>
      <c r="V102" s="1"/>
      <c r="W102" s="1"/>
      <c r="X102" s="1"/>
      <c r="Y102" s="1"/>
      <c r="Z102" s="1"/>
    </row>
    <row r="103" ht="39.0" customHeight="1">
      <c r="A103" s="1"/>
      <c r="B103" s="24"/>
      <c r="C103" s="24"/>
      <c r="D103" s="24"/>
      <c r="E103" s="24"/>
      <c r="F103" s="25"/>
      <c r="G103" s="26"/>
      <c r="H103" s="24"/>
      <c r="I103" s="27" t="s">
        <v>28</v>
      </c>
      <c r="J103" s="28"/>
      <c r="K103" s="24"/>
      <c r="L103" s="24"/>
      <c r="M103" s="24"/>
      <c r="N103" s="24"/>
      <c r="O103" s="24"/>
      <c r="P103" s="24"/>
      <c r="Q103" s="1"/>
      <c r="R103" s="1"/>
      <c r="S103" s="1"/>
      <c r="T103" s="1"/>
      <c r="U103" s="1"/>
      <c r="V103" s="1"/>
      <c r="W103" s="1"/>
      <c r="X103" s="1"/>
      <c r="Y103" s="1"/>
      <c r="Z103" s="1"/>
    </row>
    <row r="104" ht="40.5" customHeight="1">
      <c r="A104" s="1"/>
      <c r="B104" s="24"/>
      <c r="C104" s="29"/>
      <c r="D104" s="29"/>
      <c r="E104" s="29"/>
      <c r="F104" s="30"/>
      <c r="G104" s="31"/>
      <c r="H104" s="29"/>
      <c r="I104" s="32" t="s">
        <v>29</v>
      </c>
      <c r="J104" s="33" t="str">
        <f>IF(AND(H102="Si"),(J102/J103),"NA")</f>
        <v>NA</v>
      </c>
      <c r="K104" s="29"/>
      <c r="L104" s="24"/>
      <c r="M104" s="24"/>
      <c r="N104" s="24"/>
      <c r="O104" s="24"/>
      <c r="P104" s="24"/>
      <c r="Q104" s="1"/>
      <c r="R104" s="1"/>
      <c r="S104" s="1"/>
      <c r="T104" s="1"/>
      <c r="U104" s="1"/>
      <c r="V104" s="1"/>
      <c r="W104" s="1"/>
      <c r="X104" s="1"/>
      <c r="Y104" s="1"/>
      <c r="Z104" s="1"/>
    </row>
    <row r="105" ht="33.0" customHeight="1">
      <c r="A105" s="1"/>
      <c r="B105" s="24"/>
      <c r="C105" s="13" t="s">
        <v>206</v>
      </c>
      <c r="D105" s="13" t="s">
        <v>207</v>
      </c>
      <c r="E105" s="13" t="s">
        <v>208</v>
      </c>
      <c r="F105" s="14">
        <v>0.0</v>
      </c>
      <c r="G105" s="15"/>
      <c r="H105" s="16" t="s">
        <v>35</v>
      </c>
      <c r="I105" s="17" t="s">
        <v>25</v>
      </c>
      <c r="J105" s="19"/>
      <c r="K105" s="37" t="str">
        <f>IF((J107="NA"),"NA",((1-J107)*10))</f>
        <v>NA</v>
      </c>
      <c r="L105" s="24"/>
      <c r="M105" s="24"/>
      <c r="N105" s="24"/>
      <c r="O105" s="24"/>
      <c r="P105" s="24"/>
      <c r="Q105" s="1"/>
      <c r="R105" s="1"/>
      <c r="S105" s="1"/>
      <c r="T105" s="1"/>
      <c r="U105" s="1"/>
      <c r="V105" s="1"/>
      <c r="W105" s="1"/>
      <c r="X105" s="1"/>
      <c r="Y105" s="1"/>
      <c r="Z105" s="1"/>
    </row>
    <row r="106" ht="33.0" customHeight="1">
      <c r="A106" s="1"/>
      <c r="B106" s="24"/>
      <c r="C106" s="24"/>
      <c r="D106" s="24"/>
      <c r="E106" s="24"/>
      <c r="F106" s="25"/>
      <c r="G106" s="26"/>
      <c r="H106" s="24"/>
      <c r="I106" s="27" t="s">
        <v>28</v>
      </c>
      <c r="J106" s="28"/>
      <c r="K106" s="24"/>
      <c r="L106" s="24"/>
      <c r="M106" s="24"/>
      <c r="N106" s="24"/>
      <c r="O106" s="24"/>
      <c r="P106" s="24"/>
      <c r="Q106" s="1"/>
      <c r="R106" s="1"/>
      <c r="S106" s="1"/>
      <c r="T106" s="1"/>
      <c r="U106" s="1"/>
      <c r="V106" s="1"/>
      <c r="W106" s="1"/>
      <c r="X106" s="1"/>
      <c r="Y106" s="1"/>
      <c r="Z106" s="1"/>
    </row>
    <row r="107" ht="33.0" customHeight="1">
      <c r="A107" s="1"/>
      <c r="B107" s="24"/>
      <c r="C107" s="29"/>
      <c r="D107" s="29"/>
      <c r="E107" s="29"/>
      <c r="F107" s="30"/>
      <c r="G107" s="31"/>
      <c r="H107" s="29"/>
      <c r="I107" s="32" t="s">
        <v>43</v>
      </c>
      <c r="J107" s="33" t="str">
        <f>IF(AND(H105="Si"),((J105/J106)),"NA")</f>
        <v>NA</v>
      </c>
      <c r="K107" s="29"/>
      <c r="L107" s="24"/>
      <c r="M107" s="24"/>
      <c r="N107" s="24"/>
      <c r="O107" s="24"/>
      <c r="P107" s="24"/>
      <c r="Q107" s="1"/>
      <c r="R107" s="1"/>
      <c r="S107" s="1"/>
      <c r="T107" s="1"/>
      <c r="U107" s="1"/>
      <c r="V107" s="1"/>
      <c r="W107" s="1"/>
      <c r="X107" s="1"/>
      <c r="Y107" s="1"/>
      <c r="Z107" s="1"/>
    </row>
    <row r="108" ht="33.0" customHeight="1">
      <c r="A108" s="1"/>
      <c r="B108" s="24"/>
      <c r="C108" s="13" t="s">
        <v>209</v>
      </c>
      <c r="D108" s="13" t="s">
        <v>210</v>
      </c>
      <c r="E108" s="13" t="s">
        <v>211</v>
      </c>
      <c r="F108" s="14">
        <v>1.0</v>
      </c>
      <c r="G108" s="15"/>
      <c r="H108" s="16" t="s">
        <v>35</v>
      </c>
      <c r="I108" s="17" t="s">
        <v>25</v>
      </c>
      <c r="J108" s="19"/>
      <c r="K108" s="20" t="str">
        <f>IF((J110="NA"),"NA",((J110/F108)*10))</f>
        <v>NA</v>
      </c>
      <c r="L108" s="24"/>
      <c r="M108" s="24"/>
      <c r="N108" s="24"/>
      <c r="O108" s="24"/>
      <c r="P108" s="24"/>
      <c r="Q108" s="1"/>
      <c r="R108" s="1"/>
      <c r="S108" s="1"/>
      <c r="T108" s="1"/>
      <c r="U108" s="1"/>
      <c r="V108" s="1"/>
      <c r="W108" s="1"/>
      <c r="X108" s="1"/>
      <c r="Y108" s="1"/>
      <c r="Z108" s="1"/>
    </row>
    <row r="109" ht="30.75" customHeight="1">
      <c r="A109" s="1"/>
      <c r="B109" s="24"/>
      <c r="C109" s="24"/>
      <c r="D109" s="24"/>
      <c r="E109" s="24"/>
      <c r="F109" s="25"/>
      <c r="G109" s="26"/>
      <c r="H109" s="24"/>
      <c r="I109" s="27" t="s">
        <v>28</v>
      </c>
      <c r="J109" s="28"/>
      <c r="K109" s="24"/>
      <c r="L109" s="24"/>
      <c r="M109" s="24"/>
      <c r="N109" s="24"/>
      <c r="O109" s="24"/>
      <c r="P109" s="24"/>
      <c r="Q109" s="1"/>
      <c r="R109" s="1"/>
      <c r="S109" s="1"/>
      <c r="T109" s="1"/>
      <c r="U109" s="1"/>
      <c r="V109" s="1"/>
      <c r="W109" s="1"/>
      <c r="X109" s="1"/>
      <c r="Y109" s="1"/>
      <c r="Z109" s="1"/>
    </row>
    <row r="110" ht="30.75" customHeight="1">
      <c r="A110" s="1"/>
      <c r="B110" s="24"/>
      <c r="C110" s="29"/>
      <c r="D110" s="29"/>
      <c r="E110" s="29"/>
      <c r="F110" s="30"/>
      <c r="G110" s="31"/>
      <c r="H110" s="29"/>
      <c r="I110" s="32" t="s">
        <v>29</v>
      </c>
      <c r="J110" s="33" t="str">
        <f>IF(AND(H108="Si"),(J108/J109),"NA")</f>
        <v>NA</v>
      </c>
      <c r="K110" s="29"/>
      <c r="L110" s="24"/>
      <c r="M110" s="24"/>
      <c r="N110" s="24"/>
      <c r="O110" s="24"/>
      <c r="P110" s="24"/>
      <c r="Q110" s="1"/>
      <c r="R110" s="1"/>
      <c r="S110" s="1"/>
      <c r="T110" s="1"/>
      <c r="U110" s="1"/>
      <c r="V110" s="1"/>
      <c r="W110" s="1"/>
      <c r="X110" s="1"/>
      <c r="Y110" s="1"/>
      <c r="Z110" s="1"/>
    </row>
    <row r="111" ht="32.25" customHeight="1">
      <c r="A111" s="1"/>
      <c r="B111" s="24"/>
      <c r="C111" s="13" t="s">
        <v>212</v>
      </c>
      <c r="D111" s="13" t="s">
        <v>213</v>
      </c>
      <c r="E111" s="55" t="s">
        <v>214</v>
      </c>
      <c r="F111" s="14">
        <v>1.0</v>
      </c>
      <c r="G111" s="15"/>
      <c r="H111" s="16" t="s">
        <v>24</v>
      </c>
      <c r="I111" s="17" t="s">
        <v>25</v>
      </c>
      <c r="J111" s="19">
        <v>5.0</v>
      </c>
      <c r="K111" s="20">
        <f>IF((J113="NA"),"NA",((J113/F111)*10))</f>
        <v>10</v>
      </c>
      <c r="L111" s="24"/>
      <c r="M111" s="24"/>
      <c r="N111" s="24"/>
      <c r="O111" s="24"/>
      <c r="P111" s="24"/>
      <c r="Q111" s="1"/>
      <c r="R111" s="1"/>
      <c r="S111" s="1"/>
      <c r="T111" s="1"/>
      <c r="U111" s="1"/>
      <c r="V111" s="1"/>
      <c r="W111" s="1"/>
      <c r="X111" s="1"/>
      <c r="Y111" s="1"/>
      <c r="Z111" s="1"/>
    </row>
    <row r="112" ht="34.5" customHeight="1">
      <c r="A112" s="1"/>
      <c r="B112" s="24"/>
      <c r="C112" s="24"/>
      <c r="D112" s="24"/>
      <c r="E112" s="24"/>
      <c r="F112" s="25"/>
      <c r="G112" s="26"/>
      <c r="H112" s="24"/>
      <c r="I112" s="27" t="s">
        <v>28</v>
      </c>
      <c r="J112" s="28">
        <v>5.0</v>
      </c>
      <c r="K112" s="24"/>
      <c r="L112" s="24"/>
      <c r="M112" s="24"/>
      <c r="N112" s="24"/>
      <c r="O112" s="24"/>
      <c r="P112" s="24"/>
      <c r="Q112" s="1"/>
      <c r="R112" s="1"/>
      <c r="S112" s="1"/>
      <c r="T112" s="1"/>
      <c r="U112" s="1"/>
      <c r="V112" s="1"/>
      <c r="W112" s="1"/>
      <c r="X112" s="1"/>
      <c r="Y112" s="1"/>
      <c r="Z112" s="1"/>
    </row>
    <row r="113" ht="39.0" customHeight="1">
      <c r="A113" s="1"/>
      <c r="B113" s="24"/>
      <c r="C113" s="29"/>
      <c r="D113" s="29"/>
      <c r="E113" s="29"/>
      <c r="F113" s="30"/>
      <c r="G113" s="31"/>
      <c r="H113" s="29"/>
      <c r="I113" s="32" t="s">
        <v>29</v>
      </c>
      <c r="J113" s="33">
        <f>IF(AND(H111="Si"),(J111/J112),"NA")</f>
        <v>1</v>
      </c>
      <c r="K113" s="29"/>
      <c r="L113" s="24"/>
      <c r="M113" s="24"/>
      <c r="N113" s="24"/>
      <c r="O113" s="24"/>
      <c r="P113" s="24"/>
      <c r="Q113" s="1"/>
      <c r="R113" s="1"/>
      <c r="S113" s="1"/>
      <c r="T113" s="1"/>
      <c r="U113" s="1"/>
      <c r="V113" s="1"/>
      <c r="W113" s="1"/>
      <c r="X113" s="1"/>
      <c r="Y113" s="1"/>
      <c r="Z113" s="1"/>
    </row>
    <row r="114" ht="23.25" customHeight="1">
      <c r="A114" s="1"/>
      <c r="B114" s="24"/>
      <c r="C114" s="13" t="s">
        <v>215</v>
      </c>
      <c r="D114" s="13" t="s">
        <v>216</v>
      </c>
      <c r="E114" s="13" t="s">
        <v>217</v>
      </c>
      <c r="F114" s="35" t="s">
        <v>218</v>
      </c>
      <c r="G114" s="15"/>
      <c r="H114" s="16" t="s">
        <v>35</v>
      </c>
      <c r="I114" s="17" t="s">
        <v>25</v>
      </c>
      <c r="J114" s="19"/>
      <c r="K114" s="20" t="str">
        <f>IF((J115="NA"),"NA",IF(J115&gt;3,10,((J115/3)*10)))</f>
        <v>NA</v>
      </c>
      <c r="L114" s="24"/>
      <c r="M114" s="24"/>
      <c r="N114" s="24"/>
      <c r="O114" s="24"/>
      <c r="P114" s="24"/>
      <c r="Q114" s="1"/>
      <c r="R114" s="1"/>
      <c r="S114" s="1"/>
      <c r="T114" s="1"/>
      <c r="U114" s="1"/>
      <c r="V114" s="1"/>
      <c r="W114" s="1"/>
      <c r="X114" s="1"/>
      <c r="Y114" s="1"/>
      <c r="Z114" s="1"/>
    </row>
    <row r="115" ht="24.75" customHeight="1">
      <c r="A115" s="1"/>
      <c r="B115" s="29"/>
      <c r="C115" s="24"/>
      <c r="D115" s="24"/>
      <c r="E115" s="29"/>
      <c r="F115" s="25"/>
      <c r="G115" s="26"/>
      <c r="H115" s="29"/>
      <c r="I115" s="27" t="s">
        <v>29</v>
      </c>
      <c r="J115" s="49" t="str">
        <f>IF(H114="Si",(J114),"NA")</f>
        <v>NA</v>
      </c>
      <c r="K115" s="24"/>
      <c r="L115" s="29"/>
      <c r="M115" s="29"/>
      <c r="N115" s="29"/>
      <c r="O115" s="29"/>
      <c r="P115" s="24"/>
      <c r="Q115" s="1"/>
      <c r="R115" s="1"/>
      <c r="S115" s="1"/>
      <c r="T115" s="1"/>
      <c r="U115" s="1"/>
      <c r="V115" s="1"/>
      <c r="W115" s="1"/>
      <c r="X115" s="1"/>
      <c r="Y115" s="1"/>
      <c r="Z115" s="1"/>
    </row>
    <row r="116" ht="5.25" customHeight="1">
      <c r="A116" s="1"/>
      <c r="B116" s="45"/>
      <c r="C116" s="40"/>
      <c r="D116" s="40"/>
      <c r="E116" s="40"/>
      <c r="F116" s="40"/>
      <c r="G116" s="40"/>
      <c r="H116" s="40"/>
      <c r="I116" s="40"/>
      <c r="J116" s="40"/>
      <c r="K116" s="40"/>
      <c r="L116" s="40"/>
      <c r="M116" s="40"/>
      <c r="N116" s="40"/>
      <c r="O116" s="9"/>
      <c r="P116" s="24"/>
      <c r="Q116" s="1"/>
      <c r="R116" s="1"/>
      <c r="S116" s="1"/>
      <c r="T116" s="1"/>
      <c r="U116" s="1"/>
      <c r="V116" s="1"/>
      <c r="W116" s="1"/>
      <c r="X116" s="1"/>
      <c r="Y116" s="1"/>
      <c r="Z116" s="1"/>
    </row>
    <row r="117" ht="36.0" customHeight="1">
      <c r="A117" s="1"/>
      <c r="B117" s="56" t="s">
        <v>219</v>
      </c>
      <c r="C117" s="13" t="s">
        <v>220</v>
      </c>
      <c r="D117" s="13" t="s">
        <v>221</v>
      </c>
      <c r="E117" s="13" t="s">
        <v>222</v>
      </c>
      <c r="F117" s="14">
        <v>1.0</v>
      </c>
      <c r="G117" s="15"/>
      <c r="H117" s="16" t="s">
        <v>24</v>
      </c>
      <c r="I117" s="17" t="s">
        <v>25</v>
      </c>
      <c r="J117" s="19">
        <v>4.0</v>
      </c>
      <c r="K117" s="20">
        <f>IF((J119="NA"),"NA",((J119/F117)*10))</f>
        <v>10</v>
      </c>
      <c r="L117" s="20">
        <f>IF(AND(H117="No",H120="No",H123="No"),0,AVERAGE(K117:K125))</f>
        <v>10</v>
      </c>
      <c r="M117" s="20" t="s">
        <v>26</v>
      </c>
      <c r="N117" s="21">
        <v>0.2</v>
      </c>
      <c r="O117" s="16">
        <f>L117*N117</f>
        <v>2</v>
      </c>
      <c r="P117" s="24"/>
      <c r="Q117" s="1"/>
      <c r="R117" s="1"/>
      <c r="S117" s="1"/>
      <c r="T117" s="1"/>
      <c r="U117" s="1"/>
      <c r="V117" s="1"/>
      <c r="W117" s="1"/>
      <c r="X117" s="1"/>
      <c r="Y117" s="1"/>
      <c r="Z117" s="1"/>
    </row>
    <row r="118" ht="39.0" customHeight="1">
      <c r="A118" s="1"/>
      <c r="B118" s="24"/>
      <c r="C118" s="24"/>
      <c r="D118" s="24"/>
      <c r="E118" s="24"/>
      <c r="F118" s="25"/>
      <c r="G118" s="26"/>
      <c r="H118" s="24"/>
      <c r="I118" s="27" t="s">
        <v>28</v>
      </c>
      <c r="J118" s="28">
        <v>4.0</v>
      </c>
      <c r="K118" s="24"/>
      <c r="L118" s="24"/>
      <c r="M118" s="24"/>
      <c r="N118" s="24"/>
      <c r="O118" s="24"/>
      <c r="P118" s="24"/>
      <c r="Q118" s="1"/>
      <c r="R118" s="1"/>
      <c r="S118" s="1"/>
      <c r="T118" s="1"/>
      <c r="U118" s="1"/>
      <c r="V118" s="1"/>
      <c r="W118" s="1"/>
      <c r="X118" s="1"/>
      <c r="Y118" s="1"/>
      <c r="Z118" s="1"/>
    </row>
    <row r="119" ht="38.25" customHeight="1">
      <c r="A119" s="1"/>
      <c r="B119" s="24"/>
      <c r="C119" s="29"/>
      <c r="D119" s="29"/>
      <c r="E119" s="29"/>
      <c r="F119" s="30"/>
      <c r="G119" s="31"/>
      <c r="H119" s="29"/>
      <c r="I119" s="32" t="s">
        <v>29</v>
      </c>
      <c r="J119" s="33">
        <f>IF(AND(H117="Si"),(J117/J118),"NA")</f>
        <v>1</v>
      </c>
      <c r="K119" s="29"/>
      <c r="L119" s="24"/>
      <c r="M119" s="24"/>
      <c r="N119" s="24"/>
      <c r="O119" s="24"/>
      <c r="P119" s="24"/>
      <c r="Q119" s="1"/>
      <c r="R119" s="1"/>
      <c r="S119" s="1"/>
      <c r="T119" s="1"/>
      <c r="U119" s="1"/>
      <c r="V119" s="1"/>
      <c r="W119" s="1"/>
      <c r="X119" s="1"/>
      <c r="Y119" s="1"/>
      <c r="Z119" s="1"/>
    </row>
    <row r="120" ht="30.75" customHeight="1">
      <c r="A120" s="1"/>
      <c r="B120" s="24"/>
      <c r="C120" s="13" t="s">
        <v>223</v>
      </c>
      <c r="D120" s="13" t="s">
        <v>224</v>
      </c>
      <c r="E120" s="13" t="s">
        <v>225</v>
      </c>
      <c r="F120" s="14">
        <v>1.0</v>
      </c>
      <c r="G120" s="15"/>
      <c r="H120" s="16" t="s">
        <v>24</v>
      </c>
      <c r="I120" s="17" t="s">
        <v>25</v>
      </c>
      <c r="J120" s="19">
        <v>4.0</v>
      </c>
      <c r="K120" s="20">
        <f>IF((J122="NA"),"NA",((J122/F120)*10))</f>
        <v>10</v>
      </c>
      <c r="L120" s="24"/>
      <c r="M120" s="24"/>
      <c r="N120" s="24"/>
      <c r="O120" s="24"/>
      <c r="P120" s="24"/>
      <c r="Q120" s="1"/>
      <c r="R120" s="1"/>
      <c r="S120" s="1"/>
      <c r="T120" s="1"/>
      <c r="U120" s="1"/>
      <c r="V120" s="1"/>
      <c r="W120" s="1"/>
      <c r="X120" s="1"/>
      <c r="Y120" s="1"/>
      <c r="Z120" s="1"/>
    </row>
    <row r="121" ht="32.25" customHeight="1">
      <c r="A121" s="1"/>
      <c r="B121" s="24"/>
      <c r="C121" s="24"/>
      <c r="D121" s="24"/>
      <c r="E121" s="24"/>
      <c r="F121" s="25"/>
      <c r="G121" s="26"/>
      <c r="H121" s="24"/>
      <c r="I121" s="27" t="s">
        <v>28</v>
      </c>
      <c r="J121" s="28">
        <v>4.0</v>
      </c>
      <c r="K121" s="24"/>
      <c r="L121" s="24"/>
      <c r="M121" s="24"/>
      <c r="N121" s="24"/>
      <c r="O121" s="24"/>
      <c r="P121" s="24"/>
      <c r="Q121" s="1"/>
      <c r="R121" s="1"/>
      <c r="S121" s="1"/>
      <c r="T121" s="1"/>
      <c r="U121" s="1"/>
      <c r="V121" s="1"/>
      <c r="W121" s="1"/>
      <c r="X121" s="1"/>
      <c r="Y121" s="1"/>
      <c r="Z121" s="1"/>
    </row>
    <row r="122" ht="36.75" customHeight="1">
      <c r="A122" s="1"/>
      <c r="B122" s="24"/>
      <c r="C122" s="24"/>
      <c r="D122" s="29"/>
      <c r="E122" s="29"/>
      <c r="F122" s="30"/>
      <c r="G122" s="31"/>
      <c r="H122" s="29"/>
      <c r="I122" s="32" t="s">
        <v>29</v>
      </c>
      <c r="J122" s="33">
        <f>IF(AND(H120="Si"),(J120/J121),"NA")</f>
        <v>1</v>
      </c>
      <c r="K122" s="29"/>
      <c r="L122" s="24"/>
      <c r="M122" s="24"/>
      <c r="N122" s="24"/>
      <c r="O122" s="24"/>
      <c r="P122" s="24"/>
      <c r="Q122" s="1"/>
      <c r="R122" s="1"/>
      <c r="S122" s="1"/>
      <c r="T122" s="1"/>
      <c r="U122" s="1"/>
      <c r="V122" s="1"/>
      <c r="W122" s="1"/>
      <c r="X122" s="1"/>
      <c r="Y122" s="1"/>
      <c r="Z122" s="1"/>
    </row>
    <row r="123" ht="34.5" customHeight="1">
      <c r="A123" s="1"/>
      <c r="B123" s="24"/>
      <c r="C123" s="24"/>
      <c r="D123" s="13" t="s">
        <v>226</v>
      </c>
      <c r="E123" s="13" t="s">
        <v>227</v>
      </c>
      <c r="F123" s="14">
        <v>1.0</v>
      </c>
      <c r="G123" s="15"/>
      <c r="H123" s="16" t="s">
        <v>35</v>
      </c>
      <c r="I123" s="17" t="s">
        <v>25</v>
      </c>
      <c r="J123" s="19"/>
      <c r="K123" s="20" t="str">
        <f>IF((J125="NA"),"NA",((J125/F123)*10))</f>
        <v>NA</v>
      </c>
      <c r="L123" s="24"/>
      <c r="M123" s="24"/>
      <c r="N123" s="24"/>
      <c r="O123" s="24"/>
      <c r="P123" s="24"/>
      <c r="Q123" s="1"/>
      <c r="R123" s="1"/>
      <c r="S123" s="1"/>
      <c r="T123" s="1"/>
      <c r="U123" s="1"/>
      <c r="V123" s="1"/>
      <c r="W123" s="1"/>
      <c r="X123" s="1"/>
      <c r="Y123" s="1"/>
      <c r="Z123" s="1"/>
    </row>
    <row r="124" ht="30.0" customHeight="1">
      <c r="A124" s="1"/>
      <c r="B124" s="24"/>
      <c r="C124" s="24"/>
      <c r="D124" s="24"/>
      <c r="E124" s="24"/>
      <c r="F124" s="25"/>
      <c r="G124" s="26"/>
      <c r="H124" s="24"/>
      <c r="I124" s="27" t="s">
        <v>28</v>
      </c>
      <c r="J124" s="28"/>
      <c r="K124" s="24"/>
      <c r="L124" s="24"/>
      <c r="M124" s="24"/>
      <c r="N124" s="24"/>
      <c r="O124" s="24"/>
      <c r="P124" s="24"/>
      <c r="Q124" s="1"/>
      <c r="R124" s="1"/>
      <c r="S124" s="1"/>
      <c r="T124" s="1"/>
      <c r="U124" s="1"/>
      <c r="V124" s="1"/>
      <c r="W124" s="1"/>
      <c r="X124" s="1"/>
      <c r="Y124" s="1"/>
      <c r="Z124" s="1"/>
    </row>
    <row r="125" ht="44.25" customHeight="1">
      <c r="A125" s="1"/>
      <c r="B125" s="29"/>
      <c r="C125" s="29"/>
      <c r="D125" s="29"/>
      <c r="E125" s="29"/>
      <c r="F125" s="30"/>
      <c r="G125" s="31"/>
      <c r="H125" s="29"/>
      <c r="I125" s="32" t="s">
        <v>29</v>
      </c>
      <c r="J125" s="33" t="str">
        <f>IF(AND(H123="Si"),(J123/J124),"NA")</f>
        <v>NA</v>
      </c>
      <c r="K125" s="29"/>
      <c r="L125" s="29"/>
      <c r="M125" s="29"/>
      <c r="N125" s="29"/>
      <c r="O125" s="29"/>
      <c r="P125" s="24"/>
      <c r="Q125" s="1"/>
      <c r="R125" s="1"/>
      <c r="S125" s="1"/>
      <c r="T125" s="1"/>
      <c r="U125" s="1"/>
      <c r="V125" s="1"/>
      <c r="W125" s="1"/>
      <c r="X125" s="1"/>
      <c r="Y125" s="1"/>
      <c r="Z125" s="1"/>
    </row>
    <row r="126" ht="5.25" customHeight="1">
      <c r="A126" s="1"/>
      <c r="B126" s="45"/>
      <c r="C126" s="40"/>
      <c r="D126" s="40"/>
      <c r="E126" s="40"/>
      <c r="F126" s="40"/>
      <c r="G126" s="40"/>
      <c r="H126" s="40"/>
      <c r="I126" s="40"/>
      <c r="J126" s="40"/>
      <c r="K126" s="40"/>
      <c r="L126" s="40"/>
      <c r="M126" s="40"/>
      <c r="N126" s="40"/>
      <c r="O126" s="9"/>
      <c r="P126" s="24"/>
      <c r="Q126" s="1"/>
      <c r="R126" s="1"/>
      <c r="S126" s="1"/>
      <c r="T126" s="1"/>
      <c r="U126" s="1"/>
      <c r="V126" s="1"/>
      <c r="W126" s="1"/>
      <c r="X126" s="1"/>
      <c r="Y126" s="1"/>
      <c r="Z126" s="1"/>
    </row>
    <row r="127" ht="30.0" customHeight="1">
      <c r="A127" s="1"/>
      <c r="B127" s="56" t="s">
        <v>228</v>
      </c>
      <c r="C127" s="13" t="s">
        <v>232</v>
      </c>
      <c r="D127" s="13" t="s">
        <v>233</v>
      </c>
      <c r="E127" s="13" t="s">
        <v>234</v>
      </c>
      <c r="F127" s="14">
        <v>1.0</v>
      </c>
      <c r="G127" s="15"/>
      <c r="H127" s="16" t="s">
        <v>24</v>
      </c>
      <c r="I127" s="17" t="s">
        <v>25</v>
      </c>
      <c r="J127" s="19">
        <v>21.0</v>
      </c>
      <c r="K127" s="20">
        <f>IF((J129="NA"),"NA",((J129/F127)*10))</f>
        <v>10</v>
      </c>
      <c r="L127" s="52">
        <f>IF(AND(H127="No",H130="No",H133="No",H136="No",H139="No",H142="No"),0,AVERAGE(K127:K144))</f>
        <v>10</v>
      </c>
      <c r="M127" s="16" t="s">
        <v>27</v>
      </c>
      <c r="N127" s="53">
        <v>0.12</v>
      </c>
      <c r="O127" s="52">
        <f>L127*N127</f>
        <v>1.2</v>
      </c>
      <c r="P127" s="24"/>
      <c r="Q127" s="1"/>
      <c r="R127" s="1"/>
      <c r="S127" s="1"/>
      <c r="T127" s="1"/>
      <c r="U127" s="1"/>
      <c r="V127" s="1"/>
      <c r="W127" s="1"/>
      <c r="X127" s="1"/>
      <c r="Y127" s="1"/>
      <c r="Z127" s="1"/>
    </row>
    <row r="128" ht="36.0" customHeight="1">
      <c r="A128" s="1"/>
      <c r="B128" s="24"/>
      <c r="C128" s="24"/>
      <c r="D128" s="24"/>
      <c r="E128" s="24"/>
      <c r="F128" s="25"/>
      <c r="G128" s="26"/>
      <c r="H128" s="24"/>
      <c r="I128" s="27" t="s">
        <v>28</v>
      </c>
      <c r="J128" s="28">
        <v>21.0</v>
      </c>
      <c r="K128" s="24"/>
      <c r="L128" s="24"/>
      <c r="M128" s="24"/>
      <c r="N128" s="24"/>
      <c r="O128" s="24"/>
      <c r="P128" s="24"/>
      <c r="Q128" s="1"/>
      <c r="R128" s="1"/>
      <c r="S128" s="1"/>
      <c r="T128" s="1"/>
      <c r="U128" s="1"/>
      <c r="V128" s="1"/>
      <c r="W128" s="1"/>
      <c r="X128" s="1"/>
      <c r="Y128" s="1"/>
      <c r="Z128" s="1"/>
    </row>
    <row r="129" ht="37.5" customHeight="1">
      <c r="A129" s="1"/>
      <c r="B129" s="24"/>
      <c r="C129" s="24"/>
      <c r="D129" s="29"/>
      <c r="E129" s="29"/>
      <c r="F129" s="30"/>
      <c r="G129" s="31"/>
      <c r="H129" s="29"/>
      <c r="I129" s="32" t="s">
        <v>29</v>
      </c>
      <c r="J129" s="33">
        <f>IF(AND(H127="Si"),(J127/J128),"NA")</f>
        <v>1</v>
      </c>
      <c r="K129" s="29"/>
      <c r="L129" s="24"/>
      <c r="M129" s="24"/>
      <c r="N129" s="24"/>
      <c r="O129" s="24"/>
      <c r="P129" s="24"/>
      <c r="Q129" s="1"/>
      <c r="R129" s="1"/>
      <c r="S129" s="1"/>
      <c r="T129" s="1"/>
      <c r="U129" s="1"/>
      <c r="V129" s="1"/>
      <c r="W129" s="1"/>
      <c r="X129" s="1"/>
      <c r="Y129" s="1"/>
      <c r="Z129" s="1"/>
    </row>
    <row r="130" ht="37.5" customHeight="1">
      <c r="A130" s="1"/>
      <c r="B130" s="24"/>
      <c r="C130" s="24"/>
      <c r="D130" s="13" t="s">
        <v>241</v>
      </c>
      <c r="E130" s="13" t="s">
        <v>242</v>
      </c>
      <c r="F130" s="14">
        <v>1.0</v>
      </c>
      <c r="G130" s="15"/>
      <c r="H130" s="16" t="s">
        <v>35</v>
      </c>
      <c r="I130" s="17" t="s">
        <v>25</v>
      </c>
      <c r="J130" s="19"/>
      <c r="K130" s="20" t="str">
        <f>IF((J132="NA"),"NA",((J132/F130)*10))</f>
        <v>NA</v>
      </c>
      <c r="L130" s="24"/>
      <c r="M130" s="24"/>
      <c r="N130" s="24"/>
      <c r="O130" s="24"/>
      <c r="P130" s="24"/>
      <c r="Q130" s="1"/>
      <c r="R130" s="1"/>
      <c r="S130" s="1"/>
      <c r="T130" s="1"/>
      <c r="U130" s="1"/>
      <c r="V130" s="1"/>
      <c r="W130" s="1"/>
      <c r="X130" s="1"/>
      <c r="Y130" s="1"/>
      <c r="Z130" s="1"/>
    </row>
    <row r="131" ht="37.5" customHeight="1">
      <c r="A131" s="1"/>
      <c r="B131" s="24"/>
      <c r="C131" s="24"/>
      <c r="D131" s="24"/>
      <c r="E131" s="24"/>
      <c r="F131" s="25"/>
      <c r="G131" s="26"/>
      <c r="H131" s="24"/>
      <c r="I131" s="27" t="s">
        <v>28</v>
      </c>
      <c r="J131" s="28"/>
      <c r="K131" s="24"/>
      <c r="L131" s="24"/>
      <c r="M131" s="24"/>
      <c r="N131" s="24"/>
      <c r="O131" s="24"/>
      <c r="P131" s="24"/>
      <c r="Q131" s="1"/>
      <c r="R131" s="1"/>
      <c r="S131" s="1"/>
      <c r="T131" s="1"/>
      <c r="U131" s="1"/>
      <c r="V131" s="1"/>
      <c r="W131" s="1"/>
      <c r="X131" s="1"/>
      <c r="Y131" s="1"/>
      <c r="Z131" s="1"/>
    </row>
    <row r="132" ht="37.5" customHeight="1">
      <c r="A132" s="1"/>
      <c r="B132" s="24"/>
      <c r="C132" s="29"/>
      <c r="D132" s="29"/>
      <c r="E132" s="29"/>
      <c r="F132" s="30"/>
      <c r="G132" s="31"/>
      <c r="H132" s="29"/>
      <c r="I132" s="32" t="s">
        <v>29</v>
      </c>
      <c r="J132" s="33" t="str">
        <f>IF(AND(H130="Si"),(J130/J131),"NA")</f>
        <v>NA</v>
      </c>
      <c r="K132" s="29"/>
      <c r="L132" s="24"/>
      <c r="M132" s="24"/>
      <c r="N132" s="24"/>
      <c r="O132" s="24"/>
      <c r="P132" s="24"/>
      <c r="Q132" s="1"/>
      <c r="R132" s="1"/>
      <c r="S132" s="1"/>
      <c r="T132" s="1"/>
      <c r="U132" s="1"/>
      <c r="V132" s="1"/>
      <c r="W132" s="1"/>
      <c r="X132" s="1"/>
      <c r="Y132" s="1"/>
      <c r="Z132" s="1"/>
    </row>
    <row r="133" ht="27.0" customHeight="1">
      <c r="A133" s="1"/>
      <c r="B133" s="24"/>
      <c r="C133" s="54" t="s">
        <v>244</v>
      </c>
      <c r="D133" s="13" t="s">
        <v>245</v>
      </c>
      <c r="E133" s="54" t="s">
        <v>246</v>
      </c>
      <c r="F133" s="14">
        <v>0.0</v>
      </c>
      <c r="G133" s="15"/>
      <c r="H133" s="16" t="s">
        <v>35</v>
      </c>
      <c r="I133" s="17" t="s">
        <v>25</v>
      </c>
      <c r="J133" s="19"/>
      <c r="K133" s="37" t="str">
        <f>IF((J135="NA"),"NA",((1-J135)*10))</f>
        <v>NA</v>
      </c>
      <c r="L133" s="24"/>
      <c r="M133" s="24"/>
      <c r="N133" s="24"/>
      <c r="O133" s="24"/>
      <c r="P133" s="24"/>
      <c r="Q133" s="1"/>
      <c r="R133" s="1"/>
      <c r="S133" s="1"/>
      <c r="T133" s="1"/>
      <c r="U133" s="1"/>
      <c r="V133" s="1"/>
      <c r="W133" s="1"/>
      <c r="X133" s="1"/>
      <c r="Y133" s="1"/>
      <c r="Z133" s="1"/>
    </row>
    <row r="134" ht="26.25" customHeight="1">
      <c r="A134" s="1"/>
      <c r="B134" s="24"/>
      <c r="C134" s="24"/>
      <c r="D134" s="24"/>
      <c r="E134" s="24"/>
      <c r="F134" s="25"/>
      <c r="G134" s="26"/>
      <c r="H134" s="24"/>
      <c r="I134" s="27" t="s">
        <v>28</v>
      </c>
      <c r="J134" s="28"/>
      <c r="K134" s="24"/>
      <c r="L134" s="24"/>
      <c r="M134" s="24"/>
      <c r="N134" s="24"/>
      <c r="O134" s="24"/>
      <c r="P134" s="24"/>
      <c r="Q134" s="1"/>
      <c r="R134" s="1"/>
      <c r="S134" s="1"/>
      <c r="T134" s="1"/>
      <c r="U134" s="1"/>
      <c r="V134" s="1"/>
      <c r="W134" s="1"/>
      <c r="X134" s="1"/>
      <c r="Y134" s="1"/>
      <c r="Z134" s="1"/>
    </row>
    <row r="135" ht="26.25" customHeight="1">
      <c r="A135" s="1"/>
      <c r="B135" s="24"/>
      <c r="C135" s="24"/>
      <c r="D135" s="29"/>
      <c r="E135" s="29"/>
      <c r="F135" s="30"/>
      <c r="G135" s="31"/>
      <c r="H135" s="29"/>
      <c r="I135" s="32" t="s">
        <v>43</v>
      </c>
      <c r="J135" s="33" t="str">
        <f>IF(AND(H133="Si"),((J133/J134)),"NA")</f>
        <v>NA</v>
      </c>
      <c r="K135" s="29"/>
      <c r="L135" s="24"/>
      <c r="M135" s="24"/>
      <c r="N135" s="24"/>
      <c r="O135" s="24"/>
      <c r="P135" s="24"/>
      <c r="Q135" s="1"/>
      <c r="R135" s="1"/>
      <c r="S135" s="1"/>
      <c r="T135" s="1"/>
      <c r="U135" s="1"/>
      <c r="V135" s="1"/>
      <c r="W135" s="1"/>
      <c r="X135" s="1"/>
      <c r="Y135" s="1"/>
      <c r="Z135" s="1"/>
    </row>
    <row r="136" ht="27.75" customHeight="1">
      <c r="A136" s="1"/>
      <c r="B136" s="24"/>
      <c r="C136" s="24"/>
      <c r="D136" s="13" t="s">
        <v>247</v>
      </c>
      <c r="E136" s="13" t="s">
        <v>248</v>
      </c>
      <c r="F136" s="35" t="s">
        <v>249</v>
      </c>
      <c r="G136" s="15"/>
      <c r="H136" s="16" t="s">
        <v>24</v>
      </c>
      <c r="I136" s="17" t="s">
        <v>25</v>
      </c>
      <c r="J136" s="19">
        <v>3.0</v>
      </c>
      <c r="K136" s="20">
        <f>IF((J138="NA"),"NA",IF(J136&gt;=1,10,((J136*10))))</f>
        <v>10</v>
      </c>
      <c r="L136" s="24"/>
      <c r="M136" s="24"/>
      <c r="N136" s="24"/>
      <c r="O136" s="24"/>
      <c r="P136" s="24"/>
      <c r="Q136" s="1"/>
      <c r="R136" s="1"/>
      <c r="S136" s="1"/>
      <c r="T136" s="1"/>
      <c r="U136" s="1"/>
      <c r="V136" s="1"/>
      <c r="W136" s="1"/>
      <c r="X136" s="1"/>
      <c r="Y136" s="1"/>
      <c r="Z136" s="1"/>
    </row>
    <row r="137" ht="27.75" customHeight="1">
      <c r="A137" s="1"/>
      <c r="B137" s="24"/>
      <c r="C137" s="24"/>
      <c r="D137" s="24"/>
      <c r="E137" s="24"/>
      <c r="F137" s="25"/>
      <c r="G137" s="26"/>
      <c r="H137" s="24"/>
      <c r="I137" s="27" t="s">
        <v>42</v>
      </c>
      <c r="J137" s="28">
        <f>IF(H136="Si",60,"")</f>
        <v>60</v>
      </c>
      <c r="K137" s="24"/>
      <c r="L137" s="24"/>
      <c r="M137" s="24"/>
      <c r="N137" s="24"/>
      <c r="O137" s="24"/>
      <c r="P137" s="24"/>
      <c r="Q137" s="1"/>
      <c r="R137" s="1"/>
      <c r="S137" s="1"/>
      <c r="T137" s="1"/>
      <c r="U137" s="1"/>
      <c r="V137" s="1"/>
      <c r="W137" s="1"/>
      <c r="X137" s="1"/>
      <c r="Y137" s="1"/>
      <c r="Z137" s="1"/>
    </row>
    <row r="138" ht="30.75" customHeight="1">
      <c r="A138" s="1"/>
      <c r="B138" s="24"/>
      <c r="C138" s="24"/>
      <c r="D138" s="29"/>
      <c r="E138" s="29"/>
      <c r="F138" s="30"/>
      <c r="G138" s="31"/>
      <c r="H138" s="29"/>
      <c r="I138" s="32" t="s">
        <v>29</v>
      </c>
      <c r="J138" s="39" t="str">
        <f>IF(H136="Si",(J136&amp;"/"&amp;J137&amp;"min"),"NA")</f>
        <v>3/60min</v>
      </c>
      <c r="K138" s="29"/>
      <c r="L138" s="24"/>
      <c r="M138" s="24"/>
      <c r="N138" s="24"/>
      <c r="O138" s="24"/>
      <c r="P138" s="24"/>
      <c r="Q138" s="1"/>
      <c r="R138" s="1"/>
      <c r="S138" s="1"/>
      <c r="T138" s="1"/>
      <c r="U138" s="1"/>
      <c r="V138" s="1"/>
      <c r="W138" s="1"/>
      <c r="X138" s="1"/>
      <c r="Y138" s="1"/>
      <c r="Z138" s="1"/>
    </row>
    <row r="139" ht="34.5" customHeight="1">
      <c r="A139" s="1"/>
      <c r="B139" s="24"/>
      <c r="C139" s="24"/>
      <c r="D139" s="13" t="s">
        <v>253</v>
      </c>
      <c r="E139" s="13" t="s">
        <v>254</v>
      </c>
      <c r="F139" s="14">
        <v>0.0</v>
      </c>
      <c r="G139" s="15"/>
      <c r="H139" s="16" t="s">
        <v>35</v>
      </c>
      <c r="I139" s="17" t="s">
        <v>25</v>
      </c>
      <c r="J139" s="19"/>
      <c r="K139" s="37" t="str">
        <f>IF((J141="NA"),"NA",((1-J141)*10))</f>
        <v>NA</v>
      </c>
      <c r="L139" s="24"/>
      <c r="M139" s="24"/>
      <c r="N139" s="24"/>
      <c r="O139" s="24"/>
      <c r="P139" s="24"/>
      <c r="Q139" s="1"/>
      <c r="R139" s="1"/>
      <c r="S139" s="1"/>
      <c r="T139" s="1"/>
      <c r="U139" s="1"/>
      <c r="V139" s="1"/>
      <c r="W139" s="1"/>
      <c r="X139" s="1"/>
      <c r="Y139" s="1"/>
      <c r="Z139" s="1"/>
    </row>
    <row r="140" ht="34.5" customHeight="1">
      <c r="A140" s="1"/>
      <c r="B140" s="24"/>
      <c r="C140" s="24"/>
      <c r="D140" s="24"/>
      <c r="E140" s="24"/>
      <c r="F140" s="25"/>
      <c r="G140" s="26"/>
      <c r="H140" s="24"/>
      <c r="I140" s="27" t="s">
        <v>28</v>
      </c>
      <c r="J140" s="28"/>
      <c r="K140" s="24"/>
      <c r="L140" s="24"/>
      <c r="M140" s="24"/>
      <c r="N140" s="24"/>
      <c r="O140" s="24"/>
      <c r="P140" s="24"/>
      <c r="Q140" s="1"/>
      <c r="R140" s="1"/>
      <c r="S140" s="1"/>
      <c r="T140" s="1"/>
      <c r="U140" s="1"/>
      <c r="V140" s="1"/>
      <c r="W140" s="1"/>
      <c r="X140" s="1"/>
      <c r="Y140" s="1"/>
      <c r="Z140" s="1"/>
    </row>
    <row r="141" ht="35.25" customHeight="1">
      <c r="A141" s="1"/>
      <c r="B141" s="24"/>
      <c r="C141" s="29"/>
      <c r="D141" s="29"/>
      <c r="E141" s="29"/>
      <c r="F141" s="30"/>
      <c r="G141" s="31"/>
      <c r="H141" s="29"/>
      <c r="I141" s="32" t="s">
        <v>43</v>
      </c>
      <c r="J141" s="33" t="str">
        <f>IF(AND(H139="Si"),((J139/J140)),"NA")</f>
        <v>NA</v>
      </c>
      <c r="K141" s="29"/>
      <c r="L141" s="24"/>
      <c r="M141" s="24"/>
      <c r="N141" s="24"/>
      <c r="O141" s="24"/>
      <c r="P141" s="24"/>
      <c r="Q141" s="1"/>
      <c r="R141" s="1"/>
      <c r="S141" s="1"/>
      <c r="T141" s="1"/>
      <c r="U141" s="1"/>
      <c r="V141" s="1"/>
      <c r="W141" s="1"/>
      <c r="X141" s="1"/>
      <c r="Y141" s="1"/>
      <c r="Z141" s="1"/>
    </row>
    <row r="142" ht="40.5" customHeight="1">
      <c r="A142" s="1"/>
      <c r="B142" s="24"/>
      <c r="C142" s="13" t="s">
        <v>256</v>
      </c>
      <c r="D142" s="13" t="s">
        <v>257</v>
      </c>
      <c r="E142" s="13" t="s">
        <v>259</v>
      </c>
      <c r="F142" s="14">
        <v>1.0</v>
      </c>
      <c r="G142" s="15"/>
      <c r="H142" s="16" t="s">
        <v>35</v>
      </c>
      <c r="I142" s="17" t="s">
        <v>25</v>
      </c>
      <c r="J142" s="19"/>
      <c r="K142" s="20" t="str">
        <f>IF((J144="NA"),"NA",((J144/F142)*10))</f>
        <v>NA</v>
      </c>
      <c r="L142" s="24"/>
      <c r="M142" s="24"/>
      <c r="N142" s="24"/>
      <c r="O142" s="24"/>
      <c r="P142" s="24"/>
      <c r="Q142" s="1"/>
      <c r="R142" s="1"/>
      <c r="S142" s="1"/>
      <c r="T142" s="1"/>
      <c r="U142" s="1"/>
      <c r="V142" s="1"/>
      <c r="W142" s="1"/>
      <c r="X142" s="1"/>
      <c r="Y142" s="1"/>
      <c r="Z142" s="1"/>
    </row>
    <row r="143" ht="36.0" customHeight="1">
      <c r="A143" s="1"/>
      <c r="B143" s="24"/>
      <c r="C143" s="24"/>
      <c r="D143" s="24"/>
      <c r="E143" s="24"/>
      <c r="F143" s="25"/>
      <c r="G143" s="26"/>
      <c r="H143" s="24"/>
      <c r="I143" s="27" t="s">
        <v>28</v>
      </c>
      <c r="J143" s="28"/>
      <c r="K143" s="24"/>
      <c r="L143" s="24"/>
      <c r="M143" s="24"/>
      <c r="N143" s="24"/>
      <c r="O143" s="24"/>
      <c r="P143" s="24"/>
      <c r="Q143" s="1"/>
      <c r="R143" s="1"/>
      <c r="S143" s="1"/>
      <c r="T143" s="1"/>
      <c r="U143" s="1"/>
      <c r="V143" s="1"/>
      <c r="W143" s="1"/>
      <c r="X143" s="1"/>
      <c r="Y143" s="1"/>
      <c r="Z143" s="1"/>
    </row>
    <row r="144" ht="39.0" customHeight="1">
      <c r="A144" s="1"/>
      <c r="B144" s="29"/>
      <c r="C144" s="29"/>
      <c r="D144" s="29"/>
      <c r="E144" s="29"/>
      <c r="F144" s="30"/>
      <c r="G144" s="31"/>
      <c r="H144" s="29"/>
      <c r="I144" s="32" t="s">
        <v>29</v>
      </c>
      <c r="J144" s="33" t="str">
        <f>IF(AND(H142="Si"),(J142/J143),"NA")</f>
        <v>NA</v>
      </c>
      <c r="K144" s="29"/>
      <c r="L144" s="29"/>
      <c r="M144" s="29"/>
      <c r="N144" s="29"/>
      <c r="O144" s="29"/>
      <c r="P144" s="24"/>
      <c r="Q144" s="1"/>
      <c r="R144" s="1"/>
      <c r="S144" s="1"/>
      <c r="T144" s="1"/>
      <c r="U144" s="1"/>
      <c r="V144" s="1"/>
      <c r="W144" s="1"/>
      <c r="X144" s="1"/>
      <c r="Y144" s="1"/>
      <c r="Z144" s="1"/>
    </row>
    <row r="145" ht="5.25" customHeight="1">
      <c r="A145" s="1"/>
      <c r="B145" s="45"/>
      <c r="C145" s="40"/>
      <c r="D145" s="40"/>
      <c r="E145" s="40"/>
      <c r="F145" s="40"/>
      <c r="G145" s="40"/>
      <c r="H145" s="40"/>
      <c r="I145" s="40"/>
      <c r="J145" s="40"/>
      <c r="K145" s="40"/>
      <c r="L145" s="40"/>
      <c r="M145" s="40"/>
      <c r="N145" s="40"/>
      <c r="O145" s="9"/>
      <c r="P145" s="24"/>
      <c r="Q145" s="1"/>
      <c r="R145" s="1"/>
      <c r="S145" s="1"/>
      <c r="T145" s="1"/>
      <c r="U145" s="1"/>
      <c r="V145" s="1"/>
      <c r="W145" s="1"/>
      <c r="X145" s="1"/>
      <c r="Y145" s="1"/>
      <c r="Z145" s="1"/>
    </row>
    <row r="146" ht="40.5" customHeight="1">
      <c r="A146" s="59"/>
      <c r="B146" s="60" t="s">
        <v>261</v>
      </c>
      <c r="C146" s="16" t="s">
        <v>262</v>
      </c>
      <c r="D146" s="13" t="s">
        <v>263</v>
      </c>
      <c r="E146" s="13" t="s">
        <v>264</v>
      </c>
      <c r="F146" s="14">
        <v>0.0</v>
      </c>
      <c r="G146" s="15"/>
      <c r="H146" s="16" t="s">
        <v>35</v>
      </c>
      <c r="I146" s="17" t="s">
        <v>25</v>
      </c>
      <c r="J146" s="19"/>
      <c r="K146" s="37" t="str">
        <f>IF((J148="NA"),"NA",((1-J148)*10))</f>
        <v>NA</v>
      </c>
      <c r="L146" s="20">
        <f>IF(AND(H146="No",H149="No",H152="No",H155="No",H158="No",H161="No",H164="No",H167="No"),0,AVERAGE(K146:K169))</f>
        <v>0</v>
      </c>
      <c r="M146" s="20" t="s">
        <v>268</v>
      </c>
      <c r="N146" s="21">
        <v>0.0</v>
      </c>
      <c r="O146" s="20">
        <f>L146*N146</f>
        <v>0</v>
      </c>
      <c r="P146" s="24"/>
      <c r="Q146" s="1"/>
      <c r="R146" s="1"/>
      <c r="S146" s="1"/>
      <c r="T146" s="1"/>
      <c r="U146" s="1"/>
      <c r="V146" s="1"/>
      <c r="W146" s="1"/>
      <c r="X146" s="1"/>
      <c r="Y146" s="1"/>
      <c r="Z146" s="1"/>
    </row>
    <row r="147" ht="42.0" customHeight="1">
      <c r="A147" s="59"/>
      <c r="B147" s="24"/>
      <c r="C147" s="24"/>
      <c r="D147" s="24"/>
      <c r="E147" s="24"/>
      <c r="F147" s="25"/>
      <c r="G147" s="26"/>
      <c r="H147" s="24"/>
      <c r="I147" s="27" t="s">
        <v>28</v>
      </c>
      <c r="J147" s="28"/>
      <c r="K147" s="24"/>
      <c r="L147" s="24"/>
      <c r="M147" s="24"/>
      <c r="N147" s="24"/>
      <c r="O147" s="24"/>
      <c r="P147" s="24"/>
      <c r="Q147" s="1"/>
      <c r="R147" s="1"/>
      <c r="S147" s="1"/>
      <c r="T147" s="1"/>
      <c r="U147" s="1"/>
      <c r="V147" s="1"/>
      <c r="W147" s="1"/>
      <c r="X147" s="1"/>
      <c r="Y147" s="1"/>
      <c r="Z147" s="1"/>
    </row>
    <row r="148" ht="34.5" customHeight="1">
      <c r="A148" s="59"/>
      <c r="B148" s="24"/>
      <c r="C148" s="24"/>
      <c r="D148" s="29"/>
      <c r="E148" s="29"/>
      <c r="F148" s="30"/>
      <c r="G148" s="31"/>
      <c r="H148" s="29"/>
      <c r="I148" s="32" t="s">
        <v>43</v>
      </c>
      <c r="J148" s="33" t="str">
        <f>IF(AND(H146="Si"),((J146/J147)),"NA")</f>
        <v>NA</v>
      </c>
      <c r="K148" s="29"/>
      <c r="L148" s="24"/>
      <c r="M148" s="24"/>
      <c r="N148" s="24"/>
      <c r="O148" s="24"/>
      <c r="P148" s="24"/>
      <c r="Q148" s="1"/>
      <c r="R148" s="1"/>
      <c r="S148" s="1"/>
      <c r="T148" s="1"/>
      <c r="U148" s="1"/>
      <c r="V148" s="1"/>
      <c r="W148" s="1"/>
      <c r="X148" s="1"/>
      <c r="Y148" s="1"/>
      <c r="Z148" s="1"/>
    </row>
    <row r="149" ht="39.75" customHeight="1">
      <c r="A149" s="59"/>
      <c r="B149" s="24"/>
      <c r="C149" s="24"/>
      <c r="D149" s="13" t="s">
        <v>271</v>
      </c>
      <c r="E149" s="13" t="s">
        <v>272</v>
      </c>
      <c r="F149" s="14">
        <v>0.0</v>
      </c>
      <c r="G149" s="15"/>
      <c r="H149" s="16" t="s">
        <v>35</v>
      </c>
      <c r="I149" s="17" t="s">
        <v>25</v>
      </c>
      <c r="J149" s="19"/>
      <c r="K149" s="37" t="str">
        <f>IF((J151="NA"),"NA",((1-J151)*10))</f>
        <v>NA</v>
      </c>
      <c r="L149" s="24"/>
      <c r="M149" s="24"/>
      <c r="N149" s="24"/>
      <c r="O149" s="24"/>
      <c r="P149" s="24"/>
      <c r="Q149" s="1"/>
      <c r="R149" s="1"/>
      <c r="S149" s="1"/>
      <c r="T149" s="1"/>
      <c r="U149" s="1"/>
      <c r="V149" s="1"/>
      <c r="W149" s="1"/>
      <c r="X149" s="1"/>
      <c r="Y149" s="1"/>
      <c r="Z149" s="1"/>
    </row>
    <row r="150" ht="39.0" customHeight="1">
      <c r="A150" s="59"/>
      <c r="B150" s="24"/>
      <c r="C150" s="24"/>
      <c r="D150" s="24"/>
      <c r="E150" s="24"/>
      <c r="F150" s="25"/>
      <c r="G150" s="26"/>
      <c r="H150" s="24"/>
      <c r="I150" s="27" t="s">
        <v>28</v>
      </c>
      <c r="J150" s="28"/>
      <c r="K150" s="24"/>
      <c r="L150" s="24"/>
      <c r="M150" s="24"/>
      <c r="N150" s="24"/>
      <c r="O150" s="24"/>
      <c r="P150" s="24"/>
      <c r="Q150" s="1"/>
      <c r="R150" s="1"/>
      <c r="S150" s="1"/>
      <c r="T150" s="1"/>
      <c r="U150" s="1"/>
      <c r="V150" s="1"/>
      <c r="W150" s="1"/>
      <c r="X150" s="1"/>
      <c r="Y150" s="1"/>
      <c r="Z150" s="1"/>
    </row>
    <row r="151" ht="39.0" customHeight="1">
      <c r="A151" s="59"/>
      <c r="B151" s="24"/>
      <c r="C151" s="24"/>
      <c r="D151" s="29"/>
      <c r="E151" s="29"/>
      <c r="F151" s="30"/>
      <c r="G151" s="31"/>
      <c r="H151" s="29"/>
      <c r="I151" s="32" t="s">
        <v>43</v>
      </c>
      <c r="J151" s="33" t="str">
        <f>IF(AND(H149="Si"),((J149/J150)),"NA")</f>
        <v>NA</v>
      </c>
      <c r="K151" s="29"/>
      <c r="L151" s="24"/>
      <c r="M151" s="24"/>
      <c r="N151" s="24"/>
      <c r="O151" s="24"/>
      <c r="P151" s="24"/>
      <c r="Q151" s="1"/>
      <c r="R151" s="1"/>
      <c r="S151" s="1"/>
      <c r="T151" s="1"/>
      <c r="U151" s="1"/>
      <c r="V151" s="1"/>
      <c r="W151" s="1"/>
      <c r="X151" s="1"/>
      <c r="Y151" s="1"/>
      <c r="Z151" s="1"/>
    </row>
    <row r="152" ht="45.75" customHeight="1">
      <c r="A152" s="59"/>
      <c r="B152" s="24"/>
      <c r="C152" s="24"/>
      <c r="D152" s="13" t="s">
        <v>273</v>
      </c>
      <c r="E152" s="13" t="s">
        <v>274</v>
      </c>
      <c r="F152" s="14">
        <v>0.0</v>
      </c>
      <c r="G152" s="15"/>
      <c r="H152" s="16" t="s">
        <v>35</v>
      </c>
      <c r="I152" s="17" t="s">
        <v>25</v>
      </c>
      <c r="J152" s="19"/>
      <c r="K152" s="37" t="str">
        <f>IF((J154="NA"),"NA",((1-J154)*10))</f>
        <v>NA</v>
      </c>
      <c r="L152" s="24"/>
      <c r="M152" s="24"/>
      <c r="N152" s="24"/>
      <c r="O152" s="24"/>
      <c r="P152" s="24"/>
      <c r="Q152" s="1"/>
      <c r="R152" s="1"/>
      <c r="S152" s="1"/>
      <c r="T152" s="1"/>
      <c r="U152" s="1"/>
      <c r="V152" s="1"/>
      <c r="W152" s="1"/>
      <c r="X152" s="1"/>
      <c r="Y152" s="1"/>
      <c r="Z152" s="1"/>
    </row>
    <row r="153" ht="42.0" customHeight="1">
      <c r="A153" s="59"/>
      <c r="B153" s="24"/>
      <c r="C153" s="24"/>
      <c r="D153" s="24"/>
      <c r="E153" s="24"/>
      <c r="F153" s="25"/>
      <c r="G153" s="26"/>
      <c r="H153" s="24"/>
      <c r="I153" s="27" t="s">
        <v>28</v>
      </c>
      <c r="J153" s="28"/>
      <c r="K153" s="24"/>
      <c r="L153" s="24"/>
      <c r="M153" s="24"/>
      <c r="N153" s="24"/>
      <c r="O153" s="24"/>
      <c r="P153" s="24"/>
      <c r="Q153" s="1"/>
      <c r="R153" s="1"/>
      <c r="S153" s="1"/>
      <c r="T153" s="1"/>
      <c r="U153" s="1"/>
      <c r="V153" s="1"/>
      <c r="W153" s="1"/>
      <c r="X153" s="1"/>
      <c r="Y153" s="1"/>
      <c r="Z153" s="1"/>
    </row>
    <row r="154" ht="48.0" customHeight="1">
      <c r="A154" s="59"/>
      <c r="B154" s="24"/>
      <c r="C154" s="29"/>
      <c r="D154" s="29"/>
      <c r="E154" s="29"/>
      <c r="F154" s="30"/>
      <c r="G154" s="31"/>
      <c r="H154" s="29"/>
      <c r="I154" s="32" t="s">
        <v>43</v>
      </c>
      <c r="J154" s="33" t="str">
        <f>IF(AND(H152="Si"),((J152/J153)),"NA")</f>
        <v>NA</v>
      </c>
      <c r="K154" s="29"/>
      <c r="L154" s="24"/>
      <c r="M154" s="24"/>
      <c r="N154" s="24"/>
      <c r="O154" s="24"/>
      <c r="P154" s="24"/>
      <c r="Q154" s="1"/>
      <c r="R154" s="1"/>
      <c r="S154" s="1"/>
      <c r="T154" s="1"/>
      <c r="U154" s="1"/>
      <c r="V154" s="1"/>
      <c r="W154" s="1"/>
      <c r="X154" s="1"/>
      <c r="Y154" s="1"/>
      <c r="Z154" s="1"/>
    </row>
    <row r="155" ht="38.25" customHeight="1">
      <c r="A155" s="59"/>
      <c r="B155" s="24"/>
      <c r="C155" s="16" t="s">
        <v>275</v>
      </c>
      <c r="D155" s="13" t="s">
        <v>276</v>
      </c>
      <c r="E155" s="13" t="s">
        <v>277</v>
      </c>
      <c r="F155" s="35" t="s">
        <v>78</v>
      </c>
      <c r="G155" s="15"/>
      <c r="H155" s="16" t="s">
        <v>35</v>
      </c>
      <c r="I155" s="17" t="s">
        <v>25</v>
      </c>
      <c r="J155" s="19"/>
      <c r="K155" s="20" t="str">
        <f>IF((J157="NA"),"NA",IF(J155&gt;10,0,(((1-(J155/10))*10))))</f>
        <v>NA</v>
      </c>
      <c r="L155" s="24"/>
      <c r="M155" s="24"/>
      <c r="N155" s="24"/>
      <c r="O155" s="24"/>
      <c r="P155" s="24"/>
      <c r="Q155" s="1"/>
      <c r="R155" s="1"/>
      <c r="S155" s="1"/>
      <c r="T155" s="1"/>
      <c r="U155" s="1"/>
      <c r="V155" s="1"/>
      <c r="W155" s="1"/>
      <c r="X155" s="1"/>
      <c r="Y155" s="1"/>
      <c r="Z155" s="1"/>
    </row>
    <row r="156" ht="38.25" customHeight="1">
      <c r="A156" s="59"/>
      <c r="B156" s="24"/>
      <c r="C156" s="24"/>
      <c r="D156" s="24"/>
      <c r="E156" s="24"/>
      <c r="F156" s="25"/>
      <c r="G156" s="26"/>
      <c r="H156" s="24"/>
      <c r="I156" s="27" t="s">
        <v>42</v>
      </c>
      <c r="J156" s="28" t="str">
        <f>IF(H155="Si",1,"")</f>
        <v/>
      </c>
      <c r="K156" s="24"/>
      <c r="L156" s="24"/>
      <c r="M156" s="24"/>
      <c r="N156" s="24"/>
      <c r="O156" s="24"/>
      <c r="P156" s="24"/>
      <c r="Q156" s="1"/>
      <c r="R156" s="1"/>
      <c r="S156" s="1"/>
      <c r="T156" s="1"/>
      <c r="U156" s="1"/>
      <c r="V156" s="1"/>
      <c r="W156" s="1"/>
      <c r="X156" s="1"/>
      <c r="Y156" s="1"/>
      <c r="Z156" s="1"/>
    </row>
    <row r="157" ht="38.25" customHeight="1">
      <c r="A157" s="59"/>
      <c r="B157" s="24"/>
      <c r="C157" s="24"/>
      <c r="D157" s="29"/>
      <c r="E157" s="29"/>
      <c r="F157" s="30"/>
      <c r="G157" s="31"/>
      <c r="H157" s="29"/>
      <c r="I157" s="32" t="s">
        <v>66</v>
      </c>
      <c r="J157" s="39" t="str">
        <f>IF(AND(H155="Si"),(J155&amp;"/"&amp;J156&amp;"min"),"NA")</f>
        <v>NA</v>
      </c>
      <c r="K157" s="29"/>
      <c r="L157" s="24"/>
      <c r="M157" s="24"/>
      <c r="N157" s="24"/>
      <c r="O157" s="24"/>
      <c r="P157" s="24"/>
      <c r="Q157" s="1"/>
      <c r="R157" s="1"/>
      <c r="S157" s="1"/>
      <c r="T157" s="1"/>
      <c r="U157" s="1"/>
      <c r="V157" s="1"/>
      <c r="W157" s="1"/>
      <c r="X157" s="1"/>
      <c r="Y157" s="1"/>
      <c r="Z157" s="1"/>
    </row>
    <row r="158" ht="48.0" customHeight="1">
      <c r="A158" s="59"/>
      <c r="B158" s="24"/>
      <c r="C158" s="24"/>
      <c r="D158" s="13" t="s">
        <v>278</v>
      </c>
      <c r="E158" s="13" t="s">
        <v>279</v>
      </c>
      <c r="F158" s="35">
        <v>1.0</v>
      </c>
      <c r="G158" s="15"/>
      <c r="H158" s="16" t="s">
        <v>35</v>
      </c>
      <c r="I158" s="17" t="s">
        <v>25</v>
      </c>
      <c r="J158" s="19"/>
      <c r="K158" s="20" t="str">
        <f>IF((J160="NA"),"NA",((J160/F158)*10))</f>
        <v>NA</v>
      </c>
      <c r="L158" s="24"/>
      <c r="M158" s="24"/>
      <c r="N158" s="24"/>
      <c r="O158" s="24"/>
      <c r="P158" s="24"/>
      <c r="Q158" s="1"/>
      <c r="R158" s="1"/>
      <c r="S158" s="1"/>
      <c r="T158" s="1"/>
      <c r="U158" s="1"/>
      <c r="V158" s="1"/>
      <c r="W158" s="1"/>
      <c r="X158" s="1"/>
      <c r="Y158" s="1"/>
      <c r="Z158" s="1"/>
    </row>
    <row r="159" ht="46.5" customHeight="1">
      <c r="A159" s="59"/>
      <c r="B159" s="24"/>
      <c r="C159" s="24"/>
      <c r="D159" s="24"/>
      <c r="E159" s="24"/>
      <c r="F159" s="25"/>
      <c r="G159" s="26"/>
      <c r="H159" s="24"/>
      <c r="I159" s="27" t="s">
        <v>28</v>
      </c>
      <c r="J159" s="28"/>
      <c r="K159" s="24"/>
      <c r="L159" s="24"/>
      <c r="M159" s="24"/>
      <c r="N159" s="24"/>
      <c r="O159" s="24"/>
      <c r="P159" s="24"/>
      <c r="Q159" s="1"/>
      <c r="R159" s="1"/>
      <c r="S159" s="1"/>
      <c r="T159" s="1"/>
      <c r="U159" s="1"/>
      <c r="V159" s="1"/>
      <c r="W159" s="1"/>
      <c r="X159" s="1"/>
      <c r="Y159" s="1"/>
      <c r="Z159" s="1"/>
    </row>
    <row r="160" ht="51.75" customHeight="1">
      <c r="A160" s="59"/>
      <c r="B160" s="24"/>
      <c r="C160" s="29"/>
      <c r="D160" s="29"/>
      <c r="E160" s="29"/>
      <c r="F160" s="30"/>
      <c r="G160" s="31"/>
      <c r="H160" s="29"/>
      <c r="I160" s="32" t="s">
        <v>29</v>
      </c>
      <c r="J160" s="33" t="str">
        <f>IF(AND(H158="Si"),(J158/J159),"NA")</f>
        <v>NA</v>
      </c>
      <c r="K160" s="29"/>
      <c r="L160" s="24"/>
      <c r="M160" s="24"/>
      <c r="N160" s="24"/>
      <c r="O160" s="24"/>
      <c r="P160" s="24"/>
      <c r="Q160" s="1"/>
      <c r="R160" s="1"/>
      <c r="S160" s="1"/>
      <c r="T160" s="1"/>
      <c r="U160" s="1"/>
      <c r="V160" s="1"/>
      <c r="W160" s="1"/>
      <c r="X160" s="1"/>
      <c r="Y160" s="1"/>
      <c r="Z160" s="1"/>
    </row>
    <row r="161" ht="27.75" customHeight="1">
      <c r="A161" s="59"/>
      <c r="B161" s="24"/>
      <c r="C161" s="16" t="s">
        <v>280</v>
      </c>
      <c r="D161" s="13" t="s">
        <v>281</v>
      </c>
      <c r="E161" s="13" t="s">
        <v>282</v>
      </c>
      <c r="F161" s="35">
        <v>0.0</v>
      </c>
      <c r="G161" s="15"/>
      <c r="H161" s="16" t="s">
        <v>35</v>
      </c>
      <c r="I161" s="17" t="s">
        <v>25</v>
      </c>
      <c r="J161" s="19"/>
      <c r="K161" s="37" t="str">
        <f>IF((J163="NA"),"NA",((1-J163)*10))</f>
        <v>NA</v>
      </c>
      <c r="L161" s="24"/>
      <c r="M161" s="24"/>
      <c r="N161" s="24"/>
      <c r="O161" s="24"/>
      <c r="P161" s="24"/>
      <c r="Q161" s="1"/>
      <c r="R161" s="1"/>
      <c r="S161" s="1"/>
      <c r="T161" s="1"/>
      <c r="U161" s="1"/>
      <c r="V161" s="1"/>
      <c r="W161" s="1"/>
      <c r="X161" s="1"/>
      <c r="Y161" s="1"/>
      <c r="Z161" s="1"/>
    </row>
    <row r="162" ht="30.0" customHeight="1">
      <c r="A162" s="59"/>
      <c r="B162" s="24"/>
      <c r="C162" s="24"/>
      <c r="D162" s="24"/>
      <c r="E162" s="24"/>
      <c r="F162" s="25"/>
      <c r="G162" s="26"/>
      <c r="H162" s="24"/>
      <c r="I162" s="27" t="s">
        <v>28</v>
      </c>
      <c r="J162" s="28"/>
      <c r="K162" s="24"/>
      <c r="L162" s="24"/>
      <c r="M162" s="24"/>
      <c r="N162" s="24"/>
      <c r="O162" s="24"/>
      <c r="P162" s="24"/>
      <c r="Q162" s="1"/>
      <c r="R162" s="1"/>
      <c r="S162" s="1"/>
      <c r="T162" s="1"/>
      <c r="U162" s="1"/>
      <c r="V162" s="1"/>
      <c r="W162" s="1"/>
      <c r="X162" s="1"/>
      <c r="Y162" s="1"/>
      <c r="Z162" s="1"/>
    </row>
    <row r="163" ht="36.0" customHeight="1">
      <c r="A163" s="59"/>
      <c r="B163" s="24"/>
      <c r="C163" s="24"/>
      <c r="D163" s="29"/>
      <c r="E163" s="29"/>
      <c r="F163" s="30"/>
      <c r="G163" s="31"/>
      <c r="H163" s="29"/>
      <c r="I163" s="32" t="s">
        <v>43</v>
      </c>
      <c r="J163" s="33" t="str">
        <f>IF(AND(H161="Si"),((J161/J162)),"NA")</f>
        <v>NA</v>
      </c>
      <c r="K163" s="29"/>
      <c r="L163" s="24"/>
      <c r="M163" s="24"/>
      <c r="N163" s="24"/>
      <c r="O163" s="24"/>
      <c r="P163" s="24"/>
      <c r="Q163" s="1"/>
      <c r="R163" s="1"/>
      <c r="S163" s="1"/>
      <c r="T163" s="1"/>
      <c r="U163" s="1"/>
      <c r="V163" s="1"/>
      <c r="W163" s="1"/>
      <c r="X163" s="1"/>
      <c r="Y163" s="1"/>
      <c r="Z163" s="1"/>
    </row>
    <row r="164" ht="54.0" customHeight="1">
      <c r="A164" s="59"/>
      <c r="B164" s="24"/>
      <c r="C164" s="24"/>
      <c r="D164" s="13" t="s">
        <v>283</v>
      </c>
      <c r="E164" s="13" t="s">
        <v>284</v>
      </c>
      <c r="F164" s="35">
        <v>1.0</v>
      </c>
      <c r="G164" s="15"/>
      <c r="H164" s="16" t="s">
        <v>35</v>
      </c>
      <c r="I164" s="17" t="s">
        <v>25</v>
      </c>
      <c r="J164" s="19"/>
      <c r="K164" s="20" t="str">
        <f>IF((J166="NA"),"NA",((J166/F164)*10))</f>
        <v>NA</v>
      </c>
      <c r="L164" s="24"/>
      <c r="M164" s="24"/>
      <c r="N164" s="24"/>
      <c r="O164" s="24"/>
      <c r="P164" s="24"/>
      <c r="Q164" s="1"/>
      <c r="R164" s="1"/>
      <c r="S164" s="1"/>
      <c r="T164" s="1"/>
      <c r="U164" s="1"/>
      <c r="V164" s="1"/>
      <c r="W164" s="1"/>
      <c r="X164" s="1"/>
      <c r="Y164" s="1"/>
      <c r="Z164" s="1"/>
    </row>
    <row r="165" ht="51.0" customHeight="1">
      <c r="A165" s="59"/>
      <c r="B165" s="24"/>
      <c r="C165" s="24"/>
      <c r="D165" s="24"/>
      <c r="E165" s="24"/>
      <c r="F165" s="25"/>
      <c r="G165" s="26"/>
      <c r="H165" s="24"/>
      <c r="I165" s="27" t="s">
        <v>28</v>
      </c>
      <c r="J165" s="28"/>
      <c r="K165" s="24"/>
      <c r="L165" s="24"/>
      <c r="M165" s="24"/>
      <c r="N165" s="24"/>
      <c r="O165" s="24"/>
      <c r="P165" s="24"/>
      <c r="Q165" s="1"/>
      <c r="R165" s="1"/>
      <c r="S165" s="1"/>
      <c r="T165" s="1"/>
      <c r="U165" s="1"/>
      <c r="V165" s="1"/>
      <c r="W165" s="1"/>
      <c r="X165" s="1"/>
      <c r="Y165" s="1"/>
      <c r="Z165" s="1"/>
    </row>
    <row r="166" ht="51.0" customHeight="1">
      <c r="A166" s="59"/>
      <c r="B166" s="24"/>
      <c r="C166" s="24"/>
      <c r="D166" s="29"/>
      <c r="E166" s="29"/>
      <c r="F166" s="30"/>
      <c r="G166" s="31"/>
      <c r="H166" s="29"/>
      <c r="I166" s="32" t="s">
        <v>29</v>
      </c>
      <c r="J166" s="33" t="str">
        <f>IF(AND(H164="Si"),(J164/J165),"NA")</f>
        <v>NA</v>
      </c>
      <c r="K166" s="29"/>
      <c r="L166" s="24"/>
      <c r="M166" s="24"/>
      <c r="N166" s="24"/>
      <c r="O166" s="24"/>
      <c r="P166" s="24"/>
      <c r="Q166" s="1"/>
      <c r="R166" s="1"/>
      <c r="S166" s="1"/>
      <c r="T166" s="1"/>
      <c r="U166" s="1"/>
      <c r="V166" s="1"/>
      <c r="W166" s="1"/>
      <c r="X166" s="1"/>
      <c r="Y166" s="1"/>
      <c r="Z166" s="1"/>
    </row>
    <row r="167" ht="41.25" customHeight="1">
      <c r="A167" s="1"/>
      <c r="B167" s="24"/>
      <c r="C167" s="24"/>
      <c r="D167" s="13" t="s">
        <v>285</v>
      </c>
      <c r="E167" s="13" t="s">
        <v>286</v>
      </c>
      <c r="F167" s="35">
        <v>1.0</v>
      </c>
      <c r="G167" s="15"/>
      <c r="H167" s="16" t="s">
        <v>35</v>
      </c>
      <c r="I167" s="17" t="s">
        <v>25</v>
      </c>
      <c r="J167" s="19"/>
      <c r="K167" s="20" t="str">
        <f>IF((J169="NA"),"NA",((J169/F167)*10))</f>
        <v>NA</v>
      </c>
      <c r="L167" s="24"/>
      <c r="M167" s="24"/>
      <c r="N167" s="24"/>
      <c r="O167" s="24"/>
      <c r="P167" s="24"/>
      <c r="Q167" s="1"/>
      <c r="R167" s="1"/>
      <c r="S167" s="1"/>
      <c r="T167" s="1"/>
      <c r="U167" s="1"/>
      <c r="V167" s="1"/>
      <c r="W167" s="1"/>
      <c r="X167" s="1"/>
      <c r="Y167" s="1"/>
      <c r="Z167" s="1"/>
    </row>
    <row r="168" ht="38.25" customHeight="1">
      <c r="A168" s="1"/>
      <c r="B168" s="24"/>
      <c r="C168" s="24"/>
      <c r="D168" s="24"/>
      <c r="E168" s="24"/>
      <c r="F168" s="25"/>
      <c r="G168" s="26"/>
      <c r="H168" s="24"/>
      <c r="I168" s="27" t="s">
        <v>28</v>
      </c>
      <c r="J168" s="28"/>
      <c r="K168" s="24"/>
      <c r="L168" s="24"/>
      <c r="M168" s="24"/>
      <c r="N168" s="24"/>
      <c r="O168" s="24"/>
      <c r="P168" s="24"/>
      <c r="Q168" s="1"/>
      <c r="R168" s="1"/>
      <c r="S168" s="1"/>
      <c r="T168" s="1"/>
      <c r="U168" s="1"/>
      <c r="V168" s="1"/>
      <c r="W168" s="1"/>
      <c r="X168" s="1"/>
      <c r="Y168" s="1"/>
      <c r="Z168" s="1"/>
    </row>
    <row r="169" ht="40.5" customHeight="1">
      <c r="A169" s="1"/>
      <c r="B169" s="29"/>
      <c r="C169" s="29"/>
      <c r="D169" s="29"/>
      <c r="E169" s="29"/>
      <c r="F169" s="30"/>
      <c r="G169" s="31"/>
      <c r="H169" s="29"/>
      <c r="I169" s="32" t="s">
        <v>29</v>
      </c>
      <c r="J169" s="33" t="str">
        <f>IF(AND(H167="Si"),(J167/J168),"NA")</f>
        <v>NA</v>
      </c>
      <c r="K169" s="29"/>
      <c r="L169" s="29"/>
      <c r="M169" s="29"/>
      <c r="N169" s="29"/>
      <c r="O169" s="29"/>
      <c r="P169" s="29"/>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62">
        <f>SUM(N7:N169)</f>
        <v>1</v>
      </c>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2"/>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2"/>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2"/>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2"/>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2"/>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2"/>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2"/>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2"/>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2"/>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2"/>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2"/>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2"/>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2"/>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2"/>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2"/>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2"/>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2"/>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2"/>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2"/>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2"/>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2"/>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2"/>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2"/>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2"/>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2"/>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2"/>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2"/>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2"/>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2"/>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2"/>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2"/>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2"/>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2"/>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2"/>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2"/>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2"/>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2"/>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2"/>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2"/>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2"/>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2"/>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2"/>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2"/>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2"/>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2"/>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2"/>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2"/>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2"/>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2"/>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2"/>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2"/>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2"/>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2"/>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2"/>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2"/>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2"/>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2"/>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2"/>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2"/>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2"/>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2"/>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2"/>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2"/>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2"/>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2"/>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2"/>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2"/>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2"/>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2"/>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2"/>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2"/>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2"/>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2"/>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2"/>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2"/>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2"/>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2"/>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2"/>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2"/>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2"/>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2"/>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2"/>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2"/>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2"/>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2"/>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2"/>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2"/>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2"/>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2"/>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2"/>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2"/>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2"/>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2"/>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2"/>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2"/>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2"/>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2"/>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2"/>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2"/>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2"/>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2"/>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2"/>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2"/>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2"/>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2"/>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2"/>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2"/>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2"/>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2"/>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2"/>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2"/>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2"/>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2"/>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2"/>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2"/>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2"/>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2"/>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2"/>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2"/>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2"/>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2"/>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2"/>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2"/>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2"/>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2"/>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2"/>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2"/>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2"/>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2"/>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2"/>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2"/>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2"/>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2"/>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2"/>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2"/>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2"/>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2"/>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2"/>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2"/>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2"/>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2"/>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2"/>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2"/>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2"/>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2"/>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2"/>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2"/>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2"/>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2"/>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2"/>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2"/>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2"/>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2"/>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2"/>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2"/>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2"/>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2"/>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2"/>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2"/>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2"/>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2"/>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2"/>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2"/>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2"/>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2"/>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2"/>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2"/>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2"/>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2"/>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2"/>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2"/>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2"/>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2"/>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2"/>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2"/>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2"/>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2"/>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2"/>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2"/>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2"/>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2"/>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2"/>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2"/>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2"/>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2"/>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2"/>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2"/>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2"/>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2"/>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2"/>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2"/>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2"/>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2"/>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2"/>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2"/>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2"/>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2"/>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2"/>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2"/>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2"/>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2"/>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2"/>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2"/>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2"/>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2"/>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2"/>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2"/>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2"/>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2"/>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2"/>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2"/>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2"/>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2"/>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2"/>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2"/>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2"/>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2"/>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2"/>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2"/>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2"/>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2"/>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2"/>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2"/>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2"/>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2"/>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2"/>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2"/>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2"/>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2"/>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2"/>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2"/>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2"/>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2"/>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2"/>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2"/>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2"/>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2"/>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2"/>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2"/>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2"/>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2"/>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2"/>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2"/>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2"/>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2"/>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2"/>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2"/>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2"/>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2"/>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2"/>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2"/>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2"/>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2"/>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2"/>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2"/>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2"/>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2"/>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2"/>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2"/>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2"/>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2"/>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2"/>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2"/>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2"/>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2"/>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2"/>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2"/>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2"/>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2"/>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2"/>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2"/>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2"/>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2"/>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2"/>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2"/>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2"/>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2"/>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2"/>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2"/>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2"/>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2"/>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2"/>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2"/>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2"/>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2"/>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2"/>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2"/>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2"/>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2"/>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2"/>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2"/>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2"/>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2"/>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2"/>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2"/>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2"/>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2"/>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2"/>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2"/>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2"/>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2"/>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2"/>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2"/>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2"/>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2"/>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2"/>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2"/>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2"/>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2"/>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2"/>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2"/>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2"/>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2"/>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2"/>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2"/>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2"/>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2"/>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2"/>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2"/>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2"/>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2"/>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2"/>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2"/>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2"/>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2"/>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2"/>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2"/>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2"/>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2"/>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2"/>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2"/>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2"/>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2"/>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2"/>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2"/>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2"/>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2"/>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2"/>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2"/>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2"/>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2"/>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2"/>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2"/>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2"/>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2"/>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2"/>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2"/>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2"/>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2"/>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2"/>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2"/>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2"/>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2"/>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2"/>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2"/>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2"/>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2"/>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2"/>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2"/>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2"/>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2"/>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2"/>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2"/>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2"/>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2"/>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2"/>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2"/>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2"/>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2"/>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2"/>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2"/>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2"/>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2"/>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2"/>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2"/>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2"/>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2"/>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2"/>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2"/>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2"/>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2"/>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2"/>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2"/>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2"/>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2"/>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2"/>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2"/>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2"/>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2"/>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2"/>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2"/>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2"/>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2"/>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2"/>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2"/>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2"/>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2"/>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2"/>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2"/>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2"/>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2"/>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2"/>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2"/>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2"/>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2"/>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2"/>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2"/>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2"/>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2"/>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2"/>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2"/>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2"/>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2"/>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2"/>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2"/>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2"/>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2"/>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2"/>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2"/>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2"/>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2"/>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2"/>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2"/>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2"/>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2"/>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2"/>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2"/>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2"/>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2"/>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2"/>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2"/>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2"/>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2"/>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2"/>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2"/>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2"/>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2"/>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2"/>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2"/>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2"/>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2"/>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2"/>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2"/>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2"/>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2"/>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2"/>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2"/>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2"/>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2"/>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2"/>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2"/>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2"/>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2"/>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2"/>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2"/>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2"/>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2"/>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2"/>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2"/>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2"/>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2"/>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2"/>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2"/>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2"/>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2"/>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2"/>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2"/>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2"/>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2"/>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2"/>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2"/>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2"/>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2"/>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2"/>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2"/>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2"/>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2"/>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2"/>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2"/>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2"/>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2"/>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2"/>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2"/>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2"/>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2"/>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2"/>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2"/>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2"/>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2"/>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2"/>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2"/>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2"/>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2"/>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2"/>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2"/>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2"/>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2"/>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2"/>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2"/>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2"/>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2"/>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2"/>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2"/>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2"/>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2"/>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2"/>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2"/>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2"/>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2"/>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2"/>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2"/>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2"/>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2"/>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2"/>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2"/>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2"/>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2"/>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2"/>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2"/>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2"/>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2"/>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2"/>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2"/>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2"/>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2"/>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2"/>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2"/>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2"/>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2"/>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2"/>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2"/>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2"/>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2"/>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2"/>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2"/>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2"/>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2"/>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2"/>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2"/>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2"/>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2"/>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2"/>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2"/>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2"/>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2"/>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2"/>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2"/>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2"/>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2"/>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2"/>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2"/>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2"/>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2"/>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2"/>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2"/>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2"/>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2"/>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2"/>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2"/>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2"/>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2"/>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2"/>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2"/>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2"/>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2"/>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2"/>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2"/>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2"/>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2"/>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2"/>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2"/>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2"/>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2"/>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2"/>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2"/>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2"/>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2"/>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2"/>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2"/>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2"/>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2"/>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2"/>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2"/>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2"/>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2"/>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2"/>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2"/>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2"/>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2"/>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2"/>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2"/>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2"/>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2"/>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2"/>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2"/>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2"/>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2"/>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2"/>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2"/>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2"/>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2"/>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2"/>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2"/>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2"/>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2"/>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2"/>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2"/>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2"/>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2"/>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2"/>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2"/>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2"/>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2"/>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2"/>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2"/>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2"/>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2"/>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2"/>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2"/>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2"/>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2"/>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2"/>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2"/>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2"/>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2"/>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2"/>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2"/>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2"/>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2"/>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2"/>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2"/>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2"/>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2"/>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2"/>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2"/>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2"/>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2"/>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2"/>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2"/>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2"/>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2"/>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2"/>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2"/>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2"/>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2"/>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2"/>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2"/>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2"/>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2"/>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2"/>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2"/>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2"/>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2"/>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2"/>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2"/>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2"/>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2"/>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2"/>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2"/>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2"/>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2"/>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2"/>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2"/>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2"/>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2"/>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2"/>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2"/>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2"/>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2"/>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2"/>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2"/>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2"/>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2"/>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2"/>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2"/>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2"/>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2"/>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2"/>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2"/>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2"/>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2"/>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2"/>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2"/>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2"/>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2"/>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2"/>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2"/>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2"/>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2"/>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2"/>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2"/>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2"/>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2"/>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2"/>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2"/>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2"/>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2"/>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2"/>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2"/>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2"/>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2"/>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2"/>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2"/>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2"/>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2"/>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2"/>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2"/>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2"/>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2"/>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2"/>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2"/>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2"/>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2"/>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2"/>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2"/>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2"/>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2"/>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2"/>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2"/>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2"/>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2"/>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2"/>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2"/>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2"/>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2"/>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2"/>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2"/>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2"/>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2"/>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2"/>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2"/>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2"/>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2"/>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2"/>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2"/>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2"/>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2"/>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2"/>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2"/>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2"/>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2"/>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2"/>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2"/>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2"/>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2"/>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2"/>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2"/>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2"/>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2"/>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2"/>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2"/>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2"/>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2"/>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2"/>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2"/>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2"/>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2"/>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2"/>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2"/>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2"/>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2"/>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2"/>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2"/>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2"/>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2"/>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2"/>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2"/>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2"/>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2"/>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2"/>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2"/>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2"/>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2"/>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2"/>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2"/>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2"/>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2"/>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2"/>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2"/>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2"/>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2"/>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2"/>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2"/>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2"/>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2"/>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2"/>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2"/>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2"/>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2"/>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2"/>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2"/>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2"/>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2"/>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2"/>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2"/>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2"/>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2"/>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2"/>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2"/>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2"/>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2"/>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2"/>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2"/>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2"/>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2"/>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2"/>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2"/>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2"/>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2"/>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2"/>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2"/>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2"/>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2"/>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2"/>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2"/>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2"/>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2"/>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2"/>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2"/>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2"/>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2"/>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2"/>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2"/>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2"/>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2"/>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2"/>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2"/>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2"/>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2"/>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2"/>
      <c r="O1000" s="1"/>
      <c r="P1000" s="1"/>
      <c r="Q1000" s="1"/>
      <c r="R1000" s="1"/>
      <c r="S1000" s="1"/>
      <c r="T1000" s="1"/>
      <c r="U1000" s="1"/>
      <c r="V1000" s="1"/>
      <c r="W1000" s="1"/>
      <c r="X1000" s="1"/>
      <c r="Y1000" s="1"/>
      <c r="Z1000" s="1"/>
    </row>
  </sheetData>
  <mergeCells count="345">
    <mergeCell ref="D92:D94"/>
    <mergeCell ref="E92:E94"/>
    <mergeCell ref="D48:D50"/>
    <mergeCell ref="D111:D113"/>
    <mergeCell ref="E108:E110"/>
    <mergeCell ref="E99:E101"/>
    <mergeCell ref="E105:E107"/>
    <mergeCell ref="D99:D101"/>
    <mergeCell ref="D102:D104"/>
    <mergeCell ref="E123:E125"/>
    <mergeCell ref="E127:E129"/>
    <mergeCell ref="B127:B144"/>
    <mergeCell ref="B117:B125"/>
    <mergeCell ref="F130:G132"/>
    <mergeCell ref="F136:G138"/>
    <mergeCell ref="F133:G135"/>
    <mergeCell ref="D133:D135"/>
    <mergeCell ref="D123:D125"/>
    <mergeCell ref="D136:D138"/>
    <mergeCell ref="E136:E138"/>
    <mergeCell ref="E133:E135"/>
    <mergeCell ref="H117:H119"/>
    <mergeCell ref="E111:E113"/>
    <mergeCell ref="F146:G148"/>
    <mergeCell ref="H146:H148"/>
    <mergeCell ref="F64:G66"/>
    <mergeCell ref="F61:G63"/>
    <mergeCell ref="F26:G28"/>
    <mergeCell ref="H61:H63"/>
    <mergeCell ref="E146:E148"/>
    <mergeCell ref="F68:G70"/>
    <mergeCell ref="H142:H144"/>
    <mergeCell ref="F142:G144"/>
    <mergeCell ref="F139:G141"/>
    <mergeCell ref="D142:D144"/>
    <mergeCell ref="D139:D141"/>
    <mergeCell ref="E142:E144"/>
    <mergeCell ref="E139:E141"/>
    <mergeCell ref="D146:D148"/>
    <mergeCell ref="C26:C31"/>
    <mergeCell ref="D35:D37"/>
    <mergeCell ref="D38:D40"/>
    <mergeCell ref="F51:G52"/>
    <mergeCell ref="F42:G44"/>
    <mergeCell ref="F48:G50"/>
    <mergeCell ref="C86:C91"/>
    <mergeCell ref="C77:C85"/>
    <mergeCell ref="C127:C132"/>
    <mergeCell ref="C133:C141"/>
    <mergeCell ref="C120:C125"/>
    <mergeCell ref="C142:C144"/>
    <mergeCell ref="E53:E54"/>
    <mergeCell ref="E55:E57"/>
    <mergeCell ref="D74:D76"/>
    <mergeCell ref="D68:D70"/>
    <mergeCell ref="C92:C94"/>
    <mergeCell ref="D89:D91"/>
    <mergeCell ref="C68:C73"/>
    <mergeCell ref="C74:C76"/>
    <mergeCell ref="H120:H122"/>
    <mergeCell ref="H133:H135"/>
    <mergeCell ref="H136:H138"/>
    <mergeCell ref="H139:H141"/>
    <mergeCell ref="E10:E12"/>
    <mergeCell ref="E7:E9"/>
    <mergeCell ref="D26:D28"/>
    <mergeCell ref="E29:E31"/>
    <mergeCell ref="C7:C9"/>
    <mergeCell ref="C10:C15"/>
    <mergeCell ref="D10:D12"/>
    <mergeCell ref="D13:D15"/>
    <mergeCell ref="E13:E15"/>
    <mergeCell ref="D7:D9"/>
    <mergeCell ref="C32:C37"/>
    <mergeCell ref="H32:H34"/>
    <mergeCell ref="H35:H37"/>
    <mergeCell ref="F32:G34"/>
    <mergeCell ref="F35:G37"/>
    <mergeCell ref="H74:H76"/>
    <mergeCell ref="H64:H66"/>
    <mergeCell ref="H7:H9"/>
    <mergeCell ref="H10:H12"/>
    <mergeCell ref="H48:H50"/>
    <mergeCell ref="H51:H52"/>
    <mergeCell ref="H13:H15"/>
    <mergeCell ref="D64:D66"/>
    <mergeCell ref="D61:D63"/>
    <mergeCell ref="B68:B97"/>
    <mergeCell ref="B42:B66"/>
    <mergeCell ref="D53:D54"/>
    <mergeCell ref="D51:D52"/>
    <mergeCell ref="F29:G31"/>
    <mergeCell ref="H38:H40"/>
    <mergeCell ref="F38:G40"/>
    <mergeCell ref="F45:G47"/>
    <mergeCell ref="F13:G15"/>
    <mergeCell ref="F7:G9"/>
    <mergeCell ref="F10:G12"/>
    <mergeCell ref="F55:G57"/>
    <mergeCell ref="H58:H60"/>
    <mergeCell ref="F53:G54"/>
    <mergeCell ref="C108:C110"/>
    <mergeCell ref="D108:D110"/>
    <mergeCell ref="B99:B115"/>
    <mergeCell ref="C105:C107"/>
    <mergeCell ref="C99:C104"/>
    <mergeCell ref="C114:C115"/>
    <mergeCell ref="B17:B40"/>
    <mergeCell ref="B7:B15"/>
    <mergeCell ref="F123:G125"/>
    <mergeCell ref="F117:G119"/>
    <mergeCell ref="H114:H115"/>
    <mergeCell ref="H105:H107"/>
    <mergeCell ref="H111:H113"/>
    <mergeCell ref="H108:H110"/>
    <mergeCell ref="H123:H125"/>
    <mergeCell ref="H130:H132"/>
    <mergeCell ref="F105:G107"/>
    <mergeCell ref="D29:D31"/>
    <mergeCell ref="D32:D34"/>
    <mergeCell ref="E26:E28"/>
    <mergeCell ref="E32:E34"/>
    <mergeCell ref="E35:E37"/>
    <mergeCell ref="E38:E40"/>
    <mergeCell ref="C42:C50"/>
    <mergeCell ref="C51:C57"/>
    <mergeCell ref="C38:C40"/>
    <mergeCell ref="C58:C66"/>
    <mergeCell ref="C111:C113"/>
    <mergeCell ref="C95:C97"/>
    <mergeCell ref="C117:C119"/>
    <mergeCell ref="H68:H70"/>
    <mergeCell ref="F71:G73"/>
    <mergeCell ref="H71:H73"/>
    <mergeCell ref="E71:E73"/>
    <mergeCell ref="D71:D73"/>
    <mergeCell ref="E68:E70"/>
    <mergeCell ref="H26:H28"/>
    <mergeCell ref="H29:H31"/>
    <mergeCell ref="D95:D97"/>
    <mergeCell ref="E95:E97"/>
    <mergeCell ref="D117:D119"/>
    <mergeCell ref="H127:H129"/>
    <mergeCell ref="F127:G129"/>
    <mergeCell ref="D127:D129"/>
    <mergeCell ref="D130:D132"/>
    <mergeCell ref="E130:E132"/>
    <mergeCell ref="K20:K22"/>
    <mergeCell ref="K29:K31"/>
    <mergeCell ref="K26:K28"/>
    <mergeCell ref="K23:K25"/>
    <mergeCell ref="K35:K37"/>
    <mergeCell ref="K32:K34"/>
    <mergeCell ref="K74:K76"/>
    <mergeCell ref="K71:K73"/>
    <mergeCell ref="K89:K91"/>
    <mergeCell ref="K77:K79"/>
    <mergeCell ref="K83:K85"/>
    <mergeCell ref="K86:K88"/>
    <mergeCell ref="K80:K82"/>
    <mergeCell ref="K68:K70"/>
    <mergeCell ref="K17:K19"/>
    <mergeCell ref="K38:K40"/>
    <mergeCell ref="K164:K166"/>
    <mergeCell ref="K167:K169"/>
    <mergeCell ref="K155:K157"/>
    <mergeCell ref="K158:K160"/>
    <mergeCell ref="K161:K163"/>
    <mergeCell ref="K152:K154"/>
    <mergeCell ref="K146:K148"/>
    <mergeCell ref="K149:K151"/>
    <mergeCell ref="K102:K104"/>
    <mergeCell ref="K105:K107"/>
    <mergeCell ref="K114:K115"/>
    <mergeCell ref="K120:K122"/>
    <mergeCell ref="K111:K113"/>
    <mergeCell ref="K117:K119"/>
    <mergeCell ref="K123:K125"/>
    <mergeCell ref="K53:K54"/>
    <mergeCell ref="K51:K52"/>
    <mergeCell ref="K64:K66"/>
    <mergeCell ref="K42:K44"/>
    <mergeCell ref="K55:K57"/>
    <mergeCell ref="K58:K60"/>
    <mergeCell ref="K61:K63"/>
    <mergeCell ref="K45:K47"/>
    <mergeCell ref="K48:K50"/>
    <mergeCell ref="F102:G104"/>
    <mergeCell ref="F99:G101"/>
    <mergeCell ref="F95:G97"/>
    <mergeCell ref="F92:G94"/>
    <mergeCell ref="K95:K97"/>
    <mergeCell ref="K92:K94"/>
    <mergeCell ref="K108:K110"/>
    <mergeCell ref="K99:K101"/>
    <mergeCell ref="F108:G110"/>
    <mergeCell ref="L99:L115"/>
    <mergeCell ref="M99:M115"/>
    <mergeCell ref="O99:O115"/>
    <mergeCell ref="O117:O125"/>
    <mergeCell ref="N117:N125"/>
    <mergeCell ref="L117:L125"/>
    <mergeCell ref="M117:M125"/>
    <mergeCell ref="N17:N40"/>
    <mergeCell ref="O17:O40"/>
    <mergeCell ref="N42:N66"/>
    <mergeCell ref="O42:O66"/>
    <mergeCell ref="M42:M66"/>
    <mergeCell ref="L42:L66"/>
    <mergeCell ref="O68:O97"/>
    <mergeCell ref="O7:O15"/>
    <mergeCell ref="N99:N115"/>
    <mergeCell ref="N68:N97"/>
    <mergeCell ref="M68:M97"/>
    <mergeCell ref="L68:L97"/>
    <mergeCell ref="M17:M40"/>
    <mergeCell ref="L17:L40"/>
    <mergeCell ref="P7:P169"/>
    <mergeCell ref="M7:M15"/>
    <mergeCell ref="H53:H54"/>
    <mergeCell ref="H55:H57"/>
    <mergeCell ref="B67:O67"/>
    <mergeCell ref="B41:O41"/>
    <mergeCell ref="H42:H44"/>
    <mergeCell ref="H45:H47"/>
    <mergeCell ref="D55:D57"/>
    <mergeCell ref="D58:D60"/>
    <mergeCell ref="F58:G60"/>
    <mergeCell ref="F23:G25"/>
    <mergeCell ref="E23:E25"/>
    <mergeCell ref="D20:D22"/>
    <mergeCell ref="E20:E22"/>
    <mergeCell ref="D23:D25"/>
    <mergeCell ref="F20:G22"/>
    <mergeCell ref="F17:G19"/>
    <mergeCell ref="H17:H19"/>
    <mergeCell ref="H23:H25"/>
    <mergeCell ref="H20:H22"/>
    <mergeCell ref="C17:C25"/>
    <mergeCell ref="L7:L15"/>
    <mergeCell ref="N7:N15"/>
    <mergeCell ref="K10:K12"/>
    <mergeCell ref="K7:K9"/>
    <mergeCell ref="D17:D19"/>
    <mergeCell ref="E17:E19"/>
    <mergeCell ref="I6:J6"/>
    <mergeCell ref="K13:K15"/>
    <mergeCell ref="B2:P3"/>
    <mergeCell ref="F6:G6"/>
    <mergeCell ref="B16:O16"/>
    <mergeCell ref="D42:D44"/>
    <mergeCell ref="D45:D47"/>
    <mergeCell ref="E58:E60"/>
    <mergeCell ref="E61:E63"/>
    <mergeCell ref="E48:E50"/>
    <mergeCell ref="E51:E52"/>
    <mergeCell ref="E64:E66"/>
    <mergeCell ref="E161:E163"/>
    <mergeCell ref="E158:E160"/>
    <mergeCell ref="E155:E157"/>
    <mergeCell ref="D155:D157"/>
    <mergeCell ref="D149:D151"/>
    <mergeCell ref="D152:D154"/>
    <mergeCell ref="E45:E47"/>
    <mergeCell ref="E42:E44"/>
    <mergeCell ref="E164:E166"/>
    <mergeCell ref="D164:D166"/>
    <mergeCell ref="D158:D160"/>
    <mergeCell ref="D161:D163"/>
    <mergeCell ref="E149:E151"/>
    <mergeCell ref="E152:E154"/>
    <mergeCell ref="F120:G122"/>
    <mergeCell ref="B126:O126"/>
    <mergeCell ref="B116:O116"/>
    <mergeCell ref="B145:O145"/>
    <mergeCell ref="N127:N144"/>
    <mergeCell ref="O127:O144"/>
    <mergeCell ref="M127:M144"/>
    <mergeCell ref="N146:N169"/>
    <mergeCell ref="O146:O169"/>
    <mergeCell ref="L127:L144"/>
    <mergeCell ref="K142:K144"/>
    <mergeCell ref="K133:K135"/>
    <mergeCell ref="K127:K129"/>
    <mergeCell ref="K130:K132"/>
    <mergeCell ref="L146:L169"/>
    <mergeCell ref="M146:M169"/>
    <mergeCell ref="C161:C169"/>
    <mergeCell ref="C146:C154"/>
    <mergeCell ref="C155:C160"/>
    <mergeCell ref="F152:G154"/>
    <mergeCell ref="H152:H154"/>
    <mergeCell ref="K136:K138"/>
    <mergeCell ref="K139:K141"/>
    <mergeCell ref="F164:G166"/>
    <mergeCell ref="F158:G160"/>
    <mergeCell ref="H158:H160"/>
    <mergeCell ref="F155:G157"/>
    <mergeCell ref="F161:G163"/>
    <mergeCell ref="H149:H151"/>
    <mergeCell ref="H164:H166"/>
    <mergeCell ref="H161:H163"/>
    <mergeCell ref="H167:H169"/>
    <mergeCell ref="F167:G169"/>
    <mergeCell ref="E167:E169"/>
    <mergeCell ref="D167:D169"/>
    <mergeCell ref="B146:B169"/>
    <mergeCell ref="F149:G151"/>
    <mergeCell ref="H155:H157"/>
    <mergeCell ref="D80:D82"/>
    <mergeCell ref="D86:D88"/>
    <mergeCell ref="D83:D85"/>
    <mergeCell ref="D77:D79"/>
    <mergeCell ref="D105:D107"/>
    <mergeCell ref="E86:E88"/>
    <mergeCell ref="E83:E85"/>
    <mergeCell ref="E102:E104"/>
    <mergeCell ref="H99:H101"/>
    <mergeCell ref="H102:H104"/>
    <mergeCell ref="H95:H97"/>
    <mergeCell ref="H92:H94"/>
    <mergeCell ref="H89:H91"/>
    <mergeCell ref="Q88:Q90"/>
    <mergeCell ref="B98:O98"/>
    <mergeCell ref="F86:G88"/>
    <mergeCell ref="F89:G91"/>
    <mergeCell ref="F83:G85"/>
    <mergeCell ref="F80:G82"/>
    <mergeCell ref="E80:E82"/>
    <mergeCell ref="E89:E91"/>
    <mergeCell ref="E77:E79"/>
    <mergeCell ref="F77:G79"/>
    <mergeCell ref="H77:H79"/>
    <mergeCell ref="H80:H82"/>
    <mergeCell ref="H83:H85"/>
    <mergeCell ref="H86:H88"/>
    <mergeCell ref="E74:E76"/>
    <mergeCell ref="F74:G76"/>
    <mergeCell ref="F114:G115"/>
    <mergeCell ref="F111:G113"/>
    <mergeCell ref="E117:E119"/>
    <mergeCell ref="D120:D122"/>
    <mergeCell ref="E120:E122"/>
    <mergeCell ref="D114:D115"/>
    <mergeCell ref="E114:E115"/>
  </mergeCells>
  <conditionalFormatting sqref="N7:N15 N17:N40 N42:N66 N68:N97 N99:N115 N117:N125 N127:N144 N146:N169">
    <cfRule type="expression" dxfId="0" priority="1">
      <formula>$N$170&lt;&gt;100%</formula>
    </cfRule>
  </conditionalFormatting>
  <dataValidations>
    <dataValidation type="decimal" operator="lessThan" allowBlank="1" showInputMessage="1" showErrorMessage="1" prompt="Error en la métrica - El valor ingresado en la variable A debe ser menor al valor ingresado en la variable B._x000a__x000a_" sqref="J42">
      <formula1>J43</formula1>
    </dataValidation>
    <dataValidation type="list" allowBlank="1" showInputMessage="1" showErrorMessage="1" prompt="Error - No se debe ingresar valores que no están en la lista." sqref="H7 H10 H13 H17 H20 H23 H26 H29 H32 H35 H38 H42 H45 H48 H51 H53 H55 H58 H61 H64 H68 H71 H74 H77 H80 H83 H86 H89 H92 H95 H99 H102 H105 H108 H111 H114 H117 H120 H123 H127 H130 H133 H136 H139 H142 H146 H149 H152 H155 H158 H161 H164 H167">
      <formula1>aplica2</formula1>
    </dataValidation>
    <dataValidation type="list" allowBlank="1" showInputMessage="1" showErrorMessage="1" prompt="Error en Nivel de Importancia - No se debe ingresar valores que no están en la lista." sqref="M7 M17 M42">
      <formula1>importancia</formula1>
    </dataValidation>
    <dataValidation type="decimal" operator="greaterThanOrEqual" allowBlank="1" showInputMessage="1" showErrorMessage="1" prompt="Error en la métrica - El valor ingresado en la variable B debe ser mayor o igual a la variable A" sqref="J43 J46">
      <formula1>J42</formula1>
    </dataValidation>
    <dataValidation type="decimal" operator="greaterThanOrEqual" allowBlank="1" showInputMessage="1" showErrorMessage="1" prompt="Error en la métrica - El valor ingresado en la variable B debe ser menor al valor ingresado en la variable A._x000a_" sqref="J56">
      <formula1>J55</formula1>
    </dataValidation>
    <dataValidation type="decimal" operator="equal" allowBlank="1" showInputMessage="1" showErrorMessage="1" prompt="Error en la métrica - El valor ingresado en la variable T debe ser 1." sqref="J30 J39 J156">
      <formula1>1.0</formula1>
    </dataValidation>
    <dataValidation type="decimal" operator="lessThanOrEqual" allowBlank="1" showInputMessage="1" showErrorMessage="1" prompt="Error en la métrica - El valor ingresado en la variable A debe ser menor al valor ingresado en la variable B._x000a_" sqref="J45 J55">
      <formula1>J46</formula1>
    </dataValidation>
    <dataValidation type="list" allowBlank="1" showInputMessage="1" showErrorMessage="1" prompt="Error en Nivel de Importancia - Error en Nivel de Importancia_x000a_No se debe ingresar valores que no están en la lista." sqref="M99">
      <formula1>importancia2</formula1>
    </dataValidation>
    <dataValidation type="decimal" operator="greaterThan" allowBlank="1" showInputMessage="1" showErrorMessage="1" prompt="Error en la métrica - El valor ingresado en la variable T debe ser mayor a cero" sqref="J49 J59 J62 J65 J137">
      <formula1>0.0</formula1>
    </dataValidation>
    <dataValidation type="decimal" operator="equal" allowBlank="1" showInputMessage="1" showErrorMessage="1" prompt="Error en la métrica - El valor ingresado en la variable T debe ser 15." sqref="J14">
      <formula1>15.0</formula1>
    </dataValidation>
    <dataValidation type="custom" allowBlank="1" showInputMessage="1" showErrorMessage="1" prompt="Error en la métrica - El valor ingresado en la variable B debe ser:_x000a_1. Mayor a cero._x000a_2. Mayor o igual a la variable A" sqref="J8 J11 J18 J21 J27 J33 J36 J69 J72 J75 J78 J81 J84 J87 J90 J93 J96 J100 J103 J106 J109 J112 J118 J121 J124 J128 J131 J134 J140 J143 J147 J150 J153 J159 J162 J165 J168">
      <formula1>AND(J8&gt;0,J8&gt;=J7)</formula1>
    </dataValidation>
    <dataValidation type="list" allowBlank="1" showInputMessage="1" showErrorMessage="1" prompt="Error en Nivel de Importancia - No se debe ingresar valores que no están en la lista." sqref="M117 M127 M146">
      <formula1>importancia2</formula1>
    </dataValidation>
    <dataValidation type="list" allowBlank="1" showInputMessage="1" showErrorMessage="1" prompt="Error en Nivel de Importancia - Error en Nivel de Importancia_x000a_No se debe ingresar valores que no están en la lista." sqref="M68">
      <formula1>importancia</formula1>
    </dataValidation>
    <dataValidation type="decimal" operator="lessThanOrEqual" allowBlank="1" showInputMessage="1" showErrorMessage="1" prompt="Error en la métrica - El valor ingresado en la variable A debe ser menor o igual a la variable B" sqref="J7 J10 J17 J20 J26 J32 J35 J68 J71 J74 J77 J80 J83 J86 J89 J92 J95 J99 J102 J105 J108 J111 J117 J120 J123 J127 J130 J133 J139 J142 J146 J149 J152 J158 J161 J164 J167">
      <formula1>J8</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28.86"/>
    <col customWidth="1" min="3" max="3" width="36.0"/>
    <col customWidth="1" min="4" max="4" width="38.71"/>
    <col customWidth="1" min="5" max="5" width="39.71"/>
    <col customWidth="1" min="6" max="6" width="12.86"/>
    <col customWidth="1" min="7" max="7" width="9.86"/>
    <col customWidth="1" min="8" max="8" width="14.0"/>
    <col customWidth="1" min="9" max="9" width="10.29"/>
    <col customWidth="1" min="10" max="10" width="11.14"/>
    <col customWidth="1" min="11" max="11" width="20.86"/>
    <col customWidth="1" min="12" max="12" width="20.43"/>
    <col customWidth="1" min="13" max="13" width="19.29"/>
    <col customWidth="1" min="14" max="14" width="23.0"/>
    <col customWidth="1" min="15" max="15" width="14.29"/>
    <col customWidth="1" min="16" max="16" width="23.29"/>
    <col customWidth="1" min="17" max="17" width="43.0"/>
    <col customWidth="1" min="18" max="26" width="11.43"/>
  </cols>
  <sheetData>
    <row r="1" ht="14.25" customHeight="1">
      <c r="A1" s="1"/>
      <c r="B1" s="1"/>
      <c r="C1" s="1"/>
      <c r="D1" s="1"/>
      <c r="E1" s="1"/>
      <c r="F1" s="1"/>
      <c r="G1" s="1"/>
      <c r="H1" s="1"/>
      <c r="I1" s="1"/>
      <c r="J1" s="1"/>
      <c r="K1" s="1"/>
      <c r="L1" s="1"/>
      <c r="M1" s="1"/>
      <c r="N1" s="2"/>
      <c r="O1" s="1"/>
      <c r="P1" s="1"/>
      <c r="Q1" s="1"/>
      <c r="R1" s="1"/>
      <c r="S1" s="1"/>
      <c r="T1" s="1"/>
      <c r="U1" s="1"/>
      <c r="V1" s="1"/>
      <c r="W1" s="1"/>
      <c r="X1" s="1"/>
      <c r="Y1" s="1"/>
      <c r="Z1" s="1"/>
    </row>
    <row r="2" ht="15.0" customHeight="1">
      <c r="A2" s="1"/>
      <c r="B2" s="3" t="s">
        <v>1</v>
      </c>
      <c r="Q2" s="1"/>
      <c r="R2" s="1"/>
      <c r="S2" s="1"/>
      <c r="T2" s="1"/>
      <c r="U2" s="1"/>
      <c r="V2" s="1"/>
      <c r="W2" s="1"/>
      <c r="X2" s="1"/>
      <c r="Y2" s="1"/>
      <c r="Z2" s="1"/>
    </row>
    <row r="3" ht="14.25" customHeight="1">
      <c r="A3" s="1"/>
      <c r="Q3" s="1"/>
      <c r="R3" s="1"/>
      <c r="S3" s="1"/>
      <c r="T3" s="1"/>
      <c r="U3" s="1"/>
      <c r="V3" s="1"/>
      <c r="W3" s="1"/>
      <c r="X3" s="1"/>
      <c r="Y3" s="1"/>
      <c r="Z3" s="1"/>
    </row>
    <row r="4" ht="14.25" customHeight="1">
      <c r="A4" s="1"/>
      <c r="B4" s="1"/>
      <c r="C4" s="1"/>
      <c r="D4" s="1"/>
      <c r="E4" s="1"/>
      <c r="F4" s="1"/>
      <c r="G4" s="1"/>
      <c r="H4" s="1"/>
      <c r="I4" s="1"/>
      <c r="J4" s="1"/>
      <c r="K4" s="1"/>
      <c r="L4" s="1"/>
      <c r="M4" s="1"/>
      <c r="N4" s="2"/>
      <c r="O4" s="1"/>
      <c r="P4" s="1"/>
      <c r="Q4" s="1"/>
      <c r="R4" s="1"/>
      <c r="S4" s="1"/>
      <c r="T4" s="1"/>
      <c r="U4" s="1"/>
      <c r="V4" s="1"/>
      <c r="W4" s="1"/>
      <c r="X4" s="1"/>
      <c r="Y4" s="1"/>
      <c r="Z4" s="1"/>
    </row>
    <row r="5" ht="14.25" customHeight="1">
      <c r="A5" s="1"/>
      <c r="B5" s="1"/>
      <c r="C5" s="1"/>
      <c r="D5" s="1"/>
      <c r="E5" s="1"/>
      <c r="F5" s="1"/>
      <c r="G5" s="1"/>
      <c r="H5" s="1"/>
      <c r="I5" s="1"/>
      <c r="J5" s="1"/>
      <c r="K5" s="1"/>
      <c r="L5" s="1"/>
      <c r="M5" s="1"/>
      <c r="N5" s="2"/>
      <c r="O5" s="1"/>
      <c r="P5" s="1"/>
      <c r="Q5" s="1"/>
      <c r="R5" s="1"/>
      <c r="S5" s="1"/>
      <c r="T5" s="1"/>
      <c r="U5" s="1"/>
      <c r="V5" s="1"/>
      <c r="W5" s="1"/>
      <c r="X5" s="1"/>
      <c r="Y5" s="1"/>
      <c r="Z5" s="1"/>
    </row>
    <row r="6" ht="45.75" customHeight="1">
      <c r="A6" s="1"/>
      <c r="B6" s="6" t="s">
        <v>3</v>
      </c>
      <c r="C6" s="6" t="s">
        <v>4</v>
      </c>
      <c r="D6" s="6" t="s">
        <v>5</v>
      </c>
      <c r="E6" s="6" t="s">
        <v>6</v>
      </c>
      <c r="F6" s="8" t="s">
        <v>7</v>
      </c>
      <c r="G6" s="9"/>
      <c r="H6" s="6" t="s">
        <v>8</v>
      </c>
      <c r="I6" s="8" t="s">
        <v>9</v>
      </c>
      <c r="J6" s="9"/>
      <c r="K6" s="6" t="s">
        <v>11</v>
      </c>
      <c r="L6" s="6" t="s">
        <v>12</v>
      </c>
      <c r="M6" s="6" t="s">
        <v>13</v>
      </c>
      <c r="N6" s="11" t="s">
        <v>14</v>
      </c>
      <c r="O6" s="6" t="s">
        <v>15</v>
      </c>
      <c r="P6" s="6" t="s">
        <v>16</v>
      </c>
      <c r="Q6" s="1"/>
      <c r="R6" s="1"/>
      <c r="S6" s="1"/>
      <c r="T6" s="1"/>
      <c r="U6" s="1"/>
      <c r="V6" s="1"/>
      <c r="W6" s="1"/>
      <c r="X6" s="1"/>
      <c r="Y6" s="1"/>
      <c r="Z6" s="1"/>
    </row>
    <row r="7" ht="39.75" customHeight="1">
      <c r="A7" s="1"/>
      <c r="B7" s="12" t="s">
        <v>18</v>
      </c>
      <c r="C7" s="13" t="s">
        <v>18</v>
      </c>
      <c r="D7" s="13" t="s">
        <v>21</v>
      </c>
      <c r="E7" s="13" t="s">
        <v>22</v>
      </c>
      <c r="F7" s="14">
        <v>1.0</v>
      </c>
      <c r="G7" s="15"/>
      <c r="H7" s="16" t="s">
        <v>24</v>
      </c>
      <c r="I7" s="17" t="s">
        <v>25</v>
      </c>
      <c r="J7" s="19">
        <v>21.0</v>
      </c>
      <c r="K7" s="20">
        <f>IF((J9="NA"),"NA",((J9/F7)*10))</f>
        <v>10</v>
      </c>
      <c r="L7" s="20">
        <f>IF(AND(H7="No",H10="No",H13="No"),0,AVERAGE(K7:K15))</f>
        <v>10</v>
      </c>
      <c r="M7" s="20" t="s">
        <v>26</v>
      </c>
      <c r="N7" s="21">
        <v>0.3</v>
      </c>
      <c r="O7" s="20">
        <f>L7*N7</f>
        <v>3</v>
      </c>
      <c r="P7" s="22">
        <f>SUM(O7,O17,O39,O49,O86)</f>
        <v>9.07008547</v>
      </c>
      <c r="Q7" s="1"/>
      <c r="R7" s="1"/>
      <c r="S7" s="1"/>
      <c r="T7" s="1"/>
      <c r="U7" s="1"/>
      <c r="V7" s="1"/>
      <c r="W7" s="1"/>
      <c r="X7" s="1"/>
      <c r="Y7" s="1"/>
      <c r="Z7" s="1"/>
    </row>
    <row r="8" ht="31.5" customHeight="1">
      <c r="A8" s="1"/>
      <c r="B8" s="24"/>
      <c r="C8" s="24"/>
      <c r="D8" s="24"/>
      <c r="E8" s="24"/>
      <c r="F8" s="25"/>
      <c r="G8" s="26"/>
      <c r="H8" s="24"/>
      <c r="I8" s="27" t="s">
        <v>28</v>
      </c>
      <c r="J8" s="28">
        <v>21.0</v>
      </c>
      <c r="K8" s="24"/>
      <c r="L8" s="24"/>
      <c r="M8" s="24"/>
      <c r="N8" s="24"/>
      <c r="O8" s="24"/>
      <c r="P8" s="24"/>
      <c r="Q8" s="1"/>
      <c r="R8" s="1"/>
      <c r="S8" s="1"/>
      <c r="T8" s="1"/>
      <c r="U8" s="1"/>
      <c r="V8" s="1"/>
      <c r="W8" s="1"/>
      <c r="X8" s="1"/>
      <c r="Y8" s="1"/>
      <c r="Z8" s="1"/>
    </row>
    <row r="9" ht="34.5" customHeight="1">
      <c r="A9" s="1"/>
      <c r="B9" s="24"/>
      <c r="C9" s="24"/>
      <c r="D9" s="29"/>
      <c r="E9" s="29"/>
      <c r="F9" s="30"/>
      <c r="G9" s="31"/>
      <c r="H9" s="29"/>
      <c r="I9" s="32" t="s">
        <v>29</v>
      </c>
      <c r="J9" s="33">
        <f>IF(AND(H7="Si"),(J7/J8),"NA")</f>
        <v>1</v>
      </c>
      <c r="K9" s="29"/>
      <c r="L9" s="24"/>
      <c r="M9" s="24"/>
      <c r="N9" s="24"/>
      <c r="O9" s="24"/>
      <c r="P9" s="24"/>
      <c r="Q9" s="1"/>
      <c r="R9" s="1"/>
      <c r="S9" s="1"/>
      <c r="T9" s="1"/>
      <c r="U9" s="1"/>
      <c r="V9" s="1"/>
      <c r="W9" s="1"/>
      <c r="X9" s="1"/>
      <c r="Y9" s="1"/>
      <c r="Z9" s="1"/>
    </row>
    <row r="10" ht="31.5" customHeight="1">
      <c r="A10" s="1"/>
      <c r="B10" s="24"/>
      <c r="C10" s="24"/>
      <c r="D10" s="13" t="s">
        <v>31</v>
      </c>
      <c r="E10" s="13" t="s">
        <v>33</v>
      </c>
      <c r="F10" s="14">
        <v>1.0</v>
      </c>
      <c r="G10" s="15"/>
      <c r="H10" s="16" t="s">
        <v>24</v>
      </c>
      <c r="I10" s="17" t="s">
        <v>25</v>
      </c>
      <c r="J10" s="19">
        <v>2.0</v>
      </c>
      <c r="K10" s="20">
        <f>IF((J12="NA"),"NA",((J12/F10)*10))</f>
        <v>10</v>
      </c>
      <c r="L10" s="24"/>
      <c r="M10" s="24"/>
      <c r="N10" s="24"/>
      <c r="O10" s="24"/>
      <c r="P10" s="24"/>
      <c r="Q10" s="1"/>
      <c r="R10" s="1"/>
      <c r="S10" s="1"/>
      <c r="T10" s="1"/>
      <c r="U10" s="1"/>
      <c r="V10" s="1"/>
      <c r="W10" s="1"/>
      <c r="X10" s="1"/>
      <c r="Y10" s="1"/>
      <c r="Z10" s="1"/>
    </row>
    <row r="11" ht="27.0" customHeight="1">
      <c r="A11" s="1"/>
      <c r="B11" s="24"/>
      <c r="C11" s="24"/>
      <c r="D11" s="24"/>
      <c r="E11" s="24"/>
      <c r="F11" s="25"/>
      <c r="G11" s="26"/>
      <c r="H11" s="24"/>
      <c r="I11" s="27" t="s">
        <v>28</v>
      </c>
      <c r="J11" s="28">
        <v>2.0</v>
      </c>
      <c r="K11" s="24"/>
      <c r="L11" s="24"/>
      <c r="M11" s="24"/>
      <c r="N11" s="24"/>
      <c r="O11" s="24"/>
      <c r="P11" s="24"/>
      <c r="Q11" s="1"/>
      <c r="R11" s="1"/>
      <c r="S11" s="1"/>
      <c r="T11" s="1"/>
      <c r="U11" s="1"/>
      <c r="V11" s="1"/>
      <c r="W11" s="1"/>
      <c r="X11" s="1"/>
      <c r="Y11" s="1"/>
      <c r="Z11" s="1"/>
    </row>
    <row r="12" ht="27.0" customHeight="1">
      <c r="A12" s="1"/>
      <c r="B12" s="24"/>
      <c r="C12" s="24"/>
      <c r="D12" s="29"/>
      <c r="E12" s="29"/>
      <c r="F12" s="30"/>
      <c r="G12" s="31"/>
      <c r="H12" s="29"/>
      <c r="I12" s="32" t="s">
        <v>29</v>
      </c>
      <c r="J12" s="33">
        <f>IF(AND(H10="Si"),(J10/J11),"NA")</f>
        <v>1</v>
      </c>
      <c r="K12" s="29"/>
      <c r="L12" s="24"/>
      <c r="M12" s="24"/>
      <c r="N12" s="24"/>
      <c r="O12" s="24"/>
      <c r="P12" s="24"/>
      <c r="Q12" s="1"/>
      <c r="R12" s="1"/>
      <c r="S12" s="1"/>
      <c r="T12" s="1"/>
      <c r="U12" s="1"/>
      <c r="V12" s="1"/>
      <c r="W12" s="1"/>
      <c r="X12" s="1"/>
      <c r="Y12" s="1"/>
      <c r="Z12" s="1"/>
    </row>
    <row r="13" ht="38.25" customHeight="1">
      <c r="A13" s="1"/>
      <c r="B13" s="24"/>
      <c r="C13" s="24"/>
      <c r="D13" s="13" t="s">
        <v>37</v>
      </c>
      <c r="E13" s="13" t="s">
        <v>39</v>
      </c>
      <c r="F13" s="35">
        <v>0.0</v>
      </c>
      <c r="G13" s="15"/>
      <c r="H13" s="16" t="s">
        <v>35</v>
      </c>
      <c r="I13" s="17" t="s">
        <v>25</v>
      </c>
      <c r="J13" s="19"/>
      <c r="K13" s="37" t="str">
        <f>IF((J15="NA"),"NA",((1-J15)*10))</f>
        <v>NA</v>
      </c>
      <c r="L13" s="24"/>
      <c r="M13" s="24"/>
      <c r="N13" s="24"/>
      <c r="O13" s="24"/>
      <c r="P13" s="24"/>
      <c r="Q13" s="1"/>
      <c r="R13" s="1"/>
      <c r="S13" s="1"/>
      <c r="T13" s="1"/>
      <c r="U13" s="1"/>
      <c r="V13" s="1"/>
      <c r="W13" s="1"/>
      <c r="X13" s="1"/>
      <c r="Y13" s="1"/>
      <c r="Z13" s="1"/>
    </row>
    <row r="14" ht="32.25" customHeight="1">
      <c r="A14" s="1"/>
      <c r="B14" s="24"/>
      <c r="C14" s="24"/>
      <c r="D14" s="24"/>
      <c r="E14" s="24"/>
      <c r="F14" s="25"/>
      <c r="G14" s="26"/>
      <c r="H14" s="24"/>
      <c r="I14" s="27" t="s">
        <v>28</v>
      </c>
      <c r="J14" s="28"/>
      <c r="K14" s="24"/>
      <c r="L14" s="24"/>
      <c r="M14" s="24"/>
      <c r="N14" s="24"/>
      <c r="O14" s="24"/>
      <c r="P14" s="24"/>
      <c r="Q14" s="1"/>
      <c r="R14" s="1"/>
      <c r="S14" s="1"/>
      <c r="T14" s="1"/>
      <c r="U14" s="1"/>
      <c r="V14" s="1"/>
      <c r="W14" s="1"/>
      <c r="X14" s="1"/>
      <c r="Y14" s="1"/>
      <c r="Z14" s="1"/>
    </row>
    <row r="15" ht="33.75" customHeight="1">
      <c r="A15" s="1"/>
      <c r="B15" s="29"/>
      <c r="C15" s="29"/>
      <c r="D15" s="29"/>
      <c r="E15" s="29"/>
      <c r="F15" s="30"/>
      <c r="G15" s="31"/>
      <c r="H15" s="29"/>
      <c r="I15" s="32" t="s">
        <v>43</v>
      </c>
      <c r="J15" s="33" t="str">
        <f>IF(AND(H13="Si"),((J13/J14)),"NA")</f>
        <v>NA</v>
      </c>
      <c r="K15" s="29"/>
      <c r="L15" s="29"/>
      <c r="M15" s="29"/>
      <c r="N15" s="29"/>
      <c r="O15" s="29"/>
      <c r="P15" s="24"/>
      <c r="Q15" s="1"/>
      <c r="R15" s="1"/>
      <c r="S15" s="1"/>
      <c r="T15" s="1"/>
      <c r="U15" s="1"/>
      <c r="V15" s="1"/>
      <c r="W15" s="1"/>
      <c r="X15" s="1"/>
      <c r="Y15" s="1"/>
      <c r="Z15" s="1"/>
    </row>
    <row r="16" ht="5.25" customHeight="1">
      <c r="A16" s="1"/>
      <c r="B16" s="38"/>
      <c r="C16" s="40"/>
      <c r="D16" s="40"/>
      <c r="E16" s="40"/>
      <c r="F16" s="40"/>
      <c r="G16" s="40"/>
      <c r="H16" s="40"/>
      <c r="I16" s="40"/>
      <c r="J16" s="40"/>
      <c r="K16" s="40"/>
      <c r="L16" s="40"/>
      <c r="M16" s="40"/>
      <c r="N16" s="40"/>
      <c r="O16" s="9"/>
      <c r="P16" s="24"/>
      <c r="Q16" s="1"/>
      <c r="R16" s="1"/>
      <c r="S16" s="1"/>
      <c r="T16" s="1"/>
      <c r="U16" s="1"/>
      <c r="V16" s="1"/>
      <c r="W16" s="1"/>
      <c r="X16" s="1"/>
      <c r="Y16" s="1"/>
      <c r="Z16" s="1"/>
    </row>
    <row r="17" ht="38.25" customHeight="1">
      <c r="A17" s="1"/>
      <c r="B17" s="12" t="s">
        <v>44</v>
      </c>
      <c r="C17" s="13" t="s">
        <v>44</v>
      </c>
      <c r="D17" s="13" t="s">
        <v>46</v>
      </c>
      <c r="E17" s="13" t="s">
        <v>47</v>
      </c>
      <c r="F17" s="14">
        <v>1.0</v>
      </c>
      <c r="G17" s="15"/>
      <c r="H17" s="16" t="s">
        <v>24</v>
      </c>
      <c r="I17" s="17" t="s">
        <v>25</v>
      </c>
      <c r="J17" s="19">
        <v>20.0</v>
      </c>
      <c r="K17" s="37">
        <f>IF((J19="NA"),"NA",((J19)*10))</f>
        <v>6.666666667</v>
      </c>
      <c r="L17" s="20">
        <f>IF(AND(H17="No",H20="No",H23="No",H26="No",H29="No",H32="No",H35="No"),0,AVERAGE(K17:K37))</f>
        <v>7.35042735</v>
      </c>
      <c r="M17" s="20" t="s">
        <v>27</v>
      </c>
      <c r="N17" s="21">
        <v>0.2</v>
      </c>
      <c r="O17" s="20">
        <f>L17*N17</f>
        <v>1.47008547</v>
      </c>
      <c r="P17" s="24"/>
      <c r="Q17" s="1"/>
      <c r="R17" s="1"/>
      <c r="S17" s="1"/>
      <c r="T17" s="1"/>
      <c r="U17" s="1"/>
      <c r="V17" s="1"/>
      <c r="W17" s="1"/>
      <c r="X17" s="1"/>
      <c r="Y17" s="1"/>
      <c r="Z17" s="1"/>
    </row>
    <row r="18" ht="30.0" customHeight="1">
      <c r="A18" s="1"/>
      <c r="B18" s="24"/>
      <c r="C18" s="24"/>
      <c r="D18" s="24"/>
      <c r="E18" s="24"/>
      <c r="F18" s="25"/>
      <c r="G18" s="26"/>
      <c r="H18" s="24"/>
      <c r="I18" s="27" t="s">
        <v>28</v>
      </c>
      <c r="J18" s="28">
        <v>30.0</v>
      </c>
      <c r="K18" s="24"/>
      <c r="L18" s="24"/>
      <c r="M18" s="24"/>
      <c r="N18" s="24"/>
      <c r="O18" s="24"/>
      <c r="P18" s="24"/>
      <c r="Q18" s="1"/>
      <c r="R18" s="1"/>
      <c r="S18" s="1"/>
      <c r="T18" s="1"/>
      <c r="U18" s="1"/>
      <c r="V18" s="1"/>
      <c r="W18" s="1"/>
      <c r="X18" s="1"/>
      <c r="Y18" s="1"/>
      <c r="Z18" s="1"/>
    </row>
    <row r="19" ht="36.0" customHeight="1">
      <c r="A19" s="1"/>
      <c r="B19" s="24"/>
      <c r="C19" s="24"/>
      <c r="D19" s="29"/>
      <c r="E19" s="29"/>
      <c r="F19" s="30"/>
      <c r="G19" s="31"/>
      <c r="H19" s="29"/>
      <c r="I19" s="32" t="s">
        <v>43</v>
      </c>
      <c r="J19" s="33">
        <f>IF(AND(H17="Si"),((J17/J18)),"NA")</f>
        <v>0.6666666667</v>
      </c>
      <c r="K19" s="29"/>
      <c r="L19" s="24"/>
      <c r="M19" s="24"/>
      <c r="N19" s="24"/>
      <c r="O19" s="24"/>
      <c r="P19" s="24"/>
      <c r="Q19" s="43"/>
      <c r="R19" s="43"/>
      <c r="S19" s="43"/>
      <c r="T19" s="43"/>
      <c r="U19" s="43"/>
      <c r="V19" s="43"/>
      <c r="W19" s="43"/>
      <c r="X19" s="43"/>
      <c r="Y19" s="43"/>
      <c r="Z19" s="43"/>
    </row>
    <row r="20" ht="35.25" customHeight="1">
      <c r="A20" s="1"/>
      <c r="B20" s="24"/>
      <c r="C20" s="24"/>
      <c r="D20" s="13" t="s">
        <v>51</v>
      </c>
      <c r="E20" s="41" t="s">
        <v>52</v>
      </c>
      <c r="F20" s="14">
        <v>1.0</v>
      </c>
      <c r="G20" s="15"/>
      <c r="H20" s="16" t="s">
        <v>24</v>
      </c>
      <c r="I20" s="17" t="s">
        <v>25</v>
      </c>
      <c r="J20" s="19">
        <v>35.0</v>
      </c>
      <c r="K20" s="20">
        <f>IF((J22="NA"),"NA",((J22/F20)*10))</f>
        <v>5.384615385</v>
      </c>
      <c r="L20" s="24"/>
      <c r="M20" s="24"/>
      <c r="N20" s="24"/>
      <c r="O20" s="24"/>
      <c r="P20" s="24"/>
      <c r="Q20" s="43"/>
      <c r="R20" s="43"/>
      <c r="S20" s="43"/>
      <c r="T20" s="43"/>
      <c r="U20" s="43"/>
      <c r="V20" s="43"/>
      <c r="W20" s="43"/>
      <c r="X20" s="43"/>
      <c r="Y20" s="43"/>
      <c r="Z20" s="43"/>
    </row>
    <row r="21" ht="37.5" customHeight="1">
      <c r="A21" s="1"/>
      <c r="B21" s="24"/>
      <c r="C21" s="24"/>
      <c r="D21" s="24"/>
      <c r="E21" s="24"/>
      <c r="F21" s="25"/>
      <c r="G21" s="26"/>
      <c r="H21" s="24"/>
      <c r="I21" s="27" t="s">
        <v>28</v>
      </c>
      <c r="J21" s="28">
        <v>65.0</v>
      </c>
      <c r="K21" s="24"/>
      <c r="L21" s="24"/>
      <c r="M21" s="24"/>
      <c r="N21" s="24"/>
      <c r="O21" s="24"/>
      <c r="P21" s="24"/>
      <c r="Q21" s="43"/>
      <c r="R21" s="43"/>
      <c r="S21" s="43"/>
      <c r="T21" s="43"/>
      <c r="U21" s="43"/>
      <c r="V21" s="43"/>
      <c r="W21" s="43"/>
      <c r="X21" s="43"/>
      <c r="Y21" s="43"/>
      <c r="Z21" s="43"/>
    </row>
    <row r="22" ht="42.0" customHeight="1">
      <c r="A22" s="1"/>
      <c r="B22" s="24"/>
      <c r="C22" s="24"/>
      <c r="D22" s="29"/>
      <c r="E22" s="29"/>
      <c r="F22" s="30"/>
      <c r="G22" s="31"/>
      <c r="H22" s="29"/>
      <c r="I22" s="32" t="s">
        <v>29</v>
      </c>
      <c r="J22" s="33">
        <f>IF(AND(H20="Si"),(J20/J21),"NA")</f>
        <v>0.5384615385</v>
      </c>
      <c r="K22" s="29"/>
      <c r="L22" s="24"/>
      <c r="M22" s="24"/>
      <c r="N22" s="24"/>
      <c r="O22" s="24"/>
      <c r="P22" s="24"/>
      <c r="Q22" s="43"/>
      <c r="R22" s="43"/>
      <c r="S22" s="43"/>
      <c r="T22" s="43"/>
      <c r="U22" s="43"/>
      <c r="V22" s="43"/>
      <c r="W22" s="43"/>
      <c r="X22" s="43"/>
      <c r="Y22" s="43"/>
      <c r="Z22" s="43"/>
    </row>
    <row r="23" ht="36.0" customHeight="1">
      <c r="A23" s="1"/>
      <c r="B23" s="24"/>
      <c r="C23" s="24"/>
      <c r="D23" s="13" t="s">
        <v>55</v>
      </c>
      <c r="E23" s="13" t="s">
        <v>56</v>
      </c>
      <c r="F23" s="35" t="s">
        <v>57</v>
      </c>
      <c r="G23" s="15"/>
      <c r="H23" s="16" t="s">
        <v>24</v>
      </c>
      <c r="I23" s="17" t="s">
        <v>25</v>
      </c>
      <c r="J23" s="19">
        <v>14.0</v>
      </c>
      <c r="K23" s="20">
        <f>IF((J25="NA"),"NA",IF(J23&gt;=10,10,((J23/10)*10)))</f>
        <v>10</v>
      </c>
      <c r="L23" s="24"/>
      <c r="M23" s="24"/>
      <c r="N23" s="24"/>
      <c r="O23" s="24"/>
      <c r="P23" s="24"/>
      <c r="Q23" s="43"/>
      <c r="R23" s="43"/>
      <c r="S23" s="43"/>
      <c r="T23" s="43"/>
      <c r="U23" s="43"/>
      <c r="V23" s="43"/>
      <c r="W23" s="43"/>
      <c r="X23" s="43"/>
      <c r="Y23" s="43"/>
      <c r="Z23" s="43"/>
    </row>
    <row r="24" ht="39.75" customHeight="1">
      <c r="A24" s="1"/>
      <c r="B24" s="24"/>
      <c r="C24" s="24"/>
      <c r="D24" s="24"/>
      <c r="E24" s="24"/>
      <c r="F24" s="25"/>
      <c r="G24" s="26"/>
      <c r="H24" s="24"/>
      <c r="I24" s="27" t="s">
        <v>42</v>
      </c>
      <c r="J24" s="28">
        <f>IF(H23="Si",15,"")</f>
        <v>15</v>
      </c>
      <c r="K24" s="24"/>
      <c r="L24" s="24"/>
      <c r="M24" s="24"/>
      <c r="N24" s="24"/>
      <c r="O24" s="24"/>
      <c r="P24" s="24"/>
      <c r="Q24" s="43"/>
      <c r="R24" s="43"/>
      <c r="S24" s="43"/>
      <c r="T24" s="43"/>
      <c r="U24" s="43"/>
      <c r="V24" s="43"/>
      <c r="W24" s="43"/>
      <c r="X24" s="43"/>
      <c r="Y24" s="43"/>
      <c r="Z24" s="43"/>
    </row>
    <row r="25" ht="29.25" customHeight="1">
      <c r="A25" s="1"/>
      <c r="B25" s="24"/>
      <c r="C25" s="24"/>
      <c r="D25" s="29"/>
      <c r="E25" s="29"/>
      <c r="F25" s="30"/>
      <c r="G25" s="31"/>
      <c r="H25" s="29"/>
      <c r="I25" s="32" t="s">
        <v>29</v>
      </c>
      <c r="J25" s="39" t="str">
        <f>IF((H23="Si"),(J23&amp;"/"&amp;J24&amp;"min"),"NA")</f>
        <v>14/15min</v>
      </c>
      <c r="K25" s="29"/>
      <c r="L25" s="24"/>
      <c r="M25" s="24"/>
      <c r="N25" s="24"/>
      <c r="O25" s="24"/>
      <c r="P25" s="24"/>
      <c r="Q25" s="43"/>
      <c r="R25" s="43"/>
      <c r="S25" s="43"/>
      <c r="T25" s="43"/>
      <c r="U25" s="43"/>
      <c r="V25" s="43"/>
      <c r="W25" s="43"/>
      <c r="X25" s="43"/>
      <c r="Y25" s="43"/>
      <c r="Z25" s="43"/>
    </row>
    <row r="26" ht="36.0" customHeight="1">
      <c r="A26" s="1"/>
      <c r="B26" s="24"/>
      <c r="C26" s="24"/>
      <c r="D26" s="13" t="s">
        <v>62</v>
      </c>
      <c r="E26" s="41" t="s">
        <v>64</v>
      </c>
      <c r="F26" s="44">
        <v>1.0</v>
      </c>
      <c r="G26" s="15"/>
      <c r="H26" s="16" t="s">
        <v>35</v>
      </c>
      <c r="I26" s="17" t="s">
        <v>25</v>
      </c>
      <c r="J26" s="19"/>
      <c r="K26" s="20" t="str">
        <f>IF((J28="NA"),"NA",((J28/F26)*10))</f>
        <v>NA</v>
      </c>
      <c r="L26" s="24"/>
      <c r="M26" s="24"/>
      <c r="N26" s="24"/>
      <c r="O26" s="24"/>
      <c r="P26" s="24"/>
      <c r="Q26" s="43"/>
      <c r="R26" s="43"/>
      <c r="S26" s="43"/>
      <c r="T26" s="43"/>
      <c r="U26" s="43"/>
      <c r="V26" s="43"/>
      <c r="W26" s="43"/>
      <c r="X26" s="43"/>
      <c r="Y26" s="43"/>
      <c r="Z26" s="43"/>
    </row>
    <row r="27" ht="34.5" customHeight="1">
      <c r="A27" s="1"/>
      <c r="B27" s="24"/>
      <c r="C27" s="24"/>
      <c r="D27" s="24"/>
      <c r="E27" s="24"/>
      <c r="F27" s="25"/>
      <c r="G27" s="26"/>
      <c r="H27" s="24"/>
      <c r="I27" s="27" t="s">
        <v>28</v>
      </c>
      <c r="J27" s="28"/>
      <c r="K27" s="24"/>
      <c r="L27" s="24"/>
      <c r="M27" s="24"/>
      <c r="N27" s="24"/>
      <c r="O27" s="24"/>
      <c r="P27" s="24"/>
      <c r="Q27" s="43"/>
      <c r="R27" s="43"/>
      <c r="S27" s="43"/>
      <c r="T27" s="43"/>
      <c r="U27" s="43"/>
      <c r="V27" s="43"/>
      <c r="W27" s="43"/>
      <c r="X27" s="43"/>
      <c r="Y27" s="43"/>
      <c r="Z27" s="43"/>
    </row>
    <row r="28" ht="36.75" customHeight="1">
      <c r="A28" s="1"/>
      <c r="B28" s="24"/>
      <c r="C28" s="24"/>
      <c r="D28" s="29"/>
      <c r="E28" s="29"/>
      <c r="F28" s="30"/>
      <c r="G28" s="31"/>
      <c r="H28" s="29"/>
      <c r="I28" s="32" t="s">
        <v>29</v>
      </c>
      <c r="J28" s="33" t="str">
        <f>IF(AND(H26="Si"),(J26/J27),"NA")</f>
        <v>NA</v>
      </c>
      <c r="K28" s="29"/>
      <c r="L28" s="24"/>
      <c r="M28" s="24"/>
      <c r="N28" s="24"/>
      <c r="O28" s="24"/>
      <c r="P28" s="24"/>
      <c r="Q28" s="43"/>
      <c r="R28" s="43"/>
      <c r="S28" s="43"/>
      <c r="T28" s="43"/>
      <c r="U28" s="43"/>
      <c r="V28" s="43"/>
      <c r="W28" s="43"/>
      <c r="X28" s="43"/>
      <c r="Y28" s="43"/>
      <c r="Z28" s="43"/>
    </row>
    <row r="29" ht="36.75" customHeight="1">
      <c r="A29" s="1"/>
      <c r="B29" s="24"/>
      <c r="C29" s="24"/>
      <c r="D29" s="13" t="s">
        <v>65</v>
      </c>
      <c r="E29" s="13" t="s">
        <v>67</v>
      </c>
      <c r="F29" s="14">
        <v>1.0</v>
      </c>
      <c r="G29" s="15"/>
      <c r="H29" s="16" t="s">
        <v>35</v>
      </c>
      <c r="I29" s="17" t="s">
        <v>25</v>
      </c>
      <c r="J29" s="19"/>
      <c r="K29" s="20" t="str">
        <f>IF((J31="NA"),"NA",((J31/F29)*10))</f>
        <v>NA</v>
      </c>
      <c r="L29" s="24"/>
      <c r="M29" s="24"/>
      <c r="N29" s="24"/>
      <c r="O29" s="24"/>
      <c r="P29" s="24"/>
      <c r="Q29" s="43"/>
      <c r="R29" s="43"/>
      <c r="S29" s="43"/>
      <c r="T29" s="43"/>
      <c r="U29" s="43"/>
      <c r="V29" s="43"/>
      <c r="W29" s="43"/>
      <c r="X29" s="43"/>
      <c r="Y29" s="43"/>
      <c r="Z29" s="43"/>
    </row>
    <row r="30" ht="36.75" customHeight="1">
      <c r="A30" s="1"/>
      <c r="B30" s="24"/>
      <c r="C30" s="24"/>
      <c r="D30" s="24"/>
      <c r="E30" s="24"/>
      <c r="F30" s="25"/>
      <c r="G30" s="26"/>
      <c r="H30" s="24"/>
      <c r="I30" s="27" t="s">
        <v>28</v>
      </c>
      <c r="J30" s="28"/>
      <c r="K30" s="24"/>
      <c r="L30" s="24"/>
      <c r="M30" s="24"/>
      <c r="N30" s="24"/>
      <c r="O30" s="24"/>
      <c r="P30" s="24"/>
      <c r="Q30" s="43"/>
      <c r="R30" s="43"/>
      <c r="S30" s="43"/>
      <c r="T30" s="43"/>
      <c r="U30" s="43"/>
      <c r="V30" s="43"/>
      <c r="W30" s="43"/>
      <c r="X30" s="43"/>
      <c r="Y30" s="43"/>
      <c r="Z30" s="43"/>
    </row>
    <row r="31" ht="36.75" customHeight="1">
      <c r="A31" s="1"/>
      <c r="B31" s="24"/>
      <c r="C31" s="24"/>
      <c r="D31" s="29"/>
      <c r="E31" s="29"/>
      <c r="F31" s="30"/>
      <c r="G31" s="31"/>
      <c r="H31" s="29"/>
      <c r="I31" s="32" t="s">
        <v>29</v>
      </c>
      <c r="J31" s="33" t="str">
        <f>IF(AND(H29="Si"),(J29/J30),"NA")</f>
        <v>NA</v>
      </c>
      <c r="K31" s="29"/>
      <c r="L31" s="24"/>
      <c r="M31" s="24"/>
      <c r="N31" s="24"/>
      <c r="O31" s="24"/>
      <c r="P31" s="24"/>
      <c r="Q31" s="43"/>
      <c r="R31" s="43"/>
      <c r="S31" s="43"/>
      <c r="T31" s="43"/>
      <c r="U31" s="43"/>
      <c r="V31" s="43"/>
      <c r="W31" s="43"/>
      <c r="X31" s="43"/>
      <c r="Y31" s="43"/>
      <c r="Z31" s="43"/>
    </row>
    <row r="32" ht="36.75" customHeight="1">
      <c r="A32" s="1"/>
      <c r="B32" s="24"/>
      <c r="C32" s="24"/>
      <c r="D32" s="13" t="s">
        <v>73</v>
      </c>
      <c r="E32" s="13" t="s">
        <v>75</v>
      </c>
      <c r="F32" s="14">
        <v>0.0</v>
      </c>
      <c r="G32" s="15"/>
      <c r="H32" s="16" t="s">
        <v>35</v>
      </c>
      <c r="I32" s="17" t="s">
        <v>25</v>
      </c>
      <c r="J32" s="19"/>
      <c r="K32" s="37" t="str">
        <f>IF((J34="NA"),"NA",((1-J34)*10))</f>
        <v>NA</v>
      </c>
      <c r="L32" s="24"/>
      <c r="M32" s="24"/>
      <c r="N32" s="24"/>
      <c r="O32" s="24"/>
      <c r="P32" s="24"/>
      <c r="Q32" s="43"/>
      <c r="R32" s="43"/>
      <c r="S32" s="43"/>
      <c r="T32" s="43"/>
      <c r="U32" s="43"/>
      <c r="V32" s="43"/>
      <c r="W32" s="43"/>
      <c r="X32" s="43"/>
      <c r="Y32" s="43"/>
      <c r="Z32" s="43"/>
    </row>
    <row r="33" ht="36.75" customHeight="1">
      <c r="A33" s="1"/>
      <c r="B33" s="24"/>
      <c r="C33" s="24"/>
      <c r="D33" s="24"/>
      <c r="E33" s="24"/>
      <c r="F33" s="25"/>
      <c r="G33" s="26"/>
      <c r="H33" s="24"/>
      <c r="I33" s="27" t="s">
        <v>28</v>
      </c>
      <c r="J33" s="28"/>
      <c r="K33" s="24"/>
      <c r="L33" s="24"/>
      <c r="M33" s="24"/>
      <c r="N33" s="24"/>
      <c r="O33" s="24"/>
      <c r="P33" s="24"/>
      <c r="Q33" s="43"/>
      <c r="R33" s="43"/>
      <c r="S33" s="43"/>
      <c r="T33" s="43"/>
      <c r="U33" s="43"/>
      <c r="V33" s="43"/>
      <c r="W33" s="43"/>
      <c r="X33" s="43"/>
      <c r="Y33" s="43"/>
      <c r="Z33" s="43"/>
    </row>
    <row r="34" ht="36.75" customHeight="1">
      <c r="A34" s="1"/>
      <c r="B34" s="24"/>
      <c r="C34" s="24"/>
      <c r="D34" s="29"/>
      <c r="E34" s="29"/>
      <c r="F34" s="30"/>
      <c r="G34" s="31"/>
      <c r="H34" s="29"/>
      <c r="I34" s="32" t="s">
        <v>43</v>
      </c>
      <c r="J34" s="33" t="str">
        <f>IF(AND(H32="Si"),((J32/J33)),"NA")</f>
        <v>NA</v>
      </c>
      <c r="K34" s="29"/>
      <c r="L34" s="24"/>
      <c r="M34" s="24"/>
      <c r="N34" s="24"/>
      <c r="O34" s="24"/>
      <c r="P34" s="24"/>
      <c r="Q34" s="43"/>
      <c r="R34" s="43"/>
      <c r="S34" s="43"/>
      <c r="T34" s="43"/>
      <c r="U34" s="43"/>
      <c r="V34" s="43"/>
      <c r="W34" s="43"/>
      <c r="X34" s="43"/>
      <c r="Y34" s="43"/>
      <c r="Z34" s="43"/>
    </row>
    <row r="35" ht="45.75" customHeight="1">
      <c r="A35" s="1"/>
      <c r="B35" s="24"/>
      <c r="C35" s="24"/>
      <c r="D35" s="41" t="s">
        <v>81</v>
      </c>
      <c r="E35" s="13" t="s">
        <v>82</v>
      </c>
      <c r="F35" s="35">
        <v>1.0</v>
      </c>
      <c r="G35" s="15"/>
      <c r="H35" s="16" t="s">
        <v>35</v>
      </c>
      <c r="I35" s="17" t="s">
        <v>25</v>
      </c>
      <c r="J35" s="19"/>
      <c r="K35" s="20" t="str">
        <f>IF((J37="NA"),"NA",((J37/F35)*10))</f>
        <v>NA</v>
      </c>
      <c r="L35" s="24"/>
      <c r="M35" s="24"/>
      <c r="N35" s="24"/>
      <c r="O35" s="24"/>
      <c r="P35" s="24"/>
      <c r="Q35" s="1"/>
      <c r="R35" s="1"/>
      <c r="S35" s="1"/>
      <c r="T35" s="1"/>
      <c r="U35" s="1"/>
      <c r="V35" s="1"/>
      <c r="W35" s="1"/>
      <c r="X35" s="1"/>
      <c r="Y35" s="1"/>
      <c r="Z35" s="1"/>
    </row>
    <row r="36" ht="42.75" customHeight="1">
      <c r="A36" s="1"/>
      <c r="B36" s="24"/>
      <c r="C36" s="24"/>
      <c r="D36" s="24"/>
      <c r="E36" s="24"/>
      <c r="F36" s="25"/>
      <c r="G36" s="26"/>
      <c r="H36" s="24"/>
      <c r="I36" s="27" t="s">
        <v>28</v>
      </c>
      <c r="J36" s="28"/>
      <c r="K36" s="24"/>
      <c r="L36" s="24"/>
      <c r="M36" s="24"/>
      <c r="N36" s="24"/>
      <c r="O36" s="24"/>
      <c r="P36" s="24"/>
      <c r="Q36" s="1"/>
      <c r="R36" s="1"/>
      <c r="S36" s="1"/>
      <c r="T36" s="1"/>
      <c r="U36" s="1"/>
      <c r="V36" s="1"/>
      <c r="W36" s="1"/>
      <c r="X36" s="1"/>
      <c r="Y36" s="1"/>
      <c r="Z36" s="1"/>
    </row>
    <row r="37" ht="39.75" customHeight="1">
      <c r="A37" s="1"/>
      <c r="B37" s="29"/>
      <c r="C37" s="29"/>
      <c r="D37" s="29"/>
      <c r="E37" s="29"/>
      <c r="F37" s="30"/>
      <c r="G37" s="31"/>
      <c r="H37" s="29"/>
      <c r="I37" s="32" t="s">
        <v>29</v>
      </c>
      <c r="J37" s="33" t="str">
        <f>IF(AND(H35="Si"),(J35/J36),"NA")</f>
        <v>NA</v>
      </c>
      <c r="K37" s="29"/>
      <c r="L37" s="29"/>
      <c r="M37" s="29"/>
      <c r="N37" s="29"/>
      <c r="O37" s="29"/>
      <c r="P37" s="24"/>
      <c r="Q37" s="1"/>
      <c r="R37" s="1"/>
      <c r="S37" s="1"/>
      <c r="T37" s="1"/>
      <c r="U37" s="1"/>
      <c r="V37" s="1"/>
      <c r="W37" s="1"/>
      <c r="X37" s="1"/>
      <c r="Y37" s="1"/>
      <c r="Z37" s="1"/>
    </row>
    <row r="38" ht="5.25" customHeight="1">
      <c r="A38" s="1"/>
      <c r="B38" s="45"/>
      <c r="C38" s="40"/>
      <c r="D38" s="40"/>
      <c r="E38" s="40"/>
      <c r="F38" s="40"/>
      <c r="G38" s="40"/>
      <c r="H38" s="40"/>
      <c r="I38" s="40"/>
      <c r="J38" s="40"/>
      <c r="K38" s="40"/>
      <c r="L38" s="40"/>
      <c r="M38" s="40"/>
      <c r="N38" s="40"/>
      <c r="O38" s="9"/>
      <c r="P38" s="24"/>
      <c r="Q38" s="1"/>
      <c r="R38" s="1"/>
      <c r="S38" s="1"/>
      <c r="T38" s="1"/>
      <c r="U38" s="1"/>
      <c r="V38" s="1"/>
      <c r="W38" s="1"/>
      <c r="X38" s="1"/>
      <c r="Y38" s="1"/>
      <c r="Z38" s="1"/>
    </row>
    <row r="39" ht="33.75" customHeight="1">
      <c r="A39" s="1"/>
      <c r="B39" s="12" t="s">
        <v>90</v>
      </c>
      <c r="C39" s="13" t="s">
        <v>91</v>
      </c>
      <c r="D39" s="13" t="s">
        <v>92</v>
      </c>
      <c r="E39" s="13" t="s">
        <v>93</v>
      </c>
      <c r="F39" s="35">
        <v>1.0</v>
      </c>
      <c r="G39" s="15"/>
      <c r="H39" s="16" t="s">
        <v>24</v>
      </c>
      <c r="I39" s="17" t="s">
        <v>25</v>
      </c>
      <c r="J39" s="19">
        <v>7.0</v>
      </c>
      <c r="K39" s="20">
        <f>IF((J41="NA"),"NA",((J41/F39)*10))</f>
        <v>7</v>
      </c>
      <c r="L39" s="20">
        <f>IF(AND(H39="No",H42="No",H45="No"),0,AVERAGE(K39:K47))</f>
        <v>9</v>
      </c>
      <c r="M39" s="20" t="s">
        <v>26</v>
      </c>
      <c r="N39" s="21">
        <v>0.4</v>
      </c>
      <c r="O39" s="20">
        <f>L39*N39</f>
        <v>3.6</v>
      </c>
      <c r="P39" s="24"/>
      <c r="Q39" s="1"/>
      <c r="R39" s="1"/>
      <c r="S39" s="1"/>
      <c r="T39" s="1"/>
      <c r="U39" s="1"/>
      <c r="V39" s="1"/>
      <c r="W39" s="1"/>
      <c r="X39" s="1"/>
      <c r="Y39" s="1"/>
      <c r="Z39" s="1"/>
    </row>
    <row r="40" ht="33.75" customHeight="1">
      <c r="A40" s="1"/>
      <c r="B40" s="24"/>
      <c r="C40" s="24"/>
      <c r="D40" s="24"/>
      <c r="E40" s="24"/>
      <c r="F40" s="25"/>
      <c r="G40" s="26"/>
      <c r="H40" s="24"/>
      <c r="I40" s="27" t="s">
        <v>28</v>
      </c>
      <c r="J40" s="28">
        <v>10.0</v>
      </c>
      <c r="K40" s="24"/>
      <c r="L40" s="24"/>
      <c r="M40" s="24"/>
      <c r="N40" s="24"/>
      <c r="O40" s="24"/>
      <c r="P40" s="24"/>
      <c r="Q40" s="1"/>
      <c r="R40" s="1"/>
      <c r="S40" s="1"/>
      <c r="T40" s="1"/>
      <c r="U40" s="1"/>
      <c r="V40" s="1"/>
      <c r="W40" s="1"/>
      <c r="X40" s="1"/>
      <c r="Y40" s="1"/>
      <c r="Z40" s="1"/>
    </row>
    <row r="41" ht="35.25" customHeight="1">
      <c r="A41" s="1"/>
      <c r="B41" s="24"/>
      <c r="C41" s="24"/>
      <c r="D41" s="29"/>
      <c r="E41" s="29"/>
      <c r="F41" s="30"/>
      <c r="G41" s="31"/>
      <c r="H41" s="29"/>
      <c r="I41" s="32" t="s">
        <v>29</v>
      </c>
      <c r="J41" s="33">
        <f>IF(AND(H39="Si"),(J39/J40),"NA")</f>
        <v>0.7</v>
      </c>
      <c r="K41" s="29"/>
      <c r="L41" s="24"/>
      <c r="M41" s="24"/>
      <c r="N41" s="24"/>
      <c r="O41" s="24"/>
      <c r="P41" s="24"/>
      <c r="Q41" s="1"/>
      <c r="R41" s="1"/>
      <c r="S41" s="1"/>
      <c r="T41" s="1"/>
      <c r="U41" s="1"/>
      <c r="V41" s="1"/>
      <c r="W41" s="1"/>
      <c r="X41" s="1"/>
      <c r="Y41" s="1"/>
      <c r="Z41" s="1"/>
    </row>
    <row r="42" ht="39.0" customHeight="1">
      <c r="A42" s="1"/>
      <c r="B42" s="24"/>
      <c r="C42" s="24"/>
      <c r="D42" s="13" t="s">
        <v>97</v>
      </c>
      <c r="E42" s="13" t="s">
        <v>98</v>
      </c>
      <c r="F42" s="35">
        <v>1.0</v>
      </c>
      <c r="G42" s="15"/>
      <c r="H42" s="16" t="s">
        <v>24</v>
      </c>
      <c r="I42" s="17" t="s">
        <v>25</v>
      </c>
      <c r="J42" s="19">
        <v>2.0</v>
      </c>
      <c r="K42" s="20">
        <f>IF((J44="NA"),"NA",((J44/F42)*10))</f>
        <v>10</v>
      </c>
      <c r="L42" s="24"/>
      <c r="M42" s="24"/>
      <c r="N42" s="24"/>
      <c r="O42" s="24"/>
      <c r="P42" s="24"/>
      <c r="Q42" s="1"/>
      <c r="R42" s="1"/>
      <c r="S42" s="1"/>
      <c r="T42" s="1"/>
      <c r="U42" s="1"/>
      <c r="V42" s="1"/>
      <c r="W42" s="1"/>
      <c r="X42" s="1"/>
      <c r="Y42" s="1"/>
      <c r="Z42" s="1"/>
    </row>
    <row r="43" ht="36.75" customHeight="1">
      <c r="A43" s="1"/>
      <c r="B43" s="24"/>
      <c r="C43" s="24"/>
      <c r="D43" s="24"/>
      <c r="E43" s="24"/>
      <c r="F43" s="25"/>
      <c r="G43" s="26"/>
      <c r="H43" s="24"/>
      <c r="I43" s="27" t="s">
        <v>28</v>
      </c>
      <c r="J43" s="28">
        <v>2.0</v>
      </c>
      <c r="K43" s="24"/>
      <c r="L43" s="24"/>
      <c r="M43" s="24"/>
      <c r="N43" s="24"/>
      <c r="O43" s="24"/>
      <c r="P43" s="24"/>
      <c r="Q43" s="1"/>
      <c r="R43" s="1"/>
      <c r="S43" s="1"/>
      <c r="T43" s="1"/>
      <c r="U43" s="1"/>
      <c r="V43" s="1"/>
      <c r="W43" s="1"/>
      <c r="X43" s="1"/>
      <c r="Y43" s="1"/>
      <c r="Z43" s="1"/>
    </row>
    <row r="44" ht="36.0" customHeight="1">
      <c r="A44" s="1"/>
      <c r="B44" s="24"/>
      <c r="C44" s="24"/>
      <c r="D44" s="29"/>
      <c r="E44" s="29"/>
      <c r="F44" s="30"/>
      <c r="G44" s="31"/>
      <c r="H44" s="29"/>
      <c r="I44" s="32" t="s">
        <v>29</v>
      </c>
      <c r="J44" s="33">
        <f>IF(AND(H42="Si"),(J42/J43),"NA")</f>
        <v>1</v>
      </c>
      <c r="K44" s="29"/>
      <c r="L44" s="24"/>
      <c r="M44" s="24"/>
      <c r="N44" s="24"/>
      <c r="O44" s="24"/>
      <c r="P44" s="24"/>
      <c r="Q44" s="1"/>
      <c r="R44" s="1"/>
      <c r="S44" s="1"/>
      <c r="T44" s="1"/>
      <c r="U44" s="1"/>
      <c r="V44" s="1"/>
      <c r="W44" s="1"/>
      <c r="X44" s="1"/>
      <c r="Y44" s="1"/>
      <c r="Z44" s="1"/>
    </row>
    <row r="45" ht="43.5" customHeight="1">
      <c r="A45" s="1"/>
      <c r="B45" s="24"/>
      <c r="C45" s="24"/>
      <c r="D45" s="16" t="s">
        <v>102</v>
      </c>
      <c r="E45" s="13" t="s">
        <v>103</v>
      </c>
      <c r="F45" s="35">
        <v>0.0</v>
      </c>
      <c r="G45" s="15"/>
      <c r="H45" s="16" t="s">
        <v>24</v>
      </c>
      <c r="I45" s="17" t="s">
        <v>25</v>
      </c>
      <c r="J45" s="19">
        <v>0.0</v>
      </c>
      <c r="K45" s="37">
        <f>IF((J47="NA"),"NA",((1-J47)*10))</f>
        <v>10</v>
      </c>
      <c r="L45" s="24"/>
      <c r="M45" s="24"/>
      <c r="N45" s="24"/>
      <c r="O45" s="24"/>
      <c r="P45" s="24"/>
      <c r="Q45" s="47" t="str">
        <f>IF(N92=100%," ","ERROR:
Revisar la columna PORCENTAJE DE IMPORTANCIA, los valores que fueron ingresados en las distintas celdas no deben sobrepasar el 100%")</f>
        <v> </v>
      </c>
      <c r="R45" s="1"/>
      <c r="S45" s="1"/>
      <c r="T45" s="1"/>
      <c r="U45" s="1"/>
      <c r="V45" s="1"/>
      <c r="W45" s="1"/>
      <c r="X45" s="1"/>
      <c r="Y45" s="1"/>
      <c r="Z45" s="1"/>
    </row>
    <row r="46" ht="34.5" customHeight="1">
      <c r="A46" s="1"/>
      <c r="B46" s="24"/>
      <c r="C46" s="24"/>
      <c r="D46" s="24"/>
      <c r="E46" s="24"/>
      <c r="F46" s="25"/>
      <c r="G46" s="26"/>
      <c r="H46" s="24"/>
      <c r="I46" s="27" t="s">
        <v>28</v>
      </c>
      <c r="J46" s="28">
        <v>2.0</v>
      </c>
      <c r="K46" s="24"/>
      <c r="L46" s="24"/>
      <c r="M46" s="24"/>
      <c r="N46" s="24"/>
      <c r="O46" s="24"/>
      <c r="P46" s="24"/>
      <c r="Q46" s="25"/>
      <c r="R46" s="1"/>
      <c r="S46" s="1"/>
      <c r="T46" s="1"/>
      <c r="U46" s="1"/>
      <c r="V46" s="1"/>
      <c r="W46" s="1"/>
      <c r="X46" s="1"/>
      <c r="Y46" s="1"/>
      <c r="Z46" s="1"/>
    </row>
    <row r="47" ht="34.5" customHeight="1">
      <c r="A47" s="1"/>
      <c r="B47" s="29"/>
      <c r="C47" s="24"/>
      <c r="D47" s="29"/>
      <c r="E47" s="29"/>
      <c r="F47" s="30"/>
      <c r="G47" s="31"/>
      <c r="H47" s="29"/>
      <c r="I47" s="32" t="s">
        <v>43</v>
      </c>
      <c r="J47" s="33">
        <f>IF(AND(H45="Si"),((J45/J46)),"NA")</f>
        <v>0</v>
      </c>
      <c r="K47" s="29"/>
      <c r="L47" s="29"/>
      <c r="M47" s="29"/>
      <c r="N47" s="29"/>
      <c r="O47" s="29"/>
      <c r="P47" s="24"/>
      <c r="Q47" s="25"/>
      <c r="R47" s="1"/>
      <c r="S47" s="1"/>
      <c r="T47" s="1"/>
      <c r="U47" s="1"/>
      <c r="V47" s="1"/>
      <c r="W47" s="1"/>
      <c r="X47" s="1"/>
      <c r="Y47" s="1"/>
      <c r="Z47" s="1"/>
    </row>
    <row r="48" ht="5.25" customHeight="1">
      <c r="A48" s="1"/>
      <c r="B48" s="45"/>
      <c r="C48" s="40"/>
      <c r="D48" s="40"/>
      <c r="E48" s="40"/>
      <c r="F48" s="40"/>
      <c r="G48" s="40"/>
      <c r="H48" s="40"/>
      <c r="I48" s="40"/>
      <c r="J48" s="40"/>
      <c r="K48" s="40"/>
      <c r="L48" s="40"/>
      <c r="M48" s="40"/>
      <c r="N48" s="40"/>
      <c r="O48" s="9"/>
      <c r="P48" s="24"/>
      <c r="Q48" s="1"/>
      <c r="R48" s="1"/>
      <c r="S48" s="1"/>
      <c r="T48" s="1"/>
      <c r="U48" s="1"/>
      <c r="V48" s="1"/>
      <c r="W48" s="1"/>
      <c r="X48" s="1"/>
      <c r="Y48" s="1"/>
      <c r="Z48" s="1"/>
    </row>
    <row r="49" ht="29.25" customHeight="1">
      <c r="A49" s="1"/>
      <c r="B49" s="50" t="s">
        <v>109</v>
      </c>
      <c r="C49" s="13" t="s">
        <v>111</v>
      </c>
      <c r="D49" s="13" t="s">
        <v>113</v>
      </c>
      <c r="E49" s="13" t="s">
        <v>115</v>
      </c>
      <c r="F49" s="35">
        <v>1.0</v>
      </c>
      <c r="G49" s="15"/>
      <c r="H49" s="16" t="s">
        <v>35</v>
      </c>
      <c r="I49" s="17" t="s">
        <v>25</v>
      </c>
      <c r="J49" s="19"/>
      <c r="K49" s="20" t="str">
        <f>IF((J51="NA"),"NA",((J51/F49)*10))</f>
        <v>NA</v>
      </c>
      <c r="L49" s="52">
        <f>IF(AND(H49="No",H52="No",H55="No",H58="No",H61="No",H64="No",H67="No",H70="No",H73="No",H76="No",H79="No",H82="No"),0,AVERAGE(K49:K84))</f>
        <v>10</v>
      </c>
      <c r="M49" s="20" t="s">
        <v>27</v>
      </c>
      <c r="N49" s="53">
        <v>0.1</v>
      </c>
      <c r="O49" s="52">
        <f>L49*N49</f>
        <v>1</v>
      </c>
      <c r="P49" s="24"/>
      <c r="Q49" s="1"/>
      <c r="R49" s="1"/>
      <c r="S49" s="1"/>
      <c r="T49" s="1"/>
      <c r="U49" s="1"/>
      <c r="V49" s="1"/>
      <c r="W49" s="1"/>
      <c r="X49" s="1"/>
      <c r="Y49" s="1"/>
      <c r="Z49" s="1"/>
    </row>
    <row r="50" ht="32.25" customHeight="1">
      <c r="A50" s="1"/>
      <c r="B50" s="24"/>
      <c r="C50" s="24"/>
      <c r="D50" s="24"/>
      <c r="E50" s="24"/>
      <c r="F50" s="25"/>
      <c r="G50" s="26"/>
      <c r="H50" s="24"/>
      <c r="I50" s="27" t="s">
        <v>28</v>
      </c>
      <c r="J50" s="28"/>
      <c r="K50" s="24"/>
      <c r="L50" s="24"/>
      <c r="M50" s="24"/>
      <c r="N50" s="24"/>
      <c r="O50" s="24"/>
      <c r="P50" s="24"/>
      <c r="Q50" s="1"/>
      <c r="R50" s="1"/>
      <c r="S50" s="1"/>
      <c r="T50" s="1"/>
      <c r="U50" s="1"/>
      <c r="V50" s="1"/>
      <c r="W50" s="1"/>
      <c r="X50" s="1"/>
      <c r="Y50" s="1"/>
      <c r="Z50" s="1"/>
    </row>
    <row r="51" ht="30.0" customHeight="1">
      <c r="A51" s="1"/>
      <c r="B51" s="24"/>
      <c r="C51" s="24"/>
      <c r="D51" s="29"/>
      <c r="E51" s="29"/>
      <c r="F51" s="30"/>
      <c r="G51" s="31"/>
      <c r="H51" s="29"/>
      <c r="I51" s="32" t="s">
        <v>29</v>
      </c>
      <c r="J51" s="33" t="str">
        <f>IF(AND(H49="Si"),(J49/J50),"NA")</f>
        <v>NA</v>
      </c>
      <c r="K51" s="29"/>
      <c r="L51" s="24"/>
      <c r="M51" s="24"/>
      <c r="N51" s="24"/>
      <c r="O51" s="24"/>
      <c r="P51" s="24"/>
      <c r="Q51" s="1"/>
      <c r="R51" s="1"/>
      <c r="S51" s="1"/>
      <c r="T51" s="1"/>
      <c r="U51" s="1"/>
      <c r="V51" s="1"/>
      <c r="W51" s="1"/>
      <c r="X51" s="1"/>
      <c r="Y51" s="1"/>
      <c r="Z51" s="1"/>
    </row>
    <row r="52" ht="33.75" customHeight="1">
      <c r="A52" s="1"/>
      <c r="B52" s="24"/>
      <c r="C52" s="24"/>
      <c r="D52" s="13" t="s">
        <v>122</v>
      </c>
      <c r="E52" s="13" t="s">
        <v>123</v>
      </c>
      <c r="F52" s="14">
        <v>0.0</v>
      </c>
      <c r="G52" s="15"/>
      <c r="H52" s="16" t="s">
        <v>35</v>
      </c>
      <c r="I52" s="17" t="s">
        <v>25</v>
      </c>
      <c r="J52" s="19"/>
      <c r="K52" s="37" t="str">
        <f>IF((J54="NA"),"NA",((1-J54)*10))</f>
        <v>NA</v>
      </c>
      <c r="L52" s="24"/>
      <c r="M52" s="24"/>
      <c r="N52" s="24"/>
      <c r="O52" s="24"/>
      <c r="P52" s="24"/>
      <c r="Q52" s="1"/>
      <c r="R52" s="1"/>
      <c r="S52" s="1"/>
      <c r="T52" s="1"/>
      <c r="U52" s="1"/>
      <c r="V52" s="1"/>
      <c r="W52" s="1"/>
      <c r="X52" s="1"/>
      <c r="Y52" s="1"/>
      <c r="Z52" s="1"/>
    </row>
    <row r="53" ht="30.0" customHeight="1">
      <c r="A53" s="1"/>
      <c r="B53" s="24"/>
      <c r="C53" s="24"/>
      <c r="D53" s="24"/>
      <c r="E53" s="24"/>
      <c r="F53" s="25"/>
      <c r="G53" s="26"/>
      <c r="H53" s="24"/>
      <c r="I53" s="27" t="s">
        <v>28</v>
      </c>
      <c r="J53" s="28"/>
      <c r="K53" s="24"/>
      <c r="L53" s="24"/>
      <c r="M53" s="24"/>
      <c r="N53" s="24"/>
      <c r="O53" s="24"/>
      <c r="P53" s="24"/>
      <c r="Q53" s="1"/>
      <c r="R53" s="1"/>
      <c r="S53" s="1"/>
      <c r="T53" s="1"/>
      <c r="U53" s="1"/>
      <c r="V53" s="1"/>
      <c r="W53" s="1"/>
      <c r="X53" s="1"/>
      <c r="Y53" s="1"/>
      <c r="Z53" s="1"/>
    </row>
    <row r="54" ht="30.0" customHeight="1">
      <c r="A54" s="1"/>
      <c r="B54" s="24"/>
      <c r="C54" s="24"/>
      <c r="D54" s="29"/>
      <c r="E54" s="29"/>
      <c r="F54" s="30"/>
      <c r="G54" s="31"/>
      <c r="H54" s="29"/>
      <c r="I54" s="32" t="s">
        <v>43</v>
      </c>
      <c r="J54" s="33" t="str">
        <f>IF(AND(H52="Si"),((J52/J53)),"NA")</f>
        <v>NA</v>
      </c>
      <c r="K54" s="29"/>
      <c r="L54" s="24"/>
      <c r="M54" s="24"/>
      <c r="N54" s="24"/>
      <c r="O54" s="24"/>
      <c r="P54" s="24"/>
      <c r="Q54" s="1"/>
      <c r="R54" s="1"/>
      <c r="S54" s="1"/>
      <c r="T54" s="1"/>
      <c r="U54" s="1"/>
      <c r="V54" s="1"/>
      <c r="W54" s="1"/>
      <c r="X54" s="1"/>
      <c r="Y54" s="1"/>
      <c r="Z54" s="1"/>
    </row>
    <row r="55" ht="34.5" customHeight="1">
      <c r="A55" s="1"/>
      <c r="B55" s="24"/>
      <c r="C55" s="24"/>
      <c r="D55" s="13" t="s">
        <v>128</v>
      </c>
      <c r="E55" s="13" t="s">
        <v>129</v>
      </c>
      <c r="F55" s="14">
        <v>1.0</v>
      </c>
      <c r="G55" s="15"/>
      <c r="H55" s="16" t="s">
        <v>35</v>
      </c>
      <c r="I55" s="17" t="s">
        <v>25</v>
      </c>
      <c r="J55" s="19"/>
      <c r="K55" s="20" t="str">
        <f>IF((J57="NA"),"NA",((J57/F55)*10))</f>
        <v>NA</v>
      </c>
      <c r="L55" s="24"/>
      <c r="M55" s="24"/>
      <c r="N55" s="24"/>
      <c r="O55" s="24"/>
      <c r="P55" s="24"/>
      <c r="Q55" s="1"/>
      <c r="R55" s="1"/>
      <c r="S55" s="1"/>
      <c r="T55" s="1"/>
      <c r="U55" s="1"/>
      <c r="V55" s="1"/>
      <c r="W55" s="1"/>
      <c r="X55" s="1"/>
      <c r="Y55" s="1"/>
      <c r="Z55" s="1"/>
    </row>
    <row r="56" ht="35.25" customHeight="1">
      <c r="A56" s="1"/>
      <c r="B56" s="24"/>
      <c r="C56" s="24"/>
      <c r="D56" s="24"/>
      <c r="E56" s="24"/>
      <c r="F56" s="25"/>
      <c r="G56" s="26"/>
      <c r="H56" s="24"/>
      <c r="I56" s="27" t="s">
        <v>28</v>
      </c>
      <c r="J56" s="28"/>
      <c r="K56" s="24"/>
      <c r="L56" s="24"/>
      <c r="M56" s="24"/>
      <c r="N56" s="24"/>
      <c r="O56" s="24"/>
      <c r="P56" s="24"/>
      <c r="Q56" s="1"/>
      <c r="R56" s="1"/>
      <c r="S56" s="1"/>
      <c r="T56" s="1"/>
      <c r="U56" s="1"/>
      <c r="V56" s="1"/>
      <c r="W56" s="1"/>
      <c r="X56" s="1"/>
      <c r="Y56" s="1"/>
      <c r="Z56" s="1"/>
    </row>
    <row r="57" ht="33.75" customHeight="1">
      <c r="A57" s="1"/>
      <c r="B57" s="24"/>
      <c r="C57" s="24"/>
      <c r="D57" s="29"/>
      <c r="E57" s="29"/>
      <c r="F57" s="30"/>
      <c r="G57" s="31"/>
      <c r="H57" s="29"/>
      <c r="I57" s="32" t="s">
        <v>29</v>
      </c>
      <c r="J57" s="33" t="str">
        <f>IF(AND(H55="Si"),(J55/J56),"NA")</f>
        <v>NA</v>
      </c>
      <c r="K57" s="29"/>
      <c r="L57" s="24"/>
      <c r="M57" s="24"/>
      <c r="N57" s="24"/>
      <c r="O57" s="24"/>
      <c r="P57" s="24"/>
      <c r="Q57" s="1"/>
      <c r="R57" s="1"/>
      <c r="S57" s="1"/>
      <c r="T57" s="1"/>
      <c r="U57" s="1"/>
      <c r="V57" s="1"/>
      <c r="W57" s="1"/>
      <c r="X57" s="1"/>
      <c r="Y57" s="1"/>
      <c r="Z57" s="1"/>
    </row>
    <row r="58" ht="33.75" customHeight="1">
      <c r="A58" s="1"/>
      <c r="B58" s="24"/>
      <c r="C58" s="24"/>
      <c r="D58" s="13" t="s">
        <v>130</v>
      </c>
      <c r="E58" s="13" t="s">
        <v>131</v>
      </c>
      <c r="F58" s="14">
        <v>1.0</v>
      </c>
      <c r="G58" s="15"/>
      <c r="H58" s="16" t="s">
        <v>35</v>
      </c>
      <c r="I58" s="17" t="s">
        <v>25</v>
      </c>
      <c r="J58" s="19"/>
      <c r="K58" s="20" t="str">
        <f>IF((J60="NA"),"NA",((J60/F58)*10))</f>
        <v>NA</v>
      </c>
      <c r="L58" s="24"/>
      <c r="M58" s="24"/>
      <c r="N58" s="24"/>
      <c r="O58" s="24"/>
      <c r="P58" s="24"/>
      <c r="Q58" s="1"/>
      <c r="R58" s="1"/>
      <c r="S58" s="1"/>
      <c r="T58" s="1"/>
      <c r="U58" s="1"/>
      <c r="V58" s="1"/>
      <c r="W58" s="1"/>
      <c r="X58" s="1"/>
      <c r="Y58" s="1"/>
      <c r="Z58" s="1"/>
    </row>
    <row r="59" ht="33.75" customHeight="1">
      <c r="A59" s="1"/>
      <c r="B59" s="24"/>
      <c r="C59" s="24"/>
      <c r="D59" s="24"/>
      <c r="E59" s="24"/>
      <c r="F59" s="25"/>
      <c r="G59" s="26"/>
      <c r="H59" s="24"/>
      <c r="I59" s="27" t="s">
        <v>28</v>
      </c>
      <c r="J59" s="28"/>
      <c r="K59" s="24"/>
      <c r="L59" s="24"/>
      <c r="M59" s="24"/>
      <c r="N59" s="24"/>
      <c r="O59" s="24"/>
      <c r="P59" s="24"/>
      <c r="Q59" s="1"/>
      <c r="R59" s="1"/>
      <c r="S59" s="1"/>
      <c r="T59" s="1"/>
      <c r="U59" s="1"/>
      <c r="V59" s="1"/>
      <c r="W59" s="1"/>
      <c r="X59" s="1"/>
      <c r="Y59" s="1"/>
      <c r="Z59" s="1"/>
    </row>
    <row r="60" ht="33.75" customHeight="1">
      <c r="A60" s="1"/>
      <c r="B60" s="24"/>
      <c r="C60" s="24"/>
      <c r="D60" s="29"/>
      <c r="E60" s="29"/>
      <c r="F60" s="30"/>
      <c r="G60" s="31"/>
      <c r="H60" s="29"/>
      <c r="I60" s="32" t="s">
        <v>29</v>
      </c>
      <c r="J60" s="33" t="str">
        <f>IF(AND(H58="Si"),(J58/J59),"NA")</f>
        <v>NA</v>
      </c>
      <c r="K60" s="29"/>
      <c r="L60" s="24"/>
      <c r="M60" s="24"/>
      <c r="N60" s="24"/>
      <c r="O60" s="24"/>
      <c r="P60" s="24"/>
      <c r="Q60" s="1"/>
      <c r="R60" s="1"/>
      <c r="S60" s="1"/>
      <c r="T60" s="1"/>
      <c r="U60" s="1"/>
      <c r="V60" s="1"/>
      <c r="W60" s="1"/>
      <c r="X60" s="1"/>
      <c r="Y60" s="1"/>
      <c r="Z60" s="1"/>
    </row>
    <row r="61" ht="34.5" customHeight="1">
      <c r="A61" s="1"/>
      <c r="B61" s="24"/>
      <c r="C61" s="24"/>
      <c r="D61" s="13" t="s">
        <v>135</v>
      </c>
      <c r="E61" s="13" t="s">
        <v>136</v>
      </c>
      <c r="F61" s="14">
        <v>0.0</v>
      </c>
      <c r="G61" s="15"/>
      <c r="H61" s="16" t="s">
        <v>35</v>
      </c>
      <c r="I61" s="17" t="s">
        <v>25</v>
      </c>
      <c r="J61" s="19"/>
      <c r="K61" s="37" t="str">
        <f>IF((J63="NA"),"NA",((1-J63)*10))</f>
        <v>NA</v>
      </c>
      <c r="L61" s="24"/>
      <c r="M61" s="24"/>
      <c r="N61" s="24"/>
      <c r="O61" s="24"/>
      <c r="P61" s="24"/>
      <c r="Q61" s="1"/>
      <c r="R61" s="1"/>
      <c r="S61" s="1"/>
      <c r="T61" s="1"/>
      <c r="U61" s="1"/>
      <c r="V61" s="1"/>
      <c r="W61" s="1"/>
      <c r="X61" s="1"/>
      <c r="Y61" s="1"/>
      <c r="Z61" s="1"/>
    </row>
    <row r="62" ht="34.5" customHeight="1">
      <c r="A62" s="1"/>
      <c r="B62" s="24"/>
      <c r="C62" s="24"/>
      <c r="D62" s="24"/>
      <c r="E62" s="24"/>
      <c r="F62" s="25"/>
      <c r="G62" s="26"/>
      <c r="H62" s="24"/>
      <c r="I62" s="27" t="s">
        <v>28</v>
      </c>
      <c r="J62" s="28"/>
      <c r="K62" s="24"/>
      <c r="L62" s="24"/>
      <c r="M62" s="24"/>
      <c r="N62" s="24"/>
      <c r="O62" s="24"/>
      <c r="P62" s="24"/>
      <c r="Q62" s="1"/>
      <c r="R62" s="1"/>
      <c r="S62" s="1"/>
      <c r="T62" s="1"/>
      <c r="U62" s="1"/>
      <c r="V62" s="1"/>
      <c r="W62" s="1"/>
      <c r="X62" s="1"/>
      <c r="Y62" s="1"/>
      <c r="Z62" s="1"/>
    </row>
    <row r="63" ht="34.5" customHeight="1">
      <c r="A63" s="1"/>
      <c r="B63" s="24"/>
      <c r="C63" s="24"/>
      <c r="D63" s="29"/>
      <c r="E63" s="29"/>
      <c r="F63" s="30"/>
      <c r="G63" s="31"/>
      <c r="H63" s="29"/>
      <c r="I63" s="32" t="s">
        <v>43</v>
      </c>
      <c r="J63" s="33" t="str">
        <f>IF(AND(H61="Si"),((J61/J62)),"NA")</f>
        <v>NA</v>
      </c>
      <c r="K63" s="29"/>
      <c r="L63" s="24"/>
      <c r="M63" s="24"/>
      <c r="N63" s="24"/>
      <c r="O63" s="24"/>
      <c r="P63" s="24"/>
      <c r="Q63" s="1"/>
      <c r="R63" s="1"/>
      <c r="S63" s="1"/>
      <c r="T63" s="1"/>
      <c r="U63" s="1"/>
      <c r="V63" s="1"/>
      <c r="W63" s="1"/>
      <c r="X63" s="1"/>
      <c r="Y63" s="1"/>
      <c r="Z63" s="1"/>
    </row>
    <row r="64" ht="34.5" customHeight="1">
      <c r="A64" s="1"/>
      <c r="B64" s="24"/>
      <c r="C64" s="24"/>
      <c r="D64" s="13" t="s">
        <v>141</v>
      </c>
      <c r="E64" s="13" t="s">
        <v>142</v>
      </c>
      <c r="F64" s="14">
        <v>1.0</v>
      </c>
      <c r="G64" s="15"/>
      <c r="H64" s="16" t="s">
        <v>35</v>
      </c>
      <c r="I64" s="17" t="s">
        <v>25</v>
      </c>
      <c r="J64" s="19"/>
      <c r="K64" s="20" t="str">
        <f>IF((J66="NA"),"NA",((J66/F64)*10))</f>
        <v>NA</v>
      </c>
      <c r="L64" s="24"/>
      <c r="M64" s="24"/>
      <c r="N64" s="24"/>
      <c r="O64" s="24"/>
      <c r="P64" s="24"/>
      <c r="Q64" s="1"/>
      <c r="R64" s="1"/>
      <c r="S64" s="1"/>
      <c r="T64" s="1"/>
      <c r="U64" s="1"/>
      <c r="V64" s="1"/>
      <c r="W64" s="1"/>
      <c r="X64" s="1"/>
      <c r="Y64" s="1"/>
      <c r="Z64" s="1"/>
    </row>
    <row r="65" ht="34.5" customHeight="1">
      <c r="A65" s="1"/>
      <c r="B65" s="24"/>
      <c r="C65" s="24"/>
      <c r="D65" s="24"/>
      <c r="E65" s="24"/>
      <c r="F65" s="25"/>
      <c r="G65" s="26"/>
      <c r="H65" s="24"/>
      <c r="I65" s="27" t="s">
        <v>28</v>
      </c>
      <c r="J65" s="28"/>
      <c r="K65" s="24"/>
      <c r="L65" s="24"/>
      <c r="M65" s="24"/>
      <c r="N65" s="24"/>
      <c r="O65" s="24"/>
      <c r="P65" s="24"/>
      <c r="Q65" s="1"/>
      <c r="R65" s="1"/>
      <c r="S65" s="1"/>
      <c r="T65" s="1"/>
      <c r="U65" s="1"/>
      <c r="V65" s="1"/>
      <c r="W65" s="1"/>
      <c r="X65" s="1"/>
      <c r="Y65" s="1"/>
      <c r="Z65" s="1"/>
    </row>
    <row r="66" ht="34.5" customHeight="1">
      <c r="A66" s="1"/>
      <c r="B66" s="24"/>
      <c r="C66" s="24"/>
      <c r="D66" s="29"/>
      <c r="E66" s="29"/>
      <c r="F66" s="30"/>
      <c r="G66" s="31"/>
      <c r="H66" s="29"/>
      <c r="I66" s="32" t="s">
        <v>29</v>
      </c>
      <c r="J66" s="33" t="str">
        <f>IF(AND(H64="Si"),(J64/J65),"NA")</f>
        <v>NA</v>
      </c>
      <c r="K66" s="29"/>
      <c r="L66" s="24"/>
      <c r="M66" s="24"/>
      <c r="N66" s="24"/>
      <c r="O66" s="24"/>
      <c r="P66" s="24"/>
      <c r="Q66" s="1"/>
      <c r="R66" s="1"/>
      <c r="S66" s="1"/>
      <c r="T66" s="1"/>
      <c r="U66" s="1"/>
      <c r="V66" s="1"/>
      <c r="W66" s="1"/>
      <c r="X66" s="1"/>
      <c r="Y66" s="1"/>
      <c r="Z66" s="1"/>
    </row>
    <row r="67" ht="34.5" customHeight="1">
      <c r="A67" s="1"/>
      <c r="B67" s="24"/>
      <c r="C67" s="24"/>
      <c r="D67" s="13" t="s">
        <v>144</v>
      </c>
      <c r="E67" s="13" t="s">
        <v>146</v>
      </c>
      <c r="F67" s="14">
        <v>0.0</v>
      </c>
      <c r="G67" s="15"/>
      <c r="H67" s="16" t="s">
        <v>35</v>
      </c>
      <c r="I67" s="17" t="s">
        <v>25</v>
      </c>
      <c r="J67" s="19"/>
      <c r="K67" s="37" t="str">
        <f>IF((J69="NA"),"NA",((1-J69)*10))</f>
        <v>NA</v>
      </c>
      <c r="L67" s="24"/>
      <c r="M67" s="24"/>
      <c r="N67" s="24"/>
      <c r="O67" s="24"/>
      <c r="P67" s="24"/>
      <c r="Q67" s="1"/>
      <c r="R67" s="1"/>
      <c r="S67" s="1"/>
      <c r="T67" s="1"/>
      <c r="U67" s="1"/>
      <c r="V67" s="1"/>
      <c r="W67" s="1"/>
      <c r="X67" s="1"/>
      <c r="Y67" s="1"/>
      <c r="Z67" s="1"/>
    </row>
    <row r="68" ht="34.5" customHeight="1">
      <c r="A68" s="1"/>
      <c r="B68" s="24"/>
      <c r="C68" s="24"/>
      <c r="D68" s="24"/>
      <c r="E68" s="24"/>
      <c r="F68" s="25"/>
      <c r="G68" s="26"/>
      <c r="H68" s="24"/>
      <c r="I68" s="27" t="s">
        <v>28</v>
      </c>
      <c r="J68" s="28"/>
      <c r="K68" s="24"/>
      <c r="L68" s="24"/>
      <c r="M68" s="24"/>
      <c r="N68" s="24"/>
      <c r="O68" s="24"/>
      <c r="P68" s="24"/>
      <c r="Q68" s="1"/>
      <c r="R68" s="1"/>
      <c r="S68" s="1"/>
      <c r="T68" s="1"/>
      <c r="U68" s="1"/>
      <c r="V68" s="1"/>
      <c r="W68" s="1"/>
      <c r="X68" s="1"/>
      <c r="Y68" s="1"/>
      <c r="Z68" s="1"/>
    </row>
    <row r="69" ht="34.5" customHeight="1">
      <c r="A69" s="1"/>
      <c r="B69" s="24"/>
      <c r="C69" s="24"/>
      <c r="D69" s="29"/>
      <c r="E69" s="29"/>
      <c r="F69" s="30"/>
      <c r="G69" s="31"/>
      <c r="H69" s="29"/>
      <c r="I69" s="32" t="s">
        <v>43</v>
      </c>
      <c r="J69" s="33" t="str">
        <f>IF(AND(H67="Si"),((J67/J68)),"NA")</f>
        <v>NA</v>
      </c>
      <c r="K69" s="29"/>
      <c r="L69" s="24"/>
      <c r="M69" s="24"/>
      <c r="N69" s="24"/>
      <c r="O69" s="24"/>
      <c r="P69" s="24"/>
      <c r="Q69" s="1"/>
      <c r="R69" s="1"/>
      <c r="S69" s="1"/>
      <c r="T69" s="1"/>
      <c r="U69" s="1"/>
      <c r="V69" s="1"/>
      <c r="W69" s="1"/>
      <c r="X69" s="1"/>
      <c r="Y69" s="1"/>
      <c r="Z69" s="1"/>
    </row>
    <row r="70" ht="34.5" customHeight="1">
      <c r="A70" s="1"/>
      <c r="B70" s="24"/>
      <c r="C70" s="24"/>
      <c r="D70" s="13" t="s">
        <v>148</v>
      </c>
      <c r="E70" s="13" t="s">
        <v>151</v>
      </c>
      <c r="F70" s="14">
        <v>0.0</v>
      </c>
      <c r="G70" s="15"/>
      <c r="H70" s="16" t="s">
        <v>35</v>
      </c>
      <c r="I70" s="17" t="s">
        <v>25</v>
      </c>
      <c r="J70" s="19"/>
      <c r="K70" s="37" t="str">
        <f>IF((J72="NA"),"NA",((1-J72)*10))</f>
        <v>NA</v>
      </c>
      <c r="L70" s="24"/>
      <c r="M70" s="24"/>
      <c r="N70" s="24"/>
      <c r="O70" s="24"/>
      <c r="P70" s="24"/>
      <c r="Q70" s="1"/>
      <c r="R70" s="1"/>
      <c r="S70" s="1"/>
      <c r="T70" s="1"/>
      <c r="U70" s="1"/>
      <c r="V70" s="1"/>
      <c r="W70" s="1"/>
      <c r="X70" s="1"/>
      <c r="Y70" s="1"/>
      <c r="Z70" s="1"/>
    </row>
    <row r="71" ht="34.5" customHeight="1">
      <c r="A71" s="1"/>
      <c r="B71" s="24"/>
      <c r="C71" s="24"/>
      <c r="D71" s="24"/>
      <c r="E71" s="24"/>
      <c r="F71" s="25"/>
      <c r="G71" s="26"/>
      <c r="H71" s="24"/>
      <c r="I71" s="27" t="s">
        <v>28</v>
      </c>
      <c r="J71" s="28"/>
      <c r="K71" s="24"/>
      <c r="L71" s="24"/>
      <c r="M71" s="24"/>
      <c r="N71" s="24"/>
      <c r="O71" s="24"/>
      <c r="P71" s="24"/>
      <c r="Q71" s="1"/>
      <c r="R71" s="1"/>
      <c r="S71" s="1"/>
      <c r="T71" s="1"/>
      <c r="U71" s="1"/>
      <c r="V71" s="1"/>
      <c r="W71" s="1"/>
      <c r="X71" s="1"/>
      <c r="Y71" s="1"/>
      <c r="Z71" s="1"/>
    </row>
    <row r="72" ht="34.5" customHeight="1">
      <c r="A72" s="1"/>
      <c r="B72" s="24"/>
      <c r="C72" s="24"/>
      <c r="D72" s="29"/>
      <c r="E72" s="29"/>
      <c r="F72" s="30"/>
      <c r="G72" s="31"/>
      <c r="H72" s="29"/>
      <c r="I72" s="32" t="s">
        <v>43</v>
      </c>
      <c r="J72" s="33" t="str">
        <f>IF(AND(H70="Si"),((J70/J71)),"NA")</f>
        <v>NA</v>
      </c>
      <c r="K72" s="29"/>
      <c r="L72" s="24"/>
      <c r="M72" s="24"/>
      <c r="N72" s="24"/>
      <c r="O72" s="24"/>
      <c r="P72" s="24"/>
      <c r="Q72" s="1"/>
      <c r="R72" s="1"/>
      <c r="S72" s="1"/>
      <c r="T72" s="1"/>
      <c r="U72" s="1"/>
      <c r="V72" s="1"/>
      <c r="W72" s="1"/>
      <c r="X72" s="1"/>
      <c r="Y72" s="1"/>
      <c r="Z72" s="1"/>
    </row>
    <row r="73" ht="34.5" customHeight="1">
      <c r="A73" s="1"/>
      <c r="B73" s="24"/>
      <c r="C73" s="13" t="s">
        <v>155</v>
      </c>
      <c r="D73" s="13" t="s">
        <v>156</v>
      </c>
      <c r="E73" s="13" t="s">
        <v>158</v>
      </c>
      <c r="F73" s="14">
        <v>0.0</v>
      </c>
      <c r="G73" s="15"/>
      <c r="H73" s="16" t="s">
        <v>24</v>
      </c>
      <c r="I73" s="17" t="s">
        <v>25</v>
      </c>
      <c r="J73" s="19">
        <v>0.0</v>
      </c>
      <c r="K73" s="37">
        <f>IF((J75="NA"),"NA",((1-J75)*10))</f>
        <v>10</v>
      </c>
      <c r="L73" s="24"/>
      <c r="M73" s="24"/>
      <c r="N73" s="24"/>
      <c r="O73" s="24"/>
      <c r="P73" s="24"/>
      <c r="Q73" s="1"/>
      <c r="R73" s="1"/>
      <c r="S73" s="1"/>
      <c r="T73" s="1"/>
      <c r="U73" s="1"/>
      <c r="V73" s="1"/>
      <c r="W73" s="1"/>
      <c r="X73" s="1"/>
      <c r="Y73" s="1"/>
      <c r="Z73" s="1"/>
    </row>
    <row r="74" ht="34.5" customHeight="1">
      <c r="A74" s="1"/>
      <c r="B74" s="24"/>
      <c r="C74" s="24"/>
      <c r="D74" s="24"/>
      <c r="E74" s="24"/>
      <c r="F74" s="25"/>
      <c r="G74" s="26"/>
      <c r="H74" s="24"/>
      <c r="I74" s="27" t="s">
        <v>28</v>
      </c>
      <c r="J74" s="28">
        <v>2.0</v>
      </c>
      <c r="K74" s="24"/>
      <c r="L74" s="24"/>
      <c r="M74" s="24"/>
      <c r="N74" s="24"/>
      <c r="O74" s="24"/>
      <c r="P74" s="24"/>
      <c r="Q74" s="1"/>
      <c r="R74" s="1"/>
      <c r="S74" s="1"/>
      <c r="T74" s="1"/>
      <c r="U74" s="1"/>
      <c r="V74" s="1"/>
      <c r="W74" s="1"/>
      <c r="X74" s="1"/>
      <c r="Y74" s="1"/>
      <c r="Z74" s="1"/>
    </row>
    <row r="75" ht="34.5" customHeight="1">
      <c r="A75" s="1"/>
      <c r="B75" s="24"/>
      <c r="C75" s="24"/>
      <c r="D75" s="29"/>
      <c r="E75" s="29"/>
      <c r="F75" s="30"/>
      <c r="G75" s="31"/>
      <c r="H75" s="29"/>
      <c r="I75" s="32" t="s">
        <v>43</v>
      </c>
      <c r="J75" s="33">
        <f>IF(AND(H73="Si"),((J73/J74)),"NA")</f>
        <v>0</v>
      </c>
      <c r="K75" s="29"/>
      <c r="L75" s="24"/>
      <c r="M75" s="24"/>
      <c r="N75" s="24"/>
      <c r="O75" s="24"/>
      <c r="P75" s="24"/>
      <c r="Q75" s="1"/>
      <c r="R75" s="1"/>
      <c r="S75" s="1"/>
      <c r="T75" s="1"/>
      <c r="U75" s="1"/>
      <c r="V75" s="1"/>
      <c r="W75" s="1"/>
      <c r="X75" s="1"/>
      <c r="Y75" s="1"/>
      <c r="Z75" s="1"/>
    </row>
    <row r="76" ht="34.5" customHeight="1">
      <c r="A76" s="1"/>
      <c r="B76" s="24"/>
      <c r="C76" s="24"/>
      <c r="D76" s="13" t="s">
        <v>161</v>
      </c>
      <c r="E76" s="13" t="s">
        <v>162</v>
      </c>
      <c r="F76" s="35" t="s">
        <v>163</v>
      </c>
      <c r="G76" s="15"/>
      <c r="H76" s="16" t="s">
        <v>24</v>
      </c>
      <c r="I76" s="17" t="s">
        <v>25</v>
      </c>
      <c r="J76" s="19">
        <v>0.0</v>
      </c>
      <c r="K76" s="20">
        <f>IF((J78="NA"),"NA",IF(J76&gt;5,0,((1-(J76/5))*10)))</f>
        <v>10</v>
      </c>
      <c r="L76" s="24"/>
      <c r="M76" s="24"/>
      <c r="N76" s="24"/>
      <c r="O76" s="24"/>
      <c r="P76" s="24"/>
      <c r="Q76" s="1"/>
      <c r="R76" s="1"/>
      <c r="S76" s="1"/>
      <c r="T76" s="1"/>
      <c r="U76" s="1"/>
      <c r="V76" s="1"/>
      <c r="W76" s="1"/>
      <c r="X76" s="1"/>
      <c r="Y76" s="1"/>
      <c r="Z76" s="1"/>
    </row>
    <row r="77" ht="34.5" customHeight="1">
      <c r="A77" s="1"/>
      <c r="B77" s="24"/>
      <c r="C77" s="24"/>
      <c r="D77" s="24"/>
      <c r="E77" s="24"/>
      <c r="F77" s="25"/>
      <c r="G77" s="26"/>
      <c r="H77" s="24"/>
      <c r="I77" s="27" t="s">
        <v>42</v>
      </c>
      <c r="J77" s="28">
        <f>IF(H76="Si",12,"")</f>
        <v>12</v>
      </c>
      <c r="K77" s="24"/>
      <c r="L77" s="24"/>
      <c r="M77" s="24"/>
      <c r="N77" s="24"/>
      <c r="O77" s="24"/>
      <c r="P77" s="24"/>
      <c r="Q77" s="1"/>
      <c r="R77" s="1"/>
      <c r="S77" s="1"/>
      <c r="T77" s="1"/>
      <c r="U77" s="1"/>
      <c r="V77" s="1"/>
      <c r="W77" s="1"/>
      <c r="X77" s="1"/>
      <c r="Y77" s="1"/>
      <c r="Z77" s="1"/>
    </row>
    <row r="78" ht="34.5" customHeight="1">
      <c r="A78" s="1"/>
      <c r="B78" s="24"/>
      <c r="C78" s="24"/>
      <c r="D78" s="29"/>
      <c r="E78" s="29"/>
      <c r="F78" s="30"/>
      <c r="G78" s="31"/>
      <c r="H78" s="29"/>
      <c r="I78" s="32" t="s">
        <v>29</v>
      </c>
      <c r="J78" s="39" t="str">
        <f>IF(AND(H76="Si"),(J76&amp;"/"&amp;J77&amp;" meses"),"NA")</f>
        <v>0/12 meses</v>
      </c>
      <c r="K78" s="29"/>
      <c r="L78" s="24"/>
      <c r="M78" s="24"/>
      <c r="N78" s="24"/>
      <c r="O78" s="24"/>
      <c r="P78" s="24"/>
      <c r="Q78" s="1"/>
      <c r="R78" s="1"/>
      <c r="S78" s="1"/>
      <c r="T78" s="1"/>
      <c r="U78" s="1"/>
      <c r="V78" s="1"/>
      <c r="W78" s="1"/>
      <c r="X78" s="1"/>
      <c r="Y78" s="1"/>
      <c r="Z78" s="1"/>
    </row>
    <row r="79" ht="34.5" customHeight="1">
      <c r="A79" s="1"/>
      <c r="B79" s="24"/>
      <c r="C79" s="24"/>
      <c r="D79" s="13" t="s">
        <v>168</v>
      </c>
      <c r="E79" s="13" t="s">
        <v>169</v>
      </c>
      <c r="F79" s="14">
        <v>0.0</v>
      </c>
      <c r="G79" s="15"/>
      <c r="H79" s="16" t="s">
        <v>35</v>
      </c>
      <c r="I79" s="17" t="s">
        <v>25</v>
      </c>
      <c r="J79" s="19"/>
      <c r="K79" s="37" t="str">
        <f>IF((J81="NA"),"NA",((1-J81)*10))</f>
        <v>NA</v>
      </c>
      <c r="L79" s="24"/>
      <c r="M79" s="24"/>
      <c r="N79" s="24"/>
      <c r="O79" s="24"/>
      <c r="P79" s="24"/>
      <c r="Q79" s="1"/>
      <c r="R79" s="1"/>
      <c r="S79" s="1"/>
      <c r="T79" s="1"/>
      <c r="U79" s="1"/>
      <c r="V79" s="1"/>
      <c r="W79" s="1"/>
      <c r="X79" s="1"/>
      <c r="Y79" s="1"/>
      <c r="Z79" s="1"/>
    </row>
    <row r="80" ht="34.5" customHeight="1">
      <c r="A80" s="1"/>
      <c r="B80" s="24"/>
      <c r="C80" s="24"/>
      <c r="D80" s="24"/>
      <c r="E80" s="24"/>
      <c r="F80" s="25"/>
      <c r="G80" s="26"/>
      <c r="H80" s="24"/>
      <c r="I80" s="27" t="s">
        <v>28</v>
      </c>
      <c r="J80" s="28"/>
      <c r="K80" s="24"/>
      <c r="L80" s="24"/>
      <c r="M80" s="24"/>
      <c r="N80" s="24"/>
      <c r="O80" s="24"/>
      <c r="P80" s="24"/>
      <c r="Q80" s="1"/>
      <c r="R80" s="1"/>
      <c r="S80" s="1"/>
      <c r="T80" s="1"/>
      <c r="U80" s="1"/>
      <c r="V80" s="1"/>
      <c r="W80" s="1"/>
      <c r="X80" s="1"/>
      <c r="Y80" s="1"/>
      <c r="Z80" s="1"/>
    </row>
    <row r="81" ht="34.5" customHeight="1">
      <c r="A81" s="1"/>
      <c r="B81" s="24"/>
      <c r="C81" s="29"/>
      <c r="D81" s="29"/>
      <c r="E81" s="29"/>
      <c r="F81" s="30"/>
      <c r="G81" s="31"/>
      <c r="H81" s="29"/>
      <c r="I81" s="32" t="s">
        <v>43</v>
      </c>
      <c r="J81" s="33" t="str">
        <f>IF(AND(H79="Si"),((J79/J80)),"NA")</f>
        <v>NA</v>
      </c>
      <c r="K81" s="29"/>
      <c r="L81" s="24"/>
      <c r="M81" s="24"/>
      <c r="N81" s="24"/>
      <c r="O81" s="24"/>
      <c r="P81" s="24"/>
      <c r="Q81" s="1"/>
      <c r="R81" s="1"/>
      <c r="S81" s="1"/>
      <c r="T81" s="1"/>
      <c r="U81" s="1"/>
      <c r="V81" s="1"/>
      <c r="W81" s="1"/>
      <c r="X81" s="1"/>
      <c r="Y81" s="1"/>
      <c r="Z81" s="1"/>
    </row>
    <row r="82" ht="34.5" customHeight="1">
      <c r="A82" s="1"/>
      <c r="B82" s="24"/>
      <c r="C82" s="13" t="s">
        <v>173</v>
      </c>
      <c r="D82" s="13" t="s">
        <v>174</v>
      </c>
      <c r="E82" s="13" t="s">
        <v>175</v>
      </c>
      <c r="F82" s="14">
        <v>0.0</v>
      </c>
      <c r="G82" s="15"/>
      <c r="H82" s="16" t="s">
        <v>35</v>
      </c>
      <c r="I82" s="17" t="s">
        <v>25</v>
      </c>
      <c r="J82" s="19"/>
      <c r="K82" s="37" t="str">
        <f>IF((J84="NA"),"NA",((1-J84)*10))</f>
        <v>NA</v>
      </c>
      <c r="L82" s="24"/>
      <c r="M82" s="24"/>
      <c r="N82" s="24"/>
      <c r="O82" s="24"/>
      <c r="P82" s="24"/>
      <c r="Q82" s="1"/>
      <c r="R82" s="1"/>
      <c r="S82" s="1"/>
      <c r="T82" s="1"/>
      <c r="U82" s="1"/>
      <c r="V82" s="1"/>
      <c r="W82" s="1"/>
      <c r="X82" s="1"/>
      <c r="Y82" s="1"/>
      <c r="Z82" s="1"/>
    </row>
    <row r="83" ht="34.5" customHeight="1">
      <c r="A83" s="1"/>
      <c r="B83" s="24"/>
      <c r="C83" s="24"/>
      <c r="D83" s="24"/>
      <c r="E83" s="24"/>
      <c r="F83" s="25"/>
      <c r="G83" s="26"/>
      <c r="H83" s="24"/>
      <c r="I83" s="27" t="s">
        <v>28</v>
      </c>
      <c r="J83" s="28"/>
      <c r="K83" s="24"/>
      <c r="L83" s="24"/>
      <c r="M83" s="24"/>
      <c r="N83" s="24"/>
      <c r="O83" s="24"/>
      <c r="P83" s="24"/>
      <c r="Q83" s="1"/>
      <c r="R83" s="1"/>
      <c r="S83" s="1"/>
      <c r="T83" s="1"/>
      <c r="U83" s="1"/>
      <c r="V83" s="1"/>
      <c r="W83" s="1"/>
      <c r="X83" s="1"/>
      <c r="Y83" s="1"/>
      <c r="Z83" s="1"/>
    </row>
    <row r="84" ht="34.5" customHeight="1">
      <c r="A84" s="1"/>
      <c r="B84" s="29"/>
      <c r="C84" s="29"/>
      <c r="D84" s="29"/>
      <c r="E84" s="29"/>
      <c r="F84" s="30"/>
      <c r="G84" s="31"/>
      <c r="H84" s="29"/>
      <c r="I84" s="32" t="s">
        <v>43</v>
      </c>
      <c r="J84" s="33" t="str">
        <f>IF(AND(H82="Si"),((J82/J83)),"NA")</f>
        <v>NA</v>
      </c>
      <c r="K84" s="29"/>
      <c r="L84" s="29"/>
      <c r="M84" s="29"/>
      <c r="N84" s="29"/>
      <c r="O84" s="29"/>
      <c r="P84" s="24"/>
      <c r="Q84" s="1"/>
      <c r="R84" s="1"/>
      <c r="S84" s="1"/>
      <c r="T84" s="1"/>
      <c r="U84" s="1"/>
      <c r="V84" s="1"/>
      <c r="W84" s="1"/>
      <c r="X84" s="1"/>
      <c r="Y84" s="1"/>
      <c r="Z84" s="1"/>
    </row>
    <row r="85" ht="5.25" customHeight="1">
      <c r="A85" s="1"/>
      <c r="B85" s="45"/>
      <c r="C85" s="40"/>
      <c r="D85" s="40"/>
      <c r="E85" s="40"/>
      <c r="F85" s="40"/>
      <c r="G85" s="40"/>
      <c r="H85" s="40"/>
      <c r="I85" s="40"/>
      <c r="J85" s="40"/>
      <c r="K85" s="40"/>
      <c r="L85" s="40"/>
      <c r="M85" s="40"/>
      <c r="N85" s="40"/>
      <c r="O85" s="9"/>
      <c r="P85" s="24"/>
      <c r="Q85" s="1"/>
      <c r="R85" s="1"/>
      <c r="S85" s="1"/>
      <c r="T85" s="1"/>
      <c r="U85" s="1"/>
      <c r="V85" s="1"/>
      <c r="W85" s="1"/>
      <c r="X85" s="1"/>
      <c r="Y85" s="1"/>
      <c r="Z85" s="1"/>
    </row>
    <row r="86" ht="33.0" customHeight="1">
      <c r="A86" s="1"/>
      <c r="B86" s="56" t="s">
        <v>179</v>
      </c>
      <c r="C86" s="13" t="s">
        <v>180</v>
      </c>
      <c r="D86" s="13" t="s">
        <v>180</v>
      </c>
      <c r="E86" s="13" t="s">
        <v>181</v>
      </c>
      <c r="F86" s="14">
        <v>0.0</v>
      </c>
      <c r="G86" s="15"/>
      <c r="H86" s="16" t="s">
        <v>35</v>
      </c>
      <c r="I86" s="17" t="s">
        <v>25</v>
      </c>
      <c r="J86" s="19"/>
      <c r="K86" s="37" t="str">
        <f>IF((J88="NA"),"NA",((1-J88)*10))</f>
        <v>NA</v>
      </c>
      <c r="L86" s="20">
        <f>IF(AND(H86="No",H89="No"),0,AVERAGE(K86:K91))</f>
        <v>0</v>
      </c>
      <c r="M86" s="16" t="s">
        <v>186</v>
      </c>
      <c r="N86" s="21">
        <v>0.0</v>
      </c>
      <c r="O86" s="16">
        <f>L86*N86</f>
        <v>0</v>
      </c>
      <c r="P86" s="24"/>
      <c r="Q86" s="1"/>
      <c r="R86" s="1"/>
      <c r="S86" s="1"/>
      <c r="T86" s="1"/>
      <c r="U86" s="1"/>
      <c r="V86" s="1"/>
      <c r="W86" s="1"/>
      <c r="X86" s="1"/>
      <c r="Y86" s="1"/>
      <c r="Z86" s="1"/>
    </row>
    <row r="87" ht="33.0" customHeight="1">
      <c r="A87" s="1"/>
      <c r="B87" s="24"/>
      <c r="C87" s="24"/>
      <c r="D87" s="24"/>
      <c r="E87" s="24"/>
      <c r="F87" s="25"/>
      <c r="G87" s="26"/>
      <c r="H87" s="24"/>
      <c r="I87" s="27" t="s">
        <v>28</v>
      </c>
      <c r="J87" s="28"/>
      <c r="K87" s="24"/>
      <c r="L87" s="24"/>
      <c r="M87" s="24"/>
      <c r="N87" s="24"/>
      <c r="O87" s="24"/>
      <c r="P87" s="24"/>
      <c r="Q87" s="1"/>
      <c r="R87" s="1"/>
      <c r="S87" s="1"/>
      <c r="T87" s="1"/>
      <c r="U87" s="1"/>
      <c r="V87" s="1"/>
      <c r="W87" s="1"/>
      <c r="X87" s="1"/>
      <c r="Y87" s="1"/>
      <c r="Z87" s="1"/>
    </row>
    <row r="88" ht="33.0" customHeight="1">
      <c r="A88" s="1"/>
      <c r="B88" s="24"/>
      <c r="C88" s="29"/>
      <c r="D88" s="29"/>
      <c r="E88" s="29"/>
      <c r="F88" s="30"/>
      <c r="G88" s="31"/>
      <c r="H88" s="29"/>
      <c r="I88" s="32" t="s">
        <v>43</v>
      </c>
      <c r="J88" s="33" t="str">
        <f>IF(AND(H86="Si"),((J86/J87)),"NA")</f>
        <v>NA</v>
      </c>
      <c r="K88" s="29"/>
      <c r="L88" s="24"/>
      <c r="M88" s="24"/>
      <c r="N88" s="24"/>
      <c r="O88" s="24"/>
      <c r="P88" s="24"/>
      <c r="Q88" s="1"/>
      <c r="R88" s="1"/>
      <c r="S88" s="1"/>
      <c r="T88" s="1"/>
      <c r="U88" s="1"/>
      <c r="V88" s="1"/>
      <c r="W88" s="1"/>
      <c r="X88" s="1"/>
      <c r="Y88" s="1"/>
      <c r="Z88" s="1"/>
    </row>
    <row r="89" ht="33.0" customHeight="1">
      <c r="A89" s="1"/>
      <c r="B89" s="24"/>
      <c r="C89" s="13" t="s">
        <v>190</v>
      </c>
      <c r="D89" s="13" t="s">
        <v>191</v>
      </c>
      <c r="E89" s="13" t="s">
        <v>192</v>
      </c>
      <c r="F89" s="14">
        <v>1.0</v>
      </c>
      <c r="G89" s="15"/>
      <c r="H89" s="16" t="s">
        <v>35</v>
      </c>
      <c r="I89" s="17" t="s">
        <v>25</v>
      </c>
      <c r="J89" s="19"/>
      <c r="K89" s="20" t="str">
        <f>IF((J91="NA"),"NA",((J91/F89)*10))</f>
        <v>NA</v>
      </c>
      <c r="L89" s="24"/>
      <c r="M89" s="24"/>
      <c r="N89" s="24"/>
      <c r="O89" s="24"/>
      <c r="P89" s="24"/>
      <c r="Q89" s="1"/>
      <c r="R89" s="1"/>
      <c r="S89" s="1"/>
      <c r="T89" s="1"/>
      <c r="U89" s="1"/>
      <c r="V89" s="1"/>
      <c r="W89" s="1"/>
      <c r="X89" s="1"/>
      <c r="Y89" s="1"/>
      <c r="Z89" s="1"/>
    </row>
    <row r="90" ht="30.75" customHeight="1">
      <c r="A90" s="1"/>
      <c r="B90" s="24"/>
      <c r="C90" s="24"/>
      <c r="D90" s="24"/>
      <c r="E90" s="24"/>
      <c r="F90" s="25"/>
      <c r="G90" s="26"/>
      <c r="H90" s="24"/>
      <c r="I90" s="27" t="s">
        <v>28</v>
      </c>
      <c r="J90" s="28"/>
      <c r="K90" s="24"/>
      <c r="L90" s="24"/>
      <c r="M90" s="24"/>
      <c r="N90" s="24"/>
      <c r="O90" s="24"/>
      <c r="P90" s="24"/>
      <c r="Q90" s="1"/>
      <c r="R90" s="1"/>
      <c r="S90" s="1"/>
      <c r="T90" s="1"/>
      <c r="U90" s="1"/>
      <c r="V90" s="1"/>
      <c r="W90" s="1"/>
      <c r="X90" s="1"/>
      <c r="Y90" s="1"/>
      <c r="Z90" s="1"/>
    </row>
    <row r="91" ht="27.0" customHeight="1">
      <c r="A91" s="1"/>
      <c r="B91" s="29"/>
      <c r="C91" s="29"/>
      <c r="D91" s="29"/>
      <c r="E91" s="29"/>
      <c r="F91" s="30"/>
      <c r="G91" s="31"/>
      <c r="H91" s="29"/>
      <c r="I91" s="32" t="s">
        <v>29</v>
      </c>
      <c r="J91" s="33" t="str">
        <f>IF(AND(H89="Si"),(J89/J90),"NA")</f>
        <v>NA</v>
      </c>
      <c r="K91" s="29"/>
      <c r="L91" s="29"/>
      <c r="M91" s="29"/>
      <c r="N91" s="29"/>
      <c r="O91" s="29"/>
      <c r="P91" s="29"/>
      <c r="Q91" s="1"/>
      <c r="R91" s="1"/>
      <c r="S91" s="1"/>
      <c r="T91" s="1"/>
      <c r="U91" s="1"/>
      <c r="V91" s="1"/>
      <c r="W91" s="1"/>
      <c r="X91" s="1"/>
      <c r="Y91" s="1"/>
      <c r="Z91" s="1"/>
    </row>
    <row r="92" ht="14.25" customHeight="1">
      <c r="A92" s="1"/>
      <c r="B92" s="1"/>
      <c r="C92" s="1"/>
      <c r="D92" s="1"/>
      <c r="E92" s="1"/>
      <c r="F92" s="1"/>
      <c r="G92" s="1"/>
      <c r="H92" s="1"/>
      <c r="I92" s="1"/>
      <c r="J92" s="1"/>
      <c r="K92" s="1"/>
      <c r="L92" s="1"/>
      <c r="M92" s="1"/>
      <c r="N92" s="58">
        <f>SUM(N1:N91)</f>
        <v>1</v>
      </c>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2"/>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2"/>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2"/>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2"/>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2"/>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2"/>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2"/>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2"/>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2"/>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2"/>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2"/>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2"/>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2"/>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2"/>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2"/>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2"/>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2"/>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2"/>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2"/>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2"/>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2"/>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2"/>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2"/>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2"/>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2"/>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2"/>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2"/>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2"/>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2"/>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2"/>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2"/>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2"/>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2"/>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2"/>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2"/>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2"/>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2"/>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2"/>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2"/>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2"/>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2"/>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2"/>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2"/>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2"/>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2"/>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2"/>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2"/>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2"/>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2"/>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2"/>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2"/>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2"/>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2"/>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2"/>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2"/>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2"/>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2"/>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2"/>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2"/>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2"/>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2"/>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2"/>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2"/>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2"/>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2"/>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2"/>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2"/>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2"/>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2"/>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2"/>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2"/>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2"/>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2"/>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2"/>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2"/>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2"/>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2"/>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2"/>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2"/>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2"/>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2"/>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2"/>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2"/>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2"/>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2"/>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2"/>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2"/>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2"/>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2"/>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2"/>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2"/>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2"/>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2"/>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2"/>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2"/>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2"/>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2"/>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2"/>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2"/>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2"/>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2"/>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2"/>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2"/>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2"/>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2"/>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2"/>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2"/>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2"/>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2"/>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2"/>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2"/>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2"/>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2"/>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2"/>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2"/>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2"/>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2"/>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2"/>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2"/>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2"/>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2"/>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2"/>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2"/>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2"/>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2"/>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2"/>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2"/>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2"/>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2"/>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2"/>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2"/>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2"/>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2"/>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2"/>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2"/>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2"/>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2"/>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2"/>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2"/>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2"/>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2"/>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2"/>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2"/>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2"/>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2"/>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2"/>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2"/>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2"/>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2"/>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2"/>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2"/>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2"/>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2"/>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2"/>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2"/>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2"/>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2"/>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2"/>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2"/>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2"/>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2"/>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2"/>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2"/>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2"/>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2"/>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2"/>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2"/>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2"/>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2"/>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2"/>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2"/>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2"/>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2"/>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2"/>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2"/>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2"/>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2"/>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2"/>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2"/>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2"/>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2"/>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2"/>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2"/>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2"/>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2"/>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2"/>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2"/>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2"/>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2"/>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2"/>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2"/>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2"/>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2"/>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2"/>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2"/>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2"/>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2"/>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2"/>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2"/>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2"/>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2"/>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2"/>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2"/>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2"/>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2"/>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2"/>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2"/>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2"/>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2"/>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2"/>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2"/>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2"/>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2"/>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2"/>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2"/>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2"/>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2"/>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2"/>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2"/>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2"/>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2"/>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2"/>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2"/>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2"/>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2"/>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2"/>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2"/>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2"/>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2"/>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2"/>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2"/>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2"/>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2"/>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2"/>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2"/>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2"/>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2"/>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2"/>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2"/>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2"/>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2"/>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2"/>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2"/>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2"/>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2"/>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2"/>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2"/>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2"/>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2"/>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2"/>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2"/>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2"/>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2"/>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2"/>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2"/>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2"/>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2"/>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2"/>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2"/>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2"/>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2"/>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2"/>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2"/>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2"/>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2"/>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2"/>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2"/>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2"/>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2"/>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2"/>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2"/>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2"/>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2"/>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2"/>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2"/>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2"/>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2"/>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2"/>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2"/>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2"/>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2"/>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2"/>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2"/>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2"/>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2"/>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2"/>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2"/>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2"/>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2"/>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2"/>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2"/>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2"/>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2"/>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2"/>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2"/>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2"/>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2"/>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2"/>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2"/>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2"/>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2"/>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2"/>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2"/>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2"/>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2"/>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2"/>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2"/>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2"/>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2"/>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2"/>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2"/>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2"/>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2"/>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2"/>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2"/>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2"/>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2"/>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2"/>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2"/>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2"/>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2"/>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2"/>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2"/>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2"/>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2"/>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2"/>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2"/>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2"/>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2"/>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2"/>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2"/>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2"/>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2"/>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2"/>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2"/>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2"/>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2"/>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2"/>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2"/>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2"/>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2"/>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2"/>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2"/>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2"/>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2"/>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2"/>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2"/>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2"/>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2"/>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2"/>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2"/>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2"/>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2"/>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2"/>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2"/>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2"/>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2"/>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2"/>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2"/>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2"/>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2"/>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2"/>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2"/>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2"/>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2"/>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2"/>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2"/>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2"/>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2"/>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2"/>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2"/>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2"/>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2"/>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2"/>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2"/>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2"/>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2"/>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2"/>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2"/>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2"/>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2"/>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2"/>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2"/>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2"/>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2"/>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2"/>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2"/>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2"/>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2"/>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2"/>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2"/>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2"/>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2"/>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2"/>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2"/>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2"/>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2"/>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2"/>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2"/>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2"/>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2"/>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2"/>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2"/>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2"/>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2"/>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2"/>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2"/>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2"/>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2"/>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2"/>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2"/>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2"/>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2"/>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2"/>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2"/>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2"/>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2"/>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2"/>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2"/>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2"/>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2"/>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2"/>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2"/>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2"/>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2"/>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2"/>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2"/>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2"/>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2"/>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2"/>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2"/>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2"/>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2"/>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2"/>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2"/>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2"/>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2"/>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2"/>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2"/>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2"/>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2"/>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2"/>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2"/>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2"/>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2"/>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2"/>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2"/>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2"/>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2"/>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2"/>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2"/>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2"/>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2"/>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2"/>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2"/>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2"/>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2"/>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2"/>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2"/>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2"/>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2"/>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2"/>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2"/>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2"/>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2"/>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2"/>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2"/>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2"/>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2"/>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2"/>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2"/>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2"/>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2"/>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2"/>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2"/>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2"/>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2"/>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2"/>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2"/>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2"/>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2"/>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2"/>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2"/>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2"/>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2"/>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2"/>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2"/>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2"/>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2"/>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2"/>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2"/>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2"/>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2"/>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2"/>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2"/>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2"/>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2"/>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2"/>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2"/>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2"/>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2"/>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2"/>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2"/>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2"/>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2"/>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2"/>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2"/>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2"/>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2"/>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2"/>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2"/>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2"/>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2"/>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2"/>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2"/>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2"/>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2"/>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2"/>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2"/>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2"/>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2"/>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2"/>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2"/>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2"/>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2"/>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2"/>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2"/>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2"/>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2"/>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2"/>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2"/>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2"/>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2"/>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2"/>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2"/>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2"/>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2"/>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2"/>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2"/>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2"/>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2"/>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2"/>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2"/>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2"/>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2"/>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2"/>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2"/>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2"/>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2"/>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2"/>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2"/>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2"/>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2"/>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2"/>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2"/>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2"/>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2"/>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2"/>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2"/>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2"/>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2"/>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2"/>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2"/>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2"/>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2"/>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2"/>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2"/>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2"/>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2"/>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2"/>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2"/>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2"/>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2"/>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2"/>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2"/>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2"/>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2"/>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2"/>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2"/>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2"/>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2"/>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2"/>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2"/>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2"/>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2"/>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2"/>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2"/>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2"/>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2"/>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2"/>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2"/>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2"/>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2"/>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2"/>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2"/>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2"/>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2"/>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2"/>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2"/>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2"/>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2"/>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2"/>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2"/>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2"/>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2"/>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2"/>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2"/>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2"/>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2"/>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2"/>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2"/>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2"/>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2"/>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2"/>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2"/>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2"/>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2"/>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2"/>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2"/>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2"/>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2"/>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2"/>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2"/>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2"/>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2"/>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2"/>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2"/>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2"/>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2"/>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2"/>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2"/>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2"/>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2"/>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2"/>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2"/>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2"/>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2"/>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2"/>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2"/>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2"/>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2"/>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2"/>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2"/>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2"/>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2"/>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2"/>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2"/>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2"/>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2"/>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2"/>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2"/>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2"/>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2"/>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2"/>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2"/>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2"/>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2"/>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2"/>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2"/>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2"/>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2"/>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2"/>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2"/>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2"/>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2"/>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2"/>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2"/>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2"/>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2"/>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2"/>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2"/>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2"/>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2"/>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2"/>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2"/>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2"/>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2"/>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2"/>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2"/>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2"/>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2"/>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2"/>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2"/>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2"/>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2"/>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2"/>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2"/>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2"/>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2"/>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2"/>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2"/>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2"/>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2"/>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2"/>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2"/>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2"/>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2"/>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2"/>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2"/>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2"/>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2"/>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2"/>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2"/>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2"/>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2"/>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2"/>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2"/>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2"/>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2"/>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2"/>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2"/>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2"/>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2"/>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2"/>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2"/>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2"/>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2"/>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2"/>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2"/>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2"/>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2"/>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2"/>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2"/>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2"/>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2"/>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2"/>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2"/>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2"/>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2"/>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2"/>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2"/>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2"/>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2"/>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2"/>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2"/>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2"/>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2"/>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2"/>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2"/>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2"/>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2"/>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2"/>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2"/>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2"/>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2"/>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2"/>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2"/>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2"/>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2"/>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2"/>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2"/>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2"/>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2"/>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2"/>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2"/>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2"/>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2"/>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2"/>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2"/>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2"/>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2"/>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2"/>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2"/>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2"/>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2"/>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2"/>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2"/>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2"/>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2"/>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2"/>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2"/>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2"/>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2"/>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2"/>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2"/>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2"/>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2"/>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2"/>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2"/>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2"/>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2"/>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2"/>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2"/>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2"/>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2"/>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2"/>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2"/>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2"/>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2"/>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2"/>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2"/>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2"/>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2"/>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2"/>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2"/>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2"/>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2"/>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2"/>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2"/>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2"/>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2"/>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2"/>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2"/>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2"/>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2"/>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2"/>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2"/>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2"/>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2"/>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2"/>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2"/>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2"/>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2"/>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2"/>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2"/>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2"/>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2"/>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2"/>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2"/>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2"/>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2"/>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2"/>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2"/>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2"/>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2"/>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2"/>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2"/>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2"/>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2"/>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2"/>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2"/>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2"/>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2"/>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2"/>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2"/>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2"/>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2"/>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2"/>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2"/>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2"/>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2"/>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2"/>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2"/>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2"/>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2"/>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2"/>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2"/>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2"/>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2"/>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2"/>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2"/>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2"/>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2"/>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2"/>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2"/>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2"/>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2"/>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2"/>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2"/>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2"/>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2"/>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2"/>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2"/>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2"/>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2"/>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2"/>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2"/>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2"/>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2"/>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2"/>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2"/>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2"/>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2"/>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2"/>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2"/>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2"/>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2"/>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2"/>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2"/>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2"/>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2"/>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2"/>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2"/>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2"/>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2"/>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2"/>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2"/>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2"/>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2"/>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2"/>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2"/>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2"/>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2"/>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2"/>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2"/>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2"/>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2"/>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2"/>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2"/>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2"/>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2"/>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2"/>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2"/>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2"/>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2"/>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2"/>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2"/>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2"/>
      <c r="O1000" s="1"/>
      <c r="P1000" s="1"/>
      <c r="Q1000" s="1"/>
      <c r="R1000" s="1"/>
      <c r="S1000" s="1"/>
      <c r="T1000" s="1"/>
      <c r="U1000" s="1"/>
      <c r="V1000" s="1"/>
      <c r="W1000" s="1"/>
      <c r="X1000" s="1"/>
      <c r="Y1000" s="1"/>
      <c r="Z1000" s="1"/>
    </row>
  </sheetData>
  <mergeCells count="177">
    <mergeCell ref="D82:D84"/>
    <mergeCell ref="D86:D88"/>
    <mergeCell ref="D79:D81"/>
    <mergeCell ref="H76:H78"/>
    <mergeCell ref="F76:G78"/>
    <mergeCell ref="K76:K78"/>
    <mergeCell ref="F79:G81"/>
    <mergeCell ref="H79:H81"/>
    <mergeCell ref="K82:K84"/>
    <mergeCell ref="K79:K81"/>
    <mergeCell ref="E82:E84"/>
    <mergeCell ref="E79:E81"/>
    <mergeCell ref="C89:C91"/>
    <mergeCell ref="C86:C88"/>
    <mergeCell ref="C73:C81"/>
    <mergeCell ref="N86:N91"/>
    <mergeCell ref="O86:O91"/>
    <mergeCell ref="L86:L91"/>
    <mergeCell ref="M86:M91"/>
    <mergeCell ref="K86:K88"/>
    <mergeCell ref="K89:K91"/>
    <mergeCell ref="B85:O85"/>
    <mergeCell ref="B86:B91"/>
    <mergeCell ref="F73:G75"/>
    <mergeCell ref="F67:G69"/>
    <mergeCell ref="F61:G63"/>
    <mergeCell ref="F64:G66"/>
    <mergeCell ref="E73:E75"/>
    <mergeCell ref="H67:H69"/>
    <mergeCell ref="H70:H72"/>
    <mergeCell ref="H73:H75"/>
    <mergeCell ref="K73:K75"/>
    <mergeCell ref="K67:K69"/>
    <mergeCell ref="K61:K63"/>
    <mergeCell ref="K64:K66"/>
    <mergeCell ref="H61:H63"/>
    <mergeCell ref="H64:H66"/>
    <mergeCell ref="K52:K54"/>
    <mergeCell ref="K49:K51"/>
    <mergeCell ref="H55:H57"/>
    <mergeCell ref="H58:H60"/>
    <mergeCell ref="H49:H51"/>
    <mergeCell ref="D49:D51"/>
    <mergeCell ref="E49:E51"/>
    <mergeCell ref="K39:K41"/>
    <mergeCell ref="L39:L47"/>
    <mergeCell ref="H52:H54"/>
    <mergeCell ref="F52:G54"/>
    <mergeCell ref="B48:O48"/>
    <mergeCell ref="B38:O38"/>
    <mergeCell ref="K58:K60"/>
    <mergeCell ref="K55:K57"/>
    <mergeCell ref="E42:E44"/>
    <mergeCell ref="E55:E57"/>
    <mergeCell ref="F45:G47"/>
    <mergeCell ref="D13:D15"/>
    <mergeCell ref="D7:D9"/>
    <mergeCell ref="D10:D12"/>
    <mergeCell ref="B7:B15"/>
    <mergeCell ref="B17:B37"/>
    <mergeCell ref="B39:B47"/>
    <mergeCell ref="B49:B84"/>
    <mergeCell ref="D29:D31"/>
    <mergeCell ref="D26:D28"/>
    <mergeCell ref="E61:E63"/>
    <mergeCell ref="E70:E72"/>
    <mergeCell ref="K20:K22"/>
    <mergeCell ref="K17:K19"/>
    <mergeCell ref="L7:L15"/>
    <mergeCell ref="K10:K12"/>
    <mergeCell ref="K7:K9"/>
    <mergeCell ref="K13:K15"/>
    <mergeCell ref="L49:L84"/>
    <mergeCell ref="N7:N15"/>
    <mergeCell ref="O7:O15"/>
    <mergeCell ref="B16:O16"/>
    <mergeCell ref="B2:P3"/>
    <mergeCell ref="I6:J6"/>
    <mergeCell ref="F82:G84"/>
    <mergeCell ref="F70:G72"/>
    <mergeCell ref="K70:K72"/>
    <mergeCell ref="H86:H88"/>
    <mergeCell ref="H89:H91"/>
    <mergeCell ref="C82:C84"/>
    <mergeCell ref="H82:H84"/>
    <mergeCell ref="E86:E88"/>
    <mergeCell ref="D89:D91"/>
    <mergeCell ref="F86:G88"/>
    <mergeCell ref="D35:D37"/>
    <mergeCell ref="D32:D34"/>
    <mergeCell ref="K45:K47"/>
    <mergeCell ref="Q45:Q47"/>
    <mergeCell ref="H39:H41"/>
    <mergeCell ref="H32:H34"/>
    <mergeCell ref="H35:H37"/>
    <mergeCell ref="K42:K44"/>
    <mergeCell ref="K32:K34"/>
    <mergeCell ref="K35:K37"/>
    <mergeCell ref="E32:E34"/>
    <mergeCell ref="E35:E37"/>
    <mergeCell ref="H42:H44"/>
    <mergeCell ref="O39:O47"/>
    <mergeCell ref="M39:M47"/>
    <mergeCell ref="H45:H47"/>
    <mergeCell ref="F32:G34"/>
    <mergeCell ref="D23:D25"/>
    <mergeCell ref="F35:G37"/>
    <mergeCell ref="F29:G31"/>
    <mergeCell ref="E89:E91"/>
    <mergeCell ref="E58:E60"/>
    <mergeCell ref="F89:G91"/>
    <mergeCell ref="E10:E12"/>
    <mergeCell ref="D17:D19"/>
    <mergeCell ref="C7:C15"/>
    <mergeCell ref="C17:C37"/>
    <mergeCell ref="E7:E9"/>
    <mergeCell ref="F7:G9"/>
    <mergeCell ref="E13:E15"/>
    <mergeCell ref="E23:E25"/>
    <mergeCell ref="E20:E22"/>
    <mergeCell ref="E17:E19"/>
    <mergeCell ref="C39:C47"/>
    <mergeCell ref="C49:C72"/>
    <mergeCell ref="F39:G41"/>
    <mergeCell ref="F42:G44"/>
    <mergeCell ref="F49:G51"/>
    <mergeCell ref="F58:G60"/>
    <mergeCell ref="F55:G57"/>
    <mergeCell ref="E45:E47"/>
    <mergeCell ref="D45:D47"/>
    <mergeCell ref="E39:E41"/>
    <mergeCell ref="D58:D60"/>
    <mergeCell ref="D55:D57"/>
    <mergeCell ref="D42:D44"/>
    <mergeCell ref="D39:D41"/>
    <mergeCell ref="D52:D54"/>
    <mergeCell ref="E52:E54"/>
    <mergeCell ref="D20:D22"/>
    <mergeCell ref="F20:G22"/>
    <mergeCell ref="H13:H15"/>
    <mergeCell ref="H7:H9"/>
    <mergeCell ref="H10:H12"/>
    <mergeCell ref="F23:G25"/>
    <mergeCell ref="F26:G28"/>
    <mergeCell ref="H17:H19"/>
    <mergeCell ref="H20:H22"/>
    <mergeCell ref="F13:G15"/>
    <mergeCell ref="F17:G19"/>
    <mergeCell ref="F10:G12"/>
    <mergeCell ref="F6:G6"/>
    <mergeCell ref="K29:K31"/>
    <mergeCell ref="K26:K28"/>
    <mergeCell ref="E29:E31"/>
    <mergeCell ref="E26:E28"/>
    <mergeCell ref="K23:K25"/>
    <mergeCell ref="H23:H25"/>
    <mergeCell ref="H26:H28"/>
    <mergeCell ref="H29:H31"/>
    <mergeCell ref="L17:L37"/>
    <mergeCell ref="M17:M37"/>
    <mergeCell ref="M7:M15"/>
    <mergeCell ref="N39:N47"/>
    <mergeCell ref="N49:N84"/>
    <mergeCell ref="M49:M84"/>
    <mergeCell ref="O49:O84"/>
    <mergeCell ref="P7:P91"/>
    <mergeCell ref="N17:N37"/>
    <mergeCell ref="O17:O37"/>
    <mergeCell ref="D64:D66"/>
    <mergeCell ref="D61:D63"/>
    <mergeCell ref="D76:D78"/>
    <mergeCell ref="E76:E78"/>
    <mergeCell ref="D73:D75"/>
    <mergeCell ref="D70:D72"/>
    <mergeCell ref="E64:E66"/>
    <mergeCell ref="D67:D69"/>
    <mergeCell ref="E67:E69"/>
  </mergeCells>
  <conditionalFormatting sqref="N7:N15 N17:N37 N39:N47 N49:N84 N86:N91">
    <cfRule type="expression" dxfId="0" priority="1">
      <formula>$N$92&lt;&gt;100%</formula>
    </cfRule>
  </conditionalFormatting>
  <dataValidations>
    <dataValidation type="decimal" operator="equal" allowBlank="1" showInputMessage="1" showErrorMessage="1" prompt="Error en la métrica - El valor ingresado en la variable T debe ser 15." sqref="J24">
      <formula1>15.0</formula1>
    </dataValidation>
    <dataValidation type="custom" allowBlank="1" showInputMessage="1" showErrorMessage="1" prompt="Error en la métrica - El valor ingresado en la variable B debe ser:_x000a_1. Mayor a cero._x000a_2. Mayor o igual a la variable A" sqref="J8 J11 J14 J18 J21 J27 J30 J33 J36 J40 J43 J46 J50 J53 J56 J59 J62 J65 J68 J71 J74 J80 J83 J87 J90">
      <formula1>AND(J8&gt;0,J8&gt;=J7)</formula1>
    </dataValidation>
    <dataValidation type="list" allowBlank="1" showInputMessage="1" showErrorMessage="1" prompt="Error en Nivel de Importancia - No se debe ingresar valores que no están en la lista." sqref="M7 M17 M39 M49 M86">
      <formula1>importancia</formula1>
    </dataValidation>
    <dataValidation type="decimal" operator="equal" allowBlank="1" showInputMessage="1" showErrorMessage="1" prompt="Error en la métrica - El valor ingresado en la variable T debe ser 12." sqref="J77">
      <formula1>12.0</formula1>
    </dataValidation>
    <dataValidation type="decimal" operator="lessThanOrEqual" allowBlank="1" showInputMessage="1" showErrorMessage="1" prompt="Error en la métrica - El valor ingresado en la variable A debe ser menor o igual a la variable B" sqref="J7 J10 J13 J17 J20 J26 J29 J32 J35 J39 J42 J45 J49 J52 J55 J58 J61 J64 J67 J70 J73 J79 J82 J86 J89">
      <formula1>J8</formula1>
    </dataValidation>
    <dataValidation type="list" allowBlank="1" showErrorMessage="1" sqref="H7 H10 H13 H17 H20 H23 H26 H29 H32 H35 H39 H42 H45 H49 H52 H55 H58 H61 H64 H67 H70 H73 H76 H79 H82 H86 H89">
      <formula1>aplica2</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3"/>
    <col customWidth="1" min="2" max="2" width="17.86"/>
    <col customWidth="1" min="3" max="3" width="30.29"/>
    <col customWidth="1" min="4" max="5" width="30.43"/>
    <col customWidth="1" min="6" max="26" width="11.43"/>
  </cols>
  <sheetData>
    <row r="1">
      <c r="A1" s="63"/>
      <c r="B1" s="63"/>
      <c r="C1" s="63"/>
      <c r="D1" s="63"/>
      <c r="E1" s="63"/>
      <c r="F1" s="63"/>
      <c r="G1" s="63"/>
      <c r="H1" s="63"/>
      <c r="I1" s="63"/>
      <c r="J1" s="63"/>
      <c r="K1" s="63"/>
      <c r="L1" s="63"/>
      <c r="M1" s="63"/>
      <c r="N1" s="63"/>
      <c r="O1" s="63"/>
      <c r="P1" s="63"/>
      <c r="Q1" s="63"/>
      <c r="R1" s="63"/>
      <c r="S1" s="63"/>
      <c r="T1" s="63"/>
      <c r="U1" s="63"/>
      <c r="V1" s="63"/>
      <c r="W1" s="63"/>
      <c r="X1" s="63"/>
      <c r="Y1" s="63"/>
      <c r="Z1" s="63"/>
    </row>
    <row r="2" ht="32.25" customHeight="1">
      <c r="A2" s="63"/>
      <c r="B2" s="3" t="s">
        <v>287</v>
      </c>
      <c r="F2" s="63"/>
      <c r="G2" s="63"/>
      <c r="H2" s="63"/>
      <c r="I2" s="63"/>
      <c r="J2" s="63"/>
      <c r="K2" s="63"/>
      <c r="L2" s="63"/>
      <c r="M2" s="63"/>
      <c r="N2" s="63"/>
      <c r="O2" s="63"/>
      <c r="P2" s="63"/>
      <c r="Q2" s="63"/>
      <c r="R2" s="63"/>
      <c r="S2" s="63"/>
      <c r="T2" s="63"/>
      <c r="U2" s="63"/>
      <c r="V2" s="63"/>
      <c r="W2" s="63"/>
      <c r="X2" s="63"/>
      <c r="Y2" s="63"/>
      <c r="Z2" s="63"/>
    </row>
    <row r="3" ht="30.0" customHeight="1">
      <c r="A3" s="63"/>
      <c r="F3" s="63"/>
      <c r="G3" s="63"/>
      <c r="H3" s="63"/>
      <c r="I3" s="63"/>
      <c r="J3" s="63"/>
      <c r="K3" s="63"/>
      <c r="L3" s="63"/>
      <c r="M3" s="63"/>
      <c r="N3" s="63"/>
      <c r="O3" s="63"/>
      <c r="P3" s="63"/>
      <c r="Q3" s="63"/>
      <c r="R3" s="63"/>
      <c r="S3" s="63"/>
      <c r="T3" s="63"/>
      <c r="U3" s="63"/>
      <c r="V3" s="63"/>
      <c r="W3" s="63"/>
      <c r="X3" s="63"/>
      <c r="Y3" s="63"/>
      <c r="Z3" s="63"/>
    </row>
    <row r="4">
      <c r="A4" s="63"/>
      <c r="B4" s="63"/>
      <c r="C4" s="63"/>
      <c r="D4" s="63"/>
      <c r="E4" s="63"/>
      <c r="F4" s="63"/>
      <c r="G4" s="63"/>
      <c r="H4" s="63"/>
      <c r="I4" s="63"/>
      <c r="J4" s="63"/>
      <c r="K4" s="63"/>
      <c r="L4" s="63"/>
      <c r="M4" s="63"/>
      <c r="N4" s="63"/>
      <c r="O4" s="63"/>
      <c r="P4" s="63"/>
      <c r="Q4" s="63"/>
      <c r="R4" s="63"/>
      <c r="S4" s="63"/>
      <c r="T4" s="63"/>
      <c r="U4" s="63"/>
      <c r="V4" s="63"/>
      <c r="W4" s="63"/>
      <c r="X4" s="63"/>
      <c r="Y4" s="63"/>
      <c r="Z4" s="63"/>
    </row>
    <row r="5">
      <c r="A5" s="63"/>
      <c r="B5" s="63"/>
      <c r="C5" s="63"/>
      <c r="D5" s="63"/>
      <c r="E5" s="63"/>
      <c r="F5" s="63"/>
      <c r="G5" s="63"/>
      <c r="H5" s="63"/>
      <c r="I5" s="63"/>
      <c r="J5" s="63"/>
      <c r="K5" s="63"/>
      <c r="L5" s="63"/>
      <c r="M5" s="63"/>
      <c r="N5" s="63"/>
      <c r="O5" s="63"/>
      <c r="P5" s="63"/>
      <c r="Q5" s="63"/>
      <c r="R5" s="63"/>
      <c r="S5" s="63"/>
      <c r="T5" s="63"/>
      <c r="U5" s="63"/>
      <c r="V5" s="63"/>
      <c r="W5" s="63"/>
      <c r="X5" s="63"/>
      <c r="Y5" s="63"/>
      <c r="Z5" s="63"/>
    </row>
    <row r="6">
      <c r="A6" s="63"/>
      <c r="B6" s="10" t="s">
        <v>288</v>
      </c>
      <c r="C6" s="10" t="s">
        <v>289</v>
      </c>
      <c r="D6" s="10" t="s">
        <v>290</v>
      </c>
      <c r="E6" s="10" t="s">
        <v>291</v>
      </c>
      <c r="F6" s="63"/>
      <c r="G6" s="63"/>
      <c r="H6" s="63"/>
      <c r="I6" s="63"/>
      <c r="J6" s="63"/>
      <c r="K6" s="63"/>
      <c r="L6" s="63"/>
      <c r="M6" s="63"/>
      <c r="N6" s="63"/>
      <c r="O6" s="63"/>
      <c r="P6" s="63"/>
      <c r="Q6" s="63"/>
      <c r="R6" s="63"/>
      <c r="S6" s="63"/>
      <c r="T6" s="63"/>
      <c r="U6" s="63"/>
      <c r="V6" s="63"/>
      <c r="W6" s="63"/>
      <c r="X6" s="63"/>
      <c r="Y6" s="63"/>
      <c r="Z6" s="63"/>
    </row>
    <row r="7" ht="38.25" customHeight="1">
      <c r="A7" s="63"/>
      <c r="B7" s="64" t="s">
        <v>292</v>
      </c>
      <c r="C7" s="65" t="str">
        <f>'CALIDAD INTERNA'!P7</f>
        <v>#DIV/0!</v>
      </c>
      <c r="D7" s="64" t="str">
        <f t="shared" ref="D7:D10" si="1">IF($C7&lt;2.75,"INACEPTABLE",IF($C7&lt;5,"MINIMAMENTE ACEPTABLE",IF($C7&lt;8.75,"RANGO OBJETIVO","EXCEDE LOS REQUISITOS")))</f>
        <v>#DIV/0!</v>
      </c>
      <c r="E7" s="64" t="str">
        <f t="shared" ref="E7:E10" si="2">IF($C7&lt;5,"INSATISFACTORIO",IF($C7&lt;8.75,"SATISFACTORIO","MUY SATISFACTORIO"))</f>
        <v>#DIV/0!</v>
      </c>
      <c r="F7" s="63"/>
      <c r="G7" s="63"/>
      <c r="H7" s="63"/>
      <c r="I7" s="63"/>
      <c r="J7" s="63"/>
      <c r="K7" s="63"/>
      <c r="L7" s="63"/>
      <c r="M7" s="63"/>
      <c r="N7" s="63"/>
      <c r="O7" s="63"/>
      <c r="P7" s="63"/>
      <c r="Q7" s="63"/>
      <c r="R7" s="63"/>
      <c r="S7" s="63"/>
      <c r="T7" s="63"/>
      <c r="U7" s="63"/>
      <c r="V7" s="63"/>
      <c r="W7" s="63"/>
      <c r="X7" s="63"/>
      <c r="Y7" s="63"/>
      <c r="Z7" s="63"/>
    </row>
    <row r="8" ht="35.25" customHeight="1">
      <c r="A8" s="63"/>
      <c r="B8" s="64" t="s">
        <v>293</v>
      </c>
      <c r="C8" s="65">
        <f>'CALIDAD EXTERNA'!P7</f>
        <v>8.62875</v>
      </c>
      <c r="D8" s="64" t="str">
        <f t="shared" si="1"/>
        <v>RANGO OBJETIVO</v>
      </c>
      <c r="E8" s="64" t="str">
        <f t="shared" si="2"/>
        <v>SATISFACTORIO</v>
      </c>
      <c r="F8" s="63"/>
      <c r="G8" s="63"/>
      <c r="H8" s="63"/>
      <c r="I8" s="63"/>
      <c r="J8" s="63"/>
      <c r="K8" s="63"/>
      <c r="L8" s="63"/>
      <c r="M8" s="63"/>
      <c r="N8" s="63"/>
      <c r="O8" s="63"/>
      <c r="P8" s="63"/>
      <c r="Q8" s="63"/>
      <c r="R8" s="63"/>
      <c r="S8" s="63"/>
      <c r="T8" s="63"/>
      <c r="U8" s="63"/>
      <c r="V8" s="63"/>
      <c r="W8" s="63"/>
      <c r="X8" s="63"/>
      <c r="Y8" s="63"/>
      <c r="Z8" s="63"/>
    </row>
    <row r="9" ht="32.25" customHeight="1">
      <c r="A9" s="63"/>
      <c r="B9" s="64" t="s">
        <v>294</v>
      </c>
      <c r="C9" s="65">
        <f>'CALIDAD EN USO'!P7</f>
        <v>9.07008547</v>
      </c>
      <c r="D9" s="64" t="str">
        <f t="shared" si="1"/>
        <v>EXCEDE LOS REQUISITOS</v>
      </c>
      <c r="E9" s="64" t="str">
        <f t="shared" si="2"/>
        <v>MUY SATISFACTORIO</v>
      </c>
      <c r="F9" s="63"/>
      <c r="G9" s="63"/>
      <c r="H9" s="63"/>
      <c r="I9" s="63"/>
      <c r="J9" s="63"/>
      <c r="K9" s="63"/>
      <c r="L9" s="63"/>
      <c r="M9" s="63"/>
      <c r="N9" s="63"/>
      <c r="O9" s="63"/>
      <c r="P9" s="63"/>
      <c r="Q9" s="63"/>
      <c r="R9" s="63"/>
      <c r="S9" s="63"/>
      <c r="T9" s="63"/>
      <c r="U9" s="63"/>
      <c r="V9" s="63"/>
      <c r="W9" s="63"/>
      <c r="X9" s="63"/>
      <c r="Y9" s="63"/>
      <c r="Z9" s="63"/>
    </row>
    <row r="10" ht="36.75" customHeight="1">
      <c r="A10" s="63"/>
      <c r="B10" s="66" t="s">
        <v>295</v>
      </c>
      <c r="C10" s="67" t="str">
        <f>AVERAGE(C7:C9)</f>
        <v>#DIV/0!</v>
      </c>
      <c r="D10" s="66" t="str">
        <f t="shared" si="1"/>
        <v>#DIV/0!</v>
      </c>
      <c r="E10" s="66" t="str">
        <f t="shared" si="2"/>
        <v>#DIV/0!</v>
      </c>
      <c r="F10" s="63"/>
      <c r="G10" s="63"/>
      <c r="H10" s="63"/>
      <c r="I10" s="63"/>
      <c r="J10" s="63"/>
      <c r="K10" s="63"/>
      <c r="L10" s="63"/>
      <c r="M10" s="63"/>
      <c r="N10" s="63"/>
      <c r="O10" s="63"/>
      <c r="P10" s="63"/>
      <c r="Q10" s="63"/>
      <c r="R10" s="63"/>
      <c r="S10" s="63"/>
      <c r="T10" s="63"/>
      <c r="U10" s="63"/>
      <c r="V10" s="63"/>
      <c r="W10" s="63"/>
      <c r="X10" s="63"/>
      <c r="Y10" s="63"/>
      <c r="Z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5.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5.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5.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5.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5.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5.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5.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5.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5.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5.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5.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5.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5.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5.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5.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5.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5.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5.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5.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5.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5.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5.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5.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5.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5.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5.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5.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5.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5.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5.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5.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5.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5.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5.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5.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5.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5.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5.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5.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5.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5.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5.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5.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5.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5.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5.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5.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5.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5.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5.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5.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5.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5.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5.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5.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5.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5.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5.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5.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5.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5.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5.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5.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5.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5.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5.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5.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5.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5.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5.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5.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5.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5.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5.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5.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5.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5.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5.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5.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5.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5.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5.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5.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5.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5.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5.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5.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5.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5.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5.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5.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5.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5.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5.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5.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5.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5.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5.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5.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5.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5.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5.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5.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5.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5.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5.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5.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5.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5.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5.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5.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5.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5.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5.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5.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5.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5.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5.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5.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5.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5.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5.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5.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5.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5.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
    <mergeCell ref="B2:E3"/>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6" width="11.43"/>
  </cols>
  <sheetData>
    <row r="1">
      <c r="A1" s="63" t="s">
        <v>296</v>
      </c>
      <c r="B1" s="63" t="s">
        <v>296</v>
      </c>
      <c r="C1" s="63"/>
      <c r="D1" s="63"/>
      <c r="E1" s="63"/>
      <c r="F1" s="63"/>
      <c r="G1" s="63"/>
      <c r="H1" s="63"/>
      <c r="I1" s="63"/>
      <c r="J1" s="63"/>
      <c r="K1" s="63"/>
      <c r="L1" s="63"/>
      <c r="M1" s="63"/>
      <c r="N1" s="63"/>
      <c r="O1" s="63"/>
      <c r="P1" s="63"/>
      <c r="Q1" s="63"/>
      <c r="R1" s="63"/>
      <c r="S1" s="63"/>
      <c r="T1" s="63"/>
      <c r="U1" s="63"/>
      <c r="V1" s="63"/>
      <c r="W1" s="63"/>
      <c r="X1" s="63"/>
      <c r="Y1" s="63"/>
      <c r="Z1" s="63"/>
    </row>
    <row r="2">
      <c r="A2" s="63" t="s">
        <v>26</v>
      </c>
      <c r="B2" s="63" t="s">
        <v>24</v>
      </c>
      <c r="C2" s="63"/>
      <c r="D2" s="63"/>
      <c r="E2" s="63"/>
      <c r="F2" s="63"/>
      <c r="G2" s="63"/>
      <c r="H2" s="63"/>
      <c r="I2" s="63"/>
      <c r="J2" s="63"/>
      <c r="K2" s="63"/>
      <c r="L2" s="63"/>
      <c r="M2" s="63"/>
      <c r="N2" s="63"/>
      <c r="O2" s="63"/>
      <c r="P2" s="63"/>
      <c r="Q2" s="63"/>
      <c r="R2" s="63"/>
      <c r="S2" s="63"/>
      <c r="T2" s="63"/>
      <c r="U2" s="63"/>
      <c r="V2" s="63"/>
      <c r="W2" s="63"/>
      <c r="X2" s="63"/>
      <c r="Y2" s="63"/>
      <c r="Z2" s="63"/>
    </row>
    <row r="3">
      <c r="A3" s="63" t="s">
        <v>27</v>
      </c>
      <c r="B3" s="63" t="s">
        <v>35</v>
      </c>
      <c r="C3" s="63"/>
      <c r="D3" s="63"/>
      <c r="E3" s="63"/>
      <c r="F3" s="63"/>
      <c r="G3" s="63"/>
      <c r="H3" s="63"/>
      <c r="I3" s="63"/>
      <c r="J3" s="63"/>
      <c r="K3" s="63"/>
      <c r="L3" s="63"/>
      <c r="M3" s="63"/>
      <c r="N3" s="63"/>
      <c r="O3" s="63"/>
      <c r="P3" s="63"/>
      <c r="Q3" s="63"/>
      <c r="R3" s="63"/>
      <c r="S3" s="63"/>
      <c r="T3" s="63"/>
      <c r="U3" s="63"/>
      <c r="V3" s="63"/>
      <c r="W3" s="63"/>
      <c r="X3" s="63"/>
      <c r="Y3" s="63"/>
      <c r="Z3" s="63"/>
    </row>
    <row r="4">
      <c r="A4" s="63" t="s">
        <v>186</v>
      </c>
      <c r="B4" s="63"/>
      <c r="C4" s="63"/>
      <c r="D4" s="63"/>
      <c r="E4" s="63"/>
      <c r="F4" s="63"/>
      <c r="G4" s="63"/>
      <c r="H4" s="63"/>
      <c r="I4" s="63"/>
      <c r="J4" s="63"/>
      <c r="K4" s="63"/>
      <c r="L4" s="63"/>
      <c r="M4" s="63"/>
      <c r="N4" s="63"/>
      <c r="O4" s="63"/>
      <c r="P4" s="63"/>
      <c r="Q4" s="63"/>
      <c r="R4" s="63"/>
      <c r="S4" s="63"/>
      <c r="T4" s="63"/>
      <c r="U4" s="63"/>
      <c r="V4" s="63"/>
      <c r="W4" s="63"/>
      <c r="X4" s="63"/>
      <c r="Y4" s="63"/>
      <c r="Z4" s="63"/>
    </row>
    <row r="5">
      <c r="A5" s="63" t="s">
        <v>268</v>
      </c>
      <c r="B5" s="63"/>
      <c r="C5" s="63"/>
      <c r="D5" s="63"/>
      <c r="E5" s="63"/>
      <c r="F5" s="63"/>
      <c r="G5" s="63"/>
      <c r="H5" s="63"/>
      <c r="I5" s="63"/>
      <c r="J5" s="63"/>
      <c r="K5" s="63"/>
      <c r="L5" s="63"/>
      <c r="M5" s="63"/>
      <c r="N5" s="63"/>
      <c r="O5" s="63"/>
      <c r="P5" s="63"/>
      <c r="Q5" s="63"/>
      <c r="R5" s="63"/>
      <c r="S5" s="63"/>
      <c r="T5" s="63"/>
      <c r="U5" s="63"/>
      <c r="V5" s="63"/>
      <c r="W5" s="63"/>
      <c r="X5" s="63"/>
      <c r="Y5" s="63"/>
      <c r="Z5" s="63"/>
    </row>
    <row r="6">
      <c r="A6" s="63"/>
      <c r="B6" s="63"/>
      <c r="C6" s="63"/>
      <c r="D6" s="63"/>
      <c r="E6" s="63"/>
      <c r="F6" s="63"/>
      <c r="G6" s="63"/>
      <c r="H6" s="63"/>
      <c r="I6" s="63"/>
      <c r="J6" s="63"/>
      <c r="K6" s="63"/>
      <c r="L6" s="63"/>
      <c r="M6" s="63"/>
      <c r="N6" s="63"/>
      <c r="O6" s="63"/>
      <c r="P6" s="63"/>
      <c r="Q6" s="63"/>
      <c r="R6" s="63"/>
      <c r="S6" s="63"/>
      <c r="T6" s="63"/>
      <c r="U6" s="63"/>
      <c r="V6" s="63"/>
      <c r="W6" s="63"/>
      <c r="X6" s="63"/>
      <c r="Y6" s="63"/>
      <c r="Z6" s="63"/>
    </row>
    <row r="7">
      <c r="A7" s="63"/>
      <c r="B7" s="63"/>
      <c r="C7" s="63"/>
      <c r="D7" s="63"/>
      <c r="E7" s="63"/>
      <c r="F7" s="63"/>
      <c r="G7" s="63"/>
      <c r="H7" s="63"/>
      <c r="I7" s="63"/>
      <c r="J7" s="63"/>
      <c r="K7" s="63"/>
      <c r="L7" s="63"/>
      <c r="M7" s="63"/>
      <c r="N7" s="63"/>
      <c r="O7" s="63"/>
      <c r="P7" s="63"/>
      <c r="Q7" s="63"/>
      <c r="R7" s="63"/>
      <c r="S7" s="63"/>
      <c r="T7" s="63"/>
      <c r="U7" s="63"/>
      <c r="V7" s="63"/>
      <c r="W7" s="63"/>
      <c r="X7" s="63"/>
      <c r="Y7" s="63"/>
      <c r="Z7" s="63"/>
    </row>
    <row r="8">
      <c r="A8" s="63"/>
      <c r="B8" s="63"/>
      <c r="C8" s="63"/>
      <c r="D8" s="63"/>
      <c r="E8" s="63"/>
      <c r="F8" s="63"/>
      <c r="G8" s="63"/>
      <c r="H8" s="63"/>
      <c r="I8" s="63"/>
      <c r="J8" s="63"/>
      <c r="K8" s="63"/>
      <c r="L8" s="63"/>
      <c r="M8" s="63"/>
      <c r="N8" s="63"/>
      <c r="O8" s="63"/>
      <c r="P8" s="63"/>
      <c r="Q8" s="63"/>
      <c r="R8" s="63"/>
      <c r="S8" s="63"/>
      <c r="T8" s="63"/>
      <c r="U8" s="63"/>
      <c r="V8" s="63"/>
      <c r="W8" s="63"/>
      <c r="X8" s="63"/>
      <c r="Y8" s="63"/>
      <c r="Z8" s="63"/>
    </row>
    <row r="9">
      <c r="A9" s="63"/>
      <c r="B9" s="63"/>
      <c r="C9" s="63"/>
      <c r="D9" s="63"/>
      <c r="E9" s="63"/>
      <c r="F9" s="63"/>
      <c r="G9" s="63"/>
      <c r="H9" s="63"/>
      <c r="I9" s="63"/>
      <c r="J9" s="63"/>
      <c r="K9" s="63"/>
      <c r="L9" s="63"/>
      <c r="M9" s="63"/>
      <c r="N9" s="63"/>
      <c r="O9" s="63"/>
      <c r="P9" s="63"/>
      <c r="Q9" s="63"/>
      <c r="R9" s="63"/>
      <c r="S9" s="63"/>
      <c r="T9" s="63"/>
      <c r="U9" s="63"/>
      <c r="V9" s="63"/>
      <c r="W9" s="63"/>
      <c r="X9" s="63"/>
      <c r="Y9" s="63"/>
      <c r="Z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5.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5.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5.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5.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5.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5.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5.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5.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5.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5.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5.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5.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5.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5.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5.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5.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5.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5.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5.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5.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5.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5.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5.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5.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5.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5.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5.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5.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5.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5.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5.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5.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5.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5.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5.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5.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5.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5.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5.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5.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5.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5.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5.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5.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5.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5.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5.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5.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5.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5.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5.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5.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5.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5.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5.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5.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5.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5.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5.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5.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5.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5.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5.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5.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5.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5.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5.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5.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5.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5.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5.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5.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5.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5.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5.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5.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5.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5.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5.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5.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5.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5.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5.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5.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5.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5.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5.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5.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5.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5.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5.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5.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5.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5.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5.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5.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5.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5.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5.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5.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5.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5.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5.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5.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5.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5.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5.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5.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5.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5.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5.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5.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5.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5.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5.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5.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5.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5.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5.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5.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5.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5.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5.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5.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5.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5.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5.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5.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5.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5.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5.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5.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5.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5.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5.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5.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5.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5.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5.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dataValidations>
    <dataValidation type="list" allowBlank="1" showErrorMessage="1" sqref="A9">
      <formula1>$A$2:$A$5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9.43"/>
    <col customWidth="1" min="4" max="4" width="19.71"/>
    <col customWidth="1" min="5" max="5" width="14.14"/>
    <col customWidth="1" min="6" max="6" width="16.14"/>
    <col customWidth="1" min="7" max="26" width="10.71"/>
  </cols>
  <sheetData>
    <row r="1">
      <c r="A1" s="63"/>
      <c r="B1" s="63"/>
      <c r="C1" s="63"/>
      <c r="D1" s="63"/>
      <c r="E1" s="63"/>
      <c r="F1" s="63"/>
      <c r="G1" s="63"/>
      <c r="H1" s="63"/>
      <c r="I1" s="63"/>
      <c r="J1" s="63"/>
      <c r="K1" s="63"/>
      <c r="L1" s="63"/>
      <c r="M1" s="63"/>
      <c r="N1" s="63"/>
      <c r="O1" s="63"/>
      <c r="P1" s="63"/>
      <c r="Q1" s="63"/>
      <c r="R1" s="63"/>
      <c r="S1" s="63"/>
      <c r="T1" s="63"/>
      <c r="U1" s="63"/>
      <c r="V1" s="63"/>
      <c r="W1" s="63"/>
      <c r="X1" s="63"/>
      <c r="Y1" s="63"/>
      <c r="Z1" s="63"/>
    </row>
    <row r="2">
      <c r="A2" s="63"/>
      <c r="B2" s="63"/>
      <c r="C2" s="63"/>
      <c r="D2" s="63" t="s">
        <v>297</v>
      </c>
      <c r="E2" s="63"/>
      <c r="F2" s="63"/>
      <c r="G2" s="63"/>
      <c r="H2" s="63"/>
      <c r="I2" s="63"/>
      <c r="J2" s="63"/>
      <c r="K2" s="63"/>
      <c r="L2" s="63"/>
      <c r="M2" s="63"/>
      <c r="N2" s="63"/>
      <c r="O2" s="63"/>
      <c r="P2" s="63"/>
      <c r="Q2" s="63"/>
      <c r="R2" s="63"/>
      <c r="S2" s="63"/>
      <c r="T2" s="63"/>
      <c r="U2" s="63"/>
      <c r="V2" s="63"/>
      <c r="W2" s="63"/>
      <c r="X2" s="63"/>
      <c r="Y2" s="63"/>
      <c r="Z2" s="63"/>
    </row>
    <row r="3">
      <c r="B3" s="63"/>
      <c r="C3" s="63"/>
    </row>
    <row r="4">
      <c r="B4" s="63"/>
      <c r="C4" s="63"/>
      <c r="E4" t="s">
        <v>298</v>
      </c>
      <c r="F4" t="s">
        <v>299</v>
      </c>
    </row>
    <row r="5">
      <c r="B5" s="63"/>
      <c r="C5" s="63"/>
      <c r="D5" s="68" t="str">
        <f>'RESULTADO FINAL'!C10</f>
        <v>#DIV/0!</v>
      </c>
      <c r="E5" s="69" t="str">
        <f>D5/10</f>
        <v>#DIV/0!</v>
      </c>
      <c r="F5" s="69">
        <v>0.17</v>
      </c>
    </row>
    <row r="6">
      <c r="B6" s="63"/>
      <c r="C6" s="63"/>
      <c r="E6" s="69"/>
      <c r="F6" s="69"/>
    </row>
    <row r="7">
      <c r="B7" s="63"/>
      <c r="C7" s="63"/>
    </row>
    <row r="8">
      <c r="B8" s="63"/>
      <c r="C8" s="63"/>
    </row>
    <row r="9">
      <c r="B9" s="63"/>
      <c r="C9" s="63"/>
    </row>
    <row r="10">
      <c r="B10" s="63"/>
      <c r="C10" s="63"/>
    </row>
    <row r="11">
      <c r="B11" s="63"/>
      <c r="C11" s="63"/>
    </row>
    <row r="12">
      <c r="B12" s="63"/>
      <c r="C12" s="63"/>
    </row>
    <row r="13">
      <c r="B13" s="63"/>
      <c r="C13" s="63"/>
    </row>
    <row r="14">
      <c r="B14" s="63"/>
      <c r="C14" s="63"/>
    </row>
    <row r="15">
      <c r="B15" s="63"/>
      <c r="C15" s="63"/>
    </row>
    <row r="16">
      <c r="B16" s="63"/>
      <c r="C16" s="63"/>
    </row>
    <row r="17">
      <c r="B17" s="63"/>
      <c r="C17" s="63"/>
    </row>
    <row r="18">
      <c r="B18" s="63"/>
      <c r="C18" s="63"/>
    </row>
    <row r="19">
      <c r="B19" s="63"/>
      <c r="C19" s="63"/>
    </row>
    <row r="20">
      <c r="B20" s="63"/>
      <c r="C20" s="63"/>
    </row>
    <row r="21" ht="15.75" customHeight="1">
      <c r="B21" s="63"/>
      <c r="C21" s="63"/>
    </row>
    <row r="22" ht="15.75" customHeight="1">
      <c r="B22" s="63"/>
      <c r="C22" s="63"/>
    </row>
    <row r="23" ht="15.75" customHeight="1">
      <c r="B23" s="63"/>
      <c r="C23" s="63"/>
      <c r="D23" t="s">
        <v>300</v>
      </c>
    </row>
    <row r="24" ht="15.75" customHeight="1">
      <c r="B24" s="63"/>
      <c r="C24" s="63"/>
    </row>
    <row r="25" ht="15.75" customHeight="1">
      <c r="B25" s="70" t="s">
        <v>301</v>
      </c>
      <c r="C25" s="70" t="s">
        <v>302</v>
      </c>
      <c r="D25" s="70" t="s">
        <v>303</v>
      </c>
    </row>
    <row r="26" ht="15.75" customHeight="1">
      <c r="B26" t="s">
        <v>304</v>
      </c>
      <c r="C26" s="63" t="str">
        <f>'RESULTADO FINAL'!E7</f>
        <v>#DIV/0!</v>
      </c>
      <c r="D26" s="69" t="str">
        <f>'RESULTADO FINAL'!C7/10</f>
        <v>#DIV/0!</v>
      </c>
      <c r="F26" s="69"/>
    </row>
    <row r="27" ht="15.75" customHeight="1">
      <c r="B27" t="s">
        <v>305</v>
      </c>
      <c r="C27" s="63" t="str">
        <f>'RESULTADO FINAL'!E8</f>
        <v>SATISFACTORIO</v>
      </c>
      <c r="D27" s="69">
        <f>'RESULTADO FINAL'!C8/10</f>
        <v>0.862875</v>
      </c>
      <c r="F27" s="69"/>
    </row>
    <row r="28" ht="15.75" customHeight="1">
      <c r="B28" s="63" t="s">
        <v>306</v>
      </c>
      <c r="C28" s="63" t="str">
        <f>'RESULTADO FINAL'!E9</f>
        <v>MUY SATISFACTORIO</v>
      </c>
      <c r="D28" s="69">
        <f>'RESULTADO FINAL'!C9/10</f>
        <v>0.907008547</v>
      </c>
      <c r="F28" s="69"/>
    </row>
    <row r="29" ht="15.75" customHeight="1">
      <c r="B29" s="63" t="s">
        <v>307</v>
      </c>
      <c r="C29" s="63" t="str">
        <f>'RESULTADO FINAL'!E10</f>
        <v>#DIV/0!</v>
      </c>
      <c r="D29" s="69" t="str">
        <f>'RESULTADO FINAL'!C10/10</f>
        <v>#DIV/0!</v>
      </c>
    </row>
    <row r="30" ht="15.75" customHeight="1">
      <c r="B30" s="63"/>
      <c r="C30" s="63"/>
    </row>
    <row r="31" ht="15.75" customHeight="1">
      <c r="B31" s="63"/>
      <c r="C31" s="63"/>
    </row>
    <row r="32" ht="15.75" customHeight="1">
      <c r="B32" s="63"/>
      <c r="C32" s="63"/>
    </row>
    <row r="33" ht="15.75" customHeight="1">
      <c r="B33" s="63"/>
      <c r="C33" s="63"/>
    </row>
    <row r="34" ht="15.75" customHeight="1">
      <c r="B34" s="63"/>
      <c r="C34" s="63"/>
    </row>
    <row r="35" ht="15.75" customHeight="1">
      <c r="B35" s="63"/>
      <c r="C35" s="63"/>
    </row>
    <row r="36" ht="15.75" customHeight="1">
      <c r="B36" s="63"/>
      <c r="C36" s="63"/>
    </row>
    <row r="37" ht="15.75" customHeight="1">
      <c r="B37" s="63"/>
      <c r="C37" s="63"/>
    </row>
    <row r="38" ht="15.75" customHeight="1">
      <c r="B38" s="63"/>
      <c r="C38" s="63"/>
    </row>
    <row r="39" ht="15.75" customHeight="1">
      <c r="B39" s="63"/>
      <c r="C39" s="63"/>
    </row>
    <row r="40" ht="15.75" customHeight="1">
      <c r="B40" s="63"/>
      <c r="C40" s="63"/>
    </row>
    <row r="41" ht="15.75" customHeight="1">
      <c r="B41" s="63"/>
      <c r="C41" s="63"/>
    </row>
    <row r="42" ht="15.75" customHeight="1">
      <c r="B42" s="63"/>
      <c r="C42" s="63"/>
    </row>
    <row r="43" ht="15.75" customHeight="1">
      <c r="B43" s="63"/>
      <c r="C43" s="63"/>
    </row>
    <row r="44" ht="15.75" customHeight="1">
      <c r="B44" s="63"/>
      <c r="C44" s="63"/>
    </row>
    <row r="45" ht="15.75" customHeight="1">
      <c r="B45" s="63"/>
      <c r="C45" s="63"/>
    </row>
    <row r="46" ht="15.75" customHeight="1">
      <c r="B46" s="63"/>
      <c r="C46" s="63"/>
    </row>
    <row r="47" ht="15.75" customHeight="1">
      <c r="B47" s="63"/>
      <c r="C47" s="63"/>
    </row>
    <row r="48" ht="15.75" customHeight="1">
      <c r="B48" s="63"/>
      <c r="C48" s="63"/>
    </row>
    <row r="49" ht="15.75" customHeight="1">
      <c r="B49" s="63"/>
      <c r="C49" s="63"/>
    </row>
    <row r="50" ht="15.75" customHeight="1">
      <c r="B50" s="63"/>
      <c r="C50" s="63"/>
    </row>
    <row r="51" ht="15.75" customHeight="1">
      <c r="B51" s="63"/>
      <c r="C51" s="63"/>
    </row>
    <row r="52" ht="15.75" customHeight="1">
      <c r="B52" s="63"/>
      <c r="C52" s="63"/>
    </row>
    <row r="53" ht="15.75" customHeight="1">
      <c r="B53" s="63"/>
      <c r="C53" s="63"/>
    </row>
    <row r="54" ht="15.75" customHeight="1">
      <c r="B54" s="63"/>
      <c r="C54" s="63"/>
    </row>
    <row r="55" ht="15.75" customHeight="1">
      <c r="B55" s="63"/>
      <c r="C55" s="63"/>
    </row>
    <row r="56" ht="15.75" customHeight="1">
      <c r="B56" s="63"/>
      <c r="C56" s="63"/>
    </row>
    <row r="57" ht="15.75" customHeight="1">
      <c r="B57" s="63"/>
      <c r="C57" s="63"/>
    </row>
    <row r="58" ht="15.75" customHeight="1">
      <c r="B58" s="63"/>
      <c r="C58" s="63"/>
    </row>
    <row r="59" ht="15.75" customHeight="1">
      <c r="B59" s="63"/>
      <c r="C59" s="63"/>
    </row>
    <row r="60" ht="15.75" customHeight="1">
      <c r="B60" s="63"/>
      <c r="C60" s="63"/>
    </row>
    <row r="61" ht="15.75" customHeight="1">
      <c r="B61" s="63"/>
      <c r="C61" s="63"/>
    </row>
    <row r="62" ht="15.75" customHeight="1">
      <c r="B62" s="63"/>
      <c r="C62" s="63"/>
    </row>
    <row r="63" ht="15.75" customHeight="1">
      <c r="B63" s="63"/>
      <c r="C63" s="63"/>
    </row>
    <row r="64" ht="15.75" customHeight="1">
      <c r="B64" s="63"/>
      <c r="C64" s="63"/>
    </row>
    <row r="65" ht="15.75" customHeight="1">
      <c r="B65" s="63"/>
      <c r="C65" s="63"/>
    </row>
    <row r="66" ht="15.75" customHeight="1">
      <c r="B66" s="63"/>
      <c r="C66" s="63"/>
    </row>
    <row r="67" ht="15.75" customHeight="1">
      <c r="B67" s="63"/>
      <c r="C67" s="63"/>
    </row>
    <row r="68" ht="15.75" customHeight="1">
      <c r="B68" s="63"/>
      <c r="C68" s="63"/>
    </row>
    <row r="69" ht="15.75" customHeight="1">
      <c r="B69" s="63"/>
      <c r="C69" s="63"/>
    </row>
    <row r="70" ht="15.75" customHeight="1">
      <c r="B70" s="63"/>
      <c r="C70" s="63"/>
    </row>
    <row r="71" ht="15.75" customHeight="1">
      <c r="B71" s="63"/>
      <c r="C71" s="63"/>
    </row>
    <row r="72" ht="15.75" customHeight="1">
      <c r="B72" s="63"/>
      <c r="C72" s="63"/>
    </row>
    <row r="73" ht="15.75" customHeight="1">
      <c r="B73" s="63"/>
      <c r="C73" s="63"/>
    </row>
    <row r="74" ht="15.75" customHeight="1">
      <c r="B74" s="63"/>
      <c r="C74" s="63"/>
    </row>
    <row r="75" ht="15.75" customHeight="1">
      <c r="B75" s="63"/>
      <c r="C75" s="63"/>
    </row>
    <row r="76" ht="15.75" customHeight="1">
      <c r="B76" s="63"/>
      <c r="C76" s="63"/>
    </row>
    <row r="77" ht="15.75" customHeight="1">
      <c r="B77" s="63"/>
      <c r="C77" s="63"/>
    </row>
    <row r="78" ht="15.75" customHeight="1">
      <c r="B78" s="63"/>
      <c r="C78" s="63"/>
    </row>
    <row r="79" ht="15.75" customHeight="1">
      <c r="B79" s="63"/>
      <c r="C79" s="63"/>
    </row>
    <row r="80" ht="15.75" customHeight="1">
      <c r="B80" s="63"/>
      <c r="C80" s="63"/>
    </row>
    <row r="81" ht="15.75" customHeight="1">
      <c r="B81" s="63"/>
      <c r="C81" s="63"/>
    </row>
    <row r="82" ht="15.75" customHeight="1">
      <c r="B82" s="63"/>
      <c r="C82" s="63"/>
    </row>
    <row r="83" ht="15.75" customHeight="1">
      <c r="B83" s="63"/>
      <c r="C83" s="63"/>
    </row>
    <row r="84" ht="15.75" customHeight="1">
      <c r="B84" s="63"/>
      <c r="C84" s="63"/>
    </row>
    <row r="85" ht="15.75" customHeight="1">
      <c r="B85" s="63"/>
      <c r="C85" s="63"/>
    </row>
    <row r="86" ht="15.75" customHeight="1">
      <c r="B86" s="63"/>
      <c r="C86" s="63"/>
    </row>
    <row r="87" ht="15.75" customHeight="1">
      <c r="B87" s="63"/>
      <c r="C87" s="63"/>
    </row>
    <row r="88" ht="15.75" customHeight="1">
      <c r="B88" s="63"/>
      <c r="C88" s="63"/>
    </row>
    <row r="89" ht="15.75" customHeight="1">
      <c r="B89" s="63"/>
      <c r="C89" s="63"/>
    </row>
    <row r="90" ht="15.75" customHeight="1">
      <c r="B90" s="63"/>
      <c r="C90" s="63"/>
    </row>
    <row r="91" ht="15.75" customHeight="1">
      <c r="B91" s="63"/>
      <c r="C91" s="63"/>
    </row>
    <row r="92" ht="15.75" customHeight="1">
      <c r="B92" s="63"/>
      <c r="C92" s="63"/>
    </row>
    <row r="93" ht="15.75" customHeight="1">
      <c r="B93" s="63"/>
      <c r="C93" s="63"/>
    </row>
    <row r="94" ht="15.75" customHeight="1">
      <c r="B94" s="63"/>
      <c r="C94" s="63"/>
    </row>
    <row r="95" ht="15.75" customHeight="1">
      <c r="B95" s="63"/>
      <c r="C95" s="63"/>
    </row>
    <row r="96" ht="15.75" customHeight="1">
      <c r="B96" s="63"/>
      <c r="C96" s="63"/>
    </row>
    <row r="97" ht="15.75" customHeight="1">
      <c r="B97" s="63"/>
      <c r="C97" s="63"/>
    </row>
    <row r="98" ht="15.75" customHeight="1">
      <c r="B98" s="63"/>
      <c r="C98" s="63"/>
    </row>
    <row r="99" ht="15.75" customHeight="1">
      <c r="B99" s="63"/>
      <c r="C99" s="63"/>
    </row>
    <row r="100" ht="15.75" customHeight="1">
      <c r="B100" s="63"/>
      <c r="C100" s="63"/>
    </row>
    <row r="101" ht="15.75" customHeight="1">
      <c r="B101" s="63"/>
      <c r="C101" s="63"/>
    </row>
    <row r="102" ht="15.75" customHeight="1">
      <c r="B102" s="63"/>
      <c r="C102" s="63"/>
    </row>
    <row r="103" ht="15.75" customHeight="1">
      <c r="B103" s="63"/>
      <c r="C103" s="63"/>
    </row>
    <row r="104" ht="15.75" customHeight="1">
      <c r="B104" s="63"/>
      <c r="C104" s="63"/>
    </row>
    <row r="105" ht="15.75" customHeight="1">
      <c r="B105" s="63"/>
      <c r="C105" s="63"/>
    </row>
    <row r="106" ht="15.75" customHeight="1">
      <c r="B106" s="63"/>
      <c r="C106" s="63"/>
    </row>
    <row r="107" ht="15.75" customHeight="1">
      <c r="B107" s="63"/>
      <c r="C107" s="63"/>
    </row>
    <row r="108" ht="15.75" customHeight="1">
      <c r="B108" s="63"/>
      <c r="C108" s="63"/>
    </row>
    <row r="109" ht="15.75" customHeight="1">
      <c r="B109" s="63"/>
      <c r="C109" s="63"/>
    </row>
    <row r="110" ht="15.75" customHeight="1">
      <c r="B110" s="63"/>
      <c r="C110" s="63"/>
    </row>
    <row r="111" ht="15.75" customHeight="1">
      <c r="B111" s="63"/>
      <c r="C111" s="63"/>
    </row>
    <row r="112" ht="15.75" customHeight="1">
      <c r="B112" s="63"/>
      <c r="C112" s="63"/>
    </row>
    <row r="113" ht="15.75" customHeight="1">
      <c r="B113" s="63"/>
      <c r="C113" s="63"/>
    </row>
    <row r="114" ht="15.75" customHeight="1">
      <c r="B114" s="63"/>
      <c r="C114" s="63"/>
    </row>
    <row r="115" ht="15.75" customHeight="1">
      <c r="B115" s="63"/>
      <c r="C115" s="63"/>
    </row>
    <row r="116" ht="15.75" customHeight="1">
      <c r="B116" s="63"/>
      <c r="C116" s="63"/>
    </row>
    <row r="117" ht="15.75" customHeight="1">
      <c r="B117" s="63"/>
      <c r="C117" s="63"/>
    </row>
    <row r="118" ht="15.75" customHeight="1">
      <c r="B118" s="63"/>
      <c r="C118" s="63"/>
    </row>
    <row r="119" ht="15.75" customHeight="1">
      <c r="B119" s="63"/>
      <c r="C119" s="63"/>
    </row>
    <row r="120" ht="15.75" customHeight="1">
      <c r="B120" s="63"/>
      <c r="C120" s="63"/>
    </row>
    <row r="121" ht="15.75" customHeight="1">
      <c r="B121" s="63"/>
      <c r="C121" s="63"/>
    </row>
    <row r="122" ht="15.75" customHeight="1">
      <c r="B122" s="63"/>
      <c r="C122" s="63"/>
    </row>
    <row r="123" ht="15.75" customHeight="1">
      <c r="B123" s="63"/>
      <c r="C123" s="63"/>
    </row>
    <row r="124" ht="15.75" customHeight="1">
      <c r="B124" s="63"/>
      <c r="C124" s="63"/>
    </row>
    <row r="125" ht="15.75" customHeight="1">
      <c r="B125" s="63"/>
      <c r="C125" s="63"/>
    </row>
    <row r="126" ht="15.75" customHeight="1">
      <c r="B126" s="63"/>
      <c r="C126" s="63"/>
    </row>
    <row r="127" ht="15.75" customHeight="1">
      <c r="B127" s="63"/>
      <c r="C127" s="63"/>
    </row>
    <row r="128" ht="15.75" customHeight="1">
      <c r="B128" s="63"/>
      <c r="C128" s="63"/>
    </row>
    <row r="129" ht="15.75" customHeight="1">
      <c r="B129" s="63"/>
      <c r="C129" s="63"/>
    </row>
    <row r="130" ht="15.75" customHeight="1">
      <c r="B130" s="63"/>
      <c r="C130" s="63"/>
    </row>
    <row r="131" ht="15.75" customHeight="1">
      <c r="B131" s="63"/>
      <c r="C131" s="63"/>
    </row>
    <row r="132" ht="15.75" customHeight="1">
      <c r="B132" s="63"/>
      <c r="C132" s="63"/>
    </row>
    <row r="133" ht="15.75" customHeight="1">
      <c r="B133" s="63"/>
      <c r="C133" s="63"/>
    </row>
    <row r="134" ht="15.75" customHeight="1">
      <c r="B134" s="63"/>
      <c r="C134" s="63"/>
    </row>
    <row r="135" ht="15.75" customHeight="1">
      <c r="B135" s="63"/>
      <c r="C135" s="63"/>
    </row>
    <row r="136" ht="15.75" customHeight="1">
      <c r="B136" s="63"/>
      <c r="C136" s="63"/>
    </row>
    <row r="137" ht="15.75" customHeight="1">
      <c r="B137" s="63"/>
      <c r="C137" s="63"/>
    </row>
    <row r="138" ht="15.75" customHeight="1">
      <c r="B138" s="63"/>
      <c r="C138" s="63"/>
    </row>
    <row r="139" ht="15.75" customHeight="1">
      <c r="B139" s="63"/>
      <c r="C139" s="63"/>
    </row>
    <row r="140" ht="15.75" customHeight="1">
      <c r="B140" s="63"/>
      <c r="C140" s="63"/>
    </row>
    <row r="141" ht="15.75" customHeight="1">
      <c r="B141" s="63"/>
      <c r="C141" s="63"/>
    </row>
    <row r="142" ht="15.75" customHeight="1">
      <c r="B142" s="63"/>
      <c r="C142" s="63"/>
    </row>
    <row r="143" ht="15.75" customHeight="1">
      <c r="B143" s="63"/>
      <c r="C143" s="63"/>
    </row>
    <row r="144" ht="15.75" customHeight="1">
      <c r="B144" s="63"/>
      <c r="C144" s="63"/>
    </row>
    <row r="145" ht="15.75" customHeight="1">
      <c r="B145" s="63"/>
      <c r="C145" s="63"/>
    </row>
    <row r="146" ht="15.75" customHeight="1">
      <c r="B146" s="63"/>
      <c r="C146" s="63"/>
    </row>
    <row r="147" ht="15.75" customHeight="1">
      <c r="B147" s="63"/>
      <c r="C147" s="63"/>
    </row>
    <row r="148" ht="15.75" customHeight="1">
      <c r="B148" s="63"/>
      <c r="C148" s="63"/>
    </row>
    <row r="149" ht="15.75" customHeight="1">
      <c r="B149" s="63"/>
      <c r="C149" s="63"/>
    </row>
    <row r="150" ht="15.75" customHeight="1">
      <c r="B150" s="63"/>
      <c r="C150" s="63"/>
    </row>
    <row r="151" ht="15.75" customHeight="1">
      <c r="B151" s="63"/>
      <c r="C151" s="63"/>
    </row>
    <row r="152" ht="15.75" customHeight="1">
      <c r="B152" s="63"/>
      <c r="C152" s="63"/>
    </row>
    <row r="153" ht="15.75" customHeight="1">
      <c r="B153" s="63"/>
      <c r="C153" s="63"/>
    </row>
    <row r="154" ht="15.75" customHeight="1">
      <c r="B154" s="63"/>
      <c r="C154" s="63"/>
    </row>
    <row r="155" ht="15.75" customHeight="1">
      <c r="B155" s="63"/>
      <c r="C155" s="63"/>
    </row>
    <row r="156" ht="15.75" customHeight="1">
      <c r="B156" s="63"/>
      <c r="C156" s="63"/>
    </row>
    <row r="157" ht="15.75" customHeight="1">
      <c r="B157" s="63"/>
      <c r="C157" s="63"/>
    </row>
    <row r="158" ht="15.75" customHeight="1">
      <c r="B158" s="63"/>
      <c r="C158" s="63"/>
    </row>
    <row r="159" ht="15.75" customHeight="1">
      <c r="B159" s="63"/>
      <c r="C159" s="63"/>
    </row>
    <row r="160" ht="15.75" customHeight="1">
      <c r="B160" s="63"/>
      <c r="C160" s="63"/>
    </row>
    <row r="161" ht="15.75" customHeight="1">
      <c r="B161" s="63"/>
      <c r="C161" s="63"/>
    </row>
    <row r="162" ht="15.75" customHeight="1">
      <c r="B162" s="63"/>
      <c r="C162" s="63"/>
    </row>
    <row r="163" ht="15.75" customHeight="1">
      <c r="B163" s="63"/>
      <c r="C163" s="63"/>
    </row>
    <row r="164" ht="15.75" customHeight="1">
      <c r="B164" s="63"/>
      <c r="C164" s="63"/>
    </row>
    <row r="165" ht="15.75" customHeight="1">
      <c r="B165" s="63"/>
      <c r="C165" s="63"/>
    </row>
    <row r="166" ht="15.75" customHeight="1">
      <c r="B166" s="63"/>
      <c r="C166" s="63"/>
    </row>
    <row r="167" ht="15.75" customHeight="1">
      <c r="B167" s="63"/>
      <c r="C167" s="63"/>
    </row>
    <row r="168" ht="15.75" customHeight="1">
      <c r="B168" s="63"/>
      <c r="C168" s="63"/>
    </row>
    <row r="169" ht="15.75" customHeight="1">
      <c r="B169" s="63"/>
      <c r="C169" s="63"/>
    </row>
    <row r="170" ht="15.75" customHeight="1">
      <c r="B170" s="63"/>
      <c r="C170" s="63"/>
    </row>
    <row r="171" ht="15.75" customHeight="1">
      <c r="B171" s="63"/>
      <c r="C171" s="63"/>
    </row>
    <row r="172" ht="15.75" customHeight="1">
      <c r="B172" s="63"/>
      <c r="C172" s="63"/>
    </row>
    <row r="173" ht="15.75" customHeight="1">
      <c r="B173" s="63"/>
      <c r="C173" s="63"/>
    </row>
    <row r="174" ht="15.75" customHeight="1">
      <c r="B174" s="63"/>
      <c r="C174" s="63"/>
    </row>
    <row r="175" ht="15.75" customHeight="1">
      <c r="B175" s="63"/>
      <c r="C175" s="63"/>
    </row>
    <row r="176" ht="15.75" customHeight="1">
      <c r="B176" s="63"/>
      <c r="C176" s="63"/>
    </row>
    <row r="177" ht="15.75" customHeight="1">
      <c r="B177" s="63"/>
      <c r="C177" s="63"/>
    </row>
    <row r="178" ht="15.75" customHeight="1">
      <c r="B178" s="63"/>
      <c r="C178" s="63"/>
    </row>
    <row r="179" ht="15.75" customHeight="1">
      <c r="B179" s="63"/>
      <c r="C179" s="63"/>
    </row>
    <row r="180" ht="15.75" customHeight="1">
      <c r="B180" s="63"/>
      <c r="C180" s="63"/>
    </row>
    <row r="181" ht="15.75" customHeight="1">
      <c r="B181" s="63"/>
      <c r="C181" s="63"/>
    </row>
    <row r="182" ht="15.75" customHeight="1">
      <c r="B182" s="63"/>
      <c r="C182" s="63"/>
    </row>
    <row r="183" ht="15.75" customHeight="1">
      <c r="B183" s="63"/>
      <c r="C183" s="63"/>
    </row>
    <row r="184" ht="15.75" customHeight="1">
      <c r="B184" s="63"/>
      <c r="C184" s="63"/>
    </row>
    <row r="185" ht="15.75" customHeight="1">
      <c r="B185" s="63"/>
      <c r="C185" s="63"/>
    </row>
    <row r="186" ht="15.75" customHeight="1">
      <c r="B186" s="63"/>
      <c r="C186" s="63"/>
    </row>
    <row r="187" ht="15.75" customHeight="1">
      <c r="B187" s="63"/>
      <c r="C187" s="63"/>
    </row>
    <row r="188" ht="15.75" customHeight="1">
      <c r="B188" s="63"/>
      <c r="C188" s="63"/>
    </row>
    <row r="189" ht="15.75" customHeight="1">
      <c r="B189" s="63"/>
      <c r="C189" s="63"/>
    </row>
    <row r="190" ht="15.75" customHeight="1">
      <c r="B190" s="63"/>
      <c r="C190" s="63"/>
    </row>
    <row r="191" ht="15.75" customHeight="1">
      <c r="B191" s="63"/>
      <c r="C191" s="63"/>
    </row>
    <row r="192" ht="15.75" customHeight="1">
      <c r="B192" s="63"/>
      <c r="C192" s="63"/>
    </row>
    <row r="193" ht="15.75" customHeight="1">
      <c r="B193" s="63"/>
      <c r="C193" s="63"/>
    </row>
    <row r="194" ht="15.75" customHeight="1">
      <c r="B194" s="63"/>
      <c r="C194" s="63"/>
    </row>
    <row r="195" ht="15.75" customHeight="1">
      <c r="B195" s="63"/>
      <c r="C195" s="63"/>
    </row>
    <row r="196" ht="15.75" customHeight="1">
      <c r="B196" s="63"/>
      <c r="C196" s="63"/>
    </row>
    <row r="197" ht="15.75" customHeight="1">
      <c r="B197" s="63"/>
      <c r="C197" s="63"/>
    </row>
    <row r="198" ht="15.75" customHeight="1">
      <c r="B198" s="63"/>
      <c r="C198" s="63"/>
    </row>
    <row r="199" ht="15.75" customHeight="1">
      <c r="B199" s="63"/>
      <c r="C199" s="63"/>
    </row>
    <row r="200" ht="15.75" customHeight="1">
      <c r="B200" s="63"/>
      <c r="C200" s="63"/>
    </row>
    <row r="201" ht="15.75" customHeight="1">
      <c r="B201" s="63"/>
      <c r="C201" s="63"/>
    </row>
    <row r="202" ht="15.75" customHeight="1">
      <c r="B202" s="63"/>
      <c r="C202" s="63"/>
    </row>
    <row r="203" ht="15.75" customHeight="1">
      <c r="B203" s="63"/>
      <c r="C203" s="63"/>
    </row>
    <row r="204" ht="15.75" customHeight="1">
      <c r="B204" s="63"/>
      <c r="C204" s="63"/>
    </row>
    <row r="205" ht="15.75" customHeight="1">
      <c r="B205" s="63"/>
      <c r="C205" s="63"/>
    </row>
    <row r="206" ht="15.75" customHeight="1">
      <c r="B206" s="63"/>
      <c r="C206" s="63"/>
    </row>
    <row r="207" ht="15.75" customHeight="1">
      <c r="B207" s="63"/>
      <c r="C207" s="63"/>
    </row>
    <row r="208" ht="15.75" customHeight="1">
      <c r="B208" s="63"/>
      <c r="C208" s="63"/>
    </row>
    <row r="209" ht="15.75" customHeight="1">
      <c r="B209" s="63"/>
      <c r="C209" s="63"/>
    </row>
    <row r="210" ht="15.75" customHeight="1">
      <c r="B210" s="63"/>
      <c r="C210" s="63"/>
    </row>
    <row r="211" ht="15.75" customHeight="1">
      <c r="B211" s="63"/>
      <c r="C211" s="63"/>
    </row>
    <row r="212" ht="15.75" customHeight="1">
      <c r="B212" s="63"/>
      <c r="C212" s="63"/>
    </row>
    <row r="213" ht="15.75" customHeight="1">
      <c r="B213" s="63"/>
      <c r="C213" s="63"/>
    </row>
    <row r="214" ht="15.75" customHeight="1">
      <c r="B214" s="63"/>
      <c r="C214" s="63"/>
    </row>
    <row r="215" ht="15.75" customHeight="1">
      <c r="B215" s="63"/>
      <c r="C215" s="63"/>
    </row>
    <row r="216" ht="15.75" customHeight="1">
      <c r="B216" s="63"/>
      <c r="C216" s="63"/>
    </row>
    <row r="217" ht="15.75" customHeight="1">
      <c r="B217" s="63"/>
      <c r="C217" s="63"/>
    </row>
    <row r="218" ht="15.75" customHeight="1">
      <c r="B218" s="63"/>
      <c r="C218" s="63"/>
    </row>
    <row r="219" ht="15.75" customHeight="1">
      <c r="B219" s="63"/>
      <c r="C219" s="63"/>
    </row>
    <row r="220" ht="15.75" customHeight="1">
      <c r="B220" s="63"/>
      <c r="C220" s="63"/>
    </row>
    <row r="221" ht="15.75" customHeight="1">
      <c r="B221" s="63"/>
      <c r="C221" s="63"/>
    </row>
    <row r="222" ht="15.75" customHeight="1">
      <c r="B222" s="63"/>
      <c r="C222" s="63"/>
    </row>
    <row r="223" ht="15.75" customHeight="1">
      <c r="B223" s="63"/>
      <c r="C223" s="63"/>
    </row>
    <row r="224" ht="15.75" customHeight="1">
      <c r="B224" s="63"/>
      <c r="C224" s="63"/>
    </row>
    <row r="225" ht="15.75" customHeight="1">
      <c r="B225" s="63"/>
      <c r="C225" s="63"/>
    </row>
    <row r="226" ht="15.75" customHeight="1">
      <c r="B226" s="63"/>
      <c r="C226" s="63"/>
    </row>
    <row r="227" ht="15.75" customHeight="1">
      <c r="B227" s="63"/>
      <c r="C227" s="63"/>
    </row>
    <row r="228" ht="15.75" customHeight="1">
      <c r="B228" s="63"/>
      <c r="C228" s="63"/>
    </row>
    <row r="229" ht="15.75" customHeight="1">
      <c r="B229" s="63"/>
      <c r="C229" s="63"/>
    </row>
    <row r="230" ht="15.75" customHeight="1">
      <c r="B230" s="63"/>
      <c r="C230" s="63"/>
    </row>
    <row r="231" ht="15.75" customHeight="1">
      <c r="B231" s="63"/>
      <c r="C231" s="63"/>
    </row>
    <row r="232" ht="15.75" customHeight="1">
      <c r="B232" s="63"/>
      <c r="C232" s="63"/>
    </row>
    <row r="233" ht="15.75" customHeight="1">
      <c r="B233" s="63"/>
      <c r="C233" s="63"/>
    </row>
    <row r="234" ht="15.75" customHeight="1">
      <c r="B234" s="63"/>
      <c r="C234" s="63"/>
    </row>
    <row r="235" ht="15.75" customHeight="1">
      <c r="B235" s="63"/>
      <c r="C235" s="63"/>
    </row>
    <row r="236" ht="15.75" customHeight="1">
      <c r="B236" s="63"/>
      <c r="C236" s="63"/>
    </row>
    <row r="237" ht="15.75" customHeight="1">
      <c r="B237" s="63"/>
      <c r="C237" s="63"/>
    </row>
    <row r="238" ht="15.75" customHeight="1">
      <c r="B238" s="63"/>
      <c r="C238" s="63"/>
    </row>
    <row r="239" ht="15.75" customHeight="1">
      <c r="B239" s="63"/>
      <c r="C239" s="63"/>
    </row>
    <row r="240" ht="15.75" customHeight="1">
      <c r="B240" s="63"/>
      <c r="C240" s="63"/>
    </row>
    <row r="241" ht="15.75" customHeight="1">
      <c r="B241" s="63"/>
      <c r="C241" s="63"/>
    </row>
    <row r="242" ht="15.75" customHeight="1">
      <c r="B242" s="63"/>
      <c r="C242" s="63"/>
    </row>
    <row r="243" ht="15.75" customHeight="1">
      <c r="B243" s="63"/>
      <c r="C243" s="63"/>
    </row>
    <row r="244" ht="15.75" customHeight="1">
      <c r="B244" s="63"/>
      <c r="C244" s="63"/>
    </row>
    <row r="245" ht="15.75" customHeight="1">
      <c r="B245" s="63"/>
      <c r="C245" s="63"/>
    </row>
    <row r="246" ht="15.75" customHeight="1">
      <c r="B246" s="63"/>
      <c r="C246" s="63"/>
    </row>
    <row r="247" ht="15.75" customHeight="1">
      <c r="B247" s="63"/>
      <c r="C247" s="63"/>
    </row>
    <row r="248" ht="15.75" customHeight="1">
      <c r="B248" s="63"/>
      <c r="C248" s="63"/>
    </row>
    <row r="249" ht="15.75" customHeight="1">
      <c r="B249" s="63"/>
      <c r="C249" s="63"/>
    </row>
    <row r="250" ht="15.75" customHeight="1">
      <c r="B250" s="63"/>
      <c r="C250" s="63"/>
    </row>
    <row r="251" ht="15.75" customHeight="1">
      <c r="B251" s="63"/>
      <c r="C251" s="63"/>
    </row>
    <row r="252" ht="15.75" customHeight="1">
      <c r="B252" s="63"/>
      <c r="C252" s="63"/>
    </row>
    <row r="253" ht="15.75" customHeight="1">
      <c r="B253" s="63"/>
      <c r="C253" s="63"/>
    </row>
    <row r="254" ht="15.75" customHeight="1">
      <c r="B254" s="63"/>
      <c r="C254" s="63"/>
    </row>
    <row r="255" ht="15.75" customHeight="1">
      <c r="B255" s="63"/>
      <c r="C255" s="63"/>
    </row>
    <row r="256" ht="15.75" customHeight="1">
      <c r="B256" s="63"/>
      <c r="C256" s="63"/>
    </row>
    <row r="257" ht="15.75" customHeight="1">
      <c r="B257" s="63"/>
      <c r="C257" s="63"/>
    </row>
    <row r="258" ht="15.75" customHeight="1">
      <c r="B258" s="63"/>
      <c r="C258" s="63"/>
    </row>
    <row r="259" ht="15.75" customHeight="1">
      <c r="B259" s="63"/>
      <c r="C259" s="63"/>
    </row>
    <row r="260" ht="15.75" customHeight="1">
      <c r="B260" s="63"/>
      <c r="C260" s="63"/>
    </row>
    <row r="261" ht="15.75" customHeight="1">
      <c r="B261" s="63"/>
      <c r="C261" s="63"/>
    </row>
    <row r="262" ht="15.75" customHeight="1">
      <c r="B262" s="63"/>
      <c r="C262" s="63"/>
    </row>
    <row r="263" ht="15.75" customHeight="1">
      <c r="B263" s="63"/>
      <c r="C263" s="63"/>
    </row>
    <row r="264" ht="15.75" customHeight="1">
      <c r="B264" s="63"/>
      <c r="C264" s="63"/>
    </row>
    <row r="265" ht="15.75" customHeight="1">
      <c r="B265" s="63"/>
      <c r="C265" s="63"/>
    </row>
    <row r="266" ht="15.75" customHeight="1">
      <c r="B266" s="63"/>
      <c r="C266" s="63"/>
    </row>
    <row r="267" ht="15.75" customHeight="1">
      <c r="B267" s="63"/>
      <c r="C267" s="63"/>
    </row>
    <row r="268" ht="15.75" customHeight="1">
      <c r="B268" s="63"/>
      <c r="C268" s="63"/>
    </row>
    <row r="269" ht="15.75" customHeight="1">
      <c r="B269" s="63"/>
      <c r="C269" s="63"/>
    </row>
    <row r="270" ht="15.75" customHeight="1">
      <c r="B270" s="63"/>
      <c r="C270" s="63"/>
    </row>
    <row r="271" ht="15.75" customHeight="1">
      <c r="B271" s="63"/>
      <c r="C271" s="63"/>
    </row>
    <row r="272" ht="15.75" customHeight="1">
      <c r="B272" s="63"/>
      <c r="C272" s="63"/>
    </row>
    <row r="273" ht="15.75" customHeight="1">
      <c r="B273" s="63"/>
      <c r="C273" s="63"/>
    </row>
    <row r="274" ht="15.75" customHeight="1">
      <c r="B274" s="63"/>
      <c r="C274" s="63"/>
    </row>
    <row r="275" ht="15.75" customHeight="1">
      <c r="B275" s="63"/>
      <c r="C275" s="63"/>
    </row>
    <row r="276" ht="15.75" customHeight="1">
      <c r="B276" s="63"/>
      <c r="C276" s="63"/>
    </row>
    <row r="277" ht="15.75" customHeight="1">
      <c r="B277" s="63"/>
      <c r="C277" s="63"/>
    </row>
    <row r="278" ht="15.75" customHeight="1">
      <c r="B278" s="63"/>
      <c r="C278" s="63"/>
    </row>
    <row r="279" ht="15.75" customHeight="1">
      <c r="B279" s="63"/>
      <c r="C279" s="63"/>
    </row>
    <row r="280" ht="15.75" customHeight="1">
      <c r="B280" s="63"/>
      <c r="C280" s="63"/>
    </row>
    <row r="281" ht="15.75" customHeight="1">
      <c r="B281" s="63"/>
      <c r="C281" s="63"/>
    </row>
    <row r="282" ht="15.75" customHeight="1">
      <c r="B282" s="63"/>
      <c r="C282" s="63"/>
    </row>
    <row r="283" ht="15.75" customHeight="1">
      <c r="B283" s="63"/>
      <c r="C283" s="63"/>
    </row>
    <row r="284" ht="15.75" customHeight="1">
      <c r="B284" s="63"/>
      <c r="C284" s="63"/>
    </row>
    <row r="285" ht="15.75" customHeight="1">
      <c r="B285" s="63"/>
      <c r="C285" s="63"/>
    </row>
    <row r="286" ht="15.75" customHeight="1">
      <c r="B286" s="63"/>
      <c r="C286" s="63"/>
    </row>
    <row r="287" ht="15.75" customHeight="1">
      <c r="B287" s="63"/>
      <c r="C287" s="63"/>
    </row>
    <row r="288" ht="15.75" customHeight="1">
      <c r="B288" s="63"/>
      <c r="C288" s="63"/>
    </row>
    <row r="289" ht="15.75" customHeight="1">
      <c r="B289" s="63"/>
      <c r="C289" s="63"/>
    </row>
    <row r="290" ht="15.75" customHeight="1">
      <c r="B290" s="63"/>
      <c r="C290" s="63"/>
    </row>
    <row r="291" ht="15.75" customHeight="1">
      <c r="B291" s="63"/>
      <c r="C291" s="63"/>
    </row>
    <row r="292" ht="15.75" customHeight="1">
      <c r="B292" s="63"/>
      <c r="C292" s="63"/>
    </row>
    <row r="293" ht="15.75" customHeight="1">
      <c r="B293" s="63"/>
      <c r="C293" s="63"/>
    </row>
    <row r="294" ht="15.75" customHeight="1">
      <c r="B294" s="63"/>
      <c r="C294" s="63"/>
    </row>
    <row r="295" ht="15.75" customHeight="1">
      <c r="B295" s="63"/>
      <c r="C295" s="63"/>
    </row>
    <row r="296" ht="15.75" customHeight="1">
      <c r="B296" s="63"/>
      <c r="C296" s="63"/>
    </row>
    <row r="297" ht="15.75" customHeight="1">
      <c r="B297" s="63"/>
      <c r="C297" s="63"/>
    </row>
    <row r="298" ht="15.75" customHeight="1">
      <c r="B298" s="63"/>
      <c r="C298" s="63"/>
    </row>
    <row r="299" ht="15.75" customHeight="1">
      <c r="B299" s="63"/>
      <c r="C299" s="63"/>
    </row>
    <row r="300" ht="15.75" customHeight="1">
      <c r="B300" s="63"/>
      <c r="C300" s="63"/>
    </row>
    <row r="301" ht="15.75" customHeight="1">
      <c r="B301" s="63"/>
      <c r="C301" s="63"/>
    </row>
    <row r="302" ht="15.75" customHeight="1">
      <c r="B302" s="63"/>
      <c r="C302" s="63"/>
    </row>
    <row r="303" ht="15.75" customHeight="1">
      <c r="B303" s="63"/>
      <c r="C303" s="63"/>
    </row>
    <row r="304" ht="15.75" customHeight="1">
      <c r="B304" s="63"/>
      <c r="C304" s="63"/>
    </row>
    <row r="305" ht="15.75" customHeight="1">
      <c r="B305" s="63"/>
      <c r="C305" s="63"/>
    </row>
    <row r="306" ht="15.75" customHeight="1">
      <c r="B306" s="63"/>
      <c r="C306" s="63"/>
    </row>
    <row r="307" ht="15.75" customHeight="1">
      <c r="B307" s="63"/>
      <c r="C307" s="63"/>
    </row>
    <row r="308" ht="15.75" customHeight="1">
      <c r="B308" s="63"/>
      <c r="C308" s="63"/>
    </row>
    <row r="309" ht="15.75" customHeight="1">
      <c r="B309" s="63"/>
      <c r="C309" s="63"/>
    </row>
    <row r="310" ht="15.75" customHeight="1">
      <c r="B310" s="63"/>
      <c r="C310" s="63"/>
    </row>
    <row r="311" ht="15.75" customHeight="1">
      <c r="B311" s="63"/>
      <c r="C311" s="63"/>
    </row>
    <row r="312" ht="15.75" customHeight="1">
      <c r="B312" s="63"/>
      <c r="C312" s="63"/>
    </row>
    <row r="313" ht="15.75" customHeight="1">
      <c r="B313" s="63"/>
      <c r="C313" s="63"/>
    </row>
    <row r="314" ht="15.75" customHeight="1">
      <c r="B314" s="63"/>
      <c r="C314" s="63"/>
    </row>
    <row r="315" ht="15.75" customHeight="1">
      <c r="B315" s="63"/>
      <c r="C315" s="63"/>
    </row>
    <row r="316" ht="15.75" customHeight="1">
      <c r="B316" s="63"/>
      <c r="C316" s="63"/>
    </row>
    <row r="317" ht="15.75" customHeight="1">
      <c r="B317" s="63"/>
      <c r="C317" s="63"/>
    </row>
    <row r="318" ht="15.75" customHeight="1">
      <c r="B318" s="63"/>
      <c r="C318" s="63"/>
    </row>
    <row r="319" ht="15.75" customHeight="1">
      <c r="B319" s="63"/>
      <c r="C319" s="63"/>
    </row>
    <row r="320" ht="15.75" customHeight="1">
      <c r="B320" s="63"/>
      <c r="C320" s="63"/>
    </row>
    <row r="321" ht="15.75" customHeight="1">
      <c r="B321" s="63"/>
      <c r="C321" s="63"/>
    </row>
    <row r="322" ht="15.75" customHeight="1">
      <c r="B322" s="63"/>
      <c r="C322" s="63"/>
    </row>
    <row r="323" ht="15.75" customHeight="1">
      <c r="B323" s="63"/>
      <c r="C323" s="63"/>
    </row>
    <row r="324" ht="15.75" customHeight="1">
      <c r="B324" s="63"/>
      <c r="C324" s="63"/>
    </row>
    <row r="325" ht="15.75" customHeight="1">
      <c r="B325" s="63"/>
      <c r="C325" s="63"/>
    </row>
    <row r="326" ht="15.75" customHeight="1">
      <c r="B326" s="63"/>
      <c r="C326" s="63"/>
    </row>
    <row r="327" ht="15.75" customHeight="1">
      <c r="B327" s="63"/>
      <c r="C327" s="63"/>
    </row>
    <row r="328" ht="15.75" customHeight="1">
      <c r="B328" s="63"/>
      <c r="C328" s="63"/>
    </row>
    <row r="329" ht="15.75" customHeight="1">
      <c r="B329" s="63"/>
      <c r="C329" s="63"/>
    </row>
    <row r="330" ht="15.75" customHeight="1">
      <c r="B330" s="63"/>
      <c r="C330" s="63"/>
    </row>
    <row r="331" ht="15.75" customHeight="1">
      <c r="B331" s="63"/>
      <c r="C331" s="63"/>
    </row>
    <row r="332" ht="15.75" customHeight="1">
      <c r="B332" s="63"/>
      <c r="C332" s="63"/>
    </row>
    <row r="333" ht="15.75" customHeight="1">
      <c r="B333" s="63"/>
      <c r="C333" s="63"/>
    </row>
    <row r="334" ht="15.75" customHeight="1">
      <c r="B334" s="63"/>
      <c r="C334" s="63"/>
    </row>
    <row r="335" ht="15.75" customHeight="1">
      <c r="B335" s="63"/>
      <c r="C335" s="63"/>
    </row>
    <row r="336" ht="15.75" customHeight="1">
      <c r="B336" s="63"/>
      <c r="C336" s="63"/>
    </row>
    <row r="337" ht="15.75" customHeight="1">
      <c r="B337" s="63"/>
      <c r="C337" s="63"/>
    </row>
    <row r="338" ht="15.75" customHeight="1">
      <c r="B338" s="63"/>
      <c r="C338" s="63"/>
    </row>
    <row r="339" ht="15.75" customHeight="1">
      <c r="B339" s="63"/>
      <c r="C339" s="63"/>
    </row>
    <row r="340" ht="15.75" customHeight="1">
      <c r="B340" s="63"/>
      <c r="C340" s="63"/>
    </row>
    <row r="341" ht="15.75" customHeight="1">
      <c r="B341" s="63"/>
      <c r="C341" s="63"/>
    </row>
    <row r="342" ht="15.75" customHeight="1">
      <c r="B342" s="63"/>
      <c r="C342" s="63"/>
    </row>
    <row r="343" ht="15.75" customHeight="1">
      <c r="B343" s="63"/>
      <c r="C343" s="63"/>
    </row>
    <row r="344" ht="15.75" customHeight="1">
      <c r="B344" s="63"/>
      <c r="C344" s="63"/>
    </row>
    <row r="345" ht="15.75" customHeight="1">
      <c r="B345" s="63"/>
      <c r="C345" s="63"/>
    </row>
    <row r="346" ht="15.75" customHeight="1">
      <c r="B346" s="63"/>
      <c r="C346" s="63"/>
    </row>
    <row r="347" ht="15.75" customHeight="1">
      <c r="B347" s="63"/>
      <c r="C347" s="63"/>
    </row>
    <row r="348" ht="15.75" customHeight="1">
      <c r="B348" s="63"/>
      <c r="C348" s="63"/>
    </row>
    <row r="349" ht="15.75" customHeight="1">
      <c r="B349" s="63"/>
      <c r="C349" s="63"/>
    </row>
    <row r="350" ht="15.75" customHeight="1">
      <c r="B350" s="63"/>
      <c r="C350" s="63"/>
    </row>
    <row r="351" ht="15.75" customHeight="1">
      <c r="B351" s="63"/>
      <c r="C351" s="63"/>
    </row>
    <row r="352" ht="15.75" customHeight="1">
      <c r="B352" s="63"/>
      <c r="C352" s="63"/>
    </row>
    <row r="353" ht="15.75" customHeight="1">
      <c r="B353" s="63"/>
      <c r="C353" s="63"/>
    </row>
    <row r="354" ht="15.75" customHeight="1">
      <c r="B354" s="63"/>
      <c r="C354" s="63"/>
    </row>
    <row r="355" ht="15.75" customHeight="1">
      <c r="B355" s="63"/>
      <c r="C355" s="63"/>
    </row>
    <row r="356" ht="15.75" customHeight="1">
      <c r="B356" s="63"/>
      <c r="C356" s="63"/>
    </row>
    <row r="357" ht="15.75" customHeight="1">
      <c r="B357" s="63"/>
      <c r="C357" s="63"/>
    </row>
    <row r="358" ht="15.75" customHeight="1">
      <c r="B358" s="63"/>
      <c r="C358" s="63"/>
    </row>
    <row r="359" ht="15.75" customHeight="1">
      <c r="B359" s="63"/>
      <c r="C359" s="63"/>
    </row>
    <row r="360" ht="15.75" customHeight="1">
      <c r="B360" s="63"/>
      <c r="C360" s="63"/>
    </row>
    <row r="361" ht="15.75" customHeight="1">
      <c r="B361" s="63"/>
      <c r="C361" s="63"/>
    </row>
    <row r="362" ht="15.75" customHeight="1">
      <c r="B362" s="63"/>
      <c r="C362" s="63"/>
    </row>
    <row r="363" ht="15.75" customHeight="1">
      <c r="B363" s="63"/>
      <c r="C363" s="63"/>
    </row>
    <row r="364" ht="15.75" customHeight="1">
      <c r="B364" s="63"/>
      <c r="C364" s="63"/>
    </row>
    <row r="365" ht="15.75" customHeight="1">
      <c r="B365" s="63"/>
      <c r="C365" s="63"/>
    </row>
    <row r="366" ht="15.75" customHeight="1">
      <c r="B366" s="63"/>
      <c r="C366" s="63"/>
    </row>
    <row r="367" ht="15.75" customHeight="1">
      <c r="B367" s="63"/>
      <c r="C367" s="63"/>
    </row>
    <row r="368" ht="15.75" customHeight="1">
      <c r="B368" s="63"/>
      <c r="C368" s="63"/>
    </row>
    <row r="369" ht="15.75" customHeight="1">
      <c r="B369" s="63"/>
      <c r="C369" s="63"/>
    </row>
    <row r="370" ht="15.75" customHeight="1">
      <c r="B370" s="63"/>
      <c r="C370" s="63"/>
    </row>
    <row r="371" ht="15.75" customHeight="1">
      <c r="B371" s="63"/>
      <c r="C371" s="63"/>
    </row>
    <row r="372" ht="15.75" customHeight="1">
      <c r="B372" s="63"/>
      <c r="C372" s="63"/>
    </row>
    <row r="373" ht="15.75" customHeight="1">
      <c r="B373" s="63"/>
      <c r="C373" s="63"/>
    </row>
    <row r="374" ht="15.75" customHeight="1">
      <c r="B374" s="63"/>
      <c r="C374" s="63"/>
    </row>
    <row r="375" ht="15.75" customHeight="1">
      <c r="B375" s="63"/>
      <c r="C375" s="63"/>
    </row>
    <row r="376" ht="15.75" customHeight="1">
      <c r="B376" s="63"/>
      <c r="C376" s="63"/>
    </row>
    <row r="377" ht="15.75" customHeight="1">
      <c r="B377" s="63"/>
      <c r="C377" s="63"/>
    </row>
    <row r="378" ht="15.75" customHeight="1">
      <c r="B378" s="63"/>
      <c r="C378" s="63"/>
    </row>
    <row r="379" ht="15.75" customHeight="1">
      <c r="B379" s="63"/>
      <c r="C379" s="63"/>
    </row>
    <row r="380" ht="15.75" customHeight="1">
      <c r="B380" s="63"/>
      <c r="C380" s="63"/>
    </row>
    <row r="381" ht="15.75" customHeight="1">
      <c r="B381" s="63"/>
      <c r="C381" s="63"/>
    </row>
    <row r="382" ht="15.75" customHeight="1">
      <c r="B382" s="63"/>
      <c r="C382" s="63"/>
    </row>
    <row r="383" ht="15.75" customHeight="1">
      <c r="B383" s="63"/>
      <c r="C383" s="63"/>
    </row>
    <row r="384" ht="15.75" customHeight="1">
      <c r="B384" s="63"/>
      <c r="C384" s="63"/>
    </row>
    <row r="385" ht="15.75" customHeight="1">
      <c r="B385" s="63"/>
      <c r="C385" s="63"/>
    </row>
    <row r="386" ht="15.75" customHeight="1">
      <c r="B386" s="63"/>
      <c r="C386" s="63"/>
    </row>
    <row r="387" ht="15.75" customHeight="1">
      <c r="B387" s="63"/>
      <c r="C387" s="63"/>
    </row>
    <row r="388" ht="15.75" customHeight="1">
      <c r="B388" s="63"/>
      <c r="C388" s="63"/>
    </row>
    <row r="389" ht="15.75" customHeight="1">
      <c r="B389" s="63"/>
      <c r="C389" s="63"/>
    </row>
    <row r="390" ht="15.75" customHeight="1">
      <c r="B390" s="63"/>
      <c r="C390" s="63"/>
    </row>
    <row r="391" ht="15.75" customHeight="1">
      <c r="B391" s="63"/>
      <c r="C391" s="63"/>
    </row>
    <row r="392" ht="15.75" customHeight="1">
      <c r="B392" s="63"/>
      <c r="C392" s="63"/>
    </row>
    <row r="393" ht="15.75" customHeight="1">
      <c r="B393" s="63"/>
      <c r="C393" s="63"/>
    </row>
    <row r="394" ht="15.75" customHeight="1">
      <c r="B394" s="63"/>
      <c r="C394" s="63"/>
    </row>
    <row r="395" ht="15.75" customHeight="1">
      <c r="B395" s="63"/>
      <c r="C395" s="63"/>
    </row>
    <row r="396" ht="15.75" customHeight="1">
      <c r="B396" s="63"/>
      <c r="C396" s="63"/>
    </row>
    <row r="397" ht="15.75" customHeight="1">
      <c r="B397" s="63"/>
      <c r="C397" s="63"/>
    </row>
    <row r="398" ht="15.75" customHeight="1">
      <c r="B398" s="63"/>
      <c r="C398" s="63"/>
    </row>
    <row r="399" ht="15.75" customHeight="1">
      <c r="B399" s="63"/>
      <c r="C399" s="63"/>
    </row>
    <row r="400" ht="15.75" customHeight="1">
      <c r="B400" s="63"/>
      <c r="C400" s="63"/>
    </row>
    <row r="401" ht="15.75" customHeight="1">
      <c r="B401" s="63"/>
      <c r="C401" s="63"/>
    </row>
    <row r="402" ht="15.75" customHeight="1">
      <c r="B402" s="63"/>
      <c r="C402" s="63"/>
    </row>
    <row r="403" ht="15.75" customHeight="1">
      <c r="B403" s="63"/>
      <c r="C403" s="63"/>
    </row>
    <row r="404" ht="15.75" customHeight="1">
      <c r="B404" s="63"/>
      <c r="C404" s="63"/>
    </row>
    <row r="405" ht="15.75" customHeight="1">
      <c r="B405" s="63"/>
      <c r="C405" s="63"/>
    </row>
    <row r="406" ht="15.75" customHeight="1">
      <c r="B406" s="63"/>
      <c r="C406" s="63"/>
    </row>
    <row r="407" ht="15.75" customHeight="1">
      <c r="B407" s="63"/>
      <c r="C407" s="63"/>
    </row>
    <row r="408" ht="15.75" customHeight="1">
      <c r="B408" s="63"/>
      <c r="C408" s="63"/>
    </row>
    <row r="409" ht="15.75" customHeight="1">
      <c r="B409" s="63"/>
      <c r="C409" s="63"/>
    </row>
    <row r="410" ht="15.75" customHeight="1">
      <c r="B410" s="63"/>
      <c r="C410" s="63"/>
    </row>
    <row r="411" ht="15.75" customHeight="1">
      <c r="B411" s="63"/>
      <c r="C411" s="63"/>
    </row>
    <row r="412" ht="15.75" customHeight="1">
      <c r="B412" s="63"/>
      <c r="C412" s="63"/>
    </row>
    <row r="413" ht="15.75" customHeight="1">
      <c r="B413" s="63"/>
      <c r="C413" s="63"/>
    </row>
    <row r="414" ht="15.75" customHeight="1">
      <c r="B414" s="63"/>
      <c r="C414" s="63"/>
    </row>
    <row r="415" ht="15.75" customHeight="1">
      <c r="B415" s="63"/>
      <c r="C415" s="63"/>
    </row>
    <row r="416" ht="15.75" customHeight="1">
      <c r="B416" s="63"/>
      <c r="C416" s="63"/>
    </row>
    <row r="417" ht="15.75" customHeight="1">
      <c r="B417" s="63"/>
      <c r="C417" s="63"/>
    </row>
    <row r="418" ht="15.75" customHeight="1">
      <c r="B418" s="63"/>
      <c r="C418" s="63"/>
    </row>
    <row r="419" ht="15.75" customHeight="1">
      <c r="B419" s="63"/>
      <c r="C419" s="63"/>
    </row>
    <row r="420" ht="15.75" customHeight="1">
      <c r="B420" s="63"/>
      <c r="C420" s="63"/>
    </row>
    <row r="421" ht="15.75" customHeight="1">
      <c r="B421" s="63"/>
      <c r="C421" s="63"/>
    </row>
    <row r="422" ht="15.75" customHeight="1">
      <c r="B422" s="63"/>
      <c r="C422" s="63"/>
    </row>
    <row r="423" ht="15.75" customHeight="1">
      <c r="B423" s="63"/>
      <c r="C423" s="63"/>
    </row>
    <row r="424" ht="15.75" customHeight="1">
      <c r="B424" s="63"/>
      <c r="C424" s="63"/>
    </row>
    <row r="425" ht="15.75" customHeight="1">
      <c r="B425" s="63"/>
      <c r="C425" s="63"/>
    </row>
    <row r="426" ht="15.75" customHeight="1">
      <c r="B426" s="63"/>
      <c r="C426" s="63"/>
    </row>
    <row r="427" ht="15.75" customHeight="1">
      <c r="B427" s="63"/>
      <c r="C427" s="63"/>
    </row>
    <row r="428" ht="15.75" customHeight="1">
      <c r="B428" s="63"/>
      <c r="C428" s="63"/>
    </row>
    <row r="429" ht="15.75" customHeight="1">
      <c r="B429" s="63"/>
      <c r="C429" s="63"/>
    </row>
    <row r="430" ht="15.75" customHeight="1">
      <c r="B430" s="63"/>
      <c r="C430" s="63"/>
    </row>
    <row r="431" ht="15.75" customHeight="1">
      <c r="B431" s="63"/>
      <c r="C431" s="63"/>
    </row>
    <row r="432" ht="15.75" customHeight="1">
      <c r="B432" s="63"/>
      <c r="C432" s="63"/>
    </row>
    <row r="433" ht="15.75" customHeight="1">
      <c r="B433" s="63"/>
      <c r="C433" s="63"/>
    </row>
    <row r="434" ht="15.75" customHeight="1">
      <c r="B434" s="63"/>
      <c r="C434" s="63"/>
    </row>
    <row r="435" ht="15.75" customHeight="1">
      <c r="B435" s="63"/>
      <c r="C435" s="63"/>
    </row>
    <row r="436" ht="15.75" customHeight="1">
      <c r="B436" s="63"/>
      <c r="C436" s="63"/>
    </row>
    <row r="437" ht="15.75" customHeight="1">
      <c r="B437" s="63"/>
      <c r="C437" s="63"/>
    </row>
    <row r="438" ht="15.75" customHeight="1">
      <c r="B438" s="63"/>
      <c r="C438" s="63"/>
    </row>
    <row r="439" ht="15.75" customHeight="1">
      <c r="B439" s="63"/>
      <c r="C439" s="63"/>
    </row>
    <row r="440" ht="15.75" customHeight="1">
      <c r="B440" s="63"/>
      <c r="C440" s="63"/>
    </row>
    <row r="441" ht="15.75" customHeight="1">
      <c r="B441" s="63"/>
      <c r="C441" s="63"/>
    </row>
    <row r="442" ht="15.75" customHeight="1">
      <c r="B442" s="63"/>
      <c r="C442" s="63"/>
    </row>
    <row r="443" ht="15.75" customHeight="1">
      <c r="B443" s="63"/>
      <c r="C443" s="63"/>
    </row>
    <row r="444" ht="15.75" customHeight="1">
      <c r="B444" s="63"/>
      <c r="C444" s="63"/>
    </row>
    <row r="445" ht="15.75" customHeight="1">
      <c r="B445" s="63"/>
      <c r="C445" s="63"/>
    </row>
    <row r="446" ht="15.75" customHeight="1">
      <c r="B446" s="63"/>
      <c r="C446" s="63"/>
    </row>
    <row r="447" ht="15.75" customHeight="1">
      <c r="B447" s="63"/>
      <c r="C447" s="63"/>
    </row>
    <row r="448" ht="15.75" customHeight="1">
      <c r="B448" s="63"/>
      <c r="C448" s="63"/>
    </row>
    <row r="449" ht="15.75" customHeight="1">
      <c r="B449" s="63"/>
      <c r="C449" s="63"/>
    </row>
    <row r="450" ht="15.75" customHeight="1">
      <c r="B450" s="63"/>
      <c r="C450" s="63"/>
    </row>
    <row r="451" ht="15.75" customHeight="1">
      <c r="B451" s="63"/>
      <c r="C451" s="63"/>
    </row>
    <row r="452" ht="15.75" customHeight="1">
      <c r="B452" s="63"/>
      <c r="C452" s="63"/>
    </row>
    <row r="453" ht="15.75" customHeight="1">
      <c r="B453" s="63"/>
      <c r="C453" s="63"/>
    </row>
    <row r="454" ht="15.75" customHeight="1">
      <c r="B454" s="63"/>
      <c r="C454" s="63"/>
    </row>
    <row r="455" ht="15.75" customHeight="1">
      <c r="B455" s="63"/>
      <c r="C455" s="63"/>
    </row>
    <row r="456" ht="15.75" customHeight="1">
      <c r="B456" s="63"/>
      <c r="C456" s="63"/>
    </row>
    <row r="457" ht="15.75" customHeight="1">
      <c r="B457" s="63"/>
      <c r="C457" s="63"/>
    </row>
    <row r="458" ht="15.75" customHeight="1">
      <c r="B458" s="63"/>
      <c r="C458" s="63"/>
    </row>
    <row r="459" ht="15.75" customHeight="1">
      <c r="B459" s="63"/>
      <c r="C459" s="63"/>
    </row>
    <row r="460" ht="15.75" customHeight="1">
      <c r="B460" s="63"/>
      <c r="C460" s="63"/>
    </row>
    <row r="461" ht="15.75" customHeight="1">
      <c r="B461" s="63"/>
      <c r="C461" s="63"/>
    </row>
    <row r="462" ht="15.75" customHeight="1">
      <c r="B462" s="63"/>
      <c r="C462" s="63"/>
    </row>
    <row r="463" ht="15.75" customHeight="1">
      <c r="B463" s="63"/>
      <c r="C463" s="63"/>
    </row>
    <row r="464" ht="15.75" customHeight="1">
      <c r="B464" s="63"/>
      <c r="C464" s="63"/>
    </row>
    <row r="465" ht="15.75" customHeight="1">
      <c r="B465" s="63"/>
      <c r="C465" s="63"/>
    </row>
    <row r="466" ht="15.75" customHeight="1">
      <c r="B466" s="63"/>
      <c r="C466" s="63"/>
    </row>
    <row r="467" ht="15.75" customHeight="1">
      <c r="B467" s="63"/>
      <c r="C467" s="63"/>
    </row>
    <row r="468" ht="15.75" customHeight="1">
      <c r="B468" s="63"/>
      <c r="C468" s="63"/>
    </row>
    <row r="469" ht="15.75" customHeight="1">
      <c r="B469" s="63"/>
      <c r="C469" s="63"/>
    </row>
    <row r="470" ht="15.75" customHeight="1">
      <c r="B470" s="63"/>
      <c r="C470" s="63"/>
    </row>
    <row r="471" ht="15.75" customHeight="1">
      <c r="B471" s="63"/>
      <c r="C471" s="63"/>
    </row>
    <row r="472" ht="15.75" customHeight="1">
      <c r="B472" s="63"/>
      <c r="C472" s="63"/>
    </row>
    <row r="473" ht="15.75" customHeight="1">
      <c r="B473" s="63"/>
      <c r="C473" s="63"/>
    </row>
    <row r="474" ht="15.75" customHeight="1">
      <c r="B474" s="63"/>
      <c r="C474" s="63"/>
    </row>
    <row r="475" ht="15.75" customHeight="1">
      <c r="B475" s="63"/>
      <c r="C475" s="63"/>
    </row>
    <row r="476" ht="15.75" customHeight="1">
      <c r="B476" s="63"/>
      <c r="C476" s="63"/>
    </row>
    <row r="477" ht="15.75" customHeight="1">
      <c r="B477" s="63"/>
      <c r="C477" s="63"/>
    </row>
    <row r="478" ht="15.75" customHeight="1">
      <c r="B478" s="63"/>
      <c r="C478" s="63"/>
    </row>
    <row r="479" ht="15.75" customHeight="1">
      <c r="B479" s="63"/>
      <c r="C479" s="63"/>
    </row>
    <row r="480" ht="15.75" customHeight="1">
      <c r="B480" s="63"/>
      <c r="C480" s="63"/>
    </row>
    <row r="481" ht="15.75" customHeight="1">
      <c r="B481" s="63"/>
      <c r="C481" s="63"/>
    </row>
    <row r="482" ht="15.75" customHeight="1">
      <c r="B482" s="63"/>
      <c r="C482" s="63"/>
    </row>
    <row r="483" ht="15.75" customHeight="1">
      <c r="B483" s="63"/>
      <c r="C483" s="63"/>
    </row>
    <row r="484" ht="15.75" customHeight="1">
      <c r="B484" s="63"/>
      <c r="C484" s="63"/>
    </row>
    <row r="485" ht="15.75" customHeight="1">
      <c r="B485" s="63"/>
      <c r="C485" s="63"/>
    </row>
    <row r="486" ht="15.75" customHeight="1">
      <c r="B486" s="63"/>
      <c r="C486" s="63"/>
    </row>
    <row r="487" ht="15.75" customHeight="1">
      <c r="B487" s="63"/>
      <c r="C487" s="63"/>
    </row>
    <row r="488" ht="15.75" customHeight="1">
      <c r="B488" s="63"/>
      <c r="C488" s="63"/>
    </row>
    <row r="489" ht="15.75" customHeight="1">
      <c r="B489" s="63"/>
      <c r="C489" s="63"/>
    </row>
    <row r="490" ht="15.75" customHeight="1">
      <c r="B490" s="63"/>
      <c r="C490" s="63"/>
    </row>
    <row r="491" ht="15.75" customHeight="1">
      <c r="B491" s="63"/>
      <c r="C491" s="63"/>
    </row>
    <row r="492" ht="15.75" customHeight="1">
      <c r="B492" s="63"/>
      <c r="C492" s="63"/>
    </row>
    <row r="493" ht="15.75" customHeight="1">
      <c r="B493" s="63"/>
      <c r="C493" s="63"/>
    </row>
    <row r="494" ht="15.75" customHeight="1">
      <c r="B494" s="63"/>
      <c r="C494" s="63"/>
    </row>
    <row r="495" ht="15.75" customHeight="1">
      <c r="B495" s="63"/>
      <c r="C495" s="63"/>
    </row>
    <row r="496" ht="15.75" customHeight="1">
      <c r="B496" s="63"/>
      <c r="C496" s="63"/>
    </row>
    <row r="497" ht="15.75" customHeight="1">
      <c r="B497" s="63"/>
      <c r="C497" s="63"/>
    </row>
    <row r="498" ht="15.75" customHeight="1">
      <c r="B498" s="63"/>
      <c r="C498" s="63"/>
    </row>
    <row r="499" ht="15.75" customHeight="1">
      <c r="B499" s="63"/>
      <c r="C499" s="63"/>
    </row>
    <row r="500" ht="15.75" customHeight="1">
      <c r="B500" s="63"/>
      <c r="C500" s="63"/>
    </row>
    <row r="501" ht="15.75" customHeight="1">
      <c r="B501" s="63"/>
      <c r="C501" s="63"/>
    </row>
    <row r="502" ht="15.75" customHeight="1">
      <c r="B502" s="63"/>
      <c r="C502" s="63"/>
    </row>
    <row r="503" ht="15.75" customHeight="1">
      <c r="B503" s="63"/>
      <c r="C503" s="63"/>
    </row>
    <row r="504" ht="15.75" customHeight="1">
      <c r="B504" s="63"/>
      <c r="C504" s="63"/>
    </row>
    <row r="505" ht="15.75" customHeight="1">
      <c r="B505" s="63"/>
      <c r="C505" s="63"/>
    </row>
    <row r="506" ht="15.75" customHeight="1">
      <c r="B506" s="63"/>
      <c r="C506" s="63"/>
    </row>
    <row r="507" ht="15.75" customHeight="1">
      <c r="B507" s="63"/>
      <c r="C507" s="63"/>
    </row>
    <row r="508" ht="15.75" customHeight="1">
      <c r="B508" s="63"/>
      <c r="C508" s="63"/>
    </row>
    <row r="509" ht="15.75" customHeight="1">
      <c r="B509" s="63"/>
      <c r="C509" s="63"/>
    </row>
    <row r="510" ht="15.75" customHeight="1">
      <c r="B510" s="63"/>
      <c r="C510" s="63"/>
    </row>
    <row r="511" ht="15.75" customHeight="1">
      <c r="B511" s="63"/>
      <c r="C511" s="63"/>
    </row>
    <row r="512" ht="15.75" customHeight="1">
      <c r="B512" s="63"/>
      <c r="C512" s="63"/>
    </row>
    <row r="513" ht="15.75" customHeight="1">
      <c r="B513" s="63"/>
      <c r="C513" s="63"/>
    </row>
    <row r="514" ht="15.75" customHeight="1">
      <c r="B514" s="63"/>
      <c r="C514" s="63"/>
    </row>
    <row r="515" ht="15.75" customHeight="1">
      <c r="B515" s="63"/>
      <c r="C515" s="63"/>
    </row>
    <row r="516" ht="15.75" customHeight="1">
      <c r="B516" s="63"/>
      <c r="C516" s="63"/>
    </row>
    <row r="517" ht="15.75" customHeight="1">
      <c r="B517" s="63"/>
      <c r="C517" s="63"/>
    </row>
    <row r="518" ht="15.75" customHeight="1">
      <c r="B518" s="63"/>
      <c r="C518" s="63"/>
    </row>
    <row r="519" ht="15.75" customHeight="1">
      <c r="B519" s="63"/>
      <c r="C519" s="63"/>
    </row>
    <row r="520" ht="15.75" customHeight="1">
      <c r="B520" s="63"/>
      <c r="C520" s="63"/>
    </row>
    <row r="521" ht="15.75" customHeight="1">
      <c r="B521" s="63"/>
      <c r="C521" s="63"/>
    </row>
    <row r="522" ht="15.75" customHeight="1">
      <c r="B522" s="63"/>
      <c r="C522" s="63"/>
    </row>
    <row r="523" ht="15.75" customHeight="1">
      <c r="B523" s="63"/>
      <c r="C523" s="63"/>
    </row>
    <row r="524" ht="15.75" customHeight="1">
      <c r="B524" s="63"/>
      <c r="C524" s="63"/>
    </row>
    <row r="525" ht="15.75" customHeight="1">
      <c r="B525" s="63"/>
      <c r="C525" s="63"/>
    </row>
    <row r="526" ht="15.75" customHeight="1">
      <c r="B526" s="63"/>
      <c r="C526" s="63"/>
    </row>
    <row r="527" ht="15.75" customHeight="1">
      <c r="B527" s="63"/>
      <c r="C527" s="63"/>
    </row>
    <row r="528" ht="15.75" customHeight="1">
      <c r="B528" s="63"/>
      <c r="C528" s="63"/>
    </row>
    <row r="529" ht="15.75" customHeight="1">
      <c r="B529" s="63"/>
      <c r="C529" s="63"/>
    </row>
    <row r="530" ht="15.75" customHeight="1">
      <c r="B530" s="63"/>
      <c r="C530" s="63"/>
    </row>
    <row r="531" ht="15.75" customHeight="1">
      <c r="B531" s="63"/>
      <c r="C531" s="63"/>
    </row>
    <row r="532" ht="15.75" customHeight="1">
      <c r="B532" s="63"/>
      <c r="C532" s="63"/>
    </row>
    <row r="533" ht="15.75" customHeight="1">
      <c r="B533" s="63"/>
      <c r="C533" s="63"/>
    </row>
    <row r="534" ht="15.75" customHeight="1">
      <c r="B534" s="63"/>
      <c r="C534" s="63"/>
    </row>
    <row r="535" ht="15.75" customHeight="1">
      <c r="B535" s="63"/>
      <c r="C535" s="63"/>
    </row>
    <row r="536" ht="15.75" customHeight="1">
      <c r="B536" s="63"/>
      <c r="C536" s="63"/>
    </row>
    <row r="537" ht="15.75" customHeight="1">
      <c r="B537" s="63"/>
      <c r="C537" s="63"/>
    </row>
    <row r="538" ht="15.75" customHeight="1">
      <c r="B538" s="63"/>
      <c r="C538" s="63"/>
    </row>
    <row r="539" ht="15.75" customHeight="1">
      <c r="B539" s="63"/>
      <c r="C539" s="63"/>
    </row>
    <row r="540" ht="15.75" customHeight="1">
      <c r="B540" s="63"/>
      <c r="C540" s="63"/>
    </row>
    <row r="541" ht="15.75" customHeight="1">
      <c r="B541" s="63"/>
      <c r="C541" s="63"/>
    </row>
    <row r="542" ht="15.75" customHeight="1">
      <c r="B542" s="63"/>
      <c r="C542" s="63"/>
    </row>
    <row r="543" ht="15.75" customHeight="1">
      <c r="B543" s="63"/>
      <c r="C543" s="63"/>
    </row>
    <row r="544" ht="15.75" customHeight="1">
      <c r="B544" s="63"/>
      <c r="C544" s="63"/>
    </row>
    <row r="545" ht="15.75" customHeight="1">
      <c r="B545" s="63"/>
      <c r="C545" s="63"/>
    </row>
    <row r="546" ht="15.75" customHeight="1">
      <c r="B546" s="63"/>
      <c r="C546" s="63"/>
    </row>
    <row r="547" ht="15.75" customHeight="1">
      <c r="B547" s="63"/>
      <c r="C547" s="63"/>
    </row>
    <row r="548" ht="15.75" customHeight="1">
      <c r="B548" s="63"/>
      <c r="C548" s="63"/>
    </row>
    <row r="549" ht="15.75" customHeight="1">
      <c r="B549" s="63"/>
      <c r="C549" s="63"/>
    </row>
    <row r="550" ht="15.75" customHeight="1">
      <c r="B550" s="63"/>
      <c r="C550" s="63"/>
    </row>
    <row r="551" ht="15.75" customHeight="1">
      <c r="B551" s="63"/>
      <c r="C551" s="63"/>
    </row>
    <row r="552" ht="15.75" customHeight="1">
      <c r="B552" s="63"/>
      <c r="C552" s="63"/>
    </row>
    <row r="553" ht="15.75" customHeight="1">
      <c r="B553" s="63"/>
      <c r="C553" s="63"/>
    </row>
    <row r="554" ht="15.75" customHeight="1">
      <c r="B554" s="63"/>
      <c r="C554" s="63"/>
    </row>
    <row r="555" ht="15.75" customHeight="1">
      <c r="B555" s="63"/>
      <c r="C555" s="63"/>
    </row>
    <row r="556" ht="15.75" customHeight="1">
      <c r="B556" s="63"/>
      <c r="C556" s="63"/>
    </row>
    <row r="557" ht="15.75" customHeight="1">
      <c r="B557" s="63"/>
      <c r="C557" s="63"/>
    </row>
    <row r="558" ht="15.75" customHeight="1">
      <c r="B558" s="63"/>
      <c r="C558" s="63"/>
    </row>
    <row r="559" ht="15.75" customHeight="1">
      <c r="B559" s="63"/>
      <c r="C559" s="63"/>
    </row>
    <row r="560" ht="15.75" customHeight="1">
      <c r="B560" s="63"/>
      <c r="C560" s="63"/>
    </row>
    <row r="561" ht="15.75" customHeight="1">
      <c r="B561" s="63"/>
      <c r="C561" s="63"/>
    </row>
    <row r="562" ht="15.75" customHeight="1">
      <c r="B562" s="63"/>
      <c r="C562" s="63"/>
    </row>
    <row r="563" ht="15.75" customHeight="1">
      <c r="B563" s="63"/>
      <c r="C563" s="63"/>
    </row>
    <row r="564" ht="15.75" customHeight="1">
      <c r="B564" s="63"/>
      <c r="C564" s="63"/>
    </row>
    <row r="565" ht="15.75" customHeight="1">
      <c r="B565" s="63"/>
      <c r="C565" s="63"/>
    </row>
    <row r="566" ht="15.75" customHeight="1">
      <c r="B566" s="63"/>
      <c r="C566" s="63"/>
    </row>
    <row r="567" ht="15.75" customHeight="1">
      <c r="B567" s="63"/>
      <c r="C567" s="63"/>
    </row>
    <row r="568" ht="15.75" customHeight="1">
      <c r="B568" s="63"/>
      <c r="C568" s="63"/>
    </row>
    <row r="569" ht="15.75" customHeight="1">
      <c r="B569" s="63"/>
      <c r="C569" s="63"/>
    </row>
    <row r="570" ht="15.75" customHeight="1">
      <c r="B570" s="63"/>
      <c r="C570" s="63"/>
    </row>
    <row r="571" ht="15.75" customHeight="1">
      <c r="B571" s="63"/>
      <c r="C571" s="63"/>
    </row>
    <row r="572" ht="15.75" customHeight="1">
      <c r="B572" s="63"/>
      <c r="C572" s="63"/>
    </row>
    <row r="573" ht="15.75" customHeight="1">
      <c r="B573" s="63"/>
      <c r="C573" s="63"/>
    </row>
    <row r="574" ht="15.75" customHeight="1">
      <c r="B574" s="63"/>
      <c r="C574" s="63"/>
    </row>
    <row r="575" ht="15.75" customHeight="1">
      <c r="B575" s="63"/>
      <c r="C575" s="63"/>
    </row>
    <row r="576" ht="15.75" customHeight="1">
      <c r="B576" s="63"/>
      <c r="C576" s="63"/>
    </row>
    <row r="577" ht="15.75" customHeight="1">
      <c r="B577" s="63"/>
      <c r="C577" s="63"/>
    </row>
    <row r="578" ht="15.75" customHeight="1">
      <c r="B578" s="63"/>
      <c r="C578" s="63"/>
    </row>
    <row r="579" ht="15.75" customHeight="1">
      <c r="B579" s="63"/>
      <c r="C579" s="63"/>
    </row>
    <row r="580" ht="15.75" customHeight="1">
      <c r="B580" s="63"/>
      <c r="C580" s="63"/>
    </row>
    <row r="581" ht="15.75" customHeight="1">
      <c r="B581" s="63"/>
      <c r="C581" s="63"/>
    </row>
    <row r="582" ht="15.75" customHeight="1">
      <c r="B582" s="63"/>
      <c r="C582" s="63"/>
    </row>
    <row r="583" ht="15.75" customHeight="1">
      <c r="B583" s="63"/>
      <c r="C583" s="63"/>
    </row>
    <row r="584" ht="15.75" customHeight="1">
      <c r="B584" s="63"/>
      <c r="C584" s="63"/>
    </row>
    <row r="585" ht="15.75" customHeight="1">
      <c r="B585" s="63"/>
      <c r="C585" s="63"/>
    </row>
    <row r="586" ht="15.75" customHeight="1">
      <c r="B586" s="63"/>
      <c r="C586" s="63"/>
    </row>
    <row r="587" ht="15.75" customHeight="1">
      <c r="B587" s="63"/>
      <c r="C587" s="63"/>
    </row>
    <row r="588" ht="15.75" customHeight="1">
      <c r="B588" s="63"/>
      <c r="C588" s="63"/>
    </row>
    <row r="589" ht="15.75" customHeight="1">
      <c r="B589" s="63"/>
      <c r="C589" s="63"/>
    </row>
    <row r="590" ht="15.75" customHeight="1">
      <c r="B590" s="63"/>
      <c r="C590" s="63"/>
    </row>
    <row r="591" ht="15.75" customHeight="1">
      <c r="B591" s="63"/>
      <c r="C591" s="63"/>
    </row>
    <row r="592" ht="15.75" customHeight="1">
      <c r="B592" s="63"/>
      <c r="C592" s="63"/>
    </row>
    <row r="593" ht="15.75" customHeight="1">
      <c r="B593" s="63"/>
      <c r="C593" s="63"/>
    </row>
    <row r="594" ht="15.75" customHeight="1">
      <c r="B594" s="63"/>
      <c r="C594" s="63"/>
    </row>
    <row r="595" ht="15.75" customHeight="1">
      <c r="B595" s="63"/>
      <c r="C595" s="63"/>
    </row>
    <row r="596" ht="15.75" customHeight="1">
      <c r="B596" s="63"/>
      <c r="C596" s="63"/>
    </row>
    <row r="597" ht="15.75" customHeight="1">
      <c r="B597" s="63"/>
      <c r="C597" s="63"/>
    </row>
    <row r="598" ht="15.75" customHeight="1">
      <c r="B598" s="63"/>
      <c r="C598" s="63"/>
    </row>
    <row r="599" ht="15.75" customHeight="1">
      <c r="B599" s="63"/>
      <c r="C599" s="63"/>
    </row>
    <row r="600" ht="15.75" customHeight="1">
      <c r="B600" s="63"/>
      <c r="C600" s="63"/>
    </row>
    <row r="601" ht="15.75" customHeight="1">
      <c r="B601" s="63"/>
      <c r="C601" s="63"/>
    </row>
    <row r="602" ht="15.75" customHeight="1">
      <c r="B602" s="63"/>
      <c r="C602" s="63"/>
    </row>
    <row r="603" ht="15.75" customHeight="1">
      <c r="B603" s="63"/>
      <c r="C603" s="63"/>
    </row>
    <row r="604" ht="15.75" customHeight="1">
      <c r="B604" s="63"/>
      <c r="C604" s="63"/>
    </row>
    <row r="605" ht="15.75" customHeight="1">
      <c r="B605" s="63"/>
      <c r="C605" s="63"/>
    </row>
    <row r="606" ht="15.75" customHeight="1">
      <c r="B606" s="63"/>
      <c r="C606" s="63"/>
    </row>
    <row r="607" ht="15.75" customHeight="1">
      <c r="B607" s="63"/>
      <c r="C607" s="63"/>
    </row>
    <row r="608" ht="15.75" customHeight="1">
      <c r="B608" s="63"/>
      <c r="C608" s="63"/>
    </row>
    <row r="609" ht="15.75" customHeight="1">
      <c r="B609" s="63"/>
      <c r="C609" s="63"/>
    </row>
    <row r="610" ht="15.75" customHeight="1">
      <c r="B610" s="63"/>
      <c r="C610" s="63"/>
    </row>
    <row r="611" ht="15.75" customHeight="1">
      <c r="B611" s="63"/>
      <c r="C611" s="63"/>
    </row>
    <row r="612" ht="15.75" customHeight="1">
      <c r="B612" s="63"/>
      <c r="C612" s="63"/>
    </row>
    <row r="613" ht="15.75" customHeight="1">
      <c r="B613" s="63"/>
      <c r="C613" s="63"/>
    </row>
    <row r="614" ht="15.75" customHeight="1">
      <c r="B614" s="63"/>
      <c r="C614" s="63"/>
    </row>
    <row r="615" ht="15.75" customHeight="1">
      <c r="B615" s="63"/>
      <c r="C615" s="63"/>
    </row>
    <row r="616" ht="15.75" customHeight="1">
      <c r="B616" s="63"/>
      <c r="C616" s="63"/>
    </row>
    <row r="617" ht="15.75" customHeight="1">
      <c r="B617" s="63"/>
      <c r="C617" s="63"/>
    </row>
    <row r="618" ht="15.75" customHeight="1">
      <c r="B618" s="63"/>
      <c r="C618" s="63"/>
    </row>
    <row r="619" ht="15.75" customHeight="1">
      <c r="B619" s="63"/>
      <c r="C619" s="63"/>
    </row>
    <row r="620" ht="15.75" customHeight="1">
      <c r="B620" s="63"/>
      <c r="C620" s="63"/>
    </row>
    <row r="621" ht="15.75" customHeight="1">
      <c r="B621" s="63"/>
      <c r="C621" s="63"/>
    </row>
    <row r="622" ht="15.75" customHeight="1">
      <c r="B622" s="63"/>
      <c r="C622" s="63"/>
    </row>
    <row r="623" ht="15.75" customHeight="1">
      <c r="B623" s="63"/>
      <c r="C623" s="63"/>
    </row>
    <row r="624" ht="15.75" customHeight="1">
      <c r="B624" s="63"/>
      <c r="C624" s="63"/>
    </row>
    <row r="625" ht="15.75" customHeight="1">
      <c r="B625" s="63"/>
      <c r="C625" s="63"/>
    </row>
    <row r="626" ht="15.75" customHeight="1">
      <c r="B626" s="63"/>
      <c r="C626" s="63"/>
    </row>
    <row r="627" ht="15.75" customHeight="1">
      <c r="B627" s="63"/>
      <c r="C627" s="63"/>
    </row>
    <row r="628" ht="15.75" customHeight="1">
      <c r="B628" s="63"/>
      <c r="C628" s="63"/>
    </row>
    <row r="629" ht="15.75" customHeight="1">
      <c r="B629" s="63"/>
      <c r="C629" s="63"/>
    </row>
    <row r="630" ht="15.75" customHeight="1">
      <c r="B630" s="63"/>
      <c r="C630" s="63"/>
    </row>
    <row r="631" ht="15.75" customHeight="1">
      <c r="B631" s="63"/>
      <c r="C631" s="63"/>
    </row>
    <row r="632" ht="15.75" customHeight="1">
      <c r="B632" s="63"/>
      <c r="C632" s="63"/>
    </row>
    <row r="633" ht="15.75" customHeight="1">
      <c r="B633" s="63"/>
      <c r="C633" s="63"/>
    </row>
    <row r="634" ht="15.75" customHeight="1">
      <c r="B634" s="63"/>
      <c r="C634" s="63"/>
    </row>
    <row r="635" ht="15.75" customHeight="1">
      <c r="B635" s="63"/>
      <c r="C635" s="63"/>
    </row>
    <row r="636" ht="15.75" customHeight="1">
      <c r="B636" s="63"/>
      <c r="C636" s="63"/>
    </row>
    <row r="637" ht="15.75" customHeight="1">
      <c r="B637" s="63"/>
      <c r="C637" s="63"/>
    </row>
    <row r="638" ht="15.75" customHeight="1">
      <c r="B638" s="63"/>
      <c r="C638" s="63"/>
    </row>
    <row r="639" ht="15.75" customHeight="1">
      <c r="B639" s="63"/>
      <c r="C639" s="63"/>
    </row>
    <row r="640" ht="15.75" customHeight="1">
      <c r="B640" s="63"/>
      <c r="C640" s="63"/>
    </row>
    <row r="641" ht="15.75" customHeight="1">
      <c r="B641" s="63"/>
      <c r="C641" s="63"/>
    </row>
    <row r="642" ht="15.75" customHeight="1">
      <c r="B642" s="63"/>
      <c r="C642" s="63"/>
    </row>
    <row r="643" ht="15.75" customHeight="1">
      <c r="B643" s="63"/>
      <c r="C643" s="63"/>
    </row>
    <row r="644" ht="15.75" customHeight="1">
      <c r="B644" s="63"/>
      <c r="C644" s="63"/>
    </row>
    <row r="645" ht="15.75" customHeight="1">
      <c r="B645" s="63"/>
      <c r="C645" s="63"/>
    </row>
    <row r="646" ht="15.75" customHeight="1">
      <c r="B646" s="63"/>
      <c r="C646" s="63"/>
    </row>
    <row r="647" ht="15.75" customHeight="1">
      <c r="B647" s="63"/>
      <c r="C647" s="63"/>
    </row>
    <row r="648" ht="15.75" customHeight="1">
      <c r="B648" s="63"/>
      <c r="C648" s="63"/>
    </row>
    <row r="649" ht="15.75" customHeight="1">
      <c r="B649" s="63"/>
      <c r="C649" s="63"/>
    </row>
    <row r="650" ht="15.75" customHeight="1">
      <c r="B650" s="63"/>
      <c r="C650" s="63"/>
    </row>
    <row r="651" ht="15.75" customHeight="1">
      <c r="B651" s="63"/>
      <c r="C651" s="63"/>
    </row>
    <row r="652" ht="15.75" customHeight="1">
      <c r="B652" s="63"/>
      <c r="C652" s="63"/>
    </row>
    <row r="653" ht="15.75" customHeight="1">
      <c r="B653" s="63"/>
      <c r="C653" s="63"/>
    </row>
    <row r="654" ht="15.75" customHeight="1">
      <c r="B654" s="63"/>
      <c r="C654" s="63"/>
    </row>
    <row r="655" ht="15.75" customHeight="1">
      <c r="B655" s="63"/>
      <c r="C655" s="63"/>
    </row>
    <row r="656" ht="15.75" customHeight="1">
      <c r="B656" s="63"/>
      <c r="C656" s="63"/>
    </row>
    <row r="657" ht="15.75" customHeight="1">
      <c r="B657" s="63"/>
      <c r="C657" s="63"/>
    </row>
    <row r="658" ht="15.75" customHeight="1">
      <c r="B658" s="63"/>
      <c r="C658" s="63"/>
    </row>
    <row r="659" ht="15.75" customHeight="1">
      <c r="B659" s="63"/>
      <c r="C659" s="63"/>
    </row>
    <row r="660" ht="15.75" customHeight="1">
      <c r="B660" s="63"/>
      <c r="C660" s="63"/>
    </row>
    <row r="661" ht="15.75" customHeight="1">
      <c r="B661" s="63"/>
      <c r="C661" s="63"/>
    </row>
    <row r="662" ht="15.75" customHeight="1">
      <c r="B662" s="63"/>
      <c r="C662" s="63"/>
    </row>
    <row r="663" ht="15.75" customHeight="1">
      <c r="B663" s="63"/>
      <c r="C663" s="63"/>
    </row>
    <row r="664" ht="15.75" customHeight="1">
      <c r="B664" s="63"/>
      <c r="C664" s="63"/>
    </row>
    <row r="665" ht="15.75" customHeight="1">
      <c r="B665" s="63"/>
      <c r="C665" s="63"/>
    </row>
    <row r="666" ht="15.75" customHeight="1">
      <c r="B666" s="63"/>
      <c r="C666" s="63"/>
    </row>
    <row r="667" ht="15.75" customHeight="1">
      <c r="B667" s="63"/>
      <c r="C667" s="63"/>
    </row>
    <row r="668" ht="15.75" customHeight="1">
      <c r="B668" s="63"/>
      <c r="C668" s="63"/>
    </row>
    <row r="669" ht="15.75" customHeight="1">
      <c r="B669" s="63"/>
      <c r="C669" s="63"/>
    </row>
    <row r="670" ht="15.75" customHeight="1">
      <c r="B670" s="63"/>
      <c r="C670" s="63"/>
    </row>
    <row r="671" ht="15.75" customHeight="1">
      <c r="B671" s="63"/>
      <c r="C671" s="63"/>
    </row>
    <row r="672" ht="15.75" customHeight="1">
      <c r="B672" s="63"/>
      <c r="C672" s="63"/>
    </row>
    <row r="673" ht="15.75" customHeight="1">
      <c r="B673" s="63"/>
      <c r="C673" s="63"/>
    </row>
    <row r="674" ht="15.75" customHeight="1">
      <c r="B674" s="63"/>
      <c r="C674" s="63"/>
    </row>
    <row r="675" ht="15.75" customHeight="1">
      <c r="B675" s="63"/>
      <c r="C675" s="63"/>
    </row>
    <row r="676" ht="15.75" customHeight="1">
      <c r="B676" s="63"/>
      <c r="C676" s="63"/>
    </row>
    <row r="677" ht="15.75" customHeight="1">
      <c r="B677" s="63"/>
      <c r="C677" s="63"/>
    </row>
    <row r="678" ht="15.75" customHeight="1">
      <c r="B678" s="63"/>
      <c r="C678" s="63"/>
    </row>
    <row r="679" ht="15.75" customHeight="1">
      <c r="B679" s="63"/>
      <c r="C679" s="63"/>
    </row>
    <row r="680" ht="15.75" customHeight="1">
      <c r="B680" s="63"/>
      <c r="C680" s="63"/>
    </row>
    <row r="681" ht="15.75" customHeight="1">
      <c r="B681" s="63"/>
      <c r="C681" s="63"/>
    </row>
    <row r="682" ht="15.75" customHeight="1">
      <c r="B682" s="63"/>
      <c r="C682" s="63"/>
    </row>
    <row r="683" ht="15.75" customHeight="1">
      <c r="B683" s="63"/>
      <c r="C683" s="63"/>
    </row>
    <row r="684" ht="15.75" customHeight="1">
      <c r="B684" s="63"/>
      <c r="C684" s="63"/>
    </row>
    <row r="685" ht="15.75" customHeight="1">
      <c r="B685" s="63"/>
      <c r="C685" s="63"/>
    </row>
    <row r="686" ht="15.75" customHeight="1">
      <c r="B686" s="63"/>
      <c r="C686" s="63"/>
    </row>
    <row r="687" ht="15.75" customHeight="1">
      <c r="B687" s="63"/>
      <c r="C687" s="63"/>
    </row>
    <row r="688" ht="15.75" customHeight="1">
      <c r="B688" s="63"/>
      <c r="C688" s="63"/>
    </row>
    <row r="689" ht="15.75" customHeight="1">
      <c r="B689" s="63"/>
      <c r="C689" s="63"/>
    </row>
    <row r="690" ht="15.75" customHeight="1">
      <c r="B690" s="63"/>
      <c r="C690" s="63"/>
    </row>
    <row r="691" ht="15.75" customHeight="1">
      <c r="B691" s="63"/>
      <c r="C691" s="63"/>
    </row>
    <row r="692" ht="15.75" customHeight="1">
      <c r="B692" s="63"/>
      <c r="C692" s="63"/>
    </row>
    <row r="693" ht="15.75" customHeight="1">
      <c r="B693" s="63"/>
      <c r="C693" s="63"/>
    </row>
    <row r="694" ht="15.75" customHeight="1">
      <c r="B694" s="63"/>
      <c r="C694" s="63"/>
    </row>
    <row r="695" ht="15.75" customHeight="1">
      <c r="B695" s="63"/>
      <c r="C695" s="63"/>
    </row>
    <row r="696" ht="15.75" customHeight="1">
      <c r="B696" s="63"/>
      <c r="C696" s="63"/>
    </row>
    <row r="697" ht="15.75" customHeight="1">
      <c r="B697" s="63"/>
      <c r="C697" s="63"/>
    </row>
    <row r="698" ht="15.75" customHeight="1">
      <c r="B698" s="63"/>
      <c r="C698" s="63"/>
    </row>
    <row r="699" ht="15.75" customHeight="1">
      <c r="B699" s="63"/>
      <c r="C699" s="63"/>
    </row>
    <row r="700" ht="15.75" customHeight="1">
      <c r="B700" s="63"/>
      <c r="C700" s="63"/>
    </row>
    <row r="701" ht="15.75" customHeight="1">
      <c r="B701" s="63"/>
      <c r="C701" s="63"/>
    </row>
    <row r="702" ht="15.75" customHeight="1">
      <c r="B702" s="63"/>
      <c r="C702" s="63"/>
    </row>
    <row r="703" ht="15.75" customHeight="1">
      <c r="B703" s="63"/>
      <c r="C703" s="63"/>
    </row>
    <row r="704" ht="15.75" customHeight="1">
      <c r="B704" s="63"/>
      <c r="C704" s="63"/>
    </row>
    <row r="705" ht="15.75" customHeight="1">
      <c r="B705" s="63"/>
      <c r="C705" s="63"/>
    </row>
    <row r="706" ht="15.75" customHeight="1">
      <c r="B706" s="63"/>
      <c r="C706" s="63"/>
    </row>
    <row r="707" ht="15.75" customHeight="1">
      <c r="B707" s="63"/>
      <c r="C707" s="63"/>
    </row>
    <row r="708" ht="15.75" customHeight="1">
      <c r="B708" s="63"/>
      <c r="C708" s="63"/>
    </row>
    <row r="709" ht="15.75" customHeight="1">
      <c r="B709" s="63"/>
      <c r="C709" s="63"/>
    </row>
    <row r="710" ht="15.75" customHeight="1">
      <c r="B710" s="63"/>
      <c r="C710" s="63"/>
    </row>
    <row r="711" ht="15.75" customHeight="1">
      <c r="B711" s="63"/>
      <c r="C711" s="63"/>
    </row>
    <row r="712" ht="15.75" customHeight="1">
      <c r="B712" s="63"/>
      <c r="C712" s="63"/>
    </row>
    <row r="713" ht="15.75" customHeight="1">
      <c r="B713" s="63"/>
      <c r="C713" s="63"/>
    </row>
    <row r="714" ht="15.75" customHeight="1">
      <c r="B714" s="63"/>
      <c r="C714" s="63"/>
    </row>
    <row r="715" ht="15.75" customHeight="1">
      <c r="B715" s="63"/>
      <c r="C715" s="63"/>
    </row>
    <row r="716" ht="15.75" customHeight="1">
      <c r="B716" s="63"/>
      <c r="C716" s="63"/>
    </row>
    <row r="717" ht="15.75" customHeight="1">
      <c r="B717" s="63"/>
      <c r="C717" s="63"/>
    </row>
    <row r="718" ht="15.75" customHeight="1">
      <c r="B718" s="63"/>
      <c r="C718" s="63"/>
    </row>
    <row r="719" ht="15.75" customHeight="1">
      <c r="B719" s="63"/>
      <c r="C719" s="63"/>
    </row>
    <row r="720" ht="15.75" customHeight="1">
      <c r="B720" s="63"/>
      <c r="C720" s="63"/>
    </row>
    <row r="721" ht="15.75" customHeight="1">
      <c r="B721" s="63"/>
      <c r="C721" s="63"/>
    </row>
    <row r="722" ht="15.75" customHeight="1">
      <c r="B722" s="63"/>
      <c r="C722" s="63"/>
    </row>
    <row r="723" ht="15.75" customHeight="1">
      <c r="B723" s="63"/>
      <c r="C723" s="63"/>
    </row>
    <row r="724" ht="15.75" customHeight="1">
      <c r="B724" s="63"/>
      <c r="C724" s="63"/>
    </row>
    <row r="725" ht="15.75" customHeight="1">
      <c r="B725" s="63"/>
      <c r="C725" s="63"/>
    </row>
    <row r="726" ht="15.75" customHeight="1">
      <c r="B726" s="63"/>
      <c r="C726" s="63"/>
    </row>
    <row r="727" ht="15.75" customHeight="1">
      <c r="B727" s="63"/>
      <c r="C727" s="63"/>
    </row>
    <row r="728" ht="15.75" customHeight="1">
      <c r="B728" s="63"/>
      <c r="C728" s="63"/>
    </row>
    <row r="729" ht="15.75" customHeight="1">
      <c r="B729" s="63"/>
      <c r="C729" s="63"/>
    </row>
    <row r="730" ht="15.75" customHeight="1">
      <c r="B730" s="63"/>
      <c r="C730" s="63"/>
    </row>
    <row r="731" ht="15.75" customHeight="1">
      <c r="B731" s="63"/>
      <c r="C731" s="63"/>
    </row>
    <row r="732" ht="15.75" customHeight="1">
      <c r="B732" s="63"/>
      <c r="C732" s="63"/>
    </row>
    <row r="733" ht="15.75" customHeight="1">
      <c r="B733" s="63"/>
      <c r="C733" s="63"/>
    </row>
    <row r="734" ht="15.75" customHeight="1">
      <c r="B734" s="63"/>
      <c r="C734" s="63"/>
    </row>
    <row r="735" ht="15.75" customHeight="1">
      <c r="B735" s="63"/>
      <c r="C735" s="63"/>
    </row>
    <row r="736" ht="15.75" customHeight="1">
      <c r="B736" s="63"/>
      <c r="C736" s="63"/>
    </row>
    <row r="737" ht="15.75" customHeight="1">
      <c r="B737" s="63"/>
      <c r="C737" s="63"/>
    </row>
    <row r="738" ht="15.75" customHeight="1">
      <c r="B738" s="63"/>
      <c r="C738" s="63"/>
    </row>
    <row r="739" ht="15.75" customHeight="1">
      <c r="B739" s="63"/>
      <c r="C739" s="63"/>
    </row>
    <row r="740" ht="15.75" customHeight="1">
      <c r="B740" s="63"/>
      <c r="C740" s="63"/>
    </row>
    <row r="741" ht="15.75" customHeight="1">
      <c r="B741" s="63"/>
      <c r="C741" s="63"/>
    </row>
    <row r="742" ht="15.75" customHeight="1">
      <c r="B742" s="63"/>
      <c r="C742" s="63"/>
    </row>
    <row r="743" ht="15.75" customHeight="1">
      <c r="B743" s="63"/>
      <c r="C743" s="63"/>
    </row>
    <row r="744" ht="15.75" customHeight="1">
      <c r="B744" s="63"/>
      <c r="C744" s="63"/>
    </row>
    <row r="745" ht="15.75" customHeight="1">
      <c r="B745" s="63"/>
      <c r="C745" s="63"/>
    </row>
    <row r="746" ht="15.75" customHeight="1">
      <c r="B746" s="63"/>
      <c r="C746" s="63"/>
    </row>
    <row r="747" ht="15.75" customHeight="1">
      <c r="B747" s="63"/>
      <c r="C747" s="63"/>
    </row>
    <row r="748" ht="15.75" customHeight="1">
      <c r="B748" s="63"/>
      <c r="C748" s="63"/>
    </row>
    <row r="749" ht="15.75" customHeight="1">
      <c r="B749" s="63"/>
      <c r="C749" s="63"/>
    </row>
    <row r="750" ht="15.75" customHeight="1">
      <c r="B750" s="63"/>
      <c r="C750" s="63"/>
    </row>
    <row r="751" ht="15.75" customHeight="1">
      <c r="B751" s="63"/>
      <c r="C751" s="63"/>
    </row>
    <row r="752" ht="15.75" customHeight="1">
      <c r="B752" s="63"/>
      <c r="C752" s="63"/>
    </row>
    <row r="753" ht="15.75" customHeight="1">
      <c r="B753" s="63"/>
      <c r="C753" s="63"/>
    </row>
    <row r="754" ht="15.75" customHeight="1">
      <c r="B754" s="63"/>
      <c r="C754" s="63"/>
    </row>
    <row r="755" ht="15.75" customHeight="1">
      <c r="B755" s="63"/>
      <c r="C755" s="63"/>
    </row>
    <row r="756" ht="15.75" customHeight="1">
      <c r="B756" s="63"/>
      <c r="C756" s="63"/>
    </row>
    <row r="757" ht="15.75" customHeight="1">
      <c r="B757" s="63"/>
      <c r="C757" s="63"/>
    </row>
    <row r="758" ht="15.75" customHeight="1">
      <c r="B758" s="63"/>
      <c r="C758" s="63"/>
    </row>
    <row r="759" ht="15.75" customHeight="1">
      <c r="B759" s="63"/>
      <c r="C759" s="63"/>
    </row>
    <row r="760" ht="15.75" customHeight="1">
      <c r="B760" s="63"/>
      <c r="C760" s="63"/>
    </row>
    <row r="761" ht="15.75" customHeight="1">
      <c r="B761" s="63"/>
      <c r="C761" s="63"/>
    </row>
    <row r="762" ht="15.75" customHeight="1">
      <c r="B762" s="63"/>
      <c r="C762" s="63"/>
    </row>
    <row r="763" ht="15.75" customHeight="1">
      <c r="B763" s="63"/>
      <c r="C763" s="63"/>
    </row>
    <row r="764" ht="15.75" customHeight="1">
      <c r="B764" s="63"/>
      <c r="C764" s="63"/>
    </row>
    <row r="765" ht="15.75" customHeight="1">
      <c r="B765" s="63"/>
      <c r="C765" s="63"/>
    </row>
    <row r="766" ht="15.75" customHeight="1">
      <c r="B766" s="63"/>
      <c r="C766" s="63"/>
    </row>
    <row r="767" ht="15.75" customHeight="1">
      <c r="B767" s="63"/>
      <c r="C767" s="63"/>
    </row>
    <row r="768" ht="15.75" customHeight="1">
      <c r="B768" s="63"/>
      <c r="C768" s="63"/>
    </row>
    <row r="769" ht="15.75" customHeight="1">
      <c r="B769" s="63"/>
      <c r="C769" s="63"/>
    </row>
    <row r="770" ht="15.75" customHeight="1">
      <c r="B770" s="63"/>
      <c r="C770" s="63"/>
    </row>
    <row r="771" ht="15.75" customHeight="1">
      <c r="B771" s="63"/>
      <c r="C771" s="63"/>
    </row>
    <row r="772" ht="15.75" customHeight="1">
      <c r="B772" s="63"/>
      <c r="C772" s="63"/>
    </row>
    <row r="773" ht="15.75" customHeight="1">
      <c r="B773" s="63"/>
      <c r="C773" s="63"/>
    </row>
    <row r="774" ht="15.75" customHeight="1">
      <c r="B774" s="63"/>
      <c r="C774" s="63"/>
    </row>
    <row r="775" ht="15.75" customHeight="1">
      <c r="B775" s="63"/>
      <c r="C775" s="63"/>
    </row>
    <row r="776" ht="15.75" customHeight="1">
      <c r="B776" s="63"/>
      <c r="C776" s="63"/>
    </row>
    <row r="777" ht="15.75" customHeight="1">
      <c r="B777" s="63"/>
      <c r="C777" s="63"/>
    </row>
    <row r="778" ht="15.75" customHeight="1">
      <c r="B778" s="63"/>
      <c r="C778" s="63"/>
    </row>
    <row r="779" ht="15.75" customHeight="1">
      <c r="B779" s="63"/>
      <c r="C779" s="63"/>
    </row>
    <row r="780" ht="15.75" customHeight="1">
      <c r="B780" s="63"/>
      <c r="C780" s="63"/>
    </row>
    <row r="781" ht="15.75" customHeight="1">
      <c r="B781" s="63"/>
      <c r="C781" s="63"/>
    </row>
    <row r="782" ht="15.75" customHeight="1">
      <c r="B782" s="63"/>
      <c r="C782" s="63"/>
    </row>
    <row r="783" ht="15.75" customHeight="1">
      <c r="B783" s="63"/>
      <c r="C783" s="63"/>
    </row>
    <row r="784" ht="15.75" customHeight="1">
      <c r="B784" s="63"/>
      <c r="C784" s="63"/>
    </row>
    <row r="785" ht="15.75" customHeight="1">
      <c r="B785" s="63"/>
      <c r="C785" s="63"/>
    </row>
    <row r="786" ht="15.75" customHeight="1">
      <c r="B786" s="63"/>
      <c r="C786" s="63"/>
    </row>
    <row r="787" ht="15.75" customHeight="1">
      <c r="B787" s="63"/>
      <c r="C787" s="63"/>
    </row>
    <row r="788" ht="15.75" customHeight="1">
      <c r="B788" s="63"/>
      <c r="C788" s="63"/>
    </row>
    <row r="789" ht="15.75" customHeight="1">
      <c r="B789" s="63"/>
      <c r="C789" s="63"/>
    </row>
    <row r="790" ht="15.75" customHeight="1">
      <c r="B790" s="63"/>
      <c r="C790" s="63"/>
    </row>
    <row r="791" ht="15.75" customHeight="1">
      <c r="B791" s="63"/>
      <c r="C791" s="63"/>
    </row>
    <row r="792" ht="15.75" customHeight="1">
      <c r="B792" s="63"/>
      <c r="C792" s="63"/>
    </row>
    <row r="793" ht="15.75" customHeight="1">
      <c r="B793" s="63"/>
      <c r="C793" s="63"/>
    </row>
    <row r="794" ht="15.75" customHeight="1">
      <c r="B794" s="63"/>
      <c r="C794" s="63"/>
    </row>
    <row r="795" ht="15.75" customHeight="1">
      <c r="B795" s="63"/>
      <c r="C795" s="63"/>
    </row>
    <row r="796" ht="15.75" customHeight="1">
      <c r="B796" s="63"/>
      <c r="C796" s="63"/>
    </row>
    <row r="797" ht="15.75" customHeight="1">
      <c r="B797" s="63"/>
      <c r="C797" s="63"/>
    </row>
    <row r="798" ht="15.75" customHeight="1">
      <c r="B798" s="63"/>
      <c r="C798" s="63"/>
    </row>
    <row r="799" ht="15.75" customHeight="1">
      <c r="B799" s="63"/>
      <c r="C799" s="63"/>
    </row>
    <row r="800" ht="15.75" customHeight="1">
      <c r="B800" s="63"/>
      <c r="C800" s="63"/>
    </row>
    <row r="801" ht="15.75" customHeight="1">
      <c r="B801" s="63"/>
      <c r="C801" s="63"/>
    </row>
    <row r="802" ht="15.75" customHeight="1">
      <c r="B802" s="63"/>
      <c r="C802" s="63"/>
    </row>
    <row r="803" ht="15.75" customHeight="1">
      <c r="B803" s="63"/>
      <c r="C803" s="63"/>
    </row>
    <row r="804" ht="15.75" customHeight="1">
      <c r="B804" s="63"/>
      <c r="C804" s="63"/>
    </row>
    <row r="805" ht="15.75" customHeight="1">
      <c r="B805" s="63"/>
      <c r="C805" s="63"/>
    </row>
    <row r="806" ht="15.75" customHeight="1">
      <c r="B806" s="63"/>
      <c r="C806" s="63"/>
    </row>
    <row r="807" ht="15.75" customHeight="1">
      <c r="B807" s="63"/>
      <c r="C807" s="63"/>
    </row>
    <row r="808" ht="15.75" customHeight="1">
      <c r="B808" s="63"/>
      <c r="C808" s="63"/>
    </row>
    <row r="809" ht="15.75" customHeight="1">
      <c r="B809" s="63"/>
      <c r="C809" s="63"/>
    </row>
    <row r="810" ht="15.75" customHeight="1">
      <c r="B810" s="63"/>
      <c r="C810" s="63"/>
    </row>
    <row r="811" ht="15.75" customHeight="1">
      <c r="B811" s="63"/>
      <c r="C811" s="63"/>
    </row>
    <row r="812" ht="15.75" customHeight="1">
      <c r="B812" s="63"/>
      <c r="C812" s="63"/>
    </row>
    <row r="813" ht="15.75" customHeight="1">
      <c r="B813" s="63"/>
      <c r="C813" s="63"/>
    </row>
    <row r="814" ht="15.75" customHeight="1">
      <c r="B814" s="63"/>
      <c r="C814" s="63"/>
    </row>
    <row r="815" ht="15.75" customHeight="1">
      <c r="B815" s="63"/>
      <c r="C815" s="63"/>
    </row>
    <row r="816" ht="15.75" customHeight="1">
      <c r="B816" s="63"/>
      <c r="C816" s="63"/>
    </row>
    <row r="817" ht="15.75" customHeight="1">
      <c r="B817" s="63"/>
      <c r="C817" s="63"/>
    </row>
    <row r="818" ht="15.75" customHeight="1">
      <c r="B818" s="63"/>
      <c r="C818" s="63"/>
    </row>
    <row r="819" ht="15.75" customHeight="1">
      <c r="B819" s="63"/>
      <c r="C819" s="63"/>
    </row>
    <row r="820" ht="15.75" customHeight="1">
      <c r="B820" s="63"/>
      <c r="C820" s="63"/>
    </row>
    <row r="821" ht="15.75" customHeight="1">
      <c r="B821" s="63"/>
      <c r="C821" s="63"/>
    </row>
    <row r="822" ht="15.75" customHeight="1">
      <c r="B822" s="63"/>
      <c r="C822" s="63"/>
    </row>
    <row r="823" ht="15.75" customHeight="1">
      <c r="B823" s="63"/>
      <c r="C823" s="63"/>
    </row>
    <row r="824" ht="15.75" customHeight="1">
      <c r="B824" s="63"/>
      <c r="C824" s="63"/>
    </row>
    <row r="825" ht="15.75" customHeight="1">
      <c r="B825" s="63"/>
      <c r="C825" s="63"/>
    </row>
    <row r="826" ht="15.75" customHeight="1">
      <c r="B826" s="63"/>
      <c r="C826" s="63"/>
    </row>
    <row r="827" ht="15.75" customHeight="1">
      <c r="B827" s="63"/>
      <c r="C827" s="63"/>
    </row>
    <row r="828" ht="15.75" customHeight="1">
      <c r="B828" s="63"/>
      <c r="C828" s="63"/>
    </row>
    <row r="829" ht="15.75" customHeight="1">
      <c r="B829" s="63"/>
      <c r="C829" s="63"/>
    </row>
    <row r="830" ht="15.75" customHeight="1">
      <c r="B830" s="63"/>
      <c r="C830" s="63"/>
    </row>
    <row r="831" ht="15.75" customHeight="1">
      <c r="B831" s="63"/>
      <c r="C831" s="63"/>
    </row>
    <row r="832" ht="15.75" customHeight="1">
      <c r="B832" s="63"/>
      <c r="C832" s="63"/>
    </row>
    <row r="833" ht="15.75" customHeight="1">
      <c r="B833" s="63"/>
      <c r="C833" s="63"/>
    </row>
    <row r="834" ht="15.75" customHeight="1">
      <c r="B834" s="63"/>
      <c r="C834" s="63"/>
    </row>
    <row r="835" ht="15.75" customHeight="1">
      <c r="B835" s="63"/>
      <c r="C835" s="63"/>
    </row>
    <row r="836" ht="15.75" customHeight="1">
      <c r="B836" s="63"/>
      <c r="C836" s="63"/>
    </row>
    <row r="837" ht="15.75" customHeight="1">
      <c r="B837" s="63"/>
      <c r="C837" s="63"/>
    </row>
    <row r="838" ht="15.75" customHeight="1">
      <c r="B838" s="63"/>
      <c r="C838" s="63"/>
    </row>
    <row r="839" ht="15.75" customHeight="1">
      <c r="B839" s="63"/>
      <c r="C839" s="63"/>
    </row>
    <row r="840" ht="15.75" customHeight="1">
      <c r="B840" s="63"/>
      <c r="C840" s="63"/>
    </row>
    <row r="841" ht="15.75" customHeight="1">
      <c r="B841" s="63"/>
      <c r="C841" s="63"/>
    </row>
    <row r="842" ht="15.75" customHeight="1">
      <c r="B842" s="63"/>
      <c r="C842" s="63"/>
    </row>
    <row r="843" ht="15.75" customHeight="1">
      <c r="B843" s="63"/>
      <c r="C843" s="63"/>
    </row>
    <row r="844" ht="15.75" customHeight="1">
      <c r="B844" s="63"/>
      <c r="C844" s="63"/>
    </row>
    <row r="845" ht="15.75" customHeight="1">
      <c r="B845" s="63"/>
      <c r="C845" s="63"/>
    </row>
    <row r="846" ht="15.75" customHeight="1">
      <c r="B846" s="63"/>
      <c r="C846" s="63"/>
    </row>
    <row r="847" ht="15.75" customHeight="1">
      <c r="B847" s="63"/>
      <c r="C847" s="63"/>
    </row>
    <row r="848" ht="15.75" customHeight="1">
      <c r="B848" s="63"/>
      <c r="C848" s="63"/>
    </row>
    <row r="849" ht="15.75" customHeight="1">
      <c r="B849" s="63"/>
      <c r="C849" s="63"/>
    </row>
    <row r="850" ht="15.75" customHeight="1">
      <c r="B850" s="63"/>
      <c r="C850" s="63"/>
    </row>
    <row r="851" ht="15.75" customHeight="1">
      <c r="B851" s="63"/>
      <c r="C851" s="63"/>
    </row>
    <row r="852" ht="15.75" customHeight="1">
      <c r="B852" s="63"/>
      <c r="C852" s="63"/>
    </row>
    <row r="853" ht="15.75" customHeight="1">
      <c r="B853" s="63"/>
      <c r="C853" s="63"/>
    </row>
    <row r="854" ht="15.75" customHeight="1">
      <c r="B854" s="63"/>
      <c r="C854" s="63"/>
    </row>
    <row r="855" ht="15.75" customHeight="1">
      <c r="B855" s="63"/>
      <c r="C855" s="63"/>
    </row>
    <row r="856" ht="15.75" customHeight="1">
      <c r="B856" s="63"/>
      <c r="C856" s="63"/>
    </row>
    <row r="857" ht="15.75" customHeight="1">
      <c r="B857" s="63"/>
      <c r="C857" s="63"/>
    </row>
    <row r="858" ht="15.75" customHeight="1">
      <c r="B858" s="63"/>
      <c r="C858" s="63"/>
    </row>
    <row r="859" ht="15.75" customHeight="1">
      <c r="B859" s="63"/>
      <c r="C859" s="63"/>
    </row>
    <row r="860" ht="15.75" customHeight="1">
      <c r="B860" s="63"/>
      <c r="C860" s="63"/>
    </row>
    <row r="861" ht="15.75" customHeight="1">
      <c r="B861" s="63"/>
      <c r="C861" s="63"/>
    </row>
    <row r="862" ht="15.75" customHeight="1">
      <c r="B862" s="63"/>
      <c r="C862" s="63"/>
    </row>
    <row r="863" ht="15.75" customHeight="1">
      <c r="B863" s="63"/>
      <c r="C863" s="63"/>
    </row>
    <row r="864" ht="15.75" customHeight="1">
      <c r="B864" s="63"/>
      <c r="C864" s="63"/>
    </row>
    <row r="865" ht="15.75" customHeight="1">
      <c r="B865" s="63"/>
      <c r="C865" s="63"/>
    </row>
    <row r="866" ht="15.75" customHeight="1">
      <c r="B866" s="63"/>
      <c r="C866" s="63"/>
    </row>
    <row r="867" ht="15.75" customHeight="1">
      <c r="B867" s="63"/>
      <c r="C867" s="63"/>
    </row>
    <row r="868" ht="15.75" customHeight="1">
      <c r="B868" s="63"/>
      <c r="C868" s="63"/>
    </row>
    <row r="869" ht="15.75" customHeight="1">
      <c r="B869" s="63"/>
      <c r="C869" s="63"/>
    </row>
    <row r="870" ht="15.75" customHeight="1">
      <c r="B870" s="63"/>
      <c r="C870" s="63"/>
    </row>
    <row r="871" ht="15.75" customHeight="1">
      <c r="B871" s="63"/>
      <c r="C871" s="63"/>
    </row>
    <row r="872" ht="15.75" customHeight="1">
      <c r="B872" s="63"/>
      <c r="C872" s="63"/>
    </row>
    <row r="873" ht="15.75" customHeight="1">
      <c r="B873" s="63"/>
      <c r="C873" s="63"/>
    </row>
    <row r="874" ht="15.75" customHeight="1">
      <c r="B874" s="63"/>
      <c r="C874" s="63"/>
    </row>
    <row r="875" ht="15.75" customHeight="1">
      <c r="B875" s="63"/>
      <c r="C875" s="63"/>
    </row>
    <row r="876" ht="15.75" customHeight="1">
      <c r="B876" s="63"/>
      <c r="C876" s="63"/>
    </row>
    <row r="877" ht="15.75" customHeight="1">
      <c r="B877" s="63"/>
      <c r="C877" s="63"/>
    </row>
    <row r="878" ht="15.75" customHeight="1">
      <c r="B878" s="63"/>
      <c r="C878" s="63"/>
    </row>
    <row r="879" ht="15.75" customHeight="1">
      <c r="B879" s="63"/>
      <c r="C879" s="63"/>
    </row>
    <row r="880" ht="15.75" customHeight="1">
      <c r="B880" s="63"/>
      <c r="C880" s="63"/>
    </row>
    <row r="881" ht="15.75" customHeight="1">
      <c r="B881" s="63"/>
      <c r="C881" s="63"/>
    </row>
    <row r="882" ht="15.75" customHeight="1">
      <c r="B882" s="63"/>
      <c r="C882" s="63"/>
    </row>
    <row r="883" ht="15.75" customHeight="1">
      <c r="B883" s="63"/>
      <c r="C883" s="63"/>
    </row>
    <row r="884" ht="15.75" customHeight="1">
      <c r="B884" s="63"/>
      <c r="C884" s="63"/>
    </row>
    <row r="885" ht="15.75" customHeight="1">
      <c r="B885" s="63"/>
      <c r="C885" s="63"/>
    </row>
    <row r="886" ht="15.75" customHeight="1">
      <c r="B886" s="63"/>
      <c r="C886" s="63"/>
    </row>
    <row r="887" ht="15.75" customHeight="1">
      <c r="B887" s="63"/>
      <c r="C887" s="63"/>
    </row>
    <row r="888" ht="15.75" customHeight="1">
      <c r="B888" s="63"/>
      <c r="C888" s="63"/>
    </row>
    <row r="889" ht="15.75" customHeight="1">
      <c r="B889" s="63"/>
      <c r="C889" s="63"/>
    </row>
    <row r="890" ht="15.75" customHeight="1">
      <c r="B890" s="63"/>
      <c r="C890" s="63"/>
    </row>
    <row r="891" ht="15.75" customHeight="1">
      <c r="B891" s="63"/>
      <c r="C891" s="63"/>
    </row>
    <row r="892" ht="15.75" customHeight="1">
      <c r="B892" s="63"/>
      <c r="C892" s="63"/>
    </row>
    <row r="893" ht="15.75" customHeight="1">
      <c r="B893" s="63"/>
      <c r="C893" s="63"/>
    </row>
    <row r="894" ht="15.75" customHeight="1">
      <c r="B894" s="63"/>
      <c r="C894" s="63"/>
    </row>
    <row r="895" ht="15.75" customHeight="1">
      <c r="B895" s="63"/>
      <c r="C895" s="63"/>
    </row>
    <row r="896" ht="15.75" customHeight="1">
      <c r="B896" s="63"/>
      <c r="C896" s="63"/>
    </row>
    <row r="897" ht="15.75" customHeight="1">
      <c r="B897" s="63"/>
      <c r="C897" s="63"/>
    </row>
    <row r="898" ht="15.75" customHeight="1">
      <c r="B898" s="63"/>
      <c r="C898" s="63"/>
    </row>
    <row r="899" ht="15.75" customHeight="1">
      <c r="B899" s="63"/>
      <c r="C899" s="63"/>
    </row>
    <row r="900" ht="15.75" customHeight="1">
      <c r="B900" s="63"/>
      <c r="C900" s="63"/>
    </row>
    <row r="901" ht="15.75" customHeight="1">
      <c r="B901" s="63"/>
      <c r="C901" s="63"/>
    </row>
    <row r="902" ht="15.75" customHeight="1">
      <c r="B902" s="63"/>
      <c r="C902" s="63"/>
    </row>
    <row r="903" ht="15.75" customHeight="1">
      <c r="B903" s="63"/>
      <c r="C903" s="63"/>
    </row>
    <row r="904" ht="15.75" customHeight="1">
      <c r="B904" s="63"/>
      <c r="C904" s="63"/>
    </row>
    <row r="905" ht="15.75" customHeight="1">
      <c r="B905" s="63"/>
      <c r="C905" s="63"/>
    </row>
    <row r="906" ht="15.75" customHeight="1">
      <c r="B906" s="63"/>
      <c r="C906" s="63"/>
    </row>
    <row r="907" ht="15.75" customHeight="1">
      <c r="B907" s="63"/>
      <c r="C907" s="63"/>
    </row>
    <row r="908" ht="15.75" customHeight="1">
      <c r="B908" s="63"/>
      <c r="C908" s="63"/>
    </row>
    <row r="909" ht="15.75" customHeight="1">
      <c r="B909" s="63"/>
      <c r="C909" s="63"/>
    </row>
    <row r="910" ht="15.75" customHeight="1">
      <c r="B910" s="63"/>
      <c r="C910" s="63"/>
    </row>
    <row r="911" ht="15.75" customHeight="1">
      <c r="B911" s="63"/>
      <c r="C911" s="63"/>
    </row>
    <row r="912" ht="15.75" customHeight="1">
      <c r="B912" s="63"/>
      <c r="C912" s="63"/>
    </row>
    <row r="913" ht="15.75" customHeight="1">
      <c r="B913" s="63"/>
      <c r="C913" s="63"/>
    </row>
    <row r="914" ht="15.75" customHeight="1">
      <c r="B914" s="63"/>
      <c r="C914" s="63"/>
    </row>
    <row r="915" ht="15.75" customHeight="1">
      <c r="B915" s="63"/>
      <c r="C915" s="63"/>
    </row>
    <row r="916" ht="15.75" customHeight="1">
      <c r="B916" s="63"/>
      <c r="C916" s="63"/>
    </row>
    <row r="917" ht="15.75" customHeight="1">
      <c r="B917" s="63"/>
      <c r="C917" s="63"/>
    </row>
    <row r="918" ht="15.75" customHeight="1">
      <c r="B918" s="63"/>
      <c r="C918" s="63"/>
    </row>
    <row r="919" ht="15.75" customHeight="1">
      <c r="B919" s="63"/>
      <c r="C919" s="63"/>
    </row>
    <row r="920" ht="15.75" customHeight="1">
      <c r="B920" s="63"/>
      <c r="C920" s="63"/>
    </row>
    <row r="921" ht="15.75" customHeight="1">
      <c r="B921" s="63"/>
      <c r="C921" s="63"/>
    </row>
    <row r="922" ht="15.75" customHeight="1">
      <c r="B922" s="63"/>
      <c r="C922" s="63"/>
    </row>
    <row r="923" ht="15.75" customHeight="1">
      <c r="B923" s="63"/>
      <c r="C923" s="63"/>
    </row>
    <row r="924" ht="15.75" customHeight="1">
      <c r="B924" s="63"/>
      <c r="C924" s="63"/>
    </row>
    <row r="925" ht="15.75" customHeight="1">
      <c r="B925" s="63"/>
      <c r="C925" s="63"/>
    </row>
    <row r="926" ht="15.75" customHeight="1">
      <c r="B926" s="63"/>
      <c r="C926" s="63"/>
    </row>
    <row r="927" ht="15.75" customHeight="1">
      <c r="B927" s="63"/>
      <c r="C927" s="63"/>
    </row>
    <row r="928" ht="15.75" customHeight="1">
      <c r="B928" s="63"/>
      <c r="C928" s="63"/>
    </row>
    <row r="929" ht="15.75" customHeight="1">
      <c r="B929" s="63"/>
      <c r="C929" s="63"/>
    </row>
    <row r="930" ht="15.75" customHeight="1">
      <c r="B930" s="63"/>
      <c r="C930" s="63"/>
    </row>
    <row r="931" ht="15.75" customHeight="1">
      <c r="B931" s="63"/>
      <c r="C931" s="63"/>
    </row>
    <row r="932" ht="15.75" customHeight="1">
      <c r="B932" s="63"/>
      <c r="C932" s="63"/>
    </row>
    <row r="933" ht="15.75" customHeight="1">
      <c r="B933" s="63"/>
      <c r="C933" s="63"/>
    </row>
    <row r="934" ht="15.75" customHeight="1">
      <c r="B934" s="63"/>
      <c r="C934" s="63"/>
    </row>
    <row r="935" ht="15.75" customHeight="1">
      <c r="B935" s="63"/>
      <c r="C935" s="63"/>
    </row>
    <row r="936" ht="15.75" customHeight="1">
      <c r="B936" s="63"/>
      <c r="C936" s="63"/>
    </row>
    <row r="937" ht="15.75" customHeight="1">
      <c r="B937" s="63"/>
      <c r="C937" s="63"/>
    </row>
    <row r="938" ht="15.75" customHeight="1">
      <c r="B938" s="63"/>
      <c r="C938" s="63"/>
    </row>
    <row r="939" ht="15.75" customHeight="1">
      <c r="B939" s="63"/>
      <c r="C939" s="63"/>
    </row>
    <row r="940" ht="15.75" customHeight="1">
      <c r="B940" s="63"/>
      <c r="C940" s="63"/>
    </row>
    <row r="941" ht="15.75" customHeight="1">
      <c r="B941" s="63"/>
      <c r="C941" s="63"/>
    </row>
    <row r="942" ht="15.75" customHeight="1">
      <c r="B942" s="63"/>
      <c r="C942" s="63"/>
    </row>
    <row r="943" ht="15.75" customHeight="1">
      <c r="B943" s="63"/>
      <c r="C943" s="63"/>
    </row>
    <row r="944" ht="15.75" customHeight="1">
      <c r="B944" s="63"/>
      <c r="C944" s="63"/>
    </row>
    <row r="945" ht="15.75" customHeight="1">
      <c r="B945" s="63"/>
      <c r="C945" s="63"/>
    </row>
    <row r="946" ht="15.75" customHeight="1">
      <c r="B946" s="63"/>
      <c r="C946" s="63"/>
    </row>
    <row r="947" ht="15.75" customHeight="1">
      <c r="B947" s="63"/>
      <c r="C947" s="63"/>
    </row>
    <row r="948" ht="15.75" customHeight="1">
      <c r="B948" s="63"/>
      <c r="C948" s="63"/>
    </row>
    <row r="949" ht="15.75" customHeight="1">
      <c r="B949" s="63"/>
      <c r="C949" s="63"/>
    </row>
    <row r="950" ht="15.75" customHeight="1">
      <c r="B950" s="63"/>
      <c r="C950" s="63"/>
    </row>
    <row r="951" ht="15.75" customHeight="1">
      <c r="B951" s="63"/>
      <c r="C951" s="63"/>
    </row>
    <row r="952" ht="15.75" customHeight="1">
      <c r="B952" s="63"/>
      <c r="C952" s="63"/>
    </row>
    <row r="953" ht="15.75" customHeight="1">
      <c r="B953" s="63"/>
      <c r="C953" s="63"/>
    </row>
    <row r="954" ht="15.75" customHeight="1">
      <c r="B954" s="63"/>
      <c r="C954" s="63"/>
    </row>
    <row r="955" ht="15.75" customHeight="1">
      <c r="B955" s="63"/>
      <c r="C955" s="63"/>
    </row>
    <row r="956" ht="15.75" customHeight="1">
      <c r="B956" s="63"/>
      <c r="C956" s="63"/>
    </row>
    <row r="957" ht="15.75" customHeight="1">
      <c r="B957" s="63"/>
      <c r="C957" s="63"/>
    </row>
    <row r="958" ht="15.75" customHeight="1">
      <c r="B958" s="63"/>
      <c r="C958" s="63"/>
    </row>
    <row r="959" ht="15.75" customHeight="1">
      <c r="B959" s="63"/>
      <c r="C959" s="63"/>
    </row>
    <row r="960" ht="15.75" customHeight="1">
      <c r="B960" s="63"/>
      <c r="C960" s="63"/>
    </row>
    <row r="961" ht="15.75" customHeight="1">
      <c r="B961" s="63"/>
      <c r="C961" s="63"/>
    </row>
    <row r="962" ht="15.75" customHeight="1">
      <c r="B962" s="63"/>
      <c r="C962" s="63"/>
    </row>
    <row r="963" ht="15.75" customHeight="1">
      <c r="B963" s="63"/>
      <c r="C963" s="63"/>
    </row>
    <row r="964" ht="15.75" customHeight="1">
      <c r="B964" s="63"/>
      <c r="C964" s="63"/>
    </row>
    <row r="965" ht="15.75" customHeight="1">
      <c r="B965" s="63"/>
      <c r="C965" s="63"/>
    </row>
    <row r="966" ht="15.75" customHeight="1">
      <c r="B966" s="63"/>
      <c r="C966" s="63"/>
    </row>
    <row r="967" ht="15.75" customHeight="1">
      <c r="B967" s="63"/>
      <c r="C967" s="63"/>
    </row>
    <row r="968" ht="15.75" customHeight="1">
      <c r="B968" s="63"/>
      <c r="C968" s="63"/>
    </row>
    <row r="969" ht="15.75" customHeight="1">
      <c r="B969" s="63"/>
      <c r="C969" s="63"/>
    </row>
    <row r="970" ht="15.75" customHeight="1">
      <c r="B970" s="63"/>
      <c r="C970" s="63"/>
    </row>
    <row r="971" ht="15.75" customHeight="1">
      <c r="B971" s="63"/>
      <c r="C971" s="63"/>
    </row>
    <row r="972" ht="15.75" customHeight="1">
      <c r="B972" s="63"/>
      <c r="C972" s="63"/>
    </row>
    <row r="973" ht="15.75" customHeight="1">
      <c r="B973" s="63"/>
      <c r="C973" s="63"/>
    </row>
    <row r="974" ht="15.75" customHeight="1">
      <c r="B974" s="63"/>
      <c r="C974" s="63"/>
    </row>
    <row r="975" ht="15.75" customHeight="1">
      <c r="B975" s="63"/>
      <c r="C975" s="63"/>
    </row>
    <row r="976" ht="15.75" customHeight="1">
      <c r="B976" s="63"/>
      <c r="C976" s="63"/>
    </row>
    <row r="977" ht="15.75" customHeight="1">
      <c r="B977" s="63"/>
      <c r="C977" s="63"/>
    </row>
    <row r="978" ht="15.75" customHeight="1">
      <c r="B978" s="63"/>
      <c r="C978" s="63"/>
    </row>
    <row r="979" ht="15.75" customHeight="1">
      <c r="B979" s="63"/>
      <c r="C979" s="63"/>
    </row>
    <row r="980" ht="15.75" customHeight="1">
      <c r="B980" s="63"/>
      <c r="C980" s="63"/>
    </row>
    <row r="981" ht="15.75" customHeight="1">
      <c r="B981" s="63"/>
      <c r="C981" s="63"/>
    </row>
    <row r="982" ht="15.75" customHeight="1">
      <c r="B982" s="63"/>
      <c r="C982" s="63"/>
    </row>
    <row r="983" ht="15.75" customHeight="1">
      <c r="B983" s="63"/>
      <c r="C983" s="63"/>
    </row>
    <row r="984" ht="15.75" customHeight="1">
      <c r="B984" s="63"/>
      <c r="C984" s="63"/>
    </row>
    <row r="985" ht="15.75" customHeight="1">
      <c r="B985" s="63"/>
      <c r="C985" s="63"/>
    </row>
    <row r="986" ht="15.75" customHeight="1">
      <c r="B986" s="63"/>
      <c r="C986" s="63"/>
    </row>
    <row r="987" ht="15.75" customHeight="1">
      <c r="B987" s="63"/>
      <c r="C987" s="63"/>
    </row>
    <row r="988" ht="15.75" customHeight="1">
      <c r="B988" s="63"/>
      <c r="C988" s="63"/>
    </row>
    <row r="989" ht="15.75" customHeight="1">
      <c r="B989" s="63"/>
      <c r="C989" s="63"/>
    </row>
    <row r="990" ht="15.75" customHeight="1">
      <c r="B990" s="63"/>
      <c r="C990" s="63"/>
    </row>
    <row r="991" ht="15.75" customHeight="1">
      <c r="B991" s="63"/>
      <c r="C991" s="63"/>
    </row>
    <row r="992" ht="15.75" customHeight="1">
      <c r="B992" s="63"/>
      <c r="C992" s="63"/>
    </row>
    <row r="993" ht="15.75" customHeight="1">
      <c r="B993" s="63"/>
      <c r="C993" s="63"/>
    </row>
    <row r="994" ht="15.75" customHeight="1">
      <c r="B994" s="63"/>
      <c r="C994" s="63"/>
    </row>
    <row r="995" ht="15.75" customHeight="1">
      <c r="B995" s="63"/>
      <c r="C995" s="63"/>
    </row>
    <row r="996" ht="15.75" customHeight="1">
      <c r="B996" s="63"/>
      <c r="C996" s="63"/>
    </row>
    <row r="997" ht="15.75" customHeight="1">
      <c r="B997" s="63"/>
      <c r="C997" s="63"/>
    </row>
    <row r="998" ht="15.75" customHeight="1">
      <c r="B998" s="63"/>
      <c r="C998" s="63"/>
    </row>
    <row r="999" ht="15.75" customHeight="1">
      <c r="B999" s="63"/>
      <c r="C999" s="63"/>
    </row>
    <row r="1000" ht="15.75" customHeight="1">
      <c r="B1000" s="63"/>
      <c r="C1000" s="63"/>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6.43"/>
    <col customWidth="1" min="3" max="3" width="17.14"/>
    <col customWidth="1" min="4" max="4" width="14.0"/>
    <col customWidth="1" min="5" max="5" width="13.14"/>
    <col customWidth="1" min="6" max="6" width="14.57"/>
    <col customWidth="1" min="7" max="7" width="10.71"/>
    <col customWidth="1" min="8" max="8" width="14.86"/>
    <col customWidth="1" min="9" max="9" width="13.86"/>
    <col customWidth="1" min="10" max="10" width="10.71"/>
    <col customWidth="1" min="11" max="11" width="17.0"/>
    <col customWidth="1" min="12" max="26" width="10.71"/>
  </cols>
  <sheetData>
    <row r="1">
      <c r="A1" s="63"/>
      <c r="D1" s="63"/>
    </row>
    <row r="2">
      <c r="A2" s="63"/>
      <c r="D2" s="63"/>
    </row>
    <row r="3" ht="25.5" customHeight="1">
      <c r="A3" s="63"/>
      <c r="B3" s="71"/>
      <c r="C3" s="72" t="s">
        <v>308</v>
      </c>
      <c r="D3" s="73"/>
      <c r="E3" s="73"/>
      <c r="F3" s="73"/>
      <c r="G3" s="73"/>
      <c r="H3" s="73"/>
      <c r="I3" s="74"/>
    </row>
    <row r="4" ht="47.25" customHeight="1">
      <c r="A4" s="63"/>
      <c r="B4" s="75" t="s">
        <v>309</v>
      </c>
      <c r="C4" s="76" t="s">
        <v>310</v>
      </c>
      <c r="D4" s="77" t="s">
        <v>311</v>
      </c>
      <c r="E4" s="77" t="s">
        <v>312</v>
      </c>
      <c r="F4" s="77" t="s">
        <v>313</v>
      </c>
      <c r="G4" s="77" t="s">
        <v>314</v>
      </c>
      <c r="H4" s="77" t="s">
        <v>315</v>
      </c>
      <c r="I4" s="77" t="s">
        <v>316</v>
      </c>
      <c r="L4" s="78" t="s">
        <v>317</v>
      </c>
      <c r="M4" s="78"/>
    </row>
    <row r="5" ht="29.25" customHeight="1">
      <c r="A5" s="63"/>
      <c r="B5" s="79"/>
      <c r="C5" s="80" t="s">
        <v>17</v>
      </c>
      <c r="D5" s="81">
        <v>10.0</v>
      </c>
      <c r="E5" s="82" t="s">
        <v>27</v>
      </c>
      <c r="F5" s="83">
        <v>0.2</v>
      </c>
      <c r="G5" s="81">
        <f t="shared" ref="G5:G12" si="1">D5*F5</f>
        <v>2</v>
      </c>
      <c r="H5" s="84">
        <f>SUM(G5:G12)</f>
        <v>7.3665</v>
      </c>
      <c r="I5" s="85">
        <f>AVERAGE(H5,H14,H23)</f>
        <v>8.355166667</v>
      </c>
      <c r="K5" s="86" t="s">
        <v>17</v>
      </c>
      <c r="L5" s="69">
        <f t="shared" ref="L5:L12" si="2">G5/10</f>
        <v>0.2</v>
      </c>
      <c r="M5" s="69"/>
    </row>
    <row r="6" ht="20.25" customHeight="1">
      <c r="A6" s="63"/>
      <c r="B6" s="79"/>
      <c r="C6" s="87" t="s">
        <v>45</v>
      </c>
      <c r="D6" s="81">
        <v>10.0</v>
      </c>
      <c r="E6" s="82" t="s">
        <v>27</v>
      </c>
      <c r="F6" s="83">
        <v>0.1</v>
      </c>
      <c r="G6" s="81">
        <f t="shared" si="1"/>
        <v>1</v>
      </c>
      <c r="H6" s="88"/>
      <c r="I6" s="79"/>
      <c r="K6" s="86" t="s">
        <v>45</v>
      </c>
      <c r="L6" s="69">
        <f t="shared" si="2"/>
        <v>0.1</v>
      </c>
    </row>
    <row r="7" ht="27.0" customHeight="1">
      <c r="A7" s="63"/>
      <c r="B7" s="79"/>
      <c r="C7" s="80" t="s">
        <v>83</v>
      </c>
      <c r="D7" s="81">
        <v>5.6</v>
      </c>
      <c r="E7" s="82" t="s">
        <v>27</v>
      </c>
      <c r="F7" s="83">
        <v>0.15</v>
      </c>
      <c r="G7" s="81">
        <f t="shared" si="1"/>
        <v>0.84</v>
      </c>
      <c r="H7" s="88"/>
      <c r="I7" s="79"/>
      <c r="K7" s="86" t="s">
        <v>83</v>
      </c>
      <c r="L7" s="69">
        <f t="shared" si="2"/>
        <v>0.084</v>
      </c>
    </row>
    <row r="8" ht="19.5" customHeight="1">
      <c r="A8" s="63"/>
      <c r="B8" s="79"/>
      <c r="C8" s="87" t="s">
        <v>137</v>
      </c>
      <c r="D8" s="81">
        <v>7.53</v>
      </c>
      <c r="E8" s="82" t="s">
        <v>27</v>
      </c>
      <c r="F8" s="83">
        <v>0.15</v>
      </c>
      <c r="G8" s="81">
        <f t="shared" si="1"/>
        <v>1.1295</v>
      </c>
      <c r="H8" s="88"/>
      <c r="I8" s="79"/>
      <c r="K8" s="86" t="s">
        <v>137</v>
      </c>
      <c r="L8" s="69">
        <f t="shared" si="2"/>
        <v>0.11295</v>
      </c>
    </row>
    <row r="9" ht="19.5" customHeight="1">
      <c r="A9" s="63"/>
      <c r="B9" s="79"/>
      <c r="C9" s="80" t="s">
        <v>200</v>
      </c>
      <c r="D9" s="81">
        <v>1.67</v>
      </c>
      <c r="E9" s="82" t="s">
        <v>27</v>
      </c>
      <c r="F9" s="83">
        <v>0.1</v>
      </c>
      <c r="G9" s="81">
        <f t="shared" si="1"/>
        <v>0.167</v>
      </c>
      <c r="H9" s="88"/>
      <c r="I9" s="79"/>
      <c r="K9" s="86" t="s">
        <v>200</v>
      </c>
      <c r="L9" s="69">
        <f t="shared" si="2"/>
        <v>0.0167</v>
      </c>
    </row>
    <row r="10" ht="18.75" customHeight="1">
      <c r="A10" s="63"/>
      <c r="B10" s="79"/>
      <c r="C10" s="87" t="s">
        <v>219</v>
      </c>
      <c r="D10" s="81">
        <v>10.0</v>
      </c>
      <c r="E10" s="82" t="s">
        <v>186</v>
      </c>
      <c r="F10" s="83">
        <v>0.05</v>
      </c>
      <c r="G10" s="81">
        <f t="shared" si="1"/>
        <v>0.5</v>
      </c>
      <c r="H10" s="88"/>
      <c r="I10" s="79"/>
      <c r="K10" s="86" t="s">
        <v>219</v>
      </c>
      <c r="L10" s="69">
        <f t="shared" si="2"/>
        <v>0.05</v>
      </c>
    </row>
    <row r="11" ht="18.0" customHeight="1">
      <c r="A11" s="63"/>
      <c r="B11" s="79"/>
      <c r="C11" s="80" t="s">
        <v>228</v>
      </c>
      <c r="D11" s="81">
        <v>6.92</v>
      </c>
      <c r="E11" s="82" t="s">
        <v>26</v>
      </c>
      <c r="F11" s="83">
        <v>0.25</v>
      </c>
      <c r="G11" s="81">
        <f t="shared" si="1"/>
        <v>1.73</v>
      </c>
      <c r="H11" s="88"/>
      <c r="I11" s="79"/>
      <c r="K11" s="86" t="s">
        <v>228</v>
      </c>
      <c r="L11" s="69">
        <f t="shared" si="2"/>
        <v>0.173</v>
      </c>
    </row>
    <row r="12" ht="18.75" customHeight="1">
      <c r="A12" s="63"/>
      <c r="B12" s="89"/>
      <c r="C12" s="87" t="s">
        <v>261</v>
      </c>
      <c r="D12" s="81">
        <v>0.0</v>
      </c>
      <c r="E12" s="82" t="s">
        <v>268</v>
      </c>
      <c r="F12" s="83">
        <v>0.0</v>
      </c>
      <c r="G12" s="81">
        <f t="shared" si="1"/>
        <v>0</v>
      </c>
      <c r="H12" s="90"/>
      <c r="I12" s="79"/>
      <c r="K12" s="86" t="s">
        <v>261</v>
      </c>
      <c r="L12" s="69">
        <f t="shared" si="2"/>
        <v>0</v>
      </c>
    </row>
    <row r="13" ht="3.0" customHeight="1">
      <c r="A13" s="63"/>
      <c r="B13" s="63"/>
      <c r="C13" s="91"/>
      <c r="D13" s="73"/>
      <c r="E13" s="73"/>
      <c r="F13" s="73"/>
      <c r="G13" s="73"/>
      <c r="H13" s="74"/>
      <c r="I13" s="79"/>
      <c r="J13" s="63"/>
      <c r="K13" s="63"/>
      <c r="L13" s="63"/>
      <c r="M13" s="63"/>
      <c r="N13" s="63"/>
      <c r="O13" s="63"/>
      <c r="P13" s="63"/>
      <c r="Q13" s="63"/>
      <c r="R13" s="63"/>
      <c r="S13" s="63"/>
      <c r="T13" s="63"/>
      <c r="U13" s="63"/>
      <c r="V13" s="63"/>
      <c r="W13" s="63"/>
      <c r="X13" s="63"/>
      <c r="Y13" s="63"/>
      <c r="Z13" s="63"/>
    </row>
    <row r="14" ht="29.25" customHeight="1">
      <c r="A14" s="63"/>
      <c r="B14" s="75" t="s">
        <v>318</v>
      </c>
      <c r="C14" s="80" t="s">
        <v>17</v>
      </c>
      <c r="D14" s="81">
        <v>10.0</v>
      </c>
      <c r="E14" s="82" t="s">
        <v>26</v>
      </c>
      <c r="F14" s="83">
        <v>0.2</v>
      </c>
      <c r="G14" s="81">
        <f t="shared" ref="G14:G21" si="3">D14*F14</f>
        <v>2</v>
      </c>
      <c r="H14" s="84">
        <f>SUM(G14:G21)</f>
        <v>8.629</v>
      </c>
      <c r="I14" s="79"/>
      <c r="J14" s="63"/>
      <c r="K14" s="86" t="s">
        <v>17</v>
      </c>
      <c r="L14" s="69">
        <f t="shared" ref="L14:L21" si="4">G14/10</f>
        <v>0.2</v>
      </c>
      <c r="M14" s="63"/>
      <c r="N14" s="63"/>
      <c r="O14" s="63"/>
      <c r="P14" s="63"/>
      <c r="Q14" s="63"/>
      <c r="R14" s="63"/>
      <c r="S14" s="63"/>
      <c r="T14" s="63"/>
      <c r="U14" s="63"/>
      <c r="V14" s="63"/>
      <c r="W14" s="63"/>
      <c r="X14" s="63"/>
      <c r="Y14" s="63"/>
      <c r="Z14" s="63"/>
    </row>
    <row r="15" ht="20.25" customHeight="1">
      <c r="A15" s="63"/>
      <c r="B15" s="79"/>
      <c r="C15" s="87" t="s">
        <v>45</v>
      </c>
      <c r="D15" s="81">
        <v>7.0</v>
      </c>
      <c r="E15" s="92" t="s">
        <v>27</v>
      </c>
      <c r="F15" s="93">
        <v>0.15</v>
      </c>
      <c r="G15" s="81">
        <f t="shared" si="3"/>
        <v>1.05</v>
      </c>
      <c r="H15" s="88"/>
      <c r="I15" s="79"/>
      <c r="J15" s="63"/>
      <c r="K15" s="86" t="s">
        <v>45</v>
      </c>
      <c r="L15" s="69">
        <f t="shared" si="4"/>
        <v>0.105</v>
      </c>
      <c r="M15" s="63"/>
      <c r="N15" s="63"/>
      <c r="O15" s="63"/>
      <c r="P15" s="63"/>
      <c r="Q15" s="63"/>
      <c r="R15" s="63"/>
      <c r="S15" s="63"/>
      <c r="T15" s="63"/>
      <c r="U15" s="63"/>
      <c r="V15" s="63"/>
      <c r="W15" s="63"/>
      <c r="X15" s="63"/>
      <c r="Y15" s="63"/>
      <c r="Z15" s="63"/>
    </row>
    <row r="16" ht="27.75" customHeight="1">
      <c r="A16" s="63"/>
      <c r="B16" s="79"/>
      <c r="C16" s="80" t="s">
        <v>83</v>
      </c>
      <c r="D16" s="81">
        <v>7.0</v>
      </c>
      <c r="E16" s="92" t="s">
        <v>27</v>
      </c>
      <c r="F16" s="93">
        <v>0.13</v>
      </c>
      <c r="G16" s="81">
        <f t="shared" si="3"/>
        <v>0.91</v>
      </c>
      <c r="H16" s="88"/>
      <c r="I16" s="79"/>
      <c r="J16" s="63"/>
      <c r="K16" s="86" t="s">
        <v>83</v>
      </c>
      <c r="L16" s="69">
        <f t="shared" si="4"/>
        <v>0.091</v>
      </c>
      <c r="M16" s="63"/>
      <c r="N16" s="63"/>
      <c r="O16" s="63"/>
      <c r="P16" s="63"/>
      <c r="Q16" s="63"/>
      <c r="R16" s="63"/>
      <c r="S16" s="63"/>
      <c r="T16" s="63"/>
      <c r="U16" s="63"/>
      <c r="V16" s="63"/>
      <c r="W16" s="63"/>
      <c r="X16" s="63"/>
      <c r="Y16" s="63"/>
      <c r="Z16" s="63"/>
    </row>
    <row r="17" ht="19.5" customHeight="1">
      <c r="A17" s="63"/>
      <c r="B17" s="79"/>
      <c r="C17" s="87" t="s">
        <v>137</v>
      </c>
      <c r="D17" s="81">
        <v>6.46</v>
      </c>
      <c r="E17" s="92" t="s">
        <v>27</v>
      </c>
      <c r="F17" s="93">
        <v>0.15</v>
      </c>
      <c r="G17" s="81">
        <f t="shared" si="3"/>
        <v>0.969</v>
      </c>
      <c r="H17" s="88"/>
      <c r="I17" s="79"/>
      <c r="J17" s="63"/>
      <c r="K17" s="86" t="s">
        <v>137</v>
      </c>
      <c r="L17" s="69">
        <f t="shared" si="4"/>
        <v>0.0969</v>
      </c>
      <c r="M17" s="63"/>
      <c r="N17" s="63"/>
      <c r="O17" s="63"/>
      <c r="P17" s="63"/>
      <c r="Q17" s="63"/>
      <c r="R17" s="63"/>
      <c r="S17" s="63"/>
      <c r="T17" s="63"/>
      <c r="U17" s="63"/>
      <c r="V17" s="63"/>
      <c r="W17" s="63"/>
      <c r="X17" s="63"/>
      <c r="Y17" s="63"/>
      <c r="Z17" s="63"/>
    </row>
    <row r="18" ht="19.5" customHeight="1">
      <c r="A18" s="63"/>
      <c r="B18" s="79"/>
      <c r="C18" s="80" t="s">
        <v>200</v>
      </c>
      <c r="D18" s="81">
        <v>10.0</v>
      </c>
      <c r="E18" s="92" t="s">
        <v>186</v>
      </c>
      <c r="F18" s="93">
        <v>0.05</v>
      </c>
      <c r="G18" s="81">
        <f t="shared" si="3"/>
        <v>0.5</v>
      </c>
      <c r="H18" s="88"/>
      <c r="I18" s="79"/>
      <c r="J18" s="63"/>
      <c r="K18" s="86" t="s">
        <v>200</v>
      </c>
      <c r="L18" s="69">
        <f t="shared" si="4"/>
        <v>0.05</v>
      </c>
      <c r="M18" s="63"/>
      <c r="N18" s="63"/>
      <c r="O18" s="63"/>
      <c r="P18" s="63"/>
      <c r="Q18" s="63"/>
      <c r="R18" s="63"/>
      <c r="S18" s="63"/>
      <c r="T18" s="63"/>
      <c r="U18" s="63"/>
      <c r="V18" s="63"/>
      <c r="W18" s="63"/>
      <c r="X18" s="63"/>
      <c r="Y18" s="63"/>
      <c r="Z18" s="63"/>
    </row>
    <row r="19" ht="18.75" customHeight="1">
      <c r="A19" s="63"/>
      <c r="B19" s="79"/>
      <c r="C19" s="87" t="s">
        <v>219</v>
      </c>
      <c r="D19" s="81">
        <v>10.0</v>
      </c>
      <c r="E19" s="92" t="s">
        <v>26</v>
      </c>
      <c r="F19" s="93">
        <v>0.2</v>
      </c>
      <c r="G19" s="81">
        <f t="shared" si="3"/>
        <v>2</v>
      </c>
      <c r="H19" s="88"/>
      <c r="I19" s="79"/>
      <c r="J19" s="63"/>
      <c r="K19" s="86" t="s">
        <v>219</v>
      </c>
      <c r="L19" s="69">
        <f t="shared" si="4"/>
        <v>0.2</v>
      </c>
      <c r="M19" s="63"/>
      <c r="N19" s="63"/>
      <c r="O19" s="63"/>
      <c r="P19" s="63"/>
      <c r="Q19" s="63"/>
      <c r="R19" s="63"/>
      <c r="S19" s="63"/>
      <c r="T19" s="63"/>
      <c r="U19" s="63"/>
      <c r="V19" s="63"/>
      <c r="W19" s="63"/>
      <c r="X19" s="63"/>
      <c r="Y19" s="63"/>
      <c r="Z19" s="63"/>
    </row>
    <row r="20" ht="18.0" customHeight="1">
      <c r="A20" s="63"/>
      <c r="B20" s="79"/>
      <c r="C20" s="80" t="s">
        <v>228</v>
      </c>
      <c r="D20" s="81">
        <v>10.0</v>
      </c>
      <c r="E20" s="92" t="s">
        <v>27</v>
      </c>
      <c r="F20" s="93">
        <v>0.12</v>
      </c>
      <c r="G20" s="81">
        <f t="shared" si="3"/>
        <v>1.2</v>
      </c>
      <c r="H20" s="88"/>
      <c r="I20" s="79"/>
      <c r="J20" s="63"/>
      <c r="K20" s="86" t="s">
        <v>228</v>
      </c>
      <c r="L20" s="69">
        <f t="shared" si="4"/>
        <v>0.12</v>
      </c>
      <c r="M20" s="63"/>
      <c r="N20" s="63"/>
      <c r="O20" s="63"/>
      <c r="P20" s="63"/>
      <c r="Q20" s="63"/>
      <c r="R20" s="63"/>
      <c r="S20" s="63"/>
      <c r="T20" s="63"/>
      <c r="U20" s="63"/>
      <c r="V20" s="63"/>
      <c r="W20" s="63"/>
      <c r="X20" s="63"/>
      <c r="Y20" s="63"/>
      <c r="Z20" s="63"/>
    </row>
    <row r="21" ht="18.75" customHeight="1">
      <c r="A21" s="63"/>
      <c r="B21" s="89"/>
      <c r="C21" s="87" t="s">
        <v>261</v>
      </c>
      <c r="D21" s="81">
        <v>0.0</v>
      </c>
      <c r="E21" s="92" t="s">
        <v>268</v>
      </c>
      <c r="F21" s="93">
        <v>0.0</v>
      </c>
      <c r="G21" s="81">
        <f t="shared" si="3"/>
        <v>0</v>
      </c>
      <c r="H21" s="90"/>
      <c r="I21" s="79"/>
      <c r="J21" s="63"/>
      <c r="K21" s="86" t="s">
        <v>261</v>
      </c>
      <c r="L21" s="69">
        <f t="shared" si="4"/>
        <v>0</v>
      </c>
      <c r="M21" s="63"/>
      <c r="N21" s="63"/>
      <c r="O21" s="63"/>
      <c r="P21" s="63"/>
      <c r="Q21" s="63"/>
      <c r="R21" s="63"/>
      <c r="S21" s="63"/>
      <c r="T21" s="63"/>
      <c r="U21" s="63"/>
      <c r="V21" s="63"/>
      <c r="W21" s="63"/>
      <c r="X21" s="63"/>
      <c r="Y21" s="63"/>
      <c r="Z21" s="63"/>
    </row>
    <row r="22" ht="3.0" customHeight="1">
      <c r="A22" s="63"/>
      <c r="B22" s="63"/>
      <c r="C22" s="91"/>
      <c r="D22" s="73"/>
      <c r="E22" s="73"/>
      <c r="F22" s="73"/>
      <c r="G22" s="73"/>
      <c r="H22" s="74"/>
      <c r="I22" s="79"/>
    </row>
    <row r="23" ht="21.0" customHeight="1">
      <c r="A23" s="63"/>
      <c r="B23" s="75" t="s">
        <v>319</v>
      </c>
      <c r="C23" s="81" t="s">
        <v>18</v>
      </c>
      <c r="D23" s="81">
        <v>10.0</v>
      </c>
      <c r="E23" s="81" t="s">
        <v>26</v>
      </c>
      <c r="F23" s="94">
        <v>0.3</v>
      </c>
      <c r="G23" s="81">
        <f t="shared" ref="G23:G27" si="5">D23*F23</f>
        <v>3</v>
      </c>
      <c r="H23" s="84">
        <f>SUM(G23:G27)</f>
        <v>9.07</v>
      </c>
      <c r="I23" s="79"/>
      <c r="K23" s="86" t="s">
        <v>18</v>
      </c>
      <c r="L23" s="69">
        <f t="shared" ref="L23:L27" si="6">G23/10</f>
        <v>0.3</v>
      </c>
    </row>
    <row r="24" ht="21.75" customHeight="1">
      <c r="A24" s="63"/>
      <c r="B24" s="79"/>
      <c r="C24" s="87" t="s">
        <v>44</v>
      </c>
      <c r="D24" s="81">
        <v>7.35</v>
      </c>
      <c r="E24" s="95" t="s">
        <v>27</v>
      </c>
      <c r="F24" s="94">
        <v>0.2</v>
      </c>
      <c r="G24" s="81">
        <f t="shared" si="5"/>
        <v>1.47</v>
      </c>
      <c r="H24" s="88"/>
      <c r="I24" s="79"/>
      <c r="K24" s="86" t="s">
        <v>44</v>
      </c>
      <c r="L24" s="69">
        <f t="shared" si="6"/>
        <v>0.147</v>
      </c>
    </row>
    <row r="25" ht="20.25" customHeight="1">
      <c r="A25" s="63"/>
      <c r="B25" s="79"/>
      <c r="C25" s="80" t="s">
        <v>90</v>
      </c>
      <c r="D25" s="81">
        <v>9.0</v>
      </c>
      <c r="E25" s="95" t="s">
        <v>26</v>
      </c>
      <c r="F25" s="94">
        <v>0.4</v>
      </c>
      <c r="G25" s="81">
        <f t="shared" si="5"/>
        <v>3.6</v>
      </c>
      <c r="H25" s="88"/>
      <c r="I25" s="79"/>
      <c r="K25" s="86" t="s">
        <v>90</v>
      </c>
      <c r="L25" s="69">
        <f t="shared" si="6"/>
        <v>0.36</v>
      </c>
    </row>
    <row r="26" ht="21.0" customHeight="1">
      <c r="A26" s="63"/>
      <c r="B26" s="79"/>
      <c r="C26" s="87" t="s">
        <v>109</v>
      </c>
      <c r="D26" s="81">
        <v>10.0</v>
      </c>
      <c r="E26" s="95" t="s">
        <v>27</v>
      </c>
      <c r="F26" s="94">
        <v>0.1</v>
      </c>
      <c r="G26" s="81">
        <f t="shared" si="5"/>
        <v>1</v>
      </c>
      <c r="H26" s="88"/>
      <c r="I26" s="79"/>
      <c r="K26" s="86" t="s">
        <v>109</v>
      </c>
      <c r="L26" s="69">
        <f t="shared" si="6"/>
        <v>0.1</v>
      </c>
    </row>
    <row r="27" ht="29.25" customHeight="1">
      <c r="A27" s="63"/>
      <c r="B27" s="89"/>
      <c r="C27" s="92" t="s">
        <v>320</v>
      </c>
      <c r="D27" s="81">
        <v>0.0</v>
      </c>
      <c r="E27" s="95" t="s">
        <v>186</v>
      </c>
      <c r="F27" s="94">
        <v>0.0</v>
      </c>
      <c r="G27" s="81">
        <f t="shared" si="5"/>
        <v>0</v>
      </c>
      <c r="H27" s="90"/>
      <c r="I27" s="96"/>
      <c r="K27" s="86" t="s">
        <v>320</v>
      </c>
      <c r="L27" s="69">
        <f t="shared" si="6"/>
        <v>0</v>
      </c>
    </row>
    <row r="28" ht="15.75" customHeight="1">
      <c r="A28" s="63"/>
      <c r="D28" s="63"/>
    </row>
    <row r="29" ht="15.75" customHeight="1">
      <c r="A29" s="63"/>
      <c r="D29" s="63"/>
    </row>
    <row r="30" ht="15.75" customHeight="1">
      <c r="A30" s="63"/>
      <c r="D30" s="63"/>
    </row>
    <row r="31" ht="15.75" customHeight="1">
      <c r="A31" s="63"/>
      <c r="D31" s="63"/>
    </row>
    <row r="32" ht="15.75" customHeight="1">
      <c r="A32" s="63"/>
      <c r="D32" s="63"/>
    </row>
    <row r="33" ht="15.75" customHeight="1">
      <c r="A33" s="63"/>
      <c r="D33" s="63"/>
    </row>
    <row r="34" ht="15.75" customHeight="1">
      <c r="A34" s="63"/>
      <c r="D34" s="63"/>
    </row>
    <row r="35" ht="15.75" customHeight="1">
      <c r="A35" s="63"/>
      <c r="D35" s="63"/>
    </row>
    <row r="36" ht="15.75" customHeight="1">
      <c r="A36" s="63"/>
      <c r="D36" s="63"/>
    </row>
    <row r="37" ht="15.75" customHeight="1">
      <c r="A37" s="63"/>
      <c r="D37" s="63"/>
    </row>
    <row r="38" ht="15.75" customHeight="1">
      <c r="A38" s="63"/>
      <c r="D38" s="63"/>
    </row>
    <row r="39" ht="15.75" customHeight="1">
      <c r="A39" s="63"/>
      <c r="D39" s="63"/>
    </row>
    <row r="40" ht="15.75" customHeight="1">
      <c r="A40" s="63"/>
      <c r="D40" s="63"/>
    </row>
    <row r="41" ht="15.75" customHeight="1">
      <c r="A41" s="63"/>
      <c r="D41" s="63"/>
    </row>
    <row r="42" ht="15.75" customHeight="1">
      <c r="A42" s="63"/>
      <c r="D42" s="63"/>
    </row>
    <row r="43" ht="15.75" customHeight="1">
      <c r="A43" s="63"/>
      <c r="D43" s="63"/>
    </row>
    <row r="44" ht="15.75" customHeight="1">
      <c r="A44" s="63"/>
      <c r="D44" s="63"/>
    </row>
    <row r="45" ht="15.75" customHeight="1">
      <c r="A45" s="63"/>
      <c r="D45" s="63"/>
    </row>
    <row r="46" ht="15.75" customHeight="1">
      <c r="A46" s="63"/>
      <c r="D46" s="63"/>
    </row>
    <row r="47" ht="15.75" customHeight="1">
      <c r="A47" s="63"/>
      <c r="D47" s="63"/>
    </row>
    <row r="48" ht="15.75" customHeight="1">
      <c r="A48" s="63"/>
      <c r="D48" s="63"/>
    </row>
    <row r="49" ht="15.75" customHeight="1">
      <c r="A49" s="63"/>
      <c r="D49" s="63"/>
    </row>
    <row r="50" ht="15.75" customHeight="1">
      <c r="A50" s="63"/>
      <c r="D50" s="63"/>
    </row>
    <row r="51" ht="15.75" customHeight="1">
      <c r="A51" s="63"/>
      <c r="D51" s="63"/>
    </row>
    <row r="52" ht="15.75" customHeight="1">
      <c r="A52" s="63"/>
      <c r="D52" s="63"/>
    </row>
    <row r="53" ht="15.75" customHeight="1">
      <c r="A53" s="63"/>
      <c r="D53" s="63"/>
    </row>
    <row r="54" ht="15.75" customHeight="1">
      <c r="A54" s="63"/>
      <c r="D54" s="63"/>
    </row>
    <row r="55" ht="15.75" customHeight="1">
      <c r="A55" s="63"/>
      <c r="D55" s="63"/>
    </row>
    <row r="56" ht="15.75" customHeight="1">
      <c r="A56" s="63"/>
      <c r="D56" s="63"/>
    </row>
    <row r="57" ht="15.75" customHeight="1">
      <c r="A57" s="63"/>
      <c r="D57" s="63"/>
    </row>
    <row r="58" ht="15.75" customHeight="1">
      <c r="A58" s="63"/>
      <c r="D58" s="63"/>
    </row>
    <row r="59" ht="15.75" customHeight="1">
      <c r="A59" s="63"/>
      <c r="D59" s="63"/>
    </row>
    <row r="60" ht="15.75" customHeight="1">
      <c r="A60" s="63"/>
      <c r="D60" s="63"/>
    </row>
    <row r="61" ht="15.75" customHeight="1">
      <c r="A61" s="63"/>
      <c r="D61" s="63"/>
    </row>
    <row r="62" ht="15.75" customHeight="1">
      <c r="A62" s="63"/>
      <c r="D62" s="63"/>
    </row>
    <row r="63" ht="15.75" customHeight="1">
      <c r="A63" s="63"/>
      <c r="D63" s="63"/>
    </row>
    <row r="64" ht="15.75" customHeight="1">
      <c r="A64" s="63"/>
      <c r="D64" s="63"/>
    </row>
    <row r="65" ht="15.75" customHeight="1">
      <c r="A65" s="63"/>
      <c r="D65" s="63"/>
    </row>
    <row r="66" ht="15.75" customHeight="1">
      <c r="A66" s="63"/>
      <c r="D66" s="63"/>
    </row>
    <row r="67" ht="15.75" customHeight="1">
      <c r="A67" s="63"/>
      <c r="D67" s="63"/>
    </row>
    <row r="68" ht="15.75" customHeight="1">
      <c r="A68" s="63"/>
      <c r="D68" s="63"/>
    </row>
    <row r="69" ht="15.75" customHeight="1">
      <c r="A69" s="63"/>
      <c r="D69" s="63"/>
    </row>
    <row r="70" ht="15.75" customHeight="1">
      <c r="A70" s="63"/>
      <c r="D70" s="63"/>
    </row>
    <row r="71" ht="15.75" customHeight="1">
      <c r="A71" s="63"/>
      <c r="D71" s="63"/>
    </row>
    <row r="72" ht="15.75" customHeight="1">
      <c r="A72" s="63"/>
      <c r="D72" s="63"/>
    </row>
    <row r="73" ht="15.75" customHeight="1">
      <c r="A73" s="63"/>
      <c r="D73" s="63"/>
    </row>
    <row r="74" ht="15.75" customHeight="1">
      <c r="A74" s="63"/>
      <c r="D74" s="63"/>
    </row>
    <row r="75" ht="15.75" customHeight="1">
      <c r="A75" s="63"/>
      <c r="D75" s="63"/>
    </row>
    <row r="76" ht="15.75" customHeight="1">
      <c r="A76" s="63"/>
      <c r="D76" s="63"/>
    </row>
    <row r="77" ht="15.75" customHeight="1">
      <c r="A77" s="63"/>
      <c r="D77" s="63"/>
    </row>
    <row r="78" ht="15.75" customHeight="1">
      <c r="A78" s="63"/>
      <c r="D78" s="63"/>
    </row>
    <row r="79" ht="15.75" customHeight="1">
      <c r="A79" s="63"/>
      <c r="D79" s="63"/>
    </row>
    <row r="80" ht="15.75" customHeight="1">
      <c r="A80" s="63"/>
      <c r="D80" s="63"/>
    </row>
    <row r="81" ht="15.75" customHeight="1">
      <c r="A81" s="63"/>
      <c r="D81" s="63"/>
    </row>
    <row r="82" ht="15.75" customHeight="1">
      <c r="A82" s="63"/>
      <c r="D82" s="63"/>
    </row>
    <row r="83" ht="15.75" customHeight="1">
      <c r="A83" s="63"/>
      <c r="D83" s="63"/>
    </row>
    <row r="84" ht="15.75" customHeight="1">
      <c r="A84" s="63"/>
      <c r="D84" s="63"/>
    </row>
    <row r="85" ht="15.75" customHeight="1">
      <c r="A85" s="63"/>
      <c r="D85" s="63"/>
    </row>
    <row r="86" ht="15.75" customHeight="1">
      <c r="A86" s="63"/>
      <c r="D86" s="63"/>
    </row>
    <row r="87" ht="15.75" customHeight="1">
      <c r="A87" s="63"/>
      <c r="D87" s="63"/>
    </row>
    <row r="88" ht="15.75" customHeight="1">
      <c r="A88" s="63"/>
      <c r="D88" s="63"/>
    </row>
    <row r="89" ht="15.75" customHeight="1">
      <c r="A89" s="63"/>
      <c r="D89" s="63"/>
    </row>
    <row r="90" ht="15.75" customHeight="1">
      <c r="A90" s="63"/>
      <c r="D90" s="63"/>
    </row>
    <row r="91" ht="15.75" customHeight="1">
      <c r="A91" s="63"/>
      <c r="D91" s="63"/>
    </row>
    <row r="92" ht="15.75" customHeight="1">
      <c r="A92" s="63"/>
      <c r="D92" s="63"/>
    </row>
    <row r="93" ht="15.75" customHeight="1">
      <c r="A93" s="63"/>
      <c r="D93" s="63"/>
    </row>
    <row r="94" ht="15.75" customHeight="1">
      <c r="A94" s="63"/>
      <c r="D94" s="63"/>
    </row>
    <row r="95" ht="15.75" customHeight="1">
      <c r="A95" s="63"/>
      <c r="D95" s="63"/>
    </row>
    <row r="96" ht="15.75" customHeight="1">
      <c r="A96" s="63"/>
      <c r="D96" s="63"/>
    </row>
    <row r="97" ht="15.75" customHeight="1">
      <c r="A97" s="63"/>
      <c r="D97" s="63"/>
    </row>
    <row r="98" ht="15.75" customHeight="1">
      <c r="A98" s="63"/>
      <c r="D98" s="63"/>
    </row>
    <row r="99" ht="15.75" customHeight="1">
      <c r="A99" s="63"/>
      <c r="D99" s="63"/>
    </row>
    <row r="100" ht="15.75" customHeight="1">
      <c r="A100" s="63"/>
      <c r="D100" s="63"/>
    </row>
    <row r="101" ht="15.75" customHeight="1">
      <c r="A101" s="63"/>
      <c r="D101" s="63"/>
    </row>
    <row r="102" ht="15.75" customHeight="1">
      <c r="A102" s="63"/>
      <c r="D102" s="63"/>
    </row>
    <row r="103" ht="15.75" customHeight="1">
      <c r="A103" s="63"/>
      <c r="D103" s="63"/>
    </row>
    <row r="104" ht="15.75" customHeight="1">
      <c r="A104" s="63"/>
      <c r="D104" s="63"/>
    </row>
    <row r="105" ht="15.75" customHeight="1">
      <c r="A105" s="63"/>
      <c r="D105" s="63"/>
    </row>
    <row r="106" ht="15.75" customHeight="1">
      <c r="A106" s="63"/>
      <c r="D106" s="63"/>
    </row>
    <row r="107" ht="15.75" customHeight="1">
      <c r="A107" s="63"/>
      <c r="D107" s="63"/>
    </row>
    <row r="108" ht="15.75" customHeight="1">
      <c r="A108" s="63"/>
      <c r="D108" s="63"/>
    </row>
    <row r="109" ht="15.75" customHeight="1">
      <c r="A109" s="63"/>
      <c r="D109" s="63"/>
    </row>
    <row r="110" ht="15.75" customHeight="1">
      <c r="A110" s="63"/>
      <c r="D110" s="63"/>
    </row>
    <row r="111" ht="15.75" customHeight="1">
      <c r="A111" s="63"/>
      <c r="D111" s="63"/>
    </row>
    <row r="112" ht="15.75" customHeight="1">
      <c r="A112" s="63"/>
      <c r="D112" s="63"/>
    </row>
    <row r="113" ht="15.75" customHeight="1">
      <c r="A113" s="63"/>
      <c r="D113" s="63"/>
    </row>
    <row r="114" ht="15.75" customHeight="1">
      <c r="A114" s="63"/>
      <c r="D114" s="63"/>
    </row>
    <row r="115" ht="15.75" customHeight="1">
      <c r="A115" s="63"/>
      <c r="D115" s="63"/>
    </row>
    <row r="116" ht="15.75" customHeight="1">
      <c r="A116" s="63"/>
      <c r="D116" s="63"/>
    </row>
    <row r="117" ht="15.75" customHeight="1">
      <c r="A117" s="63"/>
      <c r="D117" s="63"/>
    </row>
    <row r="118" ht="15.75" customHeight="1">
      <c r="A118" s="63"/>
      <c r="D118" s="63"/>
    </row>
    <row r="119" ht="15.75" customHeight="1">
      <c r="A119" s="63"/>
      <c r="D119" s="63"/>
    </row>
    <row r="120" ht="15.75" customHeight="1">
      <c r="A120" s="63"/>
      <c r="D120" s="63"/>
    </row>
    <row r="121" ht="15.75" customHeight="1">
      <c r="A121" s="63"/>
      <c r="D121" s="63"/>
    </row>
    <row r="122" ht="15.75" customHeight="1">
      <c r="A122" s="63"/>
      <c r="D122" s="63"/>
    </row>
    <row r="123" ht="15.75" customHeight="1">
      <c r="A123" s="63"/>
      <c r="D123" s="63"/>
    </row>
    <row r="124" ht="15.75" customHeight="1">
      <c r="A124" s="63"/>
      <c r="D124" s="63"/>
    </row>
    <row r="125" ht="15.75" customHeight="1">
      <c r="A125" s="63"/>
      <c r="D125" s="63"/>
    </row>
    <row r="126" ht="15.75" customHeight="1">
      <c r="A126" s="63"/>
      <c r="D126" s="63"/>
    </row>
    <row r="127" ht="15.75" customHeight="1">
      <c r="A127" s="63"/>
      <c r="D127" s="63"/>
    </row>
    <row r="128" ht="15.75" customHeight="1">
      <c r="A128" s="63"/>
      <c r="D128" s="63"/>
    </row>
    <row r="129" ht="15.75" customHeight="1">
      <c r="A129" s="63"/>
      <c r="D129" s="63"/>
    </row>
    <row r="130" ht="15.75" customHeight="1">
      <c r="A130" s="63"/>
      <c r="D130" s="63"/>
    </row>
    <row r="131" ht="15.75" customHeight="1">
      <c r="A131" s="63"/>
      <c r="D131" s="63"/>
    </row>
    <row r="132" ht="15.75" customHeight="1">
      <c r="A132" s="63"/>
      <c r="D132" s="63"/>
    </row>
    <row r="133" ht="15.75" customHeight="1">
      <c r="A133" s="63"/>
      <c r="D133" s="63"/>
    </row>
    <row r="134" ht="15.75" customHeight="1">
      <c r="A134" s="63"/>
      <c r="D134" s="63"/>
    </row>
    <row r="135" ht="15.75" customHeight="1">
      <c r="A135" s="63"/>
      <c r="D135" s="63"/>
    </row>
    <row r="136" ht="15.75" customHeight="1">
      <c r="A136" s="63"/>
      <c r="D136" s="63"/>
    </row>
    <row r="137" ht="15.75" customHeight="1">
      <c r="A137" s="63"/>
      <c r="D137" s="63"/>
    </row>
    <row r="138" ht="15.75" customHeight="1">
      <c r="A138" s="63"/>
      <c r="D138" s="63"/>
    </row>
    <row r="139" ht="15.75" customHeight="1">
      <c r="A139" s="63"/>
      <c r="D139" s="63"/>
    </row>
    <row r="140" ht="15.75" customHeight="1">
      <c r="A140" s="63"/>
      <c r="D140" s="63"/>
    </row>
    <row r="141" ht="15.75" customHeight="1">
      <c r="A141" s="63"/>
      <c r="D141" s="63"/>
    </row>
    <row r="142" ht="15.75" customHeight="1">
      <c r="A142" s="63"/>
      <c r="D142" s="63"/>
    </row>
    <row r="143" ht="15.75" customHeight="1">
      <c r="A143" s="63"/>
      <c r="D143" s="63"/>
    </row>
    <row r="144" ht="15.75" customHeight="1">
      <c r="A144" s="63"/>
      <c r="D144" s="63"/>
    </row>
    <row r="145" ht="15.75" customHeight="1">
      <c r="A145" s="63"/>
      <c r="D145" s="63"/>
    </row>
    <row r="146" ht="15.75" customHeight="1">
      <c r="A146" s="63"/>
      <c r="D146" s="63"/>
    </row>
    <row r="147" ht="15.75" customHeight="1">
      <c r="A147" s="63"/>
      <c r="D147" s="63"/>
    </row>
    <row r="148" ht="15.75" customHeight="1">
      <c r="A148" s="63"/>
      <c r="D148" s="63"/>
    </row>
    <row r="149" ht="15.75" customHeight="1">
      <c r="A149" s="63"/>
      <c r="D149" s="63"/>
    </row>
    <row r="150" ht="15.75" customHeight="1">
      <c r="A150" s="63"/>
      <c r="D150" s="63"/>
    </row>
    <row r="151" ht="15.75" customHeight="1">
      <c r="A151" s="63"/>
      <c r="D151" s="63"/>
    </row>
    <row r="152" ht="15.75" customHeight="1">
      <c r="A152" s="63"/>
      <c r="D152" s="63"/>
    </row>
    <row r="153" ht="15.75" customHeight="1">
      <c r="A153" s="63"/>
      <c r="D153" s="63"/>
    </row>
    <row r="154" ht="15.75" customHeight="1">
      <c r="A154" s="63"/>
      <c r="D154" s="63"/>
    </row>
    <row r="155" ht="15.75" customHeight="1">
      <c r="A155" s="63"/>
      <c r="D155" s="63"/>
    </row>
    <row r="156" ht="15.75" customHeight="1">
      <c r="A156" s="63"/>
      <c r="D156" s="63"/>
    </row>
    <row r="157" ht="15.75" customHeight="1">
      <c r="A157" s="63"/>
      <c r="D157" s="63"/>
    </row>
    <row r="158" ht="15.75" customHeight="1">
      <c r="A158" s="63"/>
      <c r="D158" s="63"/>
    </row>
    <row r="159" ht="15.75" customHeight="1">
      <c r="A159" s="63"/>
      <c r="D159" s="63"/>
    </row>
    <row r="160" ht="15.75" customHeight="1">
      <c r="A160" s="63"/>
      <c r="D160" s="63"/>
    </row>
    <row r="161" ht="15.75" customHeight="1">
      <c r="A161" s="63"/>
      <c r="D161" s="63"/>
    </row>
    <row r="162" ht="15.75" customHeight="1">
      <c r="A162" s="63"/>
      <c r="D162" s="63"/>
    </row>
    <row r="163" ht="15.75" customHeight="1">
      <c r="A163" s="63"/>
      <c r="D163" s="63"/>
    </row>
    <row r="164" ht="15.75" customHeight="1">
      <c r="A164" s="63"/>
      <c r="D164" s="63"/>
    </row>
    <row r="165" ht="15.75" customHeight="1">
      <c r="A165" s="63"/>
      <c r="D165" s="63"/>
    </row>
    <row r="166" ht="15.75" customHeight="1">
      <c r="A166" s="63"/>
      <c r="D166" s="63"/>
    </row>
    <row r="167" ht="15.75" customHeight="1">
      <c r="A167" s="63"/>
      <c r="D167" s="63"/>
    </row>
    <row r="168" ht="15.75" customHeight="1">
      <c r="A168" s="63"/>
      <c r="D168" s="63"/>
    </row>
    <row r="169" ht="15.75" customHeight="1">
      <c r="A169" s="63"/>
      <c r="D169" s="63"/>
    </row>
    <row r="170" ht="15.75" customHeight="1">
      <c r="A170" s="63"/>
      <c r="D170" s="63"/>
    </row>
    <row r="171" ht="15.75" customHeight="1">
      <c r="A171" s="63"/>
      <c r="D171" s="63"/>
    </row>
    <row r="172" ht="15.75" customHeight="1">
      <c r="A172" s="63"/>
      <c r="D172" s="63"/>
    </row>
    <row r="173" ht="15.75" customHeight="1">
      <c r="A173" s="63"/>
      <c r="D173" s="63"/>
    </row>
    <row r="174" ht="15.75" customHeight="1">
      <c r="A174" s="63"/>
      <c r="D174" s="63"/>
    </row>
    <row r="175" ht="15.75" customHeight="1">
      <c r="A175" s="63"/>
      <c r="D175" s="63"/>
    </row>
    <row r="176" ht="15.75" customHeight="1">
      <c r="A176" s="63"/>
      <c r="D176" s="63"/>
    </row>
    <row r="177" ht="15.75" customHeight="1">
      <c r="A177" s="63"/>
      <c r="D177" s="63"/>
    </row>
    <row r="178" ht="15.75" customHeight="1">
      <c r="A178" s="63"/>
      <c r="D178" s="63"/>
    </row>
    <row r="179" ht="15.75" customHeight="1">
      <c r="A179" s="63"/>
      <c r="D179" s="63"/>
    </row>
    <row r="180" ht="15.75" customHeight="1">
      <c r="A180" s="63"/>
      <c r="D180" s="63"/>
    </row>
    <row r="181" ht="15.75" customHeight="1">
      <c r="A181" s="63"/>
      <c r="D181" s="63"/>
    </row>
    <row r="182" ht="15.75" customHeight="1">
      <c r="A182" s="63"/>
      <c r="D182" s="63"/>
    </row>
    <row r="183" ht="15.75" customHeight="1">
      <c r="A183" s="63"/>
      <c r="D183" s="63"/>
    </row>
    <row r="184" ht="15.75" customHeight="1">
      <c r="A184" s="63"/>
      <c r="D184" s="63"/>
    </row>
    <row r="185" ht="15.75" customHeight="1">
      <c r="A185" s="63"/>
      <c r="D185" s="63"/>
    </row>
    <row r="186" ht="15.75" customHeight="1">
      <c r="A186" s="63"/>
      <c r="D186" s="63"/>
    </row>
    <row r="187" ht="15.75" customHeight="1">
      <c r="A187" s="63"/>
      <c r="D187" s="63"/>
    </row>
    <row r="188" ht="15.75" customHeight="1">
      <c r="A188" s="63"/>
      <c r="D188" s="63"/>
    </row>
    <row r="189" ht="15.75" customHeight="1">
      <c r="A189" s="63"/>
      <c r="D189" s="63"/>
    </row>
    <row r="190" ht="15.75" customHeight="1">
      <c r="A190" s="63"/>
      <c r="D190" s="63"/>
    </row>
    <row r="191" ht="15.75" customHeight="1">
      <c r="A191" s="63"/>
      <c r="D191" s="63"/>
    </row>
    <row r="192" ht="15.75" customHeight="1">
      <c r="A192" s="63"/>
      <c r="D192" s="63"/>
    </row>
    <row r="193" ht="15.75" customHeight="1">
      <c r="A193" s="63"/>
      <c r="D193" s="63"/>
    </row>
    <row r="194" ht="15.75" customHeight="1">
      <c r="A194" s="63"/>
      <c r="D194" s="63"/>
    </row>
    <row r="195" ht="15.75" customHeight="1">
      <c r="A195" s="63"/>
      <c r="D195" s="63"/>
    </row>
    <row r="196" ht="15.75" customHeight="1">
      <c r="A196" s="63"/>
      <c r="D196" s="63"/>
    </row>
    <row r="197" ht="15.75" customHeight="1">
      <c r="A197" s="63"/>
      <c r="D197" s="63"/>
    </row>
    <row r="198" ht="15.75" customHeight="1">
      <c r="A198" s="63"/>
      <c r="D198" s="63"/>
    </row>
    <row r="199" ht="15.75" customHeight="1">
      <c r="A199" s="63"/>
      <c r="D199" s="63"/>
    </row>
    <row r="200" ht="15.75" customHeight="1">
      <c r="A200" s="63"/>
      <c r="D200" s="63"/>
    </row>
    <row r="201" ht="15.75" customHeight="1">
      <c r="A201" s="63"/>
      <c r="D201" s="63"/>
    </row>
    <row r="202" ht="15.75" customHeight="1">
      <c r="A202" s="63"/>
      <c r="D202" s="63"/>
    </row>
    <row r="203" ht="15.75" customHeight="1">
      <c r="A203" s="63"/>
      <c r="D203" s="63"/>
    </row>
    <row r="204" ht="15.75" customHeight="1">
      <c r="A204" s="63"/>
      <c r="D204" s="63"/>
    </row>
    <row r="205" ht="15.75" customHeight="1">
      <c r="A205" s="63"/>
      <c r="D205" s="63"/>
    </row>
    <row r="206" ht="15.75" customHeight="1">
      <c r="A206" s="63"/>
      <c r="D206" s="63"/>
    </row>
    <row r="207" ht="15.75" customHeight="1">
      <c r="A207" s="63"/>
      <c r="D207" s="63"/>
    </row>
    <row r="208" ht="15.75" customHeight="1">
      <c r="A208" s="63"/>
      <c r="D208" s="63"/>
    </row>
    <row r="209" ht="15.75" customHeight="1">
      <c r="A209" s="63"/>
      <c r="D209" s="63"/>
    </row>
    <row r="210" ht="15.75" customHeight="1">
      <c r="A210" s="63"/>
      <c r="D210" s="63"/>
    </row>
    <row r="211" ht="15.75" customHeight="1">
      <c r="A211" s="63"/>
      <c r="D211" s="63"/>
    </row>
    <row r="212" ht="15.75" customHeight="1">
      <c r="A212" s="63"/>
      <c r="D212" s="63"/>
    </row>
    <row r="213" ht="15.75" customHeight="1">
      <c r="A213" s="63"/>
      <c r="D213" s="63"/>
    </row>
    <row r="214" ht="15.75" customHeight="1">
      <c r="A214" s="63"/>
      <c r="D214" s="63"/>
    </row>
    <row r="215" ht="15.75" customHeight="1">
      <c r="A215" s="63"/>
      <c r="D215" s="63"/>
    </row>
    <row r="216" ht="15.75" customHeight="1">
      <c r="A216" s="63"/>
      <c r="D216" s="63"/>
    </row>
    <row r="217" ht="15.75" customHeight="1">
      <c r="A217" s="63"/>
      <c r="D217" s="63"/>
    </row>
    <row r="218" ht="15.75" customHeight="1">
      <c r="A218" s="63"/>
      <c r="D218" s="63"/>
    </row>
    <row r="219" ht="15.75" customHeight="1">
      <c r="A219" s="63"/>
      <c r="D219" s="63"/>
    </row>
    <row r="220" ht="15.75" customHeight="1">
      <c r="A220" s="63"/>
      <c r="D220" s="63"/>
    </row>
    <row r="221" ht="15.75" customHeight="1">
      <c r="A221" s="63"/>
      <c r="D221" s="63"/>
    </row>
    <row r="222" ht="15.75" customHeight="1">
      <c r="A222" s="63"/>
      <c r="D222" s="63"/>
    </row>
    <row r="223" ht="15.75" customHeight="1">
      <c r="A223" s="63"/>
      <c r="D223" s="63"/>
    </row>
    <row r="224" ht="15.75" customHeight="1">
      <c r="A224" s="63"/>
      <c r="D224" s="63"/>
    </row>
    <row r="225" ht="15.75" customHeight="1">
      <c r="A225" s="63"/>
      <c r="D225" s="63"/>
    </row>
    <row r="226" ht="15.75" customHeight="1">
      <c r="A226" s="63"/>
      <c r="D226" s="63"/>
    </row>
    <row r="227" ht="15.75" customHeight="1">
      <c r="A227" s="63"/>
      <c r="D227" s="63"/>
    </row>
    <row r="228" ht="15.75" customHeight="1">
      <c r="A228" s="63"/>
      <c r="D228" s="63"/>
    </row>
    <row r="229" ht="15.75" customHeight="1">
      <c r="A229" s="63"/>
      <c r="D229" s="63"/>
    </row>
    <row r="230" ht="15.75" customHeight="1">
      <c r="A230" s="63"/>
      <c r="D230" s="63"/>
    </row>
    <row r="231" ht="15.75" customHeight="1">
      <c r="A231" s="63"/>
      <c r="D231" s="63"/>
    </row>
    <row r="232" ht="15.75" customHeight="1">
      <c r="A232" s="63"/>
      <c r="D232" s="63"/>
    </row>
    <row r="233" ht="15.75" customHeight="1">
      <c r="A233" s="63"/>
      <c r="D233" s="63"/>
    </row>
    <row r="234" ht="15.75" customHeight="1">
      <c r="A234" s="63"/>
      <c r="D234" s="63"/>
    </row>
    <row r="235" ht="15.75" customHeight="1">
      <c r="A235" s="63"/>
      <c r="D235" s="63"/>
    </row>
    <row r="236" ht="15.75" customHeight="1">
      <c r="A236" s="63"/>
      <c r="D236" s="63"/>
    </row>
    <row r="237" ht="15.75" customHeight="1">
      <c r="A237" s="63"/>
      <c r="D237" s="63"/>
    </row>
    <row r="238" ht="15.75" customHeight="1">
      <c r="A238" s="63"/>
      <c r="D238" s="63"/>
    </row>
    <row r="239" ht="15.75" customHeight="1">
      <c r="A239" s="63"/>
      <c r="D239" s="63"/>
    </row>
    <row r="240" ht="15.75" customHeight="1">
      <c r="A240" s="63"/>
      <c r="D240" s="63"/>
    </row>
    <row r="241" ht="15.75" customHeight="1">
      <c r="A241" s="63"/>
      <c r="D241" s="63"/>
    </row>
    <row r="242" ht="15.75" customHeight="1">
      <c r="A242" s="63"/>
      <c r="D242" s="63"/>
    </row>
    <row r="243" ht="15.75" customHeight="1">
      <c r="A243" s="63"/>
      <c r="D243" s="63"/>
    </row>
    <row r="244" ht="15.75" customHeight="1">
      <c r="A244" s="63"/>
      <c r="D244" s="63"/>
    </row>
    <row r="245" ht="15.75" customHeight="1">
      <c r="A245" s="63"/>
      <c r="D245" s="63"/>
    </row>
    <row r="246" ht="15.75" customHeight="1">
      <c r="A246" s="63"/>
      <c r="D246" s="63"/>
    </row>
    <row r="247" ht="15.75" customHeight="1">
      <c r="A247" s="63"/>
      <c r="D247" s="63"/>
    </row>
    <row r="248" ht="15.75" customHeight="1">
      <c r="A248" s="63"/>
      <c r="D248" s="63"/>
    </row>
    <row r="249" ht="15.75" customHeight="1">
      <c r="A249" s="63"/>
      <c r="D249" s="63"/>
    </row>
    <row r="250" ht="15.75" customHeight="1">
      <c r="A250" s="63"/>
      <c r="D250" s="63"/>
    </row>
    <row r="251" ht="15.75" customHeight="1">
      <c r="A251" s="63"/>
      <c r="D251" s="63"/>
    </row>
    <row r="252" ht="15.75" customHeight="1">
      <c r="A252" s="63"/>
      <c r="D252" s="63"/>
    </row>
    <row r="253" ht="15.75" customHeight="1">
      <c r="A253" s="63"/>
      <c r="D253" s="63"/>
    </row>
    <row r="254" ht="15.75" customHeight="1">
      <c r="A254" s="63"/>
      <c r="D254" s="63"/>
    </row>
    <row r="255" ht="15.75" customHeight="1">
      <c r="A255" s="63"/>
      <c r="D255" s="63"/>
    </row>
    <row r="256" ht="15.75" customHeight="1">
      <c r="A256" s="63"/>
      <c r="D256" s="63"/>
    </row>
    <row r="257" ht="15.75" customHeight="1">
      <c r="A257" s="63"/>
      <c r="D257" s="63"/>
    </row>
    <row r="258" ht="15.75" customHeight="1">
      <c r="A258" s="63"/>
      <c r="D258" s="63"/>
    </row>
    <row r="259" ht="15.75" customHeight="1">
      <c r="A259" s="63"/>
      <c r="D259" s="63"/>
    </row>
    <row r="260" ht="15.75" customHeight="1">
      <c r="A260" s="63"/>
      <c r="D260" s="63"/>
    </row>
    <row r="261" ht="15.75" customHeight="1">
      <c r="A261" s="63"/>
      <c r="D261" s="63"/>
    </row>
    <row r="262" ht="15.75" customHeight="1">
      <c r="A262" s="63"/>
      <c r="D262" s="63"/>
    </row>
    <row r="263" ht="15.75" customHeight="1">
      <c r="A263" s="63"/>
      <c r="D263" s="63"/>
    </row>
    <row r="264" ht="15.75" customHeight="1">
      <c r="A264" s="63"/>
      <c r="D264" s="63"/>
    </row>
    <row r="265" ht="15.75" customHeight="1">
      <c r="A265" s="63"/>
      <c r="D265" s="63"/>
    </row>
    <row r="266" ht="15.75" customHeight="1">
      <c r="A266" s="63"/>
      <c r="D266" s="63"/>
    </row>
    <row r="267" ht="15.75" customHeight="1">
      <c r="A267" s="63"/>
      <c r="D267" s="63"/>
    </row>
    <row r="268" ht="15.75" customHeight="1">
      <c r="A268" s="63"/>
      <c r="D268" s="63"/>
    </row>
    <row r="269" ht="15.75" customHeight="1">
      <c r="A269" s="63"/>
      <c r="D269" s="63"/>
    </row>
    <row r="270" ht="15.75" customHeight="1">
      <c r="A270" s="63"/>
      <c r="D270" s="63"/>
    </row>
    <row r="271" ht="15.75" customHeight="1">
      <c r="A271" s="63"/>
      <c r="D271" s="63"/>
    </row>
    <row r="272" ht="15.75" customHeight="1">
      <c r="A272" s="63"/>
      <c r="D272" s="63"/>
    </row>
    <row r="273" ht="15.75" customHeight="1">
      <c r="A273" s="63"/>
      <c r="D273" s="63"/>
    </row>
    <row r="274" ht="15.75" customHeight="1">
      <c r="A274" s="63"/>
      <c r="D274" s="63"/>
    </row>
    <row r="275" ht="15.75" customHeight="1">
      <c r="A275" s="63"/>
      <c r="D275" s="63"/>
    </row>
    <row r="276" ht="15.75" customHeight="1">
      <c r="A276" s="63"/>
      <c r="D276" s="63"/>
    </row>
    <row r="277" ht="15.75" customHeight="1">
      <c r="A277" s="63"/>
      <c r="D277" s="63"/>
    </row>
    <row r="278" ht="15.75" customHeight="1">
      <c r="A278" s="63"/>
      <c r="D278" s="63"/>
    </row>
    <row r="279" ht="15.75" customHeight="1">
      <c r="A279" s="63"/>
      <c r="D279" s="63"/>
    </row>
    <row r="280" ht="15.75" customHeight="1">
      <c r="A280" s="63"/>
      <c r="D280" s="63"/>
    </row>
    <row r="281" ht="15.75" customHeight="1">
      <c r="A281" s="63"/>
      <c r="D281" s="63"/>
    </row>
    <row r="282" ht="15.75" customHeight="1">
      <c r="A282" s="63"/>
      <c r="D282" s="63"/>
    </row>
    <row r="283" ht="15.75" customHeight="1">
      <c r="A283" s="63"/>
      <c r="D283" s="63"/>
    </row>
    <row r="284" ht="15.75" customHeight="1">
      <c r="A284" s="63"/>
      <c r="D284" s="63"/>
    </row>
    <row r="285" ht="15.75" customHeight="1">
      <c r="A285" s="63"/>
      <c r="D285" s="63"/>
    </row>
    <row r="286" ht="15.75" customHeight="1">
      <c r="A286" s="63"/>
      <c r="D286" s="63"/>
    </row>
    <row r="287" ht="15.75" customHeight="1">
      <c r="A287" s="63"/>
      <c r="D287" s="63"/>
    </row>
    <row r="288" ht="15.75" customHeight="1">
      <c r="A288" s="63"/>
      <c r="D288" s="63"/>
    </row>
    <row r="289" ht="15.75" customHeight="1">
      <c r="A289" s="63"/>
      <c r="D289" s="63"/>
    </row>
    <row r="290" ht="15.75" customHeight="1">
      <c r="A290" s="63"/>
      <c r="D290" s="63"/>
    </row>
    <row r="291" ht="15.75" customHeight="1">
      <c r="A291" s="63"/>
      <c r="D291" s="63"/>
    </row>
    <row r="292" ht="15.75" customHeight="1">
      <c r="A292" s="63"/>
      <c r="D292" s="63"/>
    </row>
    <row r="293" ht="15.75" customHeight="1">
      <c r="A293" s="63"/>
      <c r="D293" s="63"/>
    </row>
    <row r="294" ht="15.75" customHeight="1">
      <c r="A294" s="63"/>
      <c r="D294" s="63"/>
    </row>
    <row r="295" ht="15.75" customHeight="1">
      <c r="A295" s="63"/>
      <c r="D295" s="63"/>
    </row>
    <row r="296" ht="15.75" customHeight="1">
      <c r="A296" s="63"/>
      <c r="D296" s="63"/>
    </row>
    <row r="297" ht="15.75" customHeight="1">
      <c r="A297" s="63"/>
      <c r="D297" s="63"/>
    </row>
    <row r="298" ht="15.75" customHeight="1">
      <c r="A298" s="63"/>
      <c r="D298" s="63"/>
    </row>
    <row r="299" ht="15.75" customHeight="1">
      <c r="A299" s="63"/>
      <c r="D299" s="63"/>
    </row>
    <row r="300" ht="15.75" customHeight="1">
      <c r="A300" s="63"/>
      <c r="D300" s="63"/>
    </row>
    <row r="301" ht="15.75" customHeight="1">
      <c r="A301" s="63"/>
      <c r="D301" s="63"/>
    </row>
    <row r="302" ht="15.75" customHeight="1">
      <c r="A302" s="63"/>
      <c r="D302" s="63"/>
    </row>
    <row r="303" ht="15.75" customHeight="1">
      <c r="A303" s="63"/>
      <c r="D303" s="63"/>
    </row>
    <row r="304" ht="15.75" customHeight="1">
      <c r="A304" s="63"/>
      <c r="D304" s="63"/>
    </row>
    <row r="305" ht="15.75" customHeight="1">
      <c r="A305" s="63"/>
      <c r="D305" s="63"/>
    </row>
    <row r="306" ht="15.75" customHeight="1">
      <c r="A306" s="63"/>
      <c r="D306" s="63"/>
    </row>
    <row r="307" ht="15.75" customHeight="1">
      <c r="A307" s="63"/>
      <c r="D307" s="63"/>
    </row>
    <row r="308" ht="15.75" customHeight="1">
      <c r="A308" s="63"/>
      <c r="D308" s="63"/>
    </row>
    <row r="309" ht="15.75" customHeight="1">
      <c r="A309" s="63"/>
      <c r="D309" s="63"/>
    </row>
    <row r="310" ht="15.75" customHeight="1">
      <c r="A310" s="63"/>
      <c r="D310" s="63"/>
    </row>
    <row r="311" ht="15.75" customHeight="1">
      <c r="A311" s="63"/>
      <c r="D311" s="63"/>
    </row>
    <row r="312" ht="15.75" customHeight="1">
      <c r="A312" s="63"/>
      <c r="D312" s="63"/>
    </row>
    <row r="313" ht="15.75" customHeight="1">
      <c r="A313" s="63"/>
      <c r="D313" s="63"/>
    </row>
    <row r="314" ht="15.75" customHeight="1">
      <c r="A314" s="63"/>
      <c r="D314" s="63"/>
    </row>
    <row r="315" ht="15.75" customHeight="1">
      <c r="A315" s="63"/>
      <c r="D315" s="63"/>
    </row>
    <row r="316" ht="15.75" customHeight="1">
      <c r="A316" s="63"/>
      <c r="D316" s="63"/>
    </row>
    <row r="317" ht="15.75" customHeight="1">
      <c r="A317" s="63"/>
      <c r="D317" s="63"/>
    </row>
    <row r="318" ht="15.75" customHeight="1">
      <c r="A318" s="63"/>
      <c r="D318" s="63"/>
    </row>
    <row r="319" ht="15.75" customHeight="1">
      <c r="A319" s="63"/>
      <c r="D319" s="63"/>
    </row>
    <row r="320" ht="15.75" customHeight="1">
      <c r="A320" s="63"/>
      <c r="D320" s="63"/>
    </row>
    <row r="321" ht="15.75" customHeight="1">
      <c r="A321" s="63"/>
      <c r="D321" s="63"/>
    </row>
    <row r="322" ht="15.75" customHeight="1">
      <c r="A322" s="63"/>
      <c r="D322" s="63"/>
    </row>
    <row r="323" ht="15.75" customHeight="1">
      <c r="A323" s="63"/>
      <c r="D323" s="63"/>
    </row>
    <row r="324" ht="15.75" customHeight="1">
      <c r="A324" s="63"/>
      <c r="D324" s="63"/>
    </row>
    <row r="325" ht="15.75" customHeight="1">
      <c r="A325" s="63"/>
      <c r="D325" s="63"/>
    </row>
    <row r="326" ht="15.75" customHeight="1">
      <c r="A326" s="63"/>
      <c r="D326" s="63"/>
    </row>
    <row r="327" ht="15.75" customHeight="1">
      <c r="A327" s="63"/>
      <c r="D327" s="63"/>
    </row>
    <row r="328" ht="15.75" customHeight="1">
      <c r="A328" s="63"/>
      <c r="D328" s="63"/>
    </row>
    <row r="329" ht="15.75" customHeight="1">
      <c r="A329" s="63"/>
      <c r="D329" s="63"/>
    </row>
    <row r="330" ht="15.75" customHeight="1">
      <c r="A330" s="63"/>
      <c r="D330" s="63"/>
    </row>
    <row r="331" ht="15.75" customHeight="1">
      <c r="A331" s="63"/>
      <c r="D331" s="63"/>
    </row>
    <row r="332" ht="15.75" customHeight="1">
      <c r="A332" s="63"/>
      <c r="D332" s="63"/>
    </row>
    <row r="333" ht="15.75" customHeight="1">
      <c r="A333" s="63"/>
      <c r="D333" s="63"/>
    </row>
    <row r="334" ht="15.75" customHeight="1">
      <c r="A334" s="63"/>
      <c r="D334" s="63"/>
    </row>
    <row r="335" ht="15.75" customHeight="1">
      <c r="A335" s="63"/>
      <c r="D335" s="63"/>
    </row>
    <row r="336" ht="15.75" customHeight="1">
      <c r="A336" s="63"/>
      <c r="D336" s="63"/>
    </row>
    <row r="337" ht="15.75" customHeight="1">
      <c r="A337" s="63"/>
      <c r="D337" s="63"/>
    </row>
    <row r="338" ht="15.75" customHeight="1">
      <c r="A338" s="63"/>
      <c r="D338" s="63"/>
    </row>
    <row r="339" ht="15.75" customHeight="1">
      <c r="A339" s="63"/>
      <c r="D339" s="63"/>
    </row>
    <row r="340" ht="15.75" customHeight="1">
      <c r="A340" s="63"/>
      <c r="D340" s="63"/>
    </row>
    <row r="341" ht="15.75" customHeight="1">
      <c r="A341" s="63"/>
      <c r="D341" s="63"/>
    </row>
    <row r="342" ht="15.75" customHeight="1">
      <c r="A342" s="63"/>
      <c r="D342" s="63"/>
    </row>
    <row r="343" ht="15.75" customHeight="1">
      <c r="A343" s="63"/>
      <c r="D343" s="63"/>
    </row>
    <row r="344" ht="15.75" customHeight="1">
      <c r="A344" s="63"/>
      <c r="D344" s="63"/>
    </row>
    <row r="345" ht="15.75" customHeight="1">
      <c r="A345" s="63"/>
      <c r="D345" s="63"/>
    </row>
    <row r="346" ht="15.75" customHeight="1">
      <c r="A346" s="63"/>
      <c r="D346" s="63"/>
    </row>
    <row r="347" ht="15.75" customHeight="1">
      <c r="A347" s="63"/>
      <c r="D347" s="63"/>
    </row>
    <row r="348" ht="15.75" customHeight="1">
      <c r="A348" s="63"/>
      <c r="D348" s="63"/>
    </row>
    <row r="349" ht="15.75" customHeight="1">
      <c r="A349" s="63"/>
      <c r="D349" s="63"/>
    </row>
    <row r="350" ht="15.75" customHeight="1">
      <c r="A350" s="63"/>
      <c r="D350" s="63"/>
    </row>
    <row r="351" ht="15.75" customHeight="1">
      <c r="A351" s="63"/>
      <c r="D351" s="63"/>
    </row>
    <row r="352" ht="15.75" customHeight="1">
      <c r="A352" s="63"/>
      <c r="D352" s="63"/>
    </row>
    <row r="353" ht="15.75" customHeight="1">
      <c r="A353" s="63"/>
      <c r="D353" s="63"/>
    </row>
    <row r="354" ht="15.75" customHeight="1">
      <c r="A354" s="63"/>
      <c r="D354" s="63"/>
    </row>
    <row r="355" ht="15.75" customHeight="1">
      <c r="A355" s="63"/>
      <c r="D355" s="63"/>
    </row>
    <row r="356" ht="15.75" customHeight="1">
      <c r="A356" s="63"/>
      <c r="D356" s="63"/>
    </row>
    <row r="357" ht="15.75" customHeight="1">
      <c r="A357" s="63"/>
      <c r="D357" s="63"/>
    </row>
    <row r="358" ht="15.75" customHeight="1">
      <c r="A358" s="63"/>
      <c r="D358" s="63"/>
    </row>
    <row r="359" ht="15.75" customHeight="1">
      <c r="A359" s="63"/>
      <c r="D359" s="63"/>
    </row>
    <row r="360" ht="15.75" customHeight="1">
      <c r="A360" s="63"/>
      <c r="D360" s="63"/>
    </row>
    <row r="361" ht="15.75" customHeight="1">
      <c r="A361" s="63"/>
      <c r="D361" s="63"/>
    </row>
    <row r="362" ht="15.75" customHeight="1">
      <c r="A362" s="63"/>
      <c r="D362" s="63"/>
    </row>
    <row r="363" ht="15.75" customHeight="1">
      <c r="A363" s="63"/>
      <c r="D363" s="63"/>
    </row>
    <row r="364" ht="15.75" customHeight="1">
      <c r="A364" s="63"/>
      <c r="D364" s="63"/>
    </row>
    <row r="365" ht="15.75" customHeight="1">
      <c r="A365" s="63"/>
      <c r="D365" s="63"/>
    </row>
    <row r="366" ht="15.75" customHeight="1">
      <c r="A366" s="63"/>
      <c r="D366" s="63"/>
    </row>
    <row r="367" ht="15.75" customHeight="1">
      <c r="A367" s="63"/>
      <c r="D367" s="63"/>
    </row>
    <row r="368" ht="15.75" customHeight="1">
      <c r="A368" s="63"/>
      <c r="D368" s="63"/>
    </row>
    <row r="369" ht="15.75" customHeight="1">
      <c r="A369" s="63"/>
      <c r="D369" s="63"/>
    </row>
    <row r="370" ht="15.75" customHeight="1">
      <c r="A370" s="63"/>
      <c r="D370" s="63"/>
    </row>
    <row r="371" ht="15.75" customHeight="1">
      <c r="A371" s="63"/>
      <c r="D371" s="63"/>
    </row>
    <row r="372" ht="15.75" customHeight="1">
      <c r="A372" s="63"/>
      <c r="D372" s="63"/>
    </row>
    <row r="373" ht="15.75" customHeight="1">
      <c r="A373" s="63"/>
      <c r="D373" s="63"/>
    </row>
    <row r="374" ht="15.75" customHeight="1">
      <c r="A374" s="63"/>
      <c r="D374" s="63"/>
    </row>
    <row r="375" ht="15.75" customHeight="1">
      <c r="A375" s="63"/>
      <c r="D375" s="63"/>
    </row>
    <row r="376" ht="15.75" customHeight="1">
      <c r="A376" s="63"/>
      <c r="D376" s="63"/>
    </row>
    <row r="377" ht="15.75" customHeight="1">
      <c r="A377" s="63"/>
      <c r="D377" s="63"/>
    </row>
    <row r="378" ht="15.75" customHeight="1">
      <c r="A378" s="63"/>
      <c r="D378" s="63"/>
    </row>
    <row r="379" ht="15.75" customHeight="1">
      <c r="A379" s="63"/>
      <c r="D379" s="63"/>
    </row>
    <row r="380" ht="15.75" customHeight="1">
      <c r="A380" s="63"/>
      <c r="D380" s="63"/>
    </row>
    <row r="381" ht="15.75" customHeight="1">
      <c r="A381" s="63"/>
      <c r="D381" s="63"/>
    </row>
    <row r="382" ht="15.75" customHeight="1">
      <c r="A382" s="63"/>
      <c r="D382" s="63"/>
    </row>
    <row r="383" ht="15.75" customHeight="1">
      <c r="A383" s="63"/>
      <c r="D383" s="63"/>
    </row>
    <row r="384" ht="15.75" customHeight="1">
      <c r="A384" s="63"/>
      <c r="D384" s="63"/>
    </row>
    <row r="385" ht="15.75" customHeight="1">
      <c r="A385" s="63"/>
      <c r="D385" s="63"/>
    </row>
    <row r="386" ht="15.75" customHeight="1">
      <c r="A386" s="63"/>
      <c r="D386" s="63"/>
    </row>
    <row r="387" ht="15.75" customHeight="1">
      <c r="A387" s="63"/>
      <c r="D387" s="63"/>
    </row>
    <row r="388" ht="15.75" customHeight="1">
      <c r="A388" s="63"/>
      <c r="D388" s="63"/>
    </row>
    <row r="389" ht="15.75" customHeight="1">
      <c r="A389" s="63"/>
      <c r="D389" s="63"/>
    </row>
    <row r="390" ht="15.75" customHeight="1">
      <c r="A390" s="63"/>
      <c r="D390" s="63"/>
    </row>
    <row r="391" ht="15.75" customHeight="1">
      <c r="A391" s="63"/>
      <c r="D391" s="63"/>
    </row>
    <row r="392" ht="15.75" customHeight="1">
      <c r="A392" s="63"/>
      <c r="D392" s="63"/>
    </row>
    <row r="393" ht="15.75" customHeight="1">
      <c r="A393" s="63"/>
      <c r="D393" s="63"/>
    </row>
    <row r="394" ht="15.75" customHeight="1">
      <c r="A394" s="63"/>
      <c r="D394" s="63"/>
    </row>
    <row r="395" ht="15.75" customHeight="1">
      <c r="A395" s="63"/>
      <c r="D395" s="63"/>
    </row>
    <row r="396" ht="15.75" customHeight="1">
      <c r="A396" s="63"/>
      <c r="D396" s="63"/>
    </row>
    <row r="397" ht="15.75" customHeight="1">
      <c r="A397" s="63"/>
      <c r="D397" s="63"/>
    </row>
    <row r="398" ht="15.75" customHeight="1">
      <c r="A398" s="63"/>
      <c r="D398" s="63"/>
    </row>
    <row r="399" ht="15.75" customHeight="1">
      <c r="A399" s="63"/>
      <c r="D399" s="63"/>
    </row>
    <row r="400" ht="15.75" customHeight="1">
      <c r="A400" s="63"/>
      <c r="D400" s="63"/>
    </row>
    <row r="401" ht="15.75" customHeight="1">
      <c r="A401" s="63"/>
      <c r="D401" s="63"/>
    </row>
    <row r="402" ht="15.75" customHeight="1">
      <c r="A402" s="63"/>
      <c r="D402" s="63"/>
    </row>
    <row r="403" ht="15.75" customHeight="1">
      <c r="A403" s="63"/>
      <c r="D403" s="63"/>
    </row>
    <row r="404" ht="15.75" customHeight="1">
      <c r="A404" s="63"/>
      <c r="D404" s="63"/>
    </row>
    <row r="405" ht="15.75" customHeight="1">
      <c r="A405" s="63"/>
      <c r="D405" s="63"/>
    </row>
    <row r="406" ht="15.75" customHeight="1">
      <c r="A406" s="63"/>
      <c r="D406" s="63"/>
    </row>
    <row r="407" ht="15.75" customHeight="1">
      <c r="A407" s="63"/>
      <c r="D407" s="63"/>
    </row>
    <row r="408" ht="15.75" customHeight="1">
      <c r="A408" s="63"/>
      <c r="D408" s="63"/>
    </row>
    <row r="409" ht="15.75" customHeight="1">
      <c r="A409" s="63"/>
      <c r="D409" s="63"/>
    </row>
    <row r="410" ht="15.75" customHeight="1">
      <c r="A410" s="63"/>
      <c r="D410" s="63"/>
    </row>
    <row r="411" ht="15.75" customHeight="1">
      <c r="A411" s="63"/>
      <c r="D411" s="63"/>
    </row>
    <row r="412" ht="15.75" customHeight="1">
      <c r="A412" s="63"/>
      <c r="D412" s="63"/>
    </row>
    <row r="413" ht="15.75" customHeight="1">
      <c r="A413" s="63"/>
      <c r="D413" s="63"/>
    </row>
    <row r="414" ht="15.75" customHeight="1">
      <c r="A414" s="63"/>
      <c r="D414" s="63"/>
    </row>
    <row r="415" ht="15.75" customHeight="1">
      <c r="A415" s="63"/>
      <c r="D415" s="63"/>
    </row>
    <row r="416" ht="15.75" customHeight="1">
      <c r="A416" s="63"/>
      <c r="D416" s="63"/>
    </row>
    <row r="417" ht="15.75" customHeight="1">
      <c r="A417" s="63"/>
      <c r="D417" s="63"/>
    </row>
    <row r="418" ht="15.75" customHeight="1">
      <c r="A418" s="63"/>
      <c r="D418" s="63"/>
    </row>
    <row r="419" ht="15.75" customHeight="1">
      <c r="A419" s="63"/>
      <c r="D419" s="63"/>
    </row>
    <row r="420" ht="15.75" customHeight="1">
      <c r="A420" s="63"/>
      <c r="D420" s="63"/>
    </row>
    <row r="421" ht="15.75" customHeight="1">
      <c r="A421" s="63"/>
      <c r="D421" s="63"/>
    </row>
    <row r="422" ht="15.75" customHeight="1">
      <c r="A422" s="63"/>
      <c r="D422" s="63"/>
    </row>
    <row r="423" ht="15.75" customHeight="1">
      <c r="A423" s="63"/>
      <c r="D423" s="63"/>
    </row>
    <row r="424" ht="15.75" customHeight="1">
      <c r="A424" s="63"/>
      <c r="D424" s="63"/>
    </row>
    <row r="425" ht="15.75" customHeight="1">
      <c r="A425" s="63"/>
      <c r="D425" s="63"/>
    </row>
    <row r="426" ht="15.75" customHeight="1">
      <c r="A426" s="63"/>
      <c r="D426" s="63"/>
    </row>
    <row r="427" ht="15.75" customHeight="1">
      <c r="A427" s="63"/>
      <c r="D427" s="63"/>
    </row>
    <row r="428" ht="15.75" customHeight="1">
      <c r="A428" s="63"/>
      <c r="D428" s="63"/>
    </row>
    <row r="429" ht="15.75" customHeight="1">
      <c r="A429" s="63"/>
      <c r="D429" s="63"/>
    </row>
    <row r="430" ht="15.75" customHeight="1">
      <c r="A430" s="63"/>
      <c r="D430" s="63"/>
    </row>
    <row r="431" ht="15.75" customHeight="1">
      <c r="A431" s="63"/>
      <c r="D431" s="63"/>
    </row>
    <row r="432" ht="15.75" customHeight="1">
      <c r="A432" s="63"/>
      <c r="D432" s="63"/>
    </row>
    <row r="433" ht="15.75" customHeight="1">
      <c r="A433" s="63"/>
      <c r="D433" s="63"/>
    </row>
    <row r="434" ht="15.75" customHeight="1">
      <c r="A434" s="63"/>
      <c r="D434" s="63"/>
    </row>
    <row r="435" ht="15.75" customHeight="1">
      <c r="A435" s="63"/>
      <c r="D435" s="63"/>
    </row>
    <row r="436" ht="15.75" customHeight="1">
      <c r="A436" s="63"/>
      <c r="D436" s="63"/>
    </row>
    <row r="437" ht="15.75" customHeight="1">
      <c r="A437" s="63"/>
      <c r="D437" s="63"/>
    </row>
    <row r="438" ht="15.75" customHeight="1">
      <c r="A438" s="63"/>
      <c r="D438" s="63"/>
    </row>
    <row r="439" ht="15.75" customHeight="1">
      <c r="A439" s="63"/>
      <c r="D439" s="63"/>
    </row>
    <row r="440" ht="15.75" customHeight="1">
      <c r="A440" s="63"/>
      <c r="D440" s="63"/>
    </row>
    <row r="441" ht="15.75" customHeight="1">
      <c r="A441" s="63"/>
      <c r="D441" s="63"/>
    </row>
    <row r="442" ht="15.75" customHeight="1">
      <c r="A442" s="63"/>
      <c r="D442" s="63"/>
    </row>
    <row r="443" ht="15.75" customHeight="1">
      <c r="A443" s="63"/>
      <c r="D443" s="63"/>
    </row>
    <row r="444" ht="15.75" customHeight="1">
      <c r="A444" s="63"/>
      <c r="D444" s="63"/>
    </row>
    <row r="445" ht="15.75" customHeight="1">
      <c r="A445" s="63"/>
      <c r="D445" s="63"/>
    </row>
    <row r="446" ht="15.75" customHeight="1">
      <c r="A446" s="63"/>
      <c r="D446" s="63"/>
    </row>
    <row r="447" ht="15.75" customHeight="1">
      <c r="A447" s="63"/>
      <c r="D447" s="63"/>
    </row>
    <row r="448" ht="15.75" customHeight="1">
      <c r="A448" s="63"/>
      <c r="D448" s="63"/>
    </row>
    <row r="449" ht="15.75" customHeight="1">
      <c r="A449" s="63"/>
      <c r="D449" s="63"/>
    </row>
    <row r="450" ht="15.75" customHeight="1">
      <c r="A450" s="63"/>
      <c r="D450" s="63"/>
    </row>
    <row r="451" ht="15.75" customHeight="1">
      <c r="A451" s="63"/>
      <c r="D451" s="63"/>
    </row>
    <row r="452" ht="15.75" customHeight="1">
      <c r="A452" s="63"/>
      <c r="D452" s="63"/>
    </row>
    <row r="453" ht="15.75" customHeight="1">
      <c r="A453" s="63"/>
      <c r="D453" s="63"/>
    </row>
    <row r="454" ht="15.75" customHeight="1">
      <c r="A454" s="63"/>
      <c r="D454" s="63"/>
    </row>
    <row r="455" ht="15.75" customHeight="1">
      <c r="A455" s="63"/>
      <c r="D455" s="63"/>
    </row>
    <row r="456" ht="15.75" customHeight="1">
      <c r="A456" s="63"/>
      <c r="D456" s="63"/>
    </row>
    <row r="457" ht="15.75" customHeight="1">
      <c r="A457" s="63"/>
      <c r="D457" s="63"/>
    </row>
    <row r="458" ht="15.75" customHeight="1">
      <c r="A458" s="63"/>
      <c r="D458" s="63"/>
    </row>
    <row r="459" ht="15.75" customHeight="1">
      <c r="A459" s="63"/>
      <c r="D459" s="63"/>
    </row>
    <row r="460" ht="15.75" customHeight="1">
      <c r="A460" s="63"/>
      <c r="D460" s="63"/>
    </row>
    <row r="461" ht="15.75" customHeight="1">
      <c r="A461" s="63"/>
      <c r="D461" s="63"/>
    </row>
    <row r="462" ht="15.75" customHeight="1">
      <c r="A462" s="63"/>
      <c r="D462" s="63"/>
    </row>
    <row r="463" ht="15.75" customHeight="1">
      <c r="A463" s="63"/>
      <c r="D463" s="63"/>
    </row>
    <row r="464" ht="15.75" customHeight="1">
      <c r="A464" s="63"/>
      <c r="D464" s="63"/>
    </row>
    <row r="465" ht="15.75" customHeight="1">
      <c r="A465" s="63"/>
      <c r="D465" s="63"/>
    </row>
    <row r="466" ht="15.75" customHeight="1">
      <c r="A466" s="63"/>
      <c r="D466" s="63"/>
    </row>
    <row r="467" ht="15.75" customHeight="1">
      <c r="A467" s="63"/>
      <c r="D467" s="63"/>
    </row>
    <row r="468" ht="15.75" customHeight="1">
      <c r="A468" s="63"/>
      <c r="D468" s="63"/>
    </row>
    <row r="469" ht="15.75" customHeight="1">
      <c r="A469" s="63"/>
      <c r="D469" s="63"/>
    </row>
    <row r="470" ht="15.75" customHeight="1">
      <c r="A470" s="63"/>
      <c r="D470" s="63"/>
    </row>
    <row r="471" ht="15.75" customHeight="1">
      <c r="A471" s="63"/>
      <c r="D471" s="63"/>
    </row>
    <row r="472" ht="15.75" customHeight="1">
      <c r="A472" s="63"/>
      <c r="D472" s="63"/>
    </row>
    <row r="473" ht="15.75" customHeight="1">
      <c r="A473" s="63"/>
      <c r="D473" s="63"/>
    </row>
    <row r="474" ht="15.75" customHeight="1">
      <c r="A474" s="63"/>
      <c r="D474" s="63"/>
    </row>
    <row r="475" ht="15.75" customHeight="1">
      <c r="A475" s="63"/>
      <c r="D475" s="63"/>
    </row>
    <row r="476" ht="15.75" customHeight="1">
      <c r="A476" s="63"/>
      <c r="D476" s="63"/>
    </row>
    <row r="477" ht="15.75" customHeight="1">
      <c r="A477" s="63"/>
      <c r="D477" s="63"/>
    </row>
    <row r="478" ht="15.75" customHeight="1">
      <c r="A478" s="63"/>
      <c r="D478" s="63"/>
    </row>
    <row r="479" ht="15.75" customHeight="1">
      <c r="A479" s="63"/>
      <c r="D479" s="63"/>
    </row>
    <row r="480" ht="15.75" customHeight="1">
      <c r="A480" s="63"/>
      <c r="D480" s="63"/>
    </row>
    <row r="481" ht="15.75" customHeight="1">
      <c r="A481" s="63"/>
      <c r="D481" s="63"/>
    </row>
    <row r="482" ht="15.75" customHeight="1">
      <c r="A482" s="63"/>
      <c r="D482" s="63"/>
    </row>
    <row r="483" ht="15.75" customHeight="1">
      <c r="A483" s="63"/>
      <c r="D483" s="63"/>
    </row>
    <row r="484" ht="15.75" customHeight="1">
      <c r="A484" s="63"/>
      <c r="D484" s="63"/>
    </row>
    <row r="485" ht="15.75" customHeight="1">
      <c r="A485" s="63"/>
      <c r="D485" s="63"/>
    </row>
    <row r="486" ht="15.75" customHeight="1">
      <c r="A486" s="63"/>
      <c r="D486" s="63"/>
    </row>
    <row r="487" ht="15.75" customHeight="1">
      <c r="A487" s="63"/>
      <c r="D487" s="63"/>
    </row>
    <row r="488" ht="15.75" customHeight="1">
      <c r="A488" s="63"/>
      <c r="D488" s="63"/>
    </row>
    <row r="489" ht="15.75" customHeight="1">
      <c r="A489" s="63"/>
      <c r="D489" s="63"/>
    </row>
    <row r="490" ht="15.75" customHeight="1">
      <c r="A490" s="63"/>
      <c r="D490" s="63"/>
    </row>
    <row r="491" ht="15.75" customHeight="1">
      <c r="A491" s="63"/>
      <c r="D491" s="63"/>
    </row>
    <row r="492" ht="15.75" customHeight="1">
      <c r="A492" s="63"/>
      <c r="D492" s="63"/>
    </row>
    <row r="493" ht="15.75" customHeight="1">
      <c r="A493" s="63"/>
      <c r="D493" s="63"/>
    </row>
    <row r="494" ht="15.75" customHeight="1">
      <c r="A494" s="63"/>
      <c r="D494" s="63"/>
    </row>
    <row r="495" ht="15.75" customHeight="1">
      <c r="A495" s="63"/>
      <c r="D495" s="63"/>
    </row>
    <row r="496" ht="15.75" customHeight="1">
      <c r="A496" s="63"/>
      <c r="D496" s="63"/>
    </row>
    <row r="497" ht="15.75" customHeight="1">
      <c r="A497" s="63"/>
      <c r="D497" s="63"/>
    </row>
    <row r="498" ht="15.75" customHeight="1">
      <c r="A498" s="63"/>
      <c r="D498" s="63"/>
    </row>
    <row r="499" ht="15.75" customHeight="1">
      <c r="A499" s="63"/>
      <c r="D499" s="63"/>
    </row>
    <row r="500" ht="15.75" customHeight="1">
      <c r="A500" s="63"/>
      <c r="D500" s="63"/>
    </row>
    <row r="501" ht="15.75" customHeight="1">
      <c r="A501" s="63"/>
      <c r="D501" s="63"/>
    </row>
    <row r="502" ht="15.75" customHeight="1">
      <c r="A502" s="63"/>
      <c r="D502" s="63"/>
    </row>
    <row r="503" ht="15.75" customHeight="1">
      <c r="A503" s="63"/>
      <c r="D503" s="63"/>
    </row>
    <row r="504" ht="15.75" customHeight="1">
      <c r="A504" s="63"/>
      <c r="D504" s="63"/>
    </row>
    <row r="505" ht="15.75" customHeight="1">
      <c r="A505" s="63"/>
      <c r="D505" s="63"/>
    </row>
    <row r="506" ht="15.75" customHeight="1">
      <c r="A506" s="63"/>
      <c r="D506" s="63"/>
    </row>
    <row r="507" ht="15.75" customHeight="1">
      <c r="A507" s="63"/>
      <c r="D507" s="63"/>
    </row>
    <row r="508" ht="15.75" customHeight="1">
      <c r="A508" s="63"/>
      <c r="D508" s="63"/>
    </row>
    <row r="509" ht="15.75" customHeight="1">
      <c r="A509" s="63"/>
      <c r="D509" s="63"/>
    </row>
    <row r="510" ht="15.75" customHeight="1">
      <c r="A510" s="63"/>
      <c r="D510" s="63"/>
    </row>
    <row r="511" ht="15.75" customHeight="1">
      <c r="A511" s="63"/>
      <c r="D511" s="63"/>
    </row>
    <row r="512" ht="15.75" customHeight="1">
      <c r="A512" s="63"/>
      <c r="D512" s="63"/>
    </row>
    <row r="513" ht="15.75" customHeight="1">
      <c r="A513" s="63"/>
      <c r="D513" s="63"/>
    </row>
    <row r="514" ht="15.75" customHeight="1">
      <c r="A514" s="63"/>
      <c r="D514" s="63"/>
    </row>
    <row r="515" ht="15.75" customHeight="1">
      <c r="A515" s="63"/>
      <c r="D515" s="63"/>
    </row>
    <row r="516" ht="15.75" customHeight="1">
      <c r="A516" s="63"/>
      <c r="D516" s="63"/>
    </row>
    <row r="517" ht="15.75" customHeight="1">
      <c r="A517" s="63"/>
      <c r="D517" s="63"/>
    </row>
    <row r="518" ht="15.75" customHeight="1">
      <c r="A518" s="63"/>
      <c r="D518" s="63"/>
    </row>
    <row r="519" ht="15.75" customHeight="1">
      <c r="A519" s="63"/>
      <c r="D519" s="63"/>
    </row>
    <row r="520" ht="15.75" customHeight="1">
      <c r="A520" s="63"/>
      <c r="D520" s="63"/>
    </row>
    <row r="521" ht="15.75" customHeight="1">
      <c r="A521" s="63"/>
      <c r="D521" s="63"/>
    </row>
    <row r="522" ht="15.75" customHeight="1">
      <c r="A522" s="63"/>
      <c r="D522" s="63"/>
    </row>
    <row r="523" ht="15.75" customHeight="1">
      <c r="A523" s="63"/>
      <c r="D523" s="63"/>
    </row>
    <row r="524" ht="15.75" customHeight="1">
      <c r="A524" s="63"/>
      <c r="D524" s="63"/>
    </row>
    <row r="525" ht="15.75" customHeight="1">
      <c r="A525" s="63"/>
      <c r="D525" s="63"/>
    </row>
    <row r="526" ht="15.75" customHeight="1">
      <c r="A526" s="63"/>
      <c r="D526" s="63"/>
    </row>
    <row r="527" ht="15.75" customHeight="1">
      <c r="A527" s="63"/>
      <c r="D527" s="63"/>
    </row>
    <row r="528" ht="15.75" customHeight="1">
      <c r="A528" s="63"/>
      <c r="D528" s="63"/>
    </row>
    <row r="529" ht="15.75" customHeight="1">
      <c r="A529" s="63"/>
      <c r="D529" s="63"/>
    </row>
    <row r="530" ht="15.75" customHeight="1">
      <c r="A530" s="63"/>
      <c r="D530" s="63"/>
    </row>
    <row r="531" ht="15.75" customHeight="1">
      <c r="A531" s="63"/>
      <c r="D531" s="63"/>
    </row>
    <row r="532" ht="15.75" customHeight="1">
      <c r="A532" s="63"/>
      <c r="D532" s="63"/>
    </row>
    <row r="533" ht="15.75" customHeight="1">
      <c r="A533" s="63"/>
      <c r="D533" s="63"/>
    </row>
    <row r="534" ht="15.75" customHeight="1">
      <c r="A534" s="63"/>
      <c r="D534" s="63"/>
    </row>
    <row r="535" ht="15.75" customHeight="1">
      <c r="A535" s="63"/>
      <c r="D535" s="63"/>
    </row>
    <row r="536" ht="15.75" customHeight="1">
      <c r="A536" s="63"/>
      <c r="D536" s="63"/>
    </row>
    <row r="537" ht="15.75" customHeight="1">
      <c r="A537" s="63"/>
      <c r="D537" s="63"/>
    </row>
    <row r="538" ht="15.75" customHeight="1">
      <c r="A538" s="63"/>
      <c r="D538" s="63"/>
    </row>
    <row r="539" ht="15.75" customHeight="1">
      <c r="A539" s="63"/>
      <c r="D539" s="63"/>
    </row>
    <row r="540" ht="15.75" customHeight="1">
      <c r="A540" s="63"/>
      <c r="D540" s="63"/>
    </row>
    <row r="541" ht="15.75" customHeight="1">
      <c r="A541" s="63"/>
      <c r="D541" s="63"/>
    </row>
    <row r="542" ht="15.75" customHeight="1">
      <c r="A542" s="63"/>
      <c r="D542" s="63"/>
    </row>
    <row r="543" ht="15.75" customHeight="1">
      <c r="A543" s="63"/>
      <c r="D543" s="63"/>
    </row>
    <row r="544" ht="15.75" customHeight="1">
      <c r="A544" s="63"/>
      <c r="D544" s="63"/>
    </row>
    <row r="545" ht="15.75" customHeight="1">
      <c r="A545" s="63"/>
      <c r="D545" s="63"/>
    </row>
    <row r="546" ht="15.75" customHeight="1">
      <c r="A546" s="63"/>
      <c r="D546" s="63"/>
    </row>
    <row r="547" ht="15.75" customHeight="1">
      <c r="A547" s="63"/>
      <c r="D547" s="63"/>
    </row>
    <row r="548" ht="15.75" customHeight="1">
      <c r="A548" s="63"/>
      <c r="D548" s="63"/>
    </row>
    <row r="549" ht="15.75" customHeight="1">
      <c r="A549" s="63"/>
      <c r="D549" s="63"/>
    </row>
    <row r="550" ht="15.75" customHeight="1">
      <c r="A550" s="63"/>
      <c r="D550" s="63"/>
    </row>
    <row r="551" ht="15.75" customHeight="1">
      <c r="A551" s="63"/>
      <c r="D551" s="63"/>
    </row>
    <row r="552" ht="15.75" customHeight="1">
      <c r="A552" s="63"/>
      <c r="D552" s="63"/>
    </row>
    <row r="553" ht="15.75" customHeight="1">
      <c r="A553" s="63"/>
      <c r="D553" s="63"/>
    </row>
    <row r="554" ht="15.75" customHeight="1">
      <c r="A554" s="63"/>
      <c r="D554" s="63"/>
    </row>
    <row r="555" ht="15.75" customHeight="1">
      <c r="A555" s="63"/>
      <c r="D555" s="63"/>
    </row>
    <row r="556" ht="15.75" customHeight="1">
      <c r="A556" s="63"/>
      <c r="D556" s="63"/>
    </row>
    <row r="557" ht="15.75" customHeight="1">
      <c r="A557" s="63"/>
      <c r="D557" s="63"/>
    </row>
    <row r="558" ht="15.75" customHeight="1">
      <c r="A558" s="63"/>
      <c r="D558" s="63"/>
    </row>
    <row r="559" ht="15.75" customHeight="1">
      <c r="A559" s="63"/>
      <c r="D559" s="63"/>
    </row>
    <row r="560" ht="15.75" customHeight="1">
      <c r="A560" s="63"/>
      <c r="D560" s="63"/>
    </row>
    <row r="561" ht="15.75" customHeight="1">
      <c r="A561" s="63"/>
      <c r="D561" s="63"/>
    </row>
    <row r="562" ht="15.75" customHeight="1">
      <c r="A562" s="63"/>
      <c r="D562" s="63"/>
    </row>
    <row r="563" ht="15.75" customHeight="1">
      <c r="A563" s="63"/>
      <c r="D563" s="63"/>
    </row>
    <row r="564" ht="15.75" customHeight="1">
      <c r="A564" s="63"/>
      <c r="D564" s="63"/>
    </row>
    <row r="565" ht="15.75" customHeight="1">
      <c r="A565" s="63"/>
      <c r="D565" s="63"/>
    </row>
    <row r="566" ht="15.75" customHeight="1">
      <c r="A566" s="63"/>
      <c r="D566" s="63"/>
    </row>
    <row r="567" ht="15.75" customHeight="1">
      <c r="A567" s="63"/>
      <c r="D567" s="63"/>
    </row>
    <row r="568" ht="15.75" customHeight="1">
      <c r="A568" s="63"/>
      <c r="D568" s="63"/>
    </row>
    <row r="569" ht="15.75" customHeight="1">
      <c r="A569" s="63"/>
      <c r="D569" s="63"/>
    </row>
    <row r="570" ht="15.75" customHeight="1">
      <c r="A570" s="63"/>
      <c r="D570" s="63"/>
    </row>
    <row r="571" ht="15.75" customHeight="1">
      <c r="A571" s="63"/>
      <c r="D571" s="63"/>
    </row>
    <row r="572" ht="15.75" customHeight="1">
      <c r="A572" s="63"/>
      <c r="D572" s="63"/>
    </row>
    <row r="573" ht="15.75" customHeight="1">
      <c r="A573" s="63"/>
      <c r="D573" s="63"/>
    </row>
    <row r="574" ht="15.75" customHeight="1">
      <c r="A574" s="63"/>
      <c r="D574" s="63"/>
    </row>
    <row r="575" ht="15.75" customHeight="1">
      <c r="A575" s="63"/>
      <c r="D575" s="63"/>
    </row>
    <row r="576" ht="15.75" customHeight="1">
      <c r="A576" s="63"/>
      <c r="D576" s="63"/>
    </row>
    <row r="577" ht="15.75" customHeight="1">
      <c r="A577" s="63"/>
      <c r="D577" s="63"/>
    </row>
    <row r="578" ht="15.75" customHeight="1">
      <c r="A578" s="63"/>
      <c r="D578" s="63"/>
    </row>
    <row r="579" ht="15.75" customHeight="1">
      <c r="A579" s="63"/>
      <c r="D579" s="63"/>
    </row>
    <row r="580" ht="15.75" customHeight="1">
      <c r="A580" s="63"/>
      <c r="D580" s="63"/>
    </row>
    <row r="581" ht="15.75" customHeight="1">
      <c r="A581" s="63"/>
      <c r="D581" s="63"/>
    </row>
    <row r="582" ht="15.75" customHeight="1">
      <c r="A582" s="63"/>
      <c r="D582" s="63"/>
    </row>
    <row r="583" ht="15.75" customHeight="1">
      <c r="A583" s="63"/>
      <c r="D583" s="63"/>
    </row>
    <row r="584" ht="15.75" customHeight="1">
      <c r="A584" s="63"/>
      <c r="D584" s="63"/>
    </row>
    <row r="585" ht="15.75" customHeight="1">
      <c r="A585" s="63"/>
      <c r="D585" s="63"/>
    </row>
    <row r="586" ht="15.75" customHeight="1">
      <c r="A586" s="63"/>
      <c r="D586" s="63"/>
    </row>
    <row r="587" ht="15.75" customHeight="1">
      <c r="A587" s="63"/>
      <c r="D587" s="63"/>
    </row>
    <row r="588" ht="15.75" customHeight="1">
      <c r="A588" s="63"/>
      <c r="D588" s="63"/>
    </row>
    <row r="589" ht="15.75" customHeight="1">
      <c r="A589" s="63"/>
      <c r="D589" s="63"/>
    </row>
    <row r="590" ht="15.75" customHeight="1">
      <c r="A590" s="63"/>
      <c r="D590" s="63"/>
    </row>
    <row r="591" ht="15.75" customHeight="1">
      <c r="A591" s="63"/>
      <c r="D591" s="63"/>
    </row>
    <row r="592" ht="15.75" customHeight="1">
      <c r="A592" s="63"/>
      <c r="D592" s="63"/>
    </row>
    <row r="593" ht="15.75" customHeight="1">
      <c r="A593" s="63"/>
      <c r="D593" s="63"/>
    </row>
    <row r="594" ht="15.75" customHeight="1">
      <c r="A594" s="63"/>
      <c r="D594" s="63"/>
    </row>
    <row r="595" ht="15.75" customHeight="1">
      <c r="A595" s="63"/>
      <c r="D595" s="63"/>
    </row>
    <row r="596" ht="15.75" customHeight="1">
      <c r="A596" s="63"/>
      <c r="D596" s="63"/>
    </row>
    <row r="597" ht="15.75" customHeight="1">
      <c r="A597" s="63"/>
      <c r="D597" s="63"/>
    </row>
    <row r="598" ht="15.75" customHeight="1">
      <c r="A598" s="63"/>
      <c r="D598" s="63"/>
    </row>
    <row r="599" ht="15.75" customHeight="1">
      <c r="A599" s="63"/>
      <c r="D599" s="63"/>
    </row>
    <row r="600" ht="15.75" customHeight="1">
      <c r="A600" s="63"/>
      <c r="D600" s="63"/>
    </row>
    <row r="601" ht="15.75" customHeight="1">
      <c r="A601" s="63"/>
      <c r="D601" s="63"/>
    </row>
    <row r="602" ht="15.75" customHeight="1">
      <c r="A602" s="63"/>
      <c r="D602" s="63"/>
    </row>
    <row r="603" ht="15.75" customHeight="1">
      <c r="A603" s="63"/>
      <c r="D603" s="63"/>
    </row>
    <row r="604" ht="15.75" customHeight="1">
      <c r="A604" s="63"/>
      <c r="D604" s="63"/>
    </row>
    <row r="605" ht="15.75" customHeight="1">
      <c r="A605" s="63"/>
      <c r="D605" s="63"/>
    </row>
    <row r="606" ht="15.75" customHeight="1">
      <c r="A606" s="63"/>
      <c r="D606" s="63"/>
    </row>
    <row r="607" ht="15.75" customHeight="1">
      <c r="A607" s="63"/>
      <c r="D607" s="63"/>
    </row>
    <row r="608" ht="15.75" customHeight="1">
      <c r="A608" s="63"/>
      <c r="D608" s="63"/>
    </row>
    <row r="609" ht="15.75" customHeight="1">
      <c r="A609" s="63"/>
      <c r="D609" s="63"/>
    </row>
    <row r="610" ht="15.75" customHeight="1">
      <c r="A610" s="63"/>
      <c r="D610" s="63"/>
    </row>
    <row r="611" ht="15.75" customHeight="1">
      <c r="A611" s="63"/>
      <c r="D611" s="63"/>
    </row>
    <row r="612" ht="15.75" customHeight="1">
      <c r="A612" s="63"/>
      <c r="D612" s="63"/>
    </row>
    <row r="613" ht="15.75" customHeight="1">
      <c r="A613" s="63"/>
      <c r="D613" s="63"/>
    </row>
    <row r="614" ht="15.75" customHeight="1">
      <c r="A614" s="63"/>
      <c r="D614" s="63"/>
    </row>
    <row r="615" ht="15.75" customHeight="1">
      <c r="A615" s="63"/>
      <c r="D615" s="63"/>
    </row>
    <row r="616" ht="15.75" customHeight="1">
      <c r="A616" s="63"/>
      <c r="D616" s="63"/>
    </row>
    <row r="617" ht="15.75" customHeight="1">
      <c r="A617" s="63"/>
      <c r="D617" s="63"/>
    </row>
    <row r="618" ht="15.75" customHeight="1">
      <c r="A618" s="63"/>
      <c r="D618" s="63"/>
    </row>
    <row r="619" ht="15.75" customHeight="1">
      <c r="A619" s="63"/>
      <c r="D619" s="63"/>
    </row>
    <row r="620" ht="15.75" customHeight="1">
      <c r="A620" s="63"/>
      <c r="D620" s="63"/>
    </row>
    <row r="621" ht="15.75" customHeight="1">
      <c r="A621" s="63"/>
      <c r="D621" s="63"/>
    </row>
    <row r="622" ht="15.75" customHeight="1">
      <c r="A622" s="63"/>
      <c r="D622" s="63"/>
    </row>
    <row r="623" ht="15.75" customHeight="1">
      <c r="A623" s="63"/>
      <c r="D623" s="63"/>
    </row>
    <row r="624" ht="15.75" customHeight="1">
      <c r="A624" s="63"/>
      <c r="D624" s="63"/>
    </row>
    <row r="625" ht="15.75" customHeight="1">
      <c r="A625" s="63"/>
      <c r="D625" s="63"/>
    </row>
    <row r="626" ht="15.75" customHeight="1">
      <c r="A626" s="63"/>
      <c r="D626" s="63"/>
    </row>
    <row r="627" ht="15.75" customHeight="1">
      <c r="A627" s="63"/>
      <c r="D627" s="63"/>
    </row>
    <row r="628" ht="15.75" customHeight="1">
      <c r="A628" s="63"/>
      <c r="D628" s="63"/>
    </row>
    <row r="629" ht="15.75" customHeight="1">
      <c r="A629" s="63"/>
      <c r="D629" s="63"/>
    </row>
    <row r="630" ht="15.75" customHeight="1">
      <c r="A630" s="63"/>
      <c r="D630" s="63"/>
    </row>
    <row r="631" ht="15.75" customHeight="1">
      <c r="A631" s="63"/>
      <c r="D631" s="63"/>
    </row>
    <row r="632" ht="15.75" customHeight="1">
      <c r="A632" s="63"/>
      <c r="D632" s="63"/>
    </row>
    <row r="633" ht="15.75" customHeight="1">
      <c r="A633" s="63"/>
      <c r="D633" s="63"/>
    </row>
    <row r="634" ht="15.75" customHeight="1">
      <c r="A634" s="63"/>
      <c r="D634" s="63"/>
    </row>
    <row r="635" ht="15.75" customHeight="1">
      <c r="A635" s="63"/>
      <c r="D635" s="63"/>
    </row>
    <row r="636" ht="15.75" customHeight="1">
      <c r="A636" s="63"/>
      <c r="D636" s="63"/>
    </row>
    <row r="637" ht="15.75" customHeight="1">
      <c r="A637" s="63"/>
      <c r="D637" s="63"/>
    </row>
    <row r="638" ht="15.75" customHeight="1">
      <c r="A638" s="63"/>
      <c r="D638" s="63"/>
    </row>
    <row r="639" ht="15.75" customHeight="1">
      <c r="A639" s="63"/>
      <c r="D639" s="63"/>
    </row>
    <row r="640" ht="15.75" customHeight="1">
      <c r="A640" s="63"/>
      <c r="D640" s="63"/>
    </row>
    <row r="641" ht="15.75" customHeight="1">
      <c r="A641" s="63"/>
      <c r="D641" s="63"/>
    </row>
    <row r="642" ht="15.75" customHeight="1">
      <c r="A642" s="63"/>
      <c r="D642" s="63"/>
    </row>
    <row r="643" ht="15.75" customHeight="1">
      <c r="A643" s="63"/>
      <c r="D643" s="63"/>
    </row>
    <row r="644" ht="15.75" customHeight="1">
      <c r="A644" s="63"/>
      <c r="D644" s="63"/>
    </row>
    <row r="645" ht="15.75" customHeight="1">
      <c r="A645" s="63"/>
      <c r="D645" s="63"/>
    </row>
    <row r="646" ht="15.75" customHeight="1">
      <c r="A646" s="63"/>
      <c r="D646" s="63"/>
    </row>
    <row r="647" ht="15.75" customHeight="1">
      <c r="A647" s="63"/>
      <c r="D647" s="63"/>
    </row>
    <row r="648" ht="15.75" customHeight="1">
      <c r="A648" s="63"/>
      <c r="D648" s="63"/>
    </row>
    <row r="649" ht="15.75" customHeight="1">
      <c r="A649" s="63"/>
      <c r="D649" s="63"/>
    </row>
    <row r="650" ht="15.75" customHeight="1">
      <c r="A650" s="63"/>
      <c r="D650" s="63"/>
    </row>
    <row r="651" ht="15.75" customHeight="1">
      <c r="A651" s="63"/>
      <c r="D651" s="63"/>
    </row>
    <row r="652" ht="15.75" customHeight="1">
      <c r="A652" s="63"/>
      <c r="D652" s="63"/>
    </row>
    <row r="653" ht="15.75" customHeight="1">
      <c r="A653" s="63"/>
      <c r="D653" s="63"/>
    </row>
    <row r="654" ht="15.75" customHeight="1">
      <c r="A654" s="63"/>
      <c r="D654" s="63"/>
    </row>
    <row r="655" ht="15.75" customHeight="1">
      <c r="A655" s="63"/>
      <c r="D655" s="63"/>
    </row>
    <row r="656" ht="15.75" customHeight="1">
      <c r="A656" s="63"/>
      <c r="D656" s="63"/>
    </row>
    <row r="657" ht="15.75" customHeight="1">
      <c r="A657" s="63"/>
      <c r="D657" s="63"/>
    </row>
    <row r="658" ht="15.75" customHeight="1">
      <c r="A658" s="63"/>
      <c r="D658" s="63"/>
    </row>
    <row r="659" ht="15.75" customHeight="1">
      <c r="A659" s="63"/>
      <c r="D659" s="63"/>
    </row>
    <row r="660" ht="15.75" customHeight="1">
      <c r="A660" s="63"/>
      <c r="D660" s="63"/>
    </row>
    <row r="661" ht="15.75" customHeight="1">
      <c r="A661" s="63"/>
      <c r="D661" s="63"/>
    </row>
    <row r="662" ht="15.75" customHeight="1">
      <c r="A662" s="63"/>
      <c r="D662" s="63"/>
    </row>
    <row r="663" ht="15.75" customHeight="1">
      <c r="A663" s="63"/>
      <c r="D663" s="63"/>
    </row>
    <row r="664" ht="15.75" customHeight="1">
      <c r="A664" s="63"/>
      <c r="D664" s="63"/>
    </row>
    <row r="665" ht="15.75" customHeight="1">
      <c r="A665" s="63"/>
      <c r="D665" s="63"/>
    </row>
    <row r="666" ht="15.75" customHeight="1">
      <c r="A666" s="63"/>
      <c r="D666" s="63"/>
    </row>
    <row r="667" ht="15.75" customHeight="1">
      <c r="A667" s="63"/>
      <c r="D667" s="63"/>
    </row>
    <row r="668" ht="15.75" customHeight="1">
      <c r="A668" s="63"/>
      <c r="D668" s="63"/>
    </row>
    <row r="669" ht="15.75" customHeight="1">
      <c r="A669" s="63"/>
      <c r="D669" s="63"/>
    </row>
    <row r="670" ht="15.75" customHeight="1">
      <c r="A670" s="63"/>
      <c r="D670" s="63"/>
    </row>
    <row r="671" ht="15.75" customHeight="1">
      <c r="A671" s="63"/>
      <c r="D671" s="63"/>
    </row>
    <row r="672" ht="15.75" customHeight="1">
      <c r="A672" s="63"/>
      <c r="D672" s="63"/>
    </row>
    <row r="673" ht="15.75" customHeight="1">
      <c r="A673" s="63"/>
      <c r="D673" s="63"/>
    </row>
    <row r="674" ht="15.75" customHeight="1">
      <c r="A674" s="63"/>
      <c r="D674" s="63"/>
    </row>
    <row r="675" ht="15.75" customHeight="1">
      <c r="A675" s="63"/>
      <c r="D675" s="63"/>
    </row>
    <row r="676" ht="15.75" customHeight="1">
      <c r="A676" s="63"/>
      <c r="D676" s="63"/>
    </row>
    <row r="677" ht="15.75" customHeight="1">
      <c r="A677" s="63"/>
      <c r="D677" s="63"/>
    </row>
    <row r="678" ht="15.75" customHeight="1">
      <c r="A678" s="63"/>
      <c r="D678" s="63"/>
    </row>
    <row r="679" ht="15.75" customHeight="1">
      <c r="A679" s="63"/>
      <c r="D679" s="63"/>
    </row>
    <row r="680" ht="15.75" customHeight="1">
      <c r="A680" s="63"/>
      <c r="D680" s="63"/>
    </row>
    <row r="681" ht="15.75" customHeight="1">
      <c r="A681" s="63"/>
      <c r="D681" s="63"/>
    </row>
    <row r="682" ht="15.75" customHeight="1">
      <c r="A682" s="63"/>
      <c r="D682" s="63"/>
    </row>
    <row r="683" ht="15.75" customHeight="1">
      <c r="A683" s="63"/>
      <c r="D683" s="63"/>
    </row>
    <row r="684" ht="15.75" customHeight="1">
      <c r="A684" s="63"/>
      <c r="D684" s="63"/>
    </row>
    <row r="685" ht="15.75" customHeight="1">
      <c r="A685" s="63"/>
      <c r="D685" s="63"/>
    </row>
    <row r="686" ht="15.75" customHeight="1">
      <c r="A686" s="63"/>
      <c r="D686" s="63"/>
    </row>
    <row r="687" ht="15.75" customHeight="1">
      <c r="A687" s="63"/>
      <c r="D687" s="63"/>
    </row>
    <row r="688" ht="15.75" customHeight="1">
      <c r="A688" s="63"/>
      <c r="D688" s="63"/>
    </row>
    <row r="689" ht="15.75" customHeight="1">
      <c r="A689" s="63"/>
      <c r="D689" s="63"/>
    </row>
    <row r="690" ht="15.75" customHeight="1">
      <c r="A690" s="63"/>
      <c r="D690" s="63"/>
    </row>
    <row r="691" ht="15.75" customHeight="1">
      <c r="A691" s="63"/>
      <c r="D691" s="63"/>
    </row>
    <row r="692" ht="15.75" customHeight="1">
      <c r="A692" s="63"/>
      <c r="D692" s="63"/>
    </row>
    <row r="693" ht="15.75" customHeight="1">
      <c r="A693" s="63"/>
      <c r="D693" s="63"/>
    </row>
    <row r="694" ht="15.75" customHeight="1">
      <c r="A694" s="63"/>
      <c r="D694" s="63"/>
    </row>
    <row r="695" ht="15.75" customHeight="1">
      <c r="A695" s="63"/>
      <c r="D695" s="63"/>
    </row>
    <row r="696" ht="15.75" customHeight="1">
      <c r="A696" s="63"/>
      <c r="D696" s="63"/>
    </row>
    <row r="697" ht="15.75" customHeight="1">
      <c r="A697" s="63"/>
      <c r="D697" s="63"/>
    </row>
    <row r="698" ht="15.75" customHeight="1">
      <c r="A698" s="63"/>
      <c r="D698" s="63"/>
    </row>
    <row r="699" ht="15.75" customHeight="1">
      <c r="A699" s="63"/>
      <c r="D699" s="63"/>
    </row>
    <row r="700" ht="15.75" customHeight="1">
      <c r="A700" s="63"/>
      <c r="D700" s="63"/>
    </row>
    <row r="701" ht="15.75" customHeight="1">
      <c r="A701" s="63"/>
      <c r="D701" s="63"/>
    </row>
    <row r="702" ht="15.75" customHeight="1">
      <c r="A702" s="63"/>
      <c r="D702" s="63"/>
    </row>
    <row r="703" ht="15.75" customHeight="1">
      <c r="A703" s="63"/>
      <c r="D703" s="63"/>
    </row>
    <row r="704" ht="15.75" customHeight="1">
      <c r="A704" s="63"/>
      <c r="D704" s="63"/>
    </row>
    <row r="705" ht="15.75" customHeight="1">
      <c r="A705" s="63"/>
      <c r="D705" s="63"/>
    </row>
    <row r="706" ht="15.75" customHeight="1">
      <c r="A706" s="63"/>
      <c r="D706" s="63"/>
    </row>
    <row r="707" ht="15.75" customHeight="1">
      <c r="A707" s="63"/>
      <c r="D707" s="63"/>
    </row>
    <row r="708" ht="15.75" customHeight="1">
      <c r="A708" s="63"/>
      <c r="D708" s="63"/>
    </row>
    <row r="709" ht="15.75" customHeight="1">
      <c r="A709" s="63"/>
      <c r="D709" s="63"/>
    </row>
    <row r="710" ht="15.75" customHeight="1">
      <c r="A710" s="63"/>
      <c r="D710" s="63"/>
    </row>
    <row r="711" ht="15.75" customHeight="1">
      <c r="A711" s="63"/>
      <c r="D711" s="63"/>
    </row>
    <row r="712" ht="15.75" customHeight="1">
      <c r="A712" s="63"/>
      <c r="D712" s="63"/>
    </row>
    <row r="713" ht="15.75" customHeight="1">
      <c r="A713" s="63"/>
      <c r="D713" s="63"/>
    </row>
    <row r="714" ht="15.75" customHeight="1">
      <c r="A714" s="63"/>
      <c r="D714" s="63"/>
    </row>
    <row r="715" ht="15.75" customHeight="1">
      <c r="A715" s="63"/>
      <c r="D715" s="63"/>
    </row>
    <row r="716" ht="15.75" customHeight="1">
      <c r="A716" s="63"/>
      <c r="D716" s="63"/>
    </row>
    <row r="717" ht="15.75" customHeight="1">
      <c r="A717" s="63"/>
      <c r="D717" s="63"/>
    </row>
    <row r="718" ht="15.75" customHeight="1">
      <c r="A718" s="63"/>
      <c r="D718" s="63"/>
    </row>
    <row r="719" ht="15.75" customHeight="1">
      <c r="A719" s="63"/>
      <c r="D719" s="63"/>
    </row>
    <row r="720" ht="15.75" customHeight="1">
      <c r="A720" s="63"/>
      <c r="D720" s="63"/>
    </row>
    <row r="721" ht="15.75" customHeight="1">
      <c r="A721" s="63"/>
      <c r="D721" s="63"/>
    </row>
    <row r="722" ht="15.75" customHeight="1">
      <c r="A722" s="63"/>
      <c r="D722" s="63"/>
    </row>
    <row r="723" ht="15.75" customHeight="1">
      <c r="A723" s="63"/>
      <c r="D723" s="63"/>
    </row>
    <row r="724" ht="15.75" customHeight="1">
      <c r="A724" s="63"/>
      <c r="D724" s="63"/>
    </row>
    <row r="725" ht="15.75" customHeight="1">
      <c r="A725" s="63"/>
      <c r="D725" s="63"/>
    </row>
    <row r="726" ht="15.75" customHeight="1">
      <c r="A726" s="63"/>
      <c r="D726" s="63"/>
    </row>
    <row r="727" ht="15.75" customHeight="1">
      <c r="A727" s="63"/>
      <c r="D727" s="63"/>
    </row>
    <row r="728" ht="15.75" customHeight="1">
      <c r="A728" s="63"/>
      <c r="D728" s="63"/>
    </row>
    <row r="729" ht="15.75" customHeight="1">
      <c r="A729" s="63"/>
      <c r="D729" s="63"/>
    </row>
    <row r="730" ht="15.75" customHeight="1">
      <c r="A730" s="63"/>
      <c r="D730" s="63"/>
    </row>
    <row r="731" ht="15.75" customHeight="1">
      <c r="A731" s="63"/>
      <c r="D731" s="63"/>
    </row>
    <row r="732" ht="15.75" customHeight="1">
      <c r="A732" s="63"/>
      <c r="D732" s="63"/>
    </row>
    <row r="733" ht="15.75" customHeight="1">
      <c r="A733" s="63"/>
      <c r="D733" s="63"/>
    </row>
    <row r="734" ht="15.75" customHeight="1">
      <c r="A734" s="63"/>
      <c r="D734" s="63"/>
    </row>
    <row r="735" ht="15.75" customHeight="1">
      <c r="A735" s="63"/>
      <c r="D735" s="63"/>
    </row>
    <row r="736" ht="15.75" customHeight="1">
      <c r="A736" s="63"/>
      <c r="D736" s="63"/>
    </row>
    <row r="737" ht="15.75" customHeight="1">
      <c r="A737" s="63"/>
      <c r="D737" s="63"/>
    </row>
    <row r="738" ht="15.75" customHeight="1">
      <c r="A738" s="63"/>
      <c r="D738" s="63"/>
    </row>
    <row r="739" ht="15.75" customHeight="1">
      <c r="A739" s="63"/>
      <c r="D739" s="63"/>
    </row>
    <row r="740" ht="15.75" customHeight="1">
      <c r="A740" s="63"/>
      <c r="D740" s="63"/>
    </row>
    <row r="741" ht="15.75" customHeight="1">
      <c r="A741" s="63"/>
      <c r="D741" s="63"/>
    </row>
    <row r="742" ht="15.75" customHeight="1">
      <c r="A742" s="63"/>
      <c r="D742" s="63"/>
    </row>
    <row r="743" ht="15.75" customHeight="1">
      <c r="A743" s="63"/>
      <c r="D743" s="63"/>
    </row>
    <row r="744" ht="15.75" customHeight="1">
      <c r="A744" s="63"/>
      <c r="D744" s="63"/>
    </row>
    <row r="745" ht="15.75" customHeight="1">
      <c r="A745" s="63"/>
      <c r="D745" s="63"/>
    </row>
    <row r="746" ht="15.75" customHeight="1">
      <c r="A746" s="63"/>
      <c r="D746" s="63"/>
    </row>
    <row r="747" ht="15.75" customHeight="1">
      <c r="A747" s="63"/>
      <c r="D747" s="63"/>
    </row>
    <row r="748" ht="15.75" customHeight="1">
      <c r="A748" s="63"/>
      <c r="D748" s="63"/>
    </row>
    <row r="749" ht="15.75" customHeight="1">
      <c r="A749" s="63"/>
      <c r="D749" s="63"/>
    </row>
    <row r="750" ht="15.75" customHeight="1">
      <c r="A750" s="63"/>
      <c r="D750" s="63"/>
    </row>
    <row r="751" ht="15.75" customHeight="1">
      <c r="A751" s="63"/>
      <c r="D751" s="63"/>
    </row>
    <row r="752" ht="15.75" customHeight="1">
      <c r="A752" s="63"/>
      <c r="D752" s="63"/>
    </row>
    <row r="753" ht="15.75" customHeight="1">
      <c r="A753" s="63"/>
      <c r="D753" s="63"/>
    </row>
    <row r="754" ht="15.75" customHeight="1">
      <c r="A754" s="63"/>
      <c r="D754" s="63"/>
    </row>
    <row r="755" ht="15.75" customHeight="1">
      <c r="A755" s="63"/>
      <c r="D755" s="63"/>
    </row>
    <row r="756" ht="15.75" customHeight="1">
      <c r="A756" s="63"/>
      <c r="D756" s="63"/>
    </row>
    <row r="757" ht="15.75" customHeight="1">
      <c r="A757" s="63"/>
      <c r="D757" s="63"/>
    </row>
    <row r="758" ht="15.75" customHeight="1">
      <c r="A758" s="63"/>
      <c r="D758" s="63"/>
    </row>
    <row r="759" ht="15.75" customHeight="1">
      <c r="A759" s="63"/>
      <c r="D759" s="63"/>
    </row>
    <row r="760" ht="15.75" customHeight="1">
      <c r="A760" s="63"/>
      <c r="D760" s="63"/>
    </row>
    <row r="761" ht="15.75" customHeight="1">
      <c r="A761" s="63"/>
      <c r="D761" s="63"/>
    </row>
    <row r="762" ht="15.75" customHeight="1">
      <c r="A762" s="63"/>
      <c r="D762" s="63"/>
    </row>
    <row r="763" ht="15.75" customHeight="1">
      <c r="A763" s="63"/>
      <c r="D763" s="63"/>
    </row>
    <row r="764" ht="15.75" customHeight="1">
      <c r="A764" s="63"/>
      <c r="D764" s="63"/>
    </row>
    <row r="765" ht="15.75" customHeight="1">
      <c r="A765" s="63"/>
      <c r="D765" s="63"/>
    </row>
    <row r="766" ht="15.75" customHeight="1">
      <c r="A766" s="63"/>
      <c r="D766" s="63"/>
    </row>
    <row r="767" ht="15.75" customHeight="1">
      <c r="A767" s="63"/>
      <c r="D767" s="63"/>
    </row>
    <row r="768" ht="15.75" customHeight="1">
      <c r="A768" s="63"/>
      <c r="D768" s="63"/>
    </row>
    <row r="769" ht="15.75" customHeight="1">
      <c r="A769" s="63"/>
      <c r="D769" s="63"/>
    </row>
    <row r="770" ht="15.75" customHeight="1">
      <c r="A770" s="63"/>
      <c r="D770" s="63"/>
    </row>
    <row r="771" ht="15.75" customHeight="1">
      <c r="A771" s="63"/>
      <c r="D771" s="63"/>
    </row>
    <row r="772" ht="15.75" customHeight="1">
      <c r="A772" s="63"/>
      <c r="D772" s="63"/>
    </row>
    <row r="773" ht="15.75" customHeight="1">
      <c r="A773" s="63"/>
      <c r="D773" s="63"/>
    </row>
    <row r="774" ht="15.75" customHeight="1">
      <c r="A774" s="63"/>
      <c r="D774" s="63"/>
    </row>
    <row r="775" ht="15.75" customHeight="1">
      <c r="A775" s="63"/>
      <c r="D775" s="63"/>
    </row>
    <row r="776" ht="15.75" customHeight="1">
      <c r="A776" s="63"/>
      <c r="D776" s="63"/>
    </row>
    <row r="777" ht="15.75" customHeight="1">
      <c r="A777" s="63"/>
      <c r="D777" s="63"/>
    </row>
    <row r="778" ht="15.75" customHeight="1">
      <c r="A778" s="63"/>
      <c r="D778" s="63"/>
    </row>
    <row r="779" ht="15.75" customHeight="1">
      <c r="A779" s="63"/>
      <c r="D779" s="63"/>
    </row>
    <row r="780" ht="15.75" customHeight="1">
      <c r="A780" s="63"/>
      <c r="D780" s="63"/>
    </row>
    <row r="781" ht="15.75" customHeight="1">
      <c r="A781" s="63"/>
      <c r="D781" s="63"/>
    </row>
    <row r="782" ht="15.75" customHeight="1">
      <c r="A782" s="63"/>
      <c r="D782" s="63"/>
    </row>
    <row r="783" ht="15.75" customHeight="1">
      <c r="A783" s="63"/>
      <c r="D783" s="63"/>
    </row>
    <row r="784" ht="15.75" customHeight="1">
      <c r="A784" s="63"/>
      <c r="D784" s="63"/>
    </row>
    <row r="785" ht="15.75" customHeight="1">
      <c r="A785" s="63"/>
      <c r="D785" s="63"/>
    </row>
    <row r="786" ht="15.75" customHeight="1">
      <c r="A786" s="63"/>
      <c r="D786" s="63"/>
    </row>
    <row r="787" ht="15.75" customHeight="1">
      <c r="A787" s="63"/>
      <c r="D787" s="63"/>
    </row>
    <row r="788" ht="15.75" customHeight="1">
      <c r="A788" s="63"/>
      <c r="D788" s="63"/>
    </row>
    <row r="789" ht="15.75" customHeight="1">
      <c r="A789" s="63"/>
      <c r="D789" s="63"/>
    </row>
    <row r="790" ht="15.75" customHeight="1">
      <c r="A790" s="63"/>
      <c r="D790" s="63"/>
    </row>
    <row r="791" ht="15.75" customHeight="1">
      <c r="A791" s="63"/>
      <c r="D791" s="63"/>
    </row>
    <row r="792" ht="15.75" customHeight="1">
      <c r="A792" s="63"/>
      <c r="D792" s="63"/>
    </row>
    <row r="793" ht="15.75" customHeight="1">
      <c r="A793" s="63"/>
      <c r="D793" s="63"/>
    </row>
    <row r="794" ht="15.75" customHeight="1">
      <c r="A794" s="63"/>
      <c r="D794" s="63"/>
    </row>
    <row r="795" ht="15.75" customHeight="1">
      <c r="A795" s="63"/>
      <c r="D795" s="63"/>
    </row>
    <row r="796" ht="15.75" customHeight="1">
      <c r="A796" s="63"/>
      <c r="D796" s="63"/>
    </row>
    <row r="797" ht="15.75" customHeight="1">
      <c r="A797" s="63"/>
      <c r="D797" s="63"/>
    </row>
    <row r="798" ht="15.75" customHeight="1">
      <c r="A798" s="63"/>
      <c r="D798" s="63"/>
    </row>
    <row r="799" ht="15.75" customHeight="1">
      <c r="A799" s="63"/>
      <c r="D799" s="63"/>
    </row>
    <row r="800" ht="15.75" customHeight="1">
      <c r="A800" s="63"/>
      <c r="D800" s="63"/>
    </row>
    <row r="801" ht="15.75" customHeight="1">
      <c r="A801" s="63"/>
      <c r="D801" s="63"/>
    </row>
    <row r="802" ht="15.75" customHeight="1">
      <c r="A802" s="63"/>
      <c r="D802" s="63"/>
    </row>
    <row r="803" ht="15.75" customHeight="1">
      <c r="A803" s="63"/>
      <c r="D803" s="63"/>
    </row>
    <row r="804" ht="15.75" customHeight="1">
      <c r="A804" s="63"/>
      <c r="D804" s="63"/>
    </row>
    <row r="805" ht="15.75" customHeight="1">
      <c r="A805" s="63"/>
      <c r="D805" s="63"/>
    </row>
    <row r="806" ht="15.75" customHeight="1">
      <c r="A806" s="63"/>
      <c r="D806" s="63"/>
    </row>
    <row r="807" ht="15.75" customHeight="1">
      <c r="A807" s="63"/>
      <c r="D807" s="63"/>
    </row>
    <row r="808" ht="15.75" customHeight="1">
      <c r="A808" s="63"/>
      <c r="D808" s="63"/>
    </row>
    <row r="809" ht="15.75" customHeight="1">
      <c r="A809" s="63"/>
      <c r="D809" s="63"/>
    </row>
    <row r="810" ht="15.75" customHeight="1">
      <c r="A810" s="63"/>
      <c r="D810" s="63"/>
    </row>
    <row r="811" ht="15.75" customHeight="1">
      <c r="A811" s="63"/>
      <c r="D811" s="63"/>
    </row>
    <row r="812" ht="15.75" customHeight="1">
      <c r="A812" s="63"/>
      <c r="D812" s="63"/>
    </row>
    <row r="813" ht="15.75" customHeight="1">
      <c r="A813" s="63"/>
      <c r="D813" s="63"/>
    </row>
    <row r="814" ht="15.75" customHeight="1">
      <c r="A814" s="63"/>
      <c r="D814" s="63"/>
    </row>
    <row r="815" ht="15.75" customHeight="1">
      <c r="A815" s="63"/>
      <c r="D815" s="63"/>
    </row>
    <row r="816" ht="15.75" customHeight="1">
      <c r="A816" s="63"/>
      <c r="D816" s="63"/>
    </row>
    <row r="817" ht="15.75" customHeight="1">
      <c r="A817" s="63"/>
      <c r="D817" s="63"/>
    </row>
    <row r="818" ht="15.75" customHeight="1">
      <c r="A818" s="63"/>
      <c r="D818" s="63"/>
    </row>
    <row r="819" ht="15.75" customHeight="1">
      <c r="A819" s="63"/>
      <c r="D819" s="63"/>
    </row>
    <row r="820" ht="15.75" customHeight="1">
      <c r="A820" s="63"/>
      <c r="D820" s="63"/>
    </row>
    <row r="821" ht="15.75" customHeight="1">
      <c r="A821" s="63"/>
      <c r="D821" s="63"/>
    </row>
    <row r="822" ht="15.75" customHeight="1">
      <c r="A822" s="63"/>
      <c r="D822" s="63"/>
    </row>
    <row r="823" ht="15.75" customHeight="1">
      <c r="A823" s="63"/>
      <c r="D823" s="63"/>
    </row>
    <row r="824" ht="15.75" customHeight="1">
      <c r="A824" s="63"/>
      <c r="D824" s="63"/>
    </row>
    <row r="825" ht="15.75" customHeight="1">
      <c r="A825" s="63"/>
      <c r="D825" s="63"/>
    </row>
    <row r="826" ht="15.75" customHeight="1">
      <c r="A826" s="63"/>
      <c r="D826" s="63"/>
    </row>
    <row r="827" ht="15.75" customHeight="1">
      <c r="A827" s="63"/>
      <c r="D827" s="63"/>
    </row>
    <row r="828" ht="15.75" customHeight="1">
      <c r="A828" s="63"/>
      <c r="D828" s="63"/>
    </row>
    <row r="829" ht="15.75" customHeight="1">
      <c r="A829" s="63"/>
      <c r="D829" s="63"/>
    </row>
    <row r="830" ht="15.75" customHeight="1">
      <c r="A830" s="63"/>
      <c r="D830" s="63"/>
    </row>
    <row r="831" ht="15.75" customHeight="1">
      <c r="A831" s="63"/>
      <c r="D831" s="63"/>
    </row>
    <row r="832" ht="15.75" customHeight="1">
      <c r="A832" s="63"/>
      <c r="D832" s="63"/>
    </row>
    <row r="833" ht="15.75" customHeight="1">
      <c r="A833" s="63"/>
      <c r="D833" s="63"/>
    </row>
    <row r="834" ht="15.75" customHeight="1">
      <c r="A834" s="63"/>
      <c r="D834" s="63"/>
    </row>
    <row r="835" ht="15.75" customHeight="1">
      <c r="A835" s="63"/>
      <c r="D835" s="63"/>
    </row>
    <row r="836" ht="15.75" customHeight="1">
      <c r="A836" s="63"/>
      <c r="D836" s="63"/>
    </row>
    <row r="837" ht="15.75" customHeight="1">
      <c r="A837" s="63"/>
      <c r="D837" s="63"/>
    </row>
    <row r="838" ht="15.75" customHeight="1">
      <c r="A838" s="63"/>
      <c r="D838" s="63"/>
    </row>
    <row r="839" ht="15.75" customHeight="1">
      <c r="A839" s="63"/>
      <c r="D839" s="63"/>
    </row>
    <row r="840" ht="15.75" customHeight="1">
      <c r="A840" s="63"/>
      <c r="D840" s="63"/>
    </row>
    <row r="841" ht="15.75" customHeight="1">
      <c r="A841" s="63"/>
      <c r="D841" s="63"/>
    </row>
    <row r="842" ht="15.75" customHeight="1">
      <c r="A842" s="63"/>
      <c r="D842" s="63"/>
    </row>
    <row r="843" ht="15.75" customHeight="1">
      <c r="A843" s="63"/>
      <c r="D843" s="63"/>
    </row>
    <row r="844" ht="15.75" customHeight="1">
      <c r="A844" s="63"/>
      <c r="D844" s="63"/>
    </row>
    <row r="845" ht="15.75" customHeight="1">
      <c r="A845" s="63"/>
      <c r="D845" s="63"/>
    </row>
    <row r="846" ht="15.75" customHeight="1">
      <c r="A846" s="63"/>
      <c r="D846" s="63"/>
    </row>
    <row r="847" ht="15.75" customHeight="1">
      <c r="A847" s="63"/>
      <c r="D847" s="63"/>
    </row>
    <row r="848" ht="15.75" customHeight="1">
      <c r="A848" s="63"/>
      <c r="D848" s="63"/>
    </row>
    <row r="849" ht="15.75" customHeight="1">
      <c r="A849" s="63"/>
      <c r="D849" s="63"/>
    </row>
    <row r="850" ht="15.75" customHeight="1">
      <c r="A850" s="63"/>
      <c r="D850" s="63"/>
    </row>
    <row r="851" ht="15.75" customHeight="1">
      <c r="A851" s="63"/>
      <c r="D851" s="63"/>
    </row>
    <row r="852" ht="15.75" customHeight="1">
      <c r="A852" s="63"/>
      <c r="D852" s="63"/>
    </row>
    <row r="853" ht="15.75" customHeight="1">
      <c r="A853" s="63"/>
      <c r="D853" s="63"/>
    </row>
    <row r="854" ht="15.75" customHeight="1">
      <c r="A854" s="63"/>
      <c r="D854" s="63"/>
    </row>
    <row r="855" ht="15.75" customHeight="1">
      <c r="A855" s="63"/>
      <c r="D855" s="63"/>
    </row>
    <row r="856" ht="15.75" customHeight="1">
      <c r="A856" s="63"/>
      <c r="D856" s="63"/>
    </row>
    <row r="857" ht="15.75" customHeight="1">
      <c r="A857" s="63"/>
      <c r="D857" s="63"/>
    </row>
    <row r="858" ht="15.75" customHeight="1">
      <c r="A858" s="63"/>
      <c r="D858" s="63"/>
    </row>
    <row r="859" ht="15.75" customHeight="1">
      <c r="A859" s="63"/>
      <c r="D859" s="63"/>
    </row>
    <row r="860" ht="15.75" customHeight="1">
      <c r="A860" s="63"/>
      <c r="D860" s="63"/>
    </row>
    <row r="861" ht="15.75" customHeight="1">
      <c r="A861" s="63"/>
      <c r="D861" s="63"/>
    </row>
    <row r="862" ht="15.75" customHeight="1">
      <c r="A862" s="63"/>
      <c r="D862" s="63"/>
    </row>
    <row r="863" ht="15.75" customHeight="1">
      <c r="A863" s="63"/>
      <c r="D863" s="63"/>
    </row>
    <row r="864" ht="15.75" customHeight="1">
      <c r="A864" s="63"/>
      <c r="D864" s="63"/>
    </row>
    <row r="865" ht="15.75" customHeight="1">
      <c r="A865" s="63"/>
      <c r="D865" s="63"/>
    </row>
    <row r="866" ht="15.75" customHeight="1">
      <c r="A866" s="63"/>
      <c r="D866" s="63"/>
    </row>
    <row r="867" ht="15.75" customHeight="1">
      <c r="A867" s="63"/>
      <c r="D867" s="63"/>
    </row>
    <row r="868" ht="15.75" customHeight="1">
      <c r="A868" s="63"/>
      <c r="D868" s="63"/>
    </row>
    <row r="869" ht="15.75" customHeight="1">
      <c r="A869" s="63"/>
      <c r="D869" s="63"/>
    </row>
    <row r="870" ht="15.75" customHeight="1">
      <c r="A870" s="63"/>
      <c r="D870" s="63"/>
    </row>
    <row r="871" ht="15.75" customHeight="1">
      <c r="A871" s="63"/>
      <c r="D871" s="63"/>
    </row>
    <row r="872" ht="15.75" customHeight="1">
      <c r="A872" s="63"/>
      <c r="D872" s="63"/>
    </row>
    <row r="873" ht="15.75" customHeight="1">
      <c r="A873" s="63"/>
      <c r="D873" s="63"/>
    </row>
    <row r="874" ht="15.75" customHeight="1">
      <c r="A874" s="63"/>
      <c r="D874" s="63"/>
    </row>
    <row r="875" ht="15.75" customHeight="1">
      <c r="A875" s="63"/>
      <c r="D875" s="63"/>
    </row>
    <row r="876" ht="15.75" customHeight="1">
      <c r="A876" s="63"/>
      <c r="D876" s="63"/>
    </row>
    <row r="877" ht="15.75" customHeight="1">
      <c r="A877" s="63"/>
      <c r="D877" s="63"/>
    </row>
    <row r="878" ht="15.75" customHeight="1">
      <c r="A878" s="63"/>
      <c r="D878" s="63"/>
    </row>
    <row r="879" ht="15.75" customHeight="1">
      <c r="A879" s="63"/>
      <c r="D879" s="63"/>
    </row>
    <row r="880" ht="15.75" customHeight="1">
      <c r="A880" s="63"/>
      <c r="D880" s="63"/>
    </row>
    <row r="881" ht="15.75" customHeight="1">
      <c r="A881" s="63"/>
      <c r="D881" s="63"/>
    </row>
    <row r="882" ht="15.75" customHeight="1">
      <c r="A882" s="63"/>
      <c r="D882" s="63"/>
    </row>
    <row r="883" ht="15.75" customHeight="1">
      <c r="A883" s="63"/>
      <c r="D883" s="63"/>
    </row>
    <row r="884" ht="15.75" customHeight="1">
      <c r="A884" s="63"/>
      <c r="D884" s="63"/>
    </row>
    <row r="885" ht="15.75" customHeight="1">
      <c r="A885" s="63"/>
      <c r="D885" s="63"/>
    </row>
    <row r="886" ht="15.75" customHeight="1">
      <c r="A886" s="63"/>
      <c r="D886" s="63"/>
    </row>
    <row r="887" ht="15.75" customHeight="1">
      <c r="A887" s="63"/>
      <c r="D887" s="63"/>
    </row>
    <row r="888" ht="15.75" customHeight="1">
      <c r="A888" s="63"/>
      <c r="D888" s="63"/>
    </row>
    <row r="889" ht="15.75" customHeight="1">
      <c r="A889" s="63"/>
      <c r="D889" s="63"/>
    </row>
    <row r="890" ht="15.75" customHeight="1">
      <c r="A890" s="63"/>
      <c r="D890" s="63"/>
    </row>
    <row r="891" ht="15.75" customHeight="1">
      <c r="A891" s="63"/>
      <c r="D891" s="63"/>
    </row>
    <row r="892" ht="15.75" customHeight="1">
      <c r="A892" s="63"/>
      <c r="D892" s="63"/>
    </row>
    <row r="893" ht="15.75" customHeight="1">
      <c r="A893" s="63"/>
      <c r="D893" s="63"/>
    </row>
    <row r="894" ht="15.75" customHeight="1">
      <c r="A894" s="63"/>
      <c r="D894" s="63"/>
    </row>
    <row r="895" ht="15.75" customHeight="1">
      <c r="A895" s="63"/>
      <c r="D895" s="63"/>
    </row>
    <row r="896" ht="15.75" customHeight="1">
      <c r="A896" s="63"/>
      <c r="D896" s="63"/>
    </row>
    <row r="897" ht="15.75" customHeight="1">
      <c r="A897" s="63"/>
      <c r="D897" s="63"/>
    </row>
    <row r="898" ht="15.75" customHeight="1">
      <c r="A898" s="63"/>
      <c r="D898" s="63"/>
    </row>
    <row r="899" ht="15.75" customHeight="1">
      <c r="A899" s="63"/>
      <c r="D899" s="63"/>
    </row>
    <row r="900" ht="15.75" customHeight="1">
      <c r="A900" s="63"/>
      <c r="D900" s="63"/>
    </row>
    <row r="901" ht="15.75" customHeight="1">
      <c r="A901" s="63"/>
      <c r="D901" s="63"/>
    </row>
    <row r="902" ht="15.75" customHeight="1">
      <c r="A902" s="63"/>
      <c r="D902" s="63"/>
    </row>
    <row r="903" ht="15.75" customHeight="1">
      <c r="A903" s="63"/>
      <c r="D903" s="63"/>
    </row>
    <row r="904" ht="15.75" customHeight="1">
      <c r="A904" s="63"/>
      <c r="D904" s="63"/>
    </row>
    <row r="905" ht="15.75" customHeight="1">
      <c r="A905" s="63"/>
      <c r="D905" s="63"/>
    </row>
    <row r="906" ht="15.75" customHeight="1">
      <c r="A906" s="63"/>
      <c r="D906" s="63"/>
    </row>
    <row r="907" ht="15.75" customHeight="1">
      <c r="A907" s="63"/>
      <c r="D907" s="63"/>
    </row>
    <row r="908" ht="15.75" customHeight="1">
      <c r="A908" s="63"/>
      <c r="D908" s="63"/>
    </row>
    <row r="909" ht="15.75" customHeight="1">
      <c r="A909" s="63"/>
      <c r="D909" s="63"/>
    </row>
    <row r="910" ht="15.75" customHeight="1">
      <c r="A910" s="63"/>
      <c r="D910" s="63"/>
    </row>
    <row r="911" ht="15.75" customHeight="1">
      <c r="A911" s="63"/>
      <c r="D911" s="63"/>
    </row>
    <row r="912" ht="15.75" customHeight="1">
      <c r="A912" s="63"/>
      <c r="D912" s="63"/>
    </row>
    <row r="913" ht="15.75" customHeight="1">
      <c r="A913" s="63"/>
      <c r="D913" s="63"/>
    </row>
    <row r="914" ht="15.75" customHeight="1">
      <c r="A914" s="63"/>
      <c r="D914" s="63"/>
    </row>
    <row r="915" ht="15.75" customHeight="1">
      <c r="A915" s="63"/>
      <c r="D915" s="63"/>
    </row>
    <row r="916" ht="15.75" customHeight="1">
      <c r="A916" s="63"/>
      <c r="D916" s="63"/>
    </row>
    <row r="917" ht="15.75" customHeight="1">
      <c r="A917" s="63"/>
      <c r="D917" s="63"/>
    </row>
    <row r="918" ht="15.75" customHeight="1">
      <c r="A918" s="63"/>
      <c r="D918" s="63"/>
    </row>
    <row r="919" ht="15.75" customHeight="1">
      <c r="A919" s="63"/>
      <c r="D919" s="63"/>
    </row>
    <row r="920" ht="15.75" customHeight="1">
      <c r="A920" s="63"/>
      <c r="D920" s="63"/>
    </row>
    <row r="921" ht="15.75" customHeight="1">
      <c r="A921" s="63"/>
      <c r="D921" s="63"/>
    </row>
    <row r="922" ht="15.75" customHeight="1">
      <c r="A922" s="63"/>
      <c r="D922" s="63"/>
    </row>
    <row r="923" ht="15.75" customHeight="1">
      <c r="A923" s="63"/>
      <c r="D923" s="63"/>
    </row>
    <row r="924" ht="15.75" customHeight="1">
      <c r="A924" s="63"/>
      <c r="D924" s="63"/>
    </row>
    <row r="925" ht="15.75" customHeight="1">
      <c r="A925" s="63"/>
      <c r="D925" s="63"/>
    </row>
    <row r="926" ht="15.75" customHeight="1">
      <c r="A926" s="63"/>
      <c r="D926" s="63"/>
    </row>
    <row r="927" ht="15.75" customHeight="1">
      <c r="A927" s="63"/>
      <c r="D927" s="63"/>
    </row>
    <row r="928" ht="15.75" customHeight="1">
      <c r="A928" s="63"/>
      <c r="D928" s="63"/>
    </row>
    <row r="929" ht="15.75" customHeight="1">
      <c r="A929" s="63"/>
      <c r="D929" s="63"/>
    </row>
    <row r="930" ht="15.75" customHeight="1">
      <c r="A930" s="63"/>
      <c r="D930" s="63"/>
    </row>
    <row r="931" ht="15.75" customHeight="1">
      <c r="A931" s="63"/>
      <c r="D931" s="63"/>
    </row>
    <row r="932" ht="15.75" customHeight="1">
      <c r="A932" s="63"/>
      <c r="D932" s="63"/>
    </row>
    <row r="933" ht="15.75" customHeight="1">
      <c r="A933" s="63"/>
      <c r="D933" s="63"/>
    </row>
    <row r="934" ht="15.75" customHeight="1">
      <c r="A934" s="63"/>
      <c r="D934" s="63"/>
    </row>
    <row r="935" ht="15.75" customHeight="1">
      <c r="A935" s="63"/>
      <c r="D935" s="63"/>
    </row>
    <row r="936" ht="15.75" customHeight="1">
      <c r="A936" s="63"/>
      <c r="D936" s="63"/>
    </row>
    <row r="937" ht="15.75" customHeight="1">
      <c r="A937" s="63"/>
      <c r="D937" s="63"/>
    </row>
    <row r="938" ht="15.75" customHeight="1">
      <c r="A938" s="63"/>
      <c r="D938" s="63"/>
    </row>
    <row r="939" ht="15.75" customHeight="1">
      <c r="A939" s="63"/>
      <c r="D939" s="63"/>
    </row>
    <row r="940" ht="15.75" customHeight="1">
      <c r="A940" s="63"/>
      <c r="D940" s="63"/>
    </row>
    <row r="941" ht="15.75" customHeight="1">
      <c r="A941" s="63"/>
      <c r="D941" s="63"/>
    </row>
    <row r="942" ht="15.75" customHeight="1">
      <c r="A942" s="63"/>
      <c r="D942" s="63"/>
    </row>
    <row r="943" ht="15.75" customHeight="1">
      <c r="A943" s="63"/>
      <c r="D943" s="63"/>
    </row>
    <row r="944" ht="15.75" customHeight="1">
      <c r="A944" s="63"/>
      <c r="D944" s="63"/>
    </row>
    <row r="945" ht="15.75" customHeight="1">
      <c r="A945" s="63"/>
      <c r="D945" s="63"/>
    </row>
    <row r="946" ht="15.75" customHeight="1">
      <c r="A946" s="63"/>
      <c r="D946" s="63"/>
    </row>
    <row r="947" ht="15.75" customHeight="1">
      <c r="A947" s="63"/>
      <c r="D947" s="63"/>
    </row>
    <row r="948" ht="15.75" customHeight="1">
      <c r="A948" s="63"/>
      <c r="D948" s="63"/>
    </row>
    <row r="949" ht="15.75" customHeight="1">
      <c r="A949" s="63"/>
      <c r="D949" s="63"/>
    </row>
    <row r="950" ht="15.75" customHeight="1">
      <c r="A950" s="63"/>
      <c r="D950" s="63"/>
    </row>
    <row r="951" ht="15.75" customHeight="1">
      <c r="A951" s="63"/>
      <c r="D951" s="63"/>
    </row>
    <row r="952" ht="15.75" customHeight="1">
      <c r="A952" s="63"/>
      <c r="D952" s="63"/>
    </row>
    <row r="953" ht="15.75" customHeight="1">
      <c r="A953" s="63"/>
      <c r="D953" s="63"/>
    </row>
    <row r="954" ht="15.75" customHeight="1">
      <c r="A954" s="63"/>
      <c r="D954" s="63"/>
    </row>
    <row r="955" ht="15.75" customHeight="1">
      <c r="A955" s="63"/>
      <c r="D955" s="63"/>
    </row>
    <row r="956" ht="15.75" customHeight="1">
      <c r="A956" s="63"/>
      <c r="D956" s="63"/>
    </row>
    <row r="957" ht="15.75" customHeight="1">
      <c r="A957" s="63"/>
      <c r="D957" s="63"/>
    </row>
    <row r="958" ht="15.75" customHeight="1">
      <c r="A958" s="63"/>
      <c r="D958" s="63"/>
    </row>
    <row r="959" ht="15.75" customHeight="1">
      <c r="A959" s="63"/>
      <c r="D959" s="63"/>
    </row>
    <row r="960" ht="15.75" customHeight="1">
      <c r="A960" s="63"/>
      <c r="D960" s="63"/>
    </row>
    <row r="961" ht="15.75" customHeight="1">
      <c r="A961" s="63"/>
      <c r="D961" s="63"/>
    </row>
    <row r="962" ht="15.75" customHeight="1">
      <c r="A962" s="63"/>
      <c r="D962" s="63"/>
    </row>
    <row r="963" ht="15.75" customHeight="1">
      <c r="A963" s="63"/>
      <c r="D963" s="63"/>
    </row>
    <row r="964" ht="15.75" customHeight="1">
      <c r="A964" s="63"/>
      <c r="D964" s="63"/>
    </row>
    <row r="965" ht="15.75" customHeight="1">
      <c r="A965" s="63"/>
      <c r="D965" s="63"/>
    </row>
    <row r="966" ht="15.75" customHeight="1">
      <c r="A966" s="63"/>
      <c r="D966" s="63"/>
    </row>
    <row r="967" ht="15.75" customHeight="1">
      <c r="A967" s="63"/>
      <c r="D967" s="63"/>
    </row>
    <row r="968" ht="15.75" customHeight="1">
      <c r="A968" s="63"/>
      <c r="D968" s="63"/>
    </row>
    <row r="969" ht="15.75" customHeight="1">
      <c r="A969" s="63"/>
      <c r="D969" s="63"/>
    </row>
    <row r="970" ht="15.75" customHeight="1">
      <c r="A970" s="63"/>
      <c r="D970" s="63"/>
    </row>
    <row r="971" ht="15.75" customHeight="1">
      <c r="A971" s="63"/>
      <c r="D971" s="63"/>
    </row>
    <row r="972" ht="15.75" customHeight="1">
      <c r="A972" s="63"/>
      <c r="D972" s="63"/>
    </row>
    <row r="973" ht="15.75" customHeight="1">
      <c r="A973" s="63"/>
      <c r="D973" s="63"/>
    </row>
    <row r="974" ht="15.75" customHeight="1">
      <c r="A974" s="63"/>
      <c r="D974" s="63"/>
    </row>
    <row r="975" ht="15.75" customHeight="1">
      <c r="A975" s="63"/>
      <c r="D975" s="63"/>
    </row>
    <row r="976" ht="15.75" customHeight="1">
      <c r="A976" s="63"/>
      <c r="D976" s="63"/>
    </row>
    <row r="977" ht="15.75" customHeight="1">
      <c r="A977" s="63"/>
      <c r="D977" s="63"/>
    </row>
    <row r="978" ht="15.75" customHeight="1">
      <c r="A978" s="63"/>
      <c r="D978" s="63"/>
    </row>
    <row r="979" ht="15.75" customHeight="1">
      <c r="A979" s="63"/>
      <c r="D979" s="63"/>
    </row>
    <row r="980" ht="15.75" customHeight="1">
      <c r="A980" s="63"/>
      <c r="D980" s="63"/>
    </row>
    <row r="981" ht="15.75" customHeight="1">
      <c r="A981" s="63"/>
      <c r="D981" s="63"/>
    </row>
    <row r="982" ht="15.75" customHeight="1">
      <c r="A982" s="63"/>
      <c r="D982" s="63"/>
    </row>
    <row r="983" ht="15.75" customHeight="1">
      <c r="A983" s="63"/>
      <c r="D983" s="63"/>
    </row>
    <row r="984" ht="15.75" customHeight="1">
      <c r="A984" s="63"/>
      <c r="D984" s="63"/>
    </row>
    <row r="985" ht="15.75" customHeight="1">
      <c r="A985" s="63"/>
      <c r="D985" s="63"/>
    </row>
    <row r="986" ht="15.75" customHeight="1">
      <c r="A986" s="63"/>
      <c r="D986" s="63"/>
    </row>
    <row r="987" ht="15.75" customHeight="1">
      <c r="A987" s="63"/>
      <c r="D987" s="63"/>
    </row>
    <row r="988" ht="15.75" customHeight="1">
      <c r="A988" s="63"/>
      <c r="D988" s="63"/>
    </row>
    <row r="989" ht="15.75" customHeight="1">
      <c r="A989" s="63"/>
      <c r="D989" s="63"/>
    </row>
    <row r="990" ht="15.75" customHeight="1">
      <c r="A990" s="63"/>
      <c r="D990" s="63"/>
    </row>
    <row r="991" ht="15.75" customHeight="1">
      <c r="A991" s="63"/>
      <c r="D991" s="63"/>
    </row>
    <row r="992" ht="15.75" customHeight="1">
      <c r="A992" s="63"/>
      <c r="D992" s="63"/>
    </row>
    <row r="993" ht="15.75" customHeight="1">
      <c r="A993" s="63"/>
      <c r="D993" s="63"/>
    </row>
    <row r="994" ht="15.75" customHeight="1">
      <c r="A994" s="63"/>
      <c r="D994" s="63"/>
    </row>
    <row r="995" ht="15.75" customHeight="1">
      <c r="A995" s="63"/>
      <c r="D995" s="63"/>
    </row>
    <row r="996" ht="15.75" customHeight="1">
      <c r="A996" s="63"/>
      <c r="D996" s="63"/>
    </row>
    <row r="997" ht="15.75" customHeight="1">
      <c r="A997" s="63"/>
      <c r="D997" s="63"/>
    </row>
    <row r="998" ht="15.75" customHeight="1">
      <c r="A998" s="63"/>
      <c r="D998" s="63"/>
    </row>
    <row r="999" ht="15.75" customHeight="1">
      <c r="A999" s="63"/>
      <c r="D999" s="63"/>
    </row>
    <row r="1000" ht="15.75" customHeight="1">
      <c r="A1000" s="63"/>
      <c r="D1000" s="63"/>
    </row>
  </sheetData>
  <mergeCells count="10">
    <mergeCell ref="H5:H12"/>
    <mergeCell ref="I5:I27"/>
    <mergeCell ref="H14:H21"/>
    <mergeCell ref="C13:H13"/>
    <mergeCell ref="B14:B21"/>
    <mergeCell ref="B4:B12"/>
    <mergeCell ref="B23:B27"/>
    <mergeCell ref="H23:H27"/>
    <mergeCell ref="C3:I3"/>
    <mergeCell ref="C22:H22"/>
  </mergeCells>
  <printOptions/>
  <pageMargins bottom="0.75" footer="0.0" header="0.0" left="0.7" right="0.7" top="0.75"/>
  <pageSetup orientation="portrait"/>
  <drawing r:id="rId1"/>
</worksheet>
</file>