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onrisk-my.sharepoint.com/personal/theo_dabout_neonrisk_com/Documents/Documents/# DATA NGFS/DATA/"/>
    </mc:Choice>
  </mc:AlternateContent>
  <xr:revisionPtr revIDLastSave="469" documentId="8_{A7C64D55-27EF-4D35-8907-C59A9328E6CE}" xr6:coauthVersionLast="47" xr6:coauthVersionMax="47" xr10:uidLastSave="{F33247F0-4C56-495A-BE26-4E141AEE4471}"/>
  <bookViews>
    <workbookView xWindow="5280" yWindow="-16320" windowWidth="29040" windowHeight="15720" activeTab="1" xr2:uid="{F9F3223D-4139-4BEC-AF76-58FF108EB3B3}"/>
  </bookViews>
  <sheets>
    <sheet name="pass" sheetId="7" r:id="rId1"/>
    <sheet name="eu" sheetId="10" r:id="rId2"/>
    <sheet name="us" sheetId="9" r:id="rId3"/>
    <sheet name="futur" sheetId="8" r:id="rId4"/>
    <sheet name="Feuil1" sheetId="4" r:id="rId5"/>
    <sheet name="2011_2021" sheetId="5" r:id="rId6"/>
    <sheet name="2021_20230" sheetId="6" r:id="rId7"/>
    <sheet name="2011_2021_PPT" sheetId="1" r:id="rId8"/>
    <sheet name="2021_20230_PPT" sheetId="2" r:id="rId9"/>
    <sheet name="Resultat_PTT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8" l="1"/>
  <c r="I41" i="8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39" i="8"/>
  <c r="H40" i="8"/>
  <c r="H41" i="8"/>
  <c r="H42" i="8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39" i="8"/>
  <c r="G40" i="8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39" i="8"/>
  <c r="F40" i="8"/>
  <c r="F41" i="8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39" i="8"/>
  <c r="E40" i="8"/>
  <c r="E41" i="8"/>
  <c r="E42" i="8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39" i="8"/>
  <c r="D40" i="8"/>
  <c r="D41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39" i="8"/>
  <c r="C40" i="8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39" i="8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H18" i="6"/>
  <c r="G18" i="6"/>
  <c r="F18" i="6"/>
  <c r="E18" i="6"/>
  <c r="D18" i="6"/>
  <c r="O4" i="2" l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3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67" i="3"/>
  <c r="C156" i="3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55" i="3"/>
  <c r="C119" i="3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18" i="3"/>
  <c r="C82" i="3"/>
  <c r="C83" i="3"/>
  <c r="C84" i="3"/>
  <c r="C85" i="3"/>
  <c r="C86" i="3"/>
  <c r="C87" i="3"/>
  <c r="C88" i="3"/>
  <c r="C89" i="3"/>
  <c r="C90" i="3"/>
  <c r="C91" i="3"/>
  <c r="C92" i="3"/>
  <c r="C81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56" i="3"/>
  <c r="C44" i="3"/>
  <c r="C45" i="3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131" i="3" l="1"/>
  <c r="C132" i="3" l="1"/>
  <c r="C133" i="3" l="1"/>
  <c r="C134" i="3" l="1"/>
  <c r="C135" i="3" l="1"/>
  <c r="C136" i="3" l="1"/>
  <c r="C137" i="3" l="1"/>
  <c r="C138" i="3" l="1"/>
  <c r="C139" i="3" l="1"/>
  <c r="C140" i="3" l="1"/>
  <c r="C141" i="3" l="1"/>
  <c r="C142" i="3" l="1"/>
  <c r="C143" i="3" l="1"/>
  <c r="C144" i="3" l="1"/>
  <c r="C145" i="3" l="1"/>
  <c r="C146" i="3" l="1"/>
  <c r="C147" i="3" l="1"/>
  <c r="C148" i="3" l="1"/>
  <c r="C149" i="3" l="1"/>
  <c r="C150" i="3" l="1"/>
  <c r="C151" i="3" l="1"/>
  <c r="C152" i="3" l="1"/>
  <c r="C153" i="3" l="1"/>
</calcChain>
</file>

<file path=xl/sharedStrings.xml><?xml version="1.0" encoding="utf-8"?>
<sst xmlns="http://schemas.openxmlformats.org/spreadsheetml/2006/main" count="858" uniqueCount="184">
  <si>
    <t>PD</t>
  </si>
  <si>
    <t>PIB</t>
  </si>
  <si>
    <t>Date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</si>
  <si>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</si>
  <si>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</si>
  <si>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</si>
  <si>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</si>
  <si>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</si>
  <si>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</si>
  <si>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</si>
  <si>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</si>
  <si>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</si>
  <si>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</si>
  <si>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</si>
  <si>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</si>
  <si>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</si>
  <si>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</si>
  <si>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</si>
  <si>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</si>
  <si>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</si>
  <si>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</si>
  <si>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</si>
  <si>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</si>
  <si>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</si>
  <si>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</si>
  <si>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</si>
  <si>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</si>
  <si>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</si>
  <si>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</si>
  <si>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</si>
  <si>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</si>
  <si>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</si>
  <si>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</si>
  <si>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</si>
  <si>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</si>
  <si>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</si>
  <si>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</si>
  <si>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</si>
  <si>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</si>
  <si>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</si>
  <si>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</si>
  <si>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</si>
  <si>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</si>
  <si>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</si>
  <si>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Consommation des ménages</t>
  </si>
  <si>
    <t>Investissement des ménages</t>
  </si>
  <si>
    <t xml:space="preserve">Housing prices in France (indice) </t>
  </si>
  <si>
    <t xml:space="preserve">Inflation </t>
  </si>
  <si>
    <t>Unemployment rate in France in %  (including DOM TOM)</t>
  </si>
  <si>
    <t>Prix du pétrole Brent USD/baril moyenne trimestriell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</si>
  <si>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</si>
  <si>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</si>
  <si>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</si>
  <si>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</si>
  <si>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</si>
  <si>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</si>
  <si>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</si>
  <si>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</si>
  <si>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</si>
  <si>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</si>
  <si>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</si>
  <si>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</si>
  <si>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</si>
  <si>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</si>
  <si>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</si>
  <si>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</si>
  <si>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</si>
  <si>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</si>
  <si>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</si>
  <si>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</si>
  <si>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</si>
  <si>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</si>
  <si>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</si>
  <si>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</si>
  <si>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</si>
  <si>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</si>
  <si>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</si>
  <si>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</si>
  <si>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Q1 2029</t>
  </si>
  <si>
    <t>Q2 2029</t>
  </si>
  <si>
    <t>Q3 2029</t>
  </si>
  <si>
    <t>Q4 2029</t>
  </si>
  <si>
    <t>Q1 2030</t>
  </si>
  <si>
    <t>Q2 2030</t>
  </si>
  <si>
    <t>Q3 2030</t>
  </si>
  <si>
    <t>Q4 2030</t>
  </si>
  <si>
    <t>scenario</t>
  </si>
  <si>
    <t>Delayed Transition (REMIND-MAgPIE)</t>
  </si>
  <si>
    <t>Current Policies (GCAM)</t>
  </si>
  <si>
    <t>Below 2C (MESSAGEix-GLOBIOM)</t>
  </si>
  <si>
    <t>Net Zero 2050 (REMIND-MAgPIE)</t>
  </si>
  <si>
    <t>Historical PD</t>
  </si>
  <si>
    <t xml:space="preserve">Consumption in France (ménages + administrations) </t>
  </si>
  <si>
    <t>Investissement des entreprises</t>
  </si>
  <si>
    <t>Revenu disponible des ménages en valeur</t>
  </si>
  <si>
    <t>Taux d'endettement des entreprises (% de la VA)</t>
  </si>
  <si>
    <t>Taux d'endettement des ménages (% du RDB)</t>
  </si>
  <si>
    <t>Taux d'endettement des ménages crédit conso (% du RDB)</t>
  </si>
  <si>
    <t xml:space="preserve">Sociétés non financières - Encours Crédits - France - valeur nominale </t>
  </si>
  <si>
    <t xml:space="preserve">Ménages - Encours dette - France - valeur nominale  </t>
  </si>
  <si>
    <t xml:space="preserve">Encours de crédit à la consommation, Trésorerie des particuliers </t>
  </si>
  <si>
    <t>Taux de crédit habitat (TEG)</t>
  </si>
  <si>
    <t>Production Manufacturière</t>
  </si>
  <si>
    <t xml:space="preserve">Immatriculation voitures neuves </t>
  </si>
  <si>
    <t>France : OAT 10 year</t>
  </si>
  <si>
    <t>Taux réels (Taux 10 ans - inflation(a/a))</t>
  </si>
  <si>
    <t>Taux Euribor 3 mois (PIBOR 3m avant 1999)</t>
  </si>
  <si>
    <t>CAC 40</t>
  </si>
  <si>
    <t>Consommation en biens durables</t>
  </si>
  <si>
    <t>Encours crédit consommation ménages</t>
  </si>
  <si>
    <t>Encours crédits à l'habitat des ménages</t>
  </si>
  <si>
    <t>Prix immobiliers en euros/m2</t>
  </si>
  <si>
    <t>Euribor 3M</t>
  </si>
  <si>
    <t xml:space="preserve">France GDP Chain Linked 2010 Prices YoY                                         </t>
  </si>
  <si>
    <t xml:space="preserve">Taux de chômage (France entière) </t>
  </si>
  <si>
    <t xml:space="preserve">France CPI YoY 1998=100                                                         </t>
  </si>
  <si>
    <t>IPGA (Indice des Prix de Gros Alimentaire)</t>
  </si>
  <si>
    <t>Consommation totale (ménages+administrations)</t>
  </si>
  <si>
    <t>Libellé</t>
  </si>
  <si>
    <t>EURIBOR_3M</t>
  </si>
  <si>
    <t>PIB_FR</t>
  </si>
  <si>
    <t>CHOM_FR</t>
  </si>
  <si>
    <t>IPC_FR</t>
  </si>
  <si>
    <t>IPGA_FR</t>
  </si>
  <si>
    <t>CONSO_TOT_FR</t>
  </si>
  <si>
    <t>CONSO_MEN_FR</t>
  </si>
  <si>
    <t>Consommation de biens durables</t>
  </si>
  <si>
    <t>CONSO_DUR_FR</t>
  </si>
  <si>
    <t>Taux d'endettement  des ménages</t>
  </si>
  <si>
    <t>TX_EDT_MEN_FR</t>
  </si>
  <si>
    <t xml:space="preserve">Taux d’endettement crédit à la consommation </t>
  </si>
  <si>
    <t>TX_EDT_CCON_FR</t>
  </si>
  <si>
    <t>INV_MEN_FR</t>
  </si>
  <si>
    <t>INV_ENT_FR</t>
  </si>
  <si>
    <t>France House Price Index hausse fin d'année</t>
  </si>
  <si>
    <t>IMMO_FR_2</t>
  </si>
  <si>
    <t>France House Price Index hausse moyenne</t>
  </si>
  <si>
    <t>IMMO_FR_1</t>
  </si>
  <si>
    <t>Encours Crédit Habitat (hausse annuelle)</t>
  </si>
  <si>
    <t>ENC_CDT_HAB_FR</t>
  </si>
  <si>
    <t>France Govt Oats Btan 10 Yr Oat</t>
  </si>
  <si>
    <t>GFRN10</t>
  </si>
  <si>
    <t>Taux 10 ans réel</t>
  </si>
  <si>
    <t>TX_10_REEL_FR</t>
  </si>
  <si>
    <t>Production industrielle</t>
  </si>
  <si>
    <t>IPI_FR</t>
  </si>
  <si>
    <t>Immatriculation de voitures neuves</t>
  </si>
  <si>
    <t>VOIT_NEUV_FR</t>
  </si>
  <si>
    <t>Revenu disponible brut en valeur</t>
  </si>
  <si>
    <t>RDB_MEN_FR</t>
  </si>
  <si>
    <t>Exportations</t>
  </si>
  <si>
    <t>EXPORT_FR</t>
  </si>
  <si>
    <t>Importations</t>
  </si>
  <si>
    <t>IMPORT_FR</t>
  </si>
  <si>
    <t>variable</t>
  </si>
  <si>
    <r>
      <rPr>
        <b/>
        <sz val="11"/>
        <color theme="1"/>
        <rFont val="Aptos Narrow"/>
        <family val="2"/>
        <scheme val="minor"/>
      </rPr>
      <t>Correspondances (variables similaires) :</t>
    </r>
    <r>
      <rPr>
        <sz val="11"/>
        <color theme="1"/>
        <rFont val="Aptos Narrow"/>
        <family val="2"/>
        <scheme val="minor"/>
      </rPr>
      <t xml:space="preserve">
Consommation totale (ménages+administrations) = Consumption in France (ménages + administrations)
Consommation des ménages = Consommation des ménages
Consommation de biens durables = Consommation en biens durables
Taux d'endettement des ménages = Taux d'endettement des ménages (% du RDB)
Taux d’endettement crédit à la consommation = Taux d'endettement des ménages crédit conso (% du RDB)
Investissement des ménages = Investissement des ménages
Investissement des entreprises = Investissement des entreprises
France House Price Index hausse moyenne = Housing prices in France (indice)
Production industrielle = Production Manufacturière
Immatriculation de voitures neuves = Immatriculation voitures neuves
France Govt Oats Btan 10 Yr Oat = France : OAT 10 year
Taux 10 ans réel = Taux réels (Taux 10 ans - inflation(a/a))
Euribor 3M = Taux Euribor 3 mois (PIBOR 3m avant 1999)
Revenu disponible brut en valeur = Revenu disponible des ménages en valeur
</t>
    </r>
  </si>
  <si>
    <r>
      <rPr>
        <b/>
        <sz val="11"/>
        <color theme="1"/>
        <rFont val="Aptos Narrow"/>
        <family val="2"/>
        <scheme val="minor"/>
      </rPr>
      <t>Variables uniquement dans la Liste 1 :</t>
    </r>
    <r>
      <rPr>
        <sz val="11"/>
        <color theme="1"/>
        <rFont val="Aptos Narrow"/>
        <family val="2"/>
        <scheme val="minor"/>
      </rPr>
      <t xml:space="preserve">
Taux d'endettement des entreprises (% de la VA)
Sociétés non financières - Encours Crédits - France - valeur nominale
Ménages - Encours dette - France - valeur nominale
Encours de crédit à la consommation, Trésorerie des particuliers
Taux de crédit habitat (TEG)
Inflation
Unemployment rate in France in % (including DOM TOM)
CAC 40
Encours crédit consommation ménages
Encours crédits à l'habitat des ménages
Prix immobiliers en euros/m²
Prix du pétrole Brent USD/baril moyenne trimestrielle</t>
    </r>
  </si>
  <si>
    <r>
      <rPr>
        <b/>
        <sz val="11"/>
        <color theme="1"/>
        <rFont val="Aptos Narrow"/>
        <family val="2"/>
        <scheme val="minor"/>
      </rPr>
      <t>Variables uniquement dans la Liste 2 :</t>
    </r>
    <r>
      <rPr>
        <sz val="11"/>
        <color theme="1"/>
        <rFont val="Aptos Narrow"/>
        <family val="2"/>
        <scheme val="minor"/>
      </rPr>
      <t xml:space="preserve">
France GDP Chain Linked 2010 Prices YoY
Taux de chômage (France entière)
France CPI YoY 1998=100
IPGA (Indice des Prix de Gros Alimentaire)
France House Price Index hausse fin d'année
Encours Crédit Habitat (hausse annuelle)
Exportations
Importations</t>
    </r>
  </si>
  <si>
    <t>date</t>
  </si>
  <si>
    <t>Gross Domestic Product (GDP)</t>
  </si>
  <si>
    <t>Investment (private sector)</t>
  </si>
  <si>
    <t>Real personal disposable income</t>
  </si>
  <si>
    <t>House prices (residential)</t>
  </si>
  <si>
    <t>Inflation rate ; %</t>
  </si>
  <si>
    <t>Unemployment rate ; %</t>
  </si>
  <si>
    <t>Equity prices</t>
  </si>
  <si>
    <t>Oil price ; US$ per barrel</t>
  </si>
  <si>
    <t>Exports (goods and services)</t>
  </si>
  <si>
    <t>Imports (goods and services)</t>
  </si>
  <si>
    <t>Central bank Intervention rate (policy interest rate) ; %</t>
  </si>
  <si>
    <t>Effective exchange rate</t>
  </si>
  <si>
    <t>Exchange rate FRA Franc; per US$</t>
  </si>
  <si>
    <t>Gov. consumption</t>
  </si>
  <si>
    <t>United States Inflation Rate</t>
  </si>
  <si>
    <t>Par mois</t>
  </si>
  <si>
    <t>United States Fed Funds Interest Rate</t>
  </si>
  <si>
    <t xml:space="preserve">J'hesiste en dollar ou en indice </t>
  </si>
  <si>
    <t>J'ai</t>
  </si>
  <si>
    <t>Dépenses de consommation réelles et investissement brut des administrations publiques (GCEC1) | FRED | Fed de Saint-Louis</t>
  </si>
  <si>
    <t>Privé, Investissement - Série de données économiques | FRED | Fed de Saint-Louis</t>
  </si>
  <si>
    <t xml:space="preserve">J'hesiste en indice </t>
  </si>
  <si>
    <t>Indice, prix et Taux de croissance</t>
  </si>
  <si>
    <t>Europe, Imports - Economic Data Series | FRED | St. Louis Fed</t>
  </si>
  <si>
    <t>Comptes nationaux : PIB par dépenses : Prix constants : Dépenses publiques de consommation finale pour la zone euro (19 pays) (NAEXKP03EZQ652S) | FRED | Fed de Saint-Louis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</si>
</sst>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%"/>
    <numFmt numFmtId="166" formatCode="_-* #,##0.00\ _€_-;\-* #,##0.00\ _€_-;_-* &quot;-&quot;??\ _€_-;_-@_-"/>
    <numFmt numFmtId="167" formatCode="_-* #,##0\ _€_-;\-* #,##0\ _€_-;_-* &quot;-&quot;??\ _€_-;_-@_-"/>
    <numFmt numFmtId="172" formatCode="yyyy\-mm\-dd"/>
    <numFmt numFmtId="173" formatCode="0.0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1F497D"/>
      <name val="Aptos Narrow"/>
      <family val="2"/>
      <scheme val="minor"/>
    </font>
    <font>
      <sz val="8"/>
      <color rgb="FF1F497D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rgb="FF1F497D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i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1" xfId="0" applyFill="1" applyBorder="1" applyAlignment="1">
      <alignment wrapText="1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 applyAlignment="1">
      <alignment wrapText="1"/>
    </xf>
    <xf numFmtId="10" fontId="0" fillId="0" borderId="0" xfId="1" applyNumberFormat="1" applyFont="1"/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4" fontId="7" fillId="3" borderId="0" xfId="0" quotePrefix="1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0" borderId="3" xfId="0" applyFont="1" applyBorder="1" applyAlignment="1">
      <alignment wrapText="1"/>
    </xf>
    <xf numFmtId="0" fontId="4" fillId="6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7" fillId="3" borderId="3" xfId="0" quotePrefix="1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165" fontId="0" fillId="6" borderId="0" xfId="1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164" fontId="9" fillId="3" borderId="0" xfId="0" quotePrefix="1" applyNumberFormat="1" applyFont="1" applyFill="1" applyAlignment="1">
      <alignment horizontal="left" vertical="center" wrapText="1"/>
    </xf>
    <xf numFmtId="167" fontId="9" fillId="3" borderId="0" xfId="2" quotePrefix="1" applyNumberFormat="1" applyFont="1" applyFill="1" applyAlignment="1">
      <alignment horizontal="left" vertical="center" wrapText="1"/>
    </xf>
    <xf numFmtId="164" fontId="9" fillId="3" borderId="0" xfId="0" applyNumberFormat="1" applyFont="1" applyFill="1" applyAlignment="1">
      <alignment horizontal="left" vertical="center" wrapText="1"/>
    </xf>
    <xf numFmtId="0" fontId="9" fillId="3" borderId="0" xfId="0" quotePrefix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0" fillId="0" borderId="0" xfId="1" applyNumberFormat="1" applyFont="1"/>
    <xf numFmtId="0" fontId="0" fillId="6" borderId="0" xfId="0" applyFill="1" applyAlignment="1">
      <alignment horizontal="left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2" fontId="10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10" fontId="3" fillId="5" borderId="0" xfId="1" applyNumberFormat="1" applyFont="1" applyFill="1" applyAlignment="1">
      <alignment vertical="center"/>
    </xf>
    <xf numFmtId="0" fontId="0" fillId="7" borderId="0" xfId="0" applyFill="1" applyAlignment="1">
      <alignment horizontal="center" vertic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6" borderId="0" xfId="0" applyFill="1"/>
    <xf numFmtId="0" fontId="0" fillId="9" borderId="0" xfId="0" applyFill="1"/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0" fillId="0" borderId="0" xfId="0" applyNumberFormat="1"/>
    <xf numFmtId="0" fontId="5" fillId="0" borderId="3" xfId="0" applyFont="1" applyBorder="1" applyAlignment="1">
      <alignment horizontal="center" vertical="top"/>
    </xf>
    <xf numFmtId="172" fontId="0" fillId="0" borderId="0" xfId="0" applyNumberFormat="1"/>
    <xf numFmtId="173" fontId="0" fillId="0" borderId="0" xfId="0" applyNumberFormat="1"/>
    <xf numFmtId="172" fontId="0" fillId="0" borderId="0" xfId="0" applyNumberFormat="1"/>
    <xf numFmtId="0" fontId="14" fillId="0" borderId="0" xfId="3"/>
    <xf numFmtId="173" fontId="0" fillId="0" borderId="0" xfId="0" applyNumberFormat="1"/>
    <xf numFmtId="0" fontId="0" fillId="0" borderId="0" xfId="0"/>
    <xf numFmtId="173" fontId="0" fillId="0" borderId="0" xfId="0" applyNumberFormat="1"/>
  </cellXfs>
  <cellStyles count="4">
    <cellStyle name="Lien hypertexte" xfId="3" builtinId="8"/>
    <cellStyle name="Milliers 2" xfId="2" xr:uid="{86E7B37E-4AA2-4F1D-BE56-BF7DA0E76A02}"/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series/NAEXKP03EZQ652S" TargetMode="External"/><Relationship Id="rId1" Type="http://schemas.openxmlformats.org/officeDocument/2006/relationships/hyperlink" Target="https://fred.stlouisfed.org/tags/series?t=europe%3Bimpor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CEC1" TargetMode="External"/><Relationship Id="rId2" Type="http://schemas.openxmlformats.org/officeDocument/2006/relationships/hyperlink" Target="https://tradingeconomics.com/united-states/interest-rate" TargetMode="External"/><Relationship Id="rId1" Type="http://schemas.openxmlformats.org/officeDocument/2006/relationships/hyperlink" Target="https://tradingeconomics.com/united-states/inflation-cpi" TargetMode="External"/><Relationship Id="rId4" Type="http://schemas.openxmlformats.org/officeDocument/2006/relationships/hyperlink" Target="https://fred.stlouisfed.org/tags/series?t=investment%3Bpriv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DBC0-918C-4200-9457-39894329E7E1}">
  <dimension ref="A1:P42"/>
  <sheetViews>
    <sheetView workbookViewId="0">
      <selection activeCell="C1" sqref="C1:P1"/>
    </sheetView>
  </sheetViews>
  <sheetFormatPr baseColWidth="10" defaultRowHeight="14.25" x14ac:dyDescent="0.45"/>
  <cols>
    <col min="1" max="2" width="9.33203125" customWidth="1"/>
    <col min="11" max="12" width="28.1328125" customWidth="1"/>
  </cols>
  <sheetData>
    <row r="1" spans="1:16" x14ac:dyDescent="0.45">
      <c r="A1" s="64" t="s">
        <v>2</v>
      </c>
      <c r="B1" s="23" t="s">
        <v>0</v>
      </c>
      <c r="C1" s="65" t="s">
        <v>159</v>
      </c>
      <c r="D1" s="65" t="s">
        <v>160</v>
      </c>
      <c r="E1" s="65" t="s">
        <v>161</v>
      </c>
      <c r="F1" s="65" t="s">
        <v>162</v>
      </c>
      <c r="G1" s="65" t="s">
        <v>163</v>
      </c>
      <c r="H1" s="65" t="s">
        <v>164</v>
      </c>
      <c r="I1" s="65" t="s">
        <v>165</v>
      </c>
      <c r="J1" s="65" t="s">
        <v>166</v>
      </c>
      <c r="K1" s="66" t="s">
        <v>167</v>
      </c>
      <c r="L1" s="66" t="s">
        <v>168</v>
      </c>
      <c r="M1" s="66" t="s">
        <v>169</v>
      </c>
      <c r="N1" s="66" t="s">
        <v>170</v>
      </c>
      <c r="O1" s="66" t="s">
        <v>171</v>
      </c>
      <c r="P1" s="66" t="s">
        <v>172</v>
      </c>
    </row>
    <row r="2" spans="1:16" x14ac:dyDescent="0.45">
      <c r="A2" s="3" t="s">
        <v>3</v>
      </c>
      <c r="B2" s="41">
        <v>5.9368717139999999E-2</v>
      </c>
      <c r="C2" s="59">
        <v>529.27499999999998</v>
      </c>
      <c r="D2" s="59">
        <v>68.438999999999993</v>
      </c>
      <c r="E2" s="59">
        <v>323.327</v>
      </c>
      <c r="F2" s="60">
        <v>107.4</v>
      </c>
      <c r="G2" s="60">
        <v>97.57</v>
      </c>
      <c r="H2" s="61">
        <v>9.3000000000000007</v>
      </c>
      <c r="I2" s="62">
        <v>3159.81</v>
      </c>
      <c r="J2" s="60">
        <v>109.47</v>
      </c>
      <c r="K2" s="63">
        <v>150486300000</v>
      </c>
      <c r="L2" s="63">
        <v>156241200000</v>
      </c>
      <c r="M2">
        <v>0.55706521739130432</v>
      </c>
      <c r="N2">
        <v>104.09333333333331</v>
      </c>
      <c r="O2">
        <v>1.347618032786885</v>
      </c>
      <c r="P2" s="63">
        <v>123021.29750489999</v>
      </c>
    </row>
    <row r="3" spans="1:16" x14ac:dyDescent="0.45">
      <c r="A3" s="2" t="s">
        <v>4</v>
      </c>
      <c r="B3" s="41">
        <v>5.6874156684000005E-2</v>
      </c>
      <c r="C3" s="59">
        <v>529.42399999999998</v>
      </c>
      <c r="D3" s="59">
        <v>67.894999999999996</v>
      </c>
      <c r="E3" s="59">
        <v>323.46699999999998</v>
      </c>
      <c r="F3" s="60">
        <v>105.9</v>
      </c>
      <c r="G3" s="60">
        <v>98.14</v>
      </c>
      <c r="H3" s="61">
        <v>9.5</v>
      </c>
      <c r="I3" s="62">
        <v>3423.81</v>
      </c>
      <c r="J3" s="60">
        <v>118.6</v>
      </c>
      <c r="K3" s="63">
        <v>151044700000</v>
      </c>
      <c r="L3" s="63">
        <v>158471600000</v>
      </c>
      <c r="M3">
        <v>0.25</v>
      </c>
      <c r="N3">
        <v>102.3966666666667</v>
      </c>
      <c r="O3">
        <v>1.3121435483870969</v>
      </c>
      <c r="P3" s="63">
        <v>123596.91573055999</v>
      </c>
    </row>
    <row r="4" spans="1:16" x14ac:dyDescent="0.45">
      <c r="A4" s="3" t="s">
        <v>5</v>
      </c>
      <c r="B4" s="41">
        <v>5.560087610400001E-2</v>
      </c>
      <c r="C4" s="59">
        <v>528.62599999999998</v>
      </c>
      <c r="D4" s="59">
        <v>67.387</v>
      </c>
      <c r="E4" s="59">
        <v>326.185</v>
      </c>
      <c r="F4" s="60">
        <v>106</v>
      </c>
      <c r="G4" s="60">
        <v>98.48</v>
      </c>
      <c r="H4" s="61">
        <v>9.6999999999999993</v>
      </c>
      <c r="I4" s="62">
        <v>3196.65</v>
      </c>
      <c r="J4" s="60">
        <v>108.31</v>
      </c>
      <c r="K4" s="63">
        <v>152450100000</v>
      </c>
      <c r="L4" s="63">
        <v>159349500000</v>
      </c>
      <c r="M4">
        <v>0.25</v>
      </c>
      <c r="N4">
        <v>102.04</v>
      </c>
      <c r="O4">
        <v>1.2835531250000001</v>
      </c>
      <c r="P4" s="63">
        <v>124179.45308422</v>
      </c>
    </row>
    <row r="5" spans="1:16" x14ac:dyDescent="0.45">
      <c r="A5" s="3" t="s">
        <v>6</v>
      </c>
      <c r="B5" s="41">
        <v>5.3347255332000007E-2</v>
      </c>
      <c r="C5" s="59">
        <v>529.81799999999998</v>
      </c>
      <c r="D5" s="59">
        <v>67.641000000000005</v>
      </c>
      <c r="E5" s="59">
        <v>327.64999999999998</v>
      </c>
      <c r="F5" s="60">
        <v>106.9</v>
      </c>
      <c r="G5" s="60">
        <v>98.72</v>
      </c>
      <c r="H5" s="61">
        <v>9.8000000000000007</v>
      </c>
      <c r="I5" s="62">
        <v>3354.82</v>
      </c>
      <c r="J5" s="60">
        <v>109.77</v>
      </c>
      <c r="K5" s="63">
        <v>153263200000</v>
      </c>
      <c r="L5" s="63">
        <v>159974600000</v>
      </c>
      <c r="M5">
        <v>2.717391304347826E-2</v>
      </c>
      <c r="N5">
        <v>100.62666666666669</v>
      </c>
      <c r="O5">
        <v>1.250761904761905</v>
      </c>
      <c r="P5" s="63">
        <v>124520.97414583</v>
      </c>
    </row>
    <row r="6" spans="1:16" x14ac:dyDescent="0.45">
      <c r="A6" s="3" t="s">
        <v>7</v>
      </c>
      <c r="B6" s="41">
        <v>5.1526524264000007E-2</v>
      </c>
      <c r="C6" s="59">
        <v>529.255</v>
      </c>
      <c r="D6" s="59">
        <v>67.271000000000001</v>
      </c>
      <c r="E6" s="59">
        <v>327.40600000000001</v>
      </c>
      <c r="F6" s="60">
        <v>105.2</v>
      </c>
      <c r="G6" s="60">
        <v>99.05</v>
      </c>
      <c r="H6" s="61">
        <v>10.199999999999999</v>
      </c>
      <c r="I6" s="62">
        <v>3620.25</v>
      </c>
      <c r="J6" s="60">
        <v>110.08</v>
      </c>
      <c r="K6" s="63">
        <v>154014400000</v>
      </c>
      <c r="L6" s="63">
        <v>159582400000</v>
      </c>
      <c r="M6">
        <v>0</v>
      </c>
      <c r="N6">
        <v>101.3266666666667</v>
      </c>
      <c r="O6">
        <v>1.2976790322580649</v>
      </c>
      <c r="P6" s="63">
        <v>125012.05482039999</v>
      </c>
    </row>
    <row r="7" spans="1:16" x14ac:dyDescent="0.45">
      <c r="A7" s="2" t="s">
        <v>8</v>
      </c>
      <c r="B7" s="41">
        <v>5.1543672180000014E-2</v>
      </c>
      <c r="C7" s="59">
        <v>529.625</v>
      </c>
      <c r="D7" s="59">
        <v>66.531999999999996</v>
      </c>
      <c r="E7" s="59">
        <v>323.61</v>
      </c>
      <c r="F7" s="60">
        <v>103.8</v>
      </c>
      <c r="G7" s="60">
        <v>99.21</v>
      </c>
      <c r="H7" s="61">
        <v>10.3</v>
      </c>
      <c r="I7" s="62">
        <v>3731.42</v>
      </c>
      <c r="J7" s="60">
        <v>112.42</v>
      </c>
      <c r="K7" s="63">
        <v>153831300000</v>
      </c>
      <c r="L7" s="63">
        <v>159079000000</v>
      </c>
      <c r="M7">
        <v>0</v>
      </c>
      <c r="N7">
        <v>102.0866666666667</v>
      </c>
      <c r="O7">
        <v>1.3196491803278689</v>
      </c>
      <c r="P7" s="63">
        <v>125600.62423437</v>
      </c>
    </row>
    <row r="8" spans="1:16" x14ac:dyDescent="0.45">
      <c r="A8" s="3" t="s">
        <v>9</v>
      </c>
      <c r="B8" s="41">
        <v>5.1608686560000006E-2</v>
      </c>
      <c r="C8" s="59">
        <v>533.18299999999999</v>
      </c>
      <c r="D8" s="59">
        <v>66.698000000000008</v>
      </c>
      <c r="E8" s="59">
        <v>323.83100000000002</v>
      </c>
      <c r="F8" s="60">
        <v>103.6</v>
      </c>
      <c r="G8" s="60">
        <v>99.29</v>
      </c>
      <c r="H8" s="61">
        <v>10.5</v>
      </c>
      <c r="I8" s="62">
        <v>3738.91</v>
      </c>
      <c r="J8" s="60">
        <v>102.45</v>
      </c>
      <c r="K8" s="63">
        <v>156574000000</v>
      </c>
      <c r="L8" s="63">
        <v>160910400000</v>
      </c>
      <c r="M8">
        <v>0</v>
      </c>
      <c r="N8">
        <v>102.2466666666667</v>
      </c>
      <c r="O8">
        <v>1.306446875</v>
      </c>
      <c r="P8" s="63">
        <v>126361.46219422</v>
      </c>
    </row>
    <row r="9" spans="1:16" x14ac:dyDescent="0.45">
      <c r="A9" s="3" t="s">
        <v>10</v>
      </c>
      <c r="B9" s="41">
        <v>5.0934183251999998E-2</v>
      </c>
      <c r="C9" s="59">
        <v>532.60199999999998</v>
      </c>
      <c r="D9" s="59">
        <v>67.007000000000005</v>
      </c>
      <c r="E9" s="59">
        <v>324.98</v>
      </c>
      <c r="F9" s="60">
        <v>104.4</v>
      </c>
      <c r="G9" s="60">
        <v>99.63</v>
      </c>
      <c r="H9" s="61">
        <v>10.3</v>
      </c>
      <c r="I9" s="62">
        <v>4143.4399999999996</v>
      </c>
      <c r="J9" s="60">
        <v>110.46</v>
      </c>
      <c r="K9" s="63">
        <v>155276900000</v>
      </c>
      <c r="L9" s="63">
        <v>161771700000</v>
      </c>
      <c r="M9">
        <v>0</v>
      </c>
      <c r="N9">
        <v>102.8833333333333</v>
      </c>
      <c r="O9">
        <v>1.3251781250000001</v>
      </c>
      <c r="P9" s="63">
        <v>126720.28107584</v>
      </c>
    </row>
    <row r="10" spans="1:16" x14ac:dyDescent="0.45">
      <c r="A10" s="3" t="s">
        <v>11</v>
      </c>
      <c r="B10" s="41">
        <v>5.0904176964000014E-2</v>
      </c>
      <c r="C10" s="59">
        <v>536.149</v>
      </c>
      <c r="D10" s="59">
        <v>68.094999999999999</v>
      </c>
      <c r="E10" s="59">
        <v>324.85500000000002</v>
      </c>
      <c r="F10" s="60">
        <v>103.2</v>
      </c>
      <c r="G10" s="60">
        <v>99.73</v>
      </c>
      <c r="H10" s="61">
        <v>10.1</v>
      </c>
      <c r="I10" s="62">
        <v>4275.71</v>
      </c>
      <c r="J10" s="60">
        <v>109.31</v>
      </c>
      <c r="K10" s="63">
        <v>157435400000</v>
      </c>
      <c r="L10" s="63">
        <v>163736600000</v>
      </c>
      <c r="M10">
        <v>0</v>
      </c>
      <c r="N10">
        <v>103.4266666666667</v>
      </c>
      <c r="O10">
        <v>1.3619419354838711</v>
      </c>
      <c r="P10" s="63">
        <v>127140.48504177001</v>
      </c>
    </row>
    <row r="11" spans="1:16" x14ac:dyDescent="0.45">
      <c r="A11" s="2" t="s">
        <v>12</v>
      </c>
      <c r="B11" s="41">
        <v>5.1076785372E-2</v>
      </c>
      <c r="C11" s="59">
        <v>536.19000000000005</v>
      </c>
      <c r="D11" s="59">
        <v>68.135000000000005</v>
      </c>
      <c r="E11" s="59">
        <v>324.58199999999999</v>
      </c>
      <c r="F11" s="60">
        <v>101.9</v>
      </c>
      <c r="G11" s="60">
        <v>99.92</v>
      </c>
      <c r="H11" s="61">
        <v>10.1</v>
      </c>
      <c r="I11" s="62">
        <v>4411.26</v>
      </c>
      <c r="J11" s="60">
        <v>108.24</v>
      </c>
      <c r="K11" s="63">
        <v>158497500000</v>
      </c>
      <c r="L11" s="63">
        <v>164063300000</v>
      </c>
      <c r="M11">
        <v>0</v>
      </c>
      <c r="N11">
        <v>103.9733333333333</v>
      </c>
      <c r="O11">
        <v>1.3705049180327871</v>
      </c>
      <c r="P11" s="63">
        <v>127457.70044861</v>
      </c>
    </row>
    <row r="12" spans="1:16" x14ac:dyDescent="0.45">
      <c r="A12" s="3" t="s">
        <v>13</v>
      </c>
      <c r="B12" s="41">
        <v>4.9240352724E-2</v>
      </c>
      <c r="C12" s="59">
        <v>536.67399999999998</v>
      </c>
      <c r="D12" s="59">
        <v>68.606999999999999</v>
      </c>
      <c r="E12" s="59">
        <v>327.35899999999998</v>
      </c>
      <c r="F12" s="60">
        <v>102.2</v>
      </c>
      <c r="G12" s="60">
        <v>99.9</v>
      </c>
      <c r="H12" s="61">
        <v>10.199999999999999</v>
      </c>
      <c r="I12" s="62">
        <v>4422.84</v>
      </c>
      <c r="J12" s="60">
        <v>109.76</v>
      </c>
      <c r="K12" s="63">
        <v>157884700000</v>
      </c>
      <c r="L12" s="63">
        <v>164613900000</v>
      </c>
      <c r="M12">
        <v>-2.197802197802198E-2</v>
      </c>
      <c r="N12">
        <v>103.8</v>
      </c>
      <c r="O12">
        <v>1.3716015625</v>
      </c>
      <c r="P12" s="63">
        <v>127840.38145114999</v>
      </c>
    </row>
    <row r="13" spans="1:16" x14ac:dyDescent="0.45">
      <c r="A13" s="3" t="s">
        <v>14</v>
      </c>
      <c r="B13" s="41">
        <v>4.6899930300000003E-2</v>
      </c>
      <c r="C13" s="59">
        <v>539.70600000000002</v>
      </c>
      <c r="D13" s="59">
        <v>69.77000000000001</v>
      </c>
      <c r="E13" s="59">
        <v>328.34899999999999</v>
      </c>
      <c r="F13" s="60">
        <v>102.9</v>
      </c>
      <c r="G13" s="60">
        <v>99.98</v>
      </c>
      <c r="H13" s="61">
        <v>10.3</v>
      </c>
      <c r="I13" s="62">
        <v>4416.24</v>
      </c>
      <c r="J13" s="60">
        <v>101.73</v>
      </c>
      <c r="K13" s="63">
        <v>160032900000</v>
      </c>
      <c r="L13" s="63">
        <v>167895400000</v>
      </c>
      <c r="M13">
        <v>-0.12282608695652179</v>
      </c>
      <c r="N13">
        <v>102.23333333333331</v>
      </c>
      <c r="O13">
        <v>1.3250390624999999</v>
      </c>
      <c r="P13" s="63">
        <v>128387.34739034</v>
      </c>
    </row>
    <row r="14" spans="1:16" x14ac:dyDescent="0.45">
      <c r="A14" s="3" t="s">
        <v>15</v>
      </c>
      <c r="B14" s="41">
        <v>4.4120983380000006E-2</v>
      </c>
      <c r="C14" s="59">
        <v>539.52099999999996</v>
      </c>
      <c r="D14" s="59">
        <v>69.558999999999997</v>
      </c>
      <c r="E14" s="59">
        <v>330.11</v>
      </c>
      <c r="F14" s="60">
        <v>100.6</v>
      </c>
      <c r="G14" s="60">
        <v>99.93</v>
      </c>
      <c r="H14" s="61">
        <v>10.5</v>
      </c>
      <c r="I14" s="62">
        <v>4245.54</v>
      </c>
      <c r="J14" s="60">
        <v>76.209999999999994</v>
      </c>
      <c r="K14" s="63">
        <v>163211700000</v>
      </c>
      <c r="L14" s="63">
        <v>167949800000</v>
      </c>
      <c r="M14">
        <v>-0.2</v>
      </c>
      <c r="N14">
        <v>101.01666666666669</v>
      </c>
      <c r="O14">
        <v>1.249703278688524</v>
      </c>
      <c r="P14" s="63">
        <v>128767.18977626</v>
      </c>
    </row>
    <row r="15" spans="1:16" x14ac:dyDescent="0.45">
      <c r="A15" s="2" t="s">
        <v>16</v>
      </c>
      <c r="B15" s="41">
        <v>4.6964094720000002E-2</v>
      </c>
      <c r="C15" s="59">
        <v>542.37</v>
      </c>
      <c r="D15" s="59">
        <v>70.674999999999997</v>
      </c>
      <c r="E15" s="59">
        <v>329.52600000000001</v>
      </c>
      <c r="F15" s="60">
        <v>99.4</v>
      </c>
      <c r="G15" s="60">
        <v>99.74</v>
      </c>
      <c r="H15" s="61">
        <v>10.3</v>
      </c>
      <c r="I15" s="62">
        <v>5083.5200000000004</v>
      </c>
      <c r="J15" s="60">
        <v>53.92</v>
      </c>
      <c r="K15" s="63">
        <v>164940000000</v>
      </c>
      <c r="L15" s="63">
        <v>168799000000</v>
      </c>
      <c r="M15">
        <v>-0.2</v>
      </c>
      <c r="N15">
        <v>97.916666666666671</v>
      </c>
      <c r="O15">
        <v>1.1245590163934429</v>
      </c>
      <c r="P15" s="63">
        <v>128990.64212800001</v>
      </c>
    </row>
    <row r="16" spans="1:16" x14ac:dyDescent="0.45">
      <c r="A16" s="3" t="s">
        <v>17</v>
      </c>
      <c r="B16" s="41">
        <v>4.6696479468000013E-2</v>
      </c>
      <c r="C16" s="59">
        <v>543.01700000000005</v>
      </c>
      <c r="D16" s="59">
        <v>70.894999999999996</v>
      </c>
      <c r="E16" s="59">
        <v>330.82900000000001</v>
      </c>
      <c r="F16" s="60">
        <v>99.5</v>
      </c>
      <c r="G16" s="60">
        <v>100.13</v>
      </c>
      <c r="H16" s="61">
        <v>10.5</v>
      </c>
      <c r="I16" s="62">
        <v>4790.2</v>
      </c>
      <c r="J16" s="60">
        <v>61.7</v>
      </c>
      <c r="K16" s="63">
        <v>170343800000</v>
      </c>
      <c r="L16" s="63">
        <v>171724600000</v>
      </c>
      <c r="M16">
        <v>-0.2</v>
      </c>
      <c r="N16">
        <v>97.11333333333333</v>
      </c>
      <c r="O16">
        <v>1.1068671875</v>
      </c>
      <c r="P16" s="63">
        <v>129228.11014927999</v>
      </c>
    </row>
    <row r="17" spans="1:16" x14ac:dyDescent="0.45">
      <c r="A17" s="3" t="s">
        <v>18</v>
      </c>
      <c r="B17" s="41">
        <v>4.4652665220000012E-2</v>
      </c>
      <c r="C17" s="59">
        <v>544.20799999999997</v>
      </c>
      <c r="D17" s="59">
        <v>71.597999999999999</v>
      </c>
      <c r="E17" s="59">
        <v>331.47899999999998</v>
      </c>
      <c r="F17" s="60">
        <v>101</v>
      </c>
      <c r="G17" s="60">
        <v>100.06</v>
      </c>
      <c r="H17" s="61">
        <v>10.4</v>
      </c>
      <c r="I17" s="62">
        <v>4455.29</v>
      </c>
      <c r="J17" s="60">
        <v>50.05</v>
      </c>
      <c r="K17" s="63">
        <v>168531900000</v>
      </c>
      <c r="L17" s="63">
        <v>171665700000</v>
      </c>
      <c r="M17">
        <v>-0.2</v>
      </c>
      <c r="N17">
        <v>97.929999999999993</v>
      </c>
      <c r="O17">
        <v>1.1118765625</v>
      </c>
      <c r="P17" s="63">
        <v>129571.22793274</v>
      </c>
    </row>
    <row r="18" spans="1:16" x14ac:dyDescent="0.45">
      <c r="A18" s="3" t="s">
        <v>19</v>
      </c>
      <c r="B18" s="41">
        <v>4.1693814815999999E-2</v>
      </c>
      <c r="C18" s="59">
        <v>545.29200000000003</v>
      </c>
      <c r="D18" s="59">
        <v>72.471999999999994</v>
      </c>
      <c r="E18" s="59">
        <v>333.09500000000003</v>
      </c>
      <c r="F18" s="60">
        <v>100.1</v>
      </c>
      <c r="G18" s="60">
        <v>100.05</v>
      </c>
      <c r="H18" s="61">
        <v>10.199999999999999</v>
      </c>
      <c r="I18" s="62">
        <v>4677.1400000000003</v>
      </c>
      <c r="J18" s="60">
        <v>43.51</v>
      </c>
      <c r="K18" s="63">
        <v>169668700000</v>
      </c>
      <c r="L18" s="63">
        <v>173568600000</v>
      </c>
      <c r="M18">
        <v>-0.22500000000000001</v>
      </c>
      <c r="N18">
        <v>97.763333333333335</v>
      </c>
      <c r="O18">
        <v>1.095391935483871</v>
      </c>
      <c r="P18" s="63">
        <v>130028.15650113999</v>
      </c>
    </row>
    <row r="19" spans="1:16" x14ac:dyDescent="0.45">
      <c r="A19" s="2" t="s">
        <v>20</v>
      </c>
      <c r="B19" s="41">
        <v>4.1301989196000005E-2</v>
      </c>
      <c r="C19" s="59">
        <v>548.70799999999997</v>
      </c>
      <c r="D19" s="59">
        <v>73.826999999999998</v>
      </c>
      <c r="E19" s="59">
        <v>334.447</v>
      </c>
      <c r="F19" s="60">
        <v>99.7</v>
      </c>
      <c r="G19" s="60">
        <v>99.73</v>
      </c>
      <c r="H19" s="61">
        <v>10.199999999999999</v>
      </c>
      <c r="I19" s="62">
        <v>4444.42</v>
      </c>
      <c r="J19" s="60">
        <v>33.880000000000003</v>
      </c>
      <c r="K19" s="63">
        <v>168154800000</v>
      </c>
      <c r="L19" s="63">
        <v>170848300000</v>
      </c>
      <c r="M19">
        <v>-0.31758241758241762</v>
      </c>
      <c r="N19">
        <v>98.42</v>
      </c>
      <c r="O19">
        <v>1.10348870967742</v>
      </c>
      <c r="P19" s="63">
        <v>130602.00059142</v>
      </c>
    </row>
    <row r="20" spans="1:16" x14ac:dyDescent="0.45">
      <c r="A20" s="3" t="s">
        <v>21</v>
      </c>
      <c r="B20" s="41">
        <v>4.0031957472000002E-2</v>
      </c>
      <c r="C20" s="59">
        <v>547.09199999999998</v>
      </c>
      <c r="D20" s="59">
        <v>73.274999999999991</v>
      </c>
      <c r="E20" s="59">
        <v>336.03</v>
      </c>
      <c r="F20" s="60">
        <v>100.1</v>
      </c>
      <c r="G20" s="60">
        <v>100.13</v>
      </c>
      <c r="H20" s="61">
        <v>10</v>
      </c>
      <c r="I20" s="62">
        <v>4237.4799999999996</v>
      </c>
      <c r="J20" s="60">
        <v>45.76</v>
      </c>
      <c r="K20" s="63">
        <v>166823500000</v>
      </c>
      <c r="L20" s="63">
        <v>168181900000</v>
      </c>
      <c r="M20">
        <v>-0.4</v>
      </c>
      <c r="N20">
        <v>98.92</v>
      </c>
      <c r="O20">
        <v>1.1295484375</v>
      </c>
      <c r="P20" s="63">
        <v>130896.68447887</v>
      </c>
    </row>
    <row r="21" spans="1:16" x14ac:dyDescent="0.45">
      <c r="A21" s="3" t="s">
        <v>22</v>
      </c>
      <c r="B21" s="41">
        <v>3.8496484752000001E-2</v>
      </c>
      <c r="C21" s="59">
        <v>548.60299999999995</v>
      </c>
      <c r="D21" s="59">
        <v>73.417999999999992</v>
      </c>
      <c r="E21" s="59">
        <v>336.90600000000001</v>
      </c>
      <c r="F21" s="60">
        <v>102.3</v>
      </c>
      <c r="G21" s="60">
        <v>100.33</v>
      </c>
      <c r="H21" s="61">
        <v>9.9</v>
      </c>
      <c r="I21" s="62">
        <v>4448.26</v>
      </c>
      <c r="J21" s="60">
        <v>45.74</v>
      </c>
      <c r="K21" s="63">
        <v>167911100000</v>
      </c>
      <c r="L21" s="63">
        <v>173217600000</v>
      </c>
      <c r="M21">
        <v>-0.4</v>
      </c>
      <c r="N21">
        <v>98.589999999999989</v>
      </c>
      <c r="O21">
        <v>1.1162859375</v>
      </c>
      <c r="P21" s="63">
        <v>131742.6809372</v>
      </c>
    </row>
    <row r="22" spans="1:16" x14ac:dyDescent="0.45">
      <c r="A22" s="3" t="s">
        <v>23</v>
      </c>
      <c r="B22" s="41">
        <v>3.4668301415999997E-2</v>
      </c>
      <c r="C22" s="59">
        <v>551.85900000000004</v>
      </c>
      <c r="D22" s="59">
        <v>73.997000000000014</v>
      </c>
      <c r="E22" s="59">
        <v>339.846</v>
      </c>
      <c r="F22" s="60">
        <v>101.6</v>
      </c>
      <c r="G22" s="60">
        <v>100.56</v>
      </c>
      <c r="H22" s="61">
        <v>10</v>
      </c>
      <c r="I22" s="62">
        <v>4862.3100000000004</v>
      </c>
      <c r="J22" s="60">
        <v>49.21</v>
      </c>
      <c r="K22" s="63">
        <v>172607500000</v>
      </c>
      <c r="L22" s="63">
        <v>176630300000</v>
      </c>
      <c r="M22">
        <v>-0.4</v>
      </c>
      <c r="N22">
        <v>98.04</v>
      </c>
      <c r="O22">
        <v>1.077968852459017</v>
      </c>
      <c r="P22" s="63">
        <v>132383.05510441001</v>
      </c>
    </row>
    <row r="23" spans="1:16" x14ac:dyDescent="0.45">
      <c r="A23" s="2" t="s">
        <v>24</v>
      </c>
      <c r="B23" s="41">
        <v>3.7264332191999996E-2</v>
      </c>
      <c r="C23" s="59">
        <v>555.976</v>
      </c>
      <c r="D23" s="59">
        <v>76.454999999999998</v>
      </c>
      <c r="E23" s="59">
        <v>340.62099999999998</v>
      </c>
      <c r="F23" s="60">
        <v>102.1</v>
      </c>
      <c r="G23" s="60">
        <v>100.95</v>
      </c>
      <c r="H23" s="61">
        <v>9.6</v>
      </c>
      <c r="I23" s="62">
        <v>5089.6400000000003</v>
      </c>
      <c r="J23" s="60">
        <v>53.64</v>
      </c>
      <c r="K23" s="63">
        <v>172852000000</v>
      </c>
      <c r="L23" s="63">
        <v>182479800000</v>
      </c>
      <c r="M23">
        <v>-0.4</v>
      </c>
      <c r="N23">
        <v>97.46</v>
      </c>
      <c r="O23">
        <v>1.066085245901639</v>
      </c>
      <c r="P23" s="63">
        <v>132714.90712816999</v>
      </c>
    </row>
    <row r="24" spans="1:16" x14ac:dyDescent="0.45">
      <c r="A24" s="3" t="s">
        <v>25</v>
      </c>
      <c r="B24" s="41">
        <v>3.6566151936000005E-2</v>
      </c>
      <c r="C24" s="59">
        <v>560.34</v>
      </c>
      <c r="D24" s="59">
        <v>77.326999999999998</v>
      </c>
      <c r="E24" s="59">
        <v>343.71800000000002</v>
      </c>
      <c r="F24" s="60">
        <v>103.2</v>
      </c>
      <c r="G24" s="60">
        <v>101.03</v>
      </c>
      <c r="H24" s="61">
        <v>9.5</v>
      </c>
      <c r="I24" s="62">
        <v>5120.68</v>
      </c>
      <c r="J24" s="60">
        <v>49.6</v>
      </c>
      <c r="K24" s="63">
        <v>176211000000</v>
      </c>
      <c r="L24" s="63">
        <v>181783300000</v>
      </c>
      <c r="M24">
        <v>-0.4</v>
      </c>
      <c r="N24">
        <v>98.203333333333333</v>
      </c>
      <c r="O24">
        <v>1.1007796875</v>
      </c>
      <c r="P24" s="63">
        <v>133456.85054617</v>
      </c>
    </row>
    <row r="25" spans="1:16" x14ac:dyDescent="0.45">
      <c r="A25" s="3" t="s">
        <v>26</v>
      </c>
      <c r="B25" s="41">
        <v>3.3673836767999996E-2</v>
      </c>
      <c r="C25" s="59">
        <v>565.10699999999997</v>
      </c>
      <c r="D25" s="59">
        <v>78.707000000000008</v>
      </c>
      <c r="E25" s="59">
        <v>345.81799999999998</v>
      </c>
      <c r="F25" s="60">
        <v>105.7</v>
      </c>
      <c r="G25" s="60">
        <v>101.19</v>
      </c>
      <c r="H25" s="61">
        <v>9.5</v>
      </c>
      <c r="I25" s="62">
        <v>5329.81</v>
      </c>
      <c r="J25" s="60">
        <v>52.15</v>
      </c>
      <c r="K25" s="63">
        <v>179620000000</v>
      </c>
      <c r="L25" s="63">
        <v>185029800000</v>
      </c>
      <c r="M25">
        <v>-0.4</v>
      </c>
      <c r="N25">
        <v>99.896666666666661</v>
      </c>
      <c r="O25">
        <v>1.175503174603175</v>
      </c>
      <c r="P25" s="63">
        <v>134141.84421832001</v>
      </c>
    </row>
    <row r="26" spans="1:16" x14ac:dyDescent="0.45">
      <c r="A26" s="3" t="s">
        <v>27</v>
      </c>
      <c r="B26" s="41">
        <v>3.1576645680000001E-2</v>
      </c>
      <c r="C26" s="59">
        <v>568.60400000000004</v>
      </c>
      <c r="D26" s="59">
        <v>79.713999999999999</v>
      </c>
      <c r="E26" s="59">
        <v>347.63</v>
      </c>
      <c r="F26" s="60">
        <v>104.9</v>
      </c>
      <c r="G26" s="60">
        <v>101.7</v>
      </c>
      <c r="H26" s="61">
        <v>9</v>
      </c>
      <c r="I26" s="62">
        <v>5312.56</v>
      </c>
      <c r="J26" s="60">
        <v>61.59</v>
      </c>
      <c r="K26" s="63">
        <v>183633100000</v>
      </c>
      <c r="L26" s="63">
        <v>188287400000</v>
      </c>
      <c r="M26">
        <v>-0.4</v>
      </c>
      <c r="N26">
        <v>100.0066666666667</v>
      </c>
      <c r="O26">
        <v>1.1777819672131149</v>
      </c>
      <c r="P26" s="63">
        <v>134330.61222328001</v>
      </c>
    </row>
    <row r="27" spans="1:16" x14ac:dyDescent="0.45">
      <c r="A27" s="2" t="s">
        <v>28</v>
      </c>
      <c r="B27" s="41">
        <v>3.2910860616000001E-2</v>
      </c>
      <c r="C27" s="59">
        <v>568.96799999999996</v>
      </c>
      <c r="D27" s="59">
        <v>79.774000000000001</v>
      </c>
      <c r="E27" s="59">
        <v>351.12799999999999</v>
      </c>
      <c r="F27" s="60">
        <v>105.2</v>
      </c>
      <c r="G27" s="60">
        <v>102.31</v>
      </c>
      <c r="H27" s="61">
        <v>9.3000000000000007</v>
      </c>
      <c r="I27" s="62">
        <v>5167.3</v>
      </c>
      <c r="J27" s="60">
        <v>66.900000000000006</v>
      </c>
      <c r="K27" s="63">
        <v>182872300000</v>
      </c>
      <c r="L27" s="63">
        <v>189723100000</v>
      </c>
      <c r="M27">
        <v>-0.4</v>
      </c>
      <c r="N27">
        <v>100.7133333333333</v>
      </c>
      <c r="O27">
        <v>1.2289161290322581</v>
      </c>
      <c r="P27" s="63">
        <v>134167.92400848001</v>
      </c>
    </row>
    <row r="28" spans="1:16" x14ac:dyDescent="0.45">
      <c r="A28" s="3" t="s">
        <v>29</v>
      </c>
      <c r="B28" s="41">
        <v>3.305985190800001E-2</v>
      </c>
      <c r="C28" s="59">
        <v>571.39099999999996</v>
      </c>
      <c r="D28" s="59">
        <v>80.912000000000006</v>
      </c>
      <c r="E28" s="59">
        <v>352.52600000000001</v>
      </c>
      <c r="F28" s="60">
        <v>106.1</v>
      </c>
      <c r="G28" s="60">
        <v>102.96</v>
      </c>
      <c r="H28" s="61">
        <v>9.1</v>
      </c>
      <c r="I28" s="62">
        <v>5323.53</v>
      </c>
      <c r="J28" s="60">
        <v>74.569999999999993</v>
      </c>
      <c r="K28" s="63">
        <v>185855900000</v>
      </c>
      <c r="L28" s="63">
        <v>193979200000</v>
      </c>
      <c r="M28">
        <v>-0.4</v>
      </c>
      <c r="N28">
        <v>100.65333333333341</v>
      </c>
      <c r="O28">
        <v>1.1922187500000001</v>
      </c>
      <c r="P28" s="63">
        <v>134596.46641071999</v>
      </c>
    </row>
    <row r="29" spans="1:16" x14ac:dyDescent="0.45">
      <c r="A29" s="3" t="s">
        <v>30</v>
      </c>
      <c r="B29" s="41">
        <v>3.4430730899999998E-2</v>
      </c>
      <c r="C29" s="59">
        <v>573.56899999999996</v>
      </c>
      <c r="D29" s="59">
        <v>81.456000000000003</v>
      </c>
      <c r="E29" s="59">
        <v>356.08</v>
      </c>
      <c r="F29" s="60">
        <v>108.8</v>
      </c>
      <c r="G29" s="60">
        <v>103.46</v>
      </c>
      <c r="H29" s="61">
        <v>9</v>
      </c>
      <c r="I29" s="62">
        <v>5493.49</v>
      </c>
      <c r="J29" s="60">
        <v>75.040000000000006</v>
      </c>
      <c r="K29" s="63">
        <v>189117400000</v>
      </c>
      <c r="L29" s="63">
        <v>194992700000</v>
      </c>
      <c r="M29">
        <v>-0.4</v>
      </c>
      <c r="N29">
        <v>101.0866666666667</v>
      </c>
      <c r="O29">
        <v>1.1628904761904759</v>
      </c>
      <c r="P29" s="63">
        <v>134702.64841351</v>
      </c>
    </row>
    <row r="30" spans="1:16" x14ac:dyDescent="0.45">
      <c r="A30" s="3" t="s">
        <v>31</v>
      </c>
      <c r="B30" s="41">
        <v>3.4483364591999993E-2</v>
      </c>
      <c r="C30" s="59">
        <v>577.10900000000004</v>
      </c>
      <c r="D30" s="59">
        <v>82.028000000000006</v>
      </c>
      <c r="E30" s="59">
        <v>358.54300000000001</v>
      </c>
      <c r="F30" s="60">
        <v>108.3</v>
      </c>
      <c r="G30" s="60">
        <v>103.62</v>
      </c>
      <c r="H30" s="61">
        <v>8.6999999999999993</v>
      </c>
      <c r="I30" s="62">
        <v>4678.74</v>
      </c>
      <c r="J30" s="60">
        <v>67.72</v>
      </c>
      <c r="K30" s="63">
        <v>192975600000</v>
      </c>
      <c r="L30" s="63">
        <v>195902900000</v>
      </c>
      <c r="M30">
        <v>-0.4</v>
      </c>
      <c r="N30">
        <v>100.3233333333333</v>
      </c>
      <c r="O30">
        <v>1.1414200000000001</v>
      </c>
      <c r="P30" s="63">
        <v>135507.57363768001</v>
      </c>
    </row>
    <row r="31" spans="1:16" x14ac:dyDescent="0.45">
      <c r="A31" s="2" t="s">
        <v>32</v>
      </c>
      <c r="B31" s="41">
        <v>3.6715590456000008E-2</v>
      </c>
      <c r="C31" s="59">
        <v>580.99900000000002</v>
      </c>
      <c r="D31" s="59">
        <v>82.795999999999992</v>
      </c>
      <c r="E31" s="59">
        <v>363.78300000000002</v>
      </c>
      <c r="F31" s="60">
        <v>108.3</v>
      </c>
      <c r="G31" s="60">
        <v>103.53</v>
      </c>
      <c r="H31" s="61">
        <v>8.6999999999999993</v>
      </c>
      <c r="I31" s="62">
        <v>5350.53</v>
      </c>
      <c r="J31" s="60">
        <v>62.9</v>
      </c>
      <c r="K31" s="63">
        <v>193998500000</v>
      </c>
      <c r="L31" s="63">
        <v>199906800000</v>
      </c>
      <c r="M31">
        <v>-0.4</v>
      </c>
      <c r="N31">
        <v>99.376666666666665</v>
      </c>
      <c r="O31">
        <v>1.135367796610169</v>
      </c>
      <c r="P31" s="63">
        <v>135890.25464022</v>
      </c>
    </row>
    <row r="32" spans="1:16" x14ac:dyDescent="0.45">
      <c r="A32" s="3" t="s">
        <v>33</v>
      </c>
      <c r="B32" s="41">
        <v>3.7828506696000005E-2</v>
      </c>
      <c r="C32" s="59">
        <v>584.90300000000002</v>
      </c>
      <c r="D32" s="59">
        <v>83.861000000000004</v>
      </c>
      <c r="E32" s="59">
        <v>366.23500000000001</v>
      </c>
      <c r="F32" s="60">
        <v>109.4</v>
      </c>
      <c r="G32" s="60">
        <v>104.16</v>
      </c>
      <c r="H32" s="61">
        <v>8.4</v>
      </c>
      <c r="I32" s="62">
        <v>5538.97</v>
      </c>
      <c r="J32" s="60">
        <v>69.05</v>
      </c>
      <c r="K32" s="63">
        <v>194481100000</v>
      </c>
      <c r="L32" s="63">
        <v>201017100000</v>
      </c>
      <c r="M32">
        <v>-0.4</v>
      </c>
      <c r="N32">
        <v>99.403333333333322</v>
      </c>
      <c r="O32">
        <v>1.1236921875000001</v>
      </c>
      <c r="P32" s="63">
        <v>136266.37134183999</v>
      </c>
    </row>
    <row r="33" spans="1:16" x14ac:dyDescent="0.45">
      <c r="A33" s="3" t="s">
        <v>34</v>
      </c>
      <c r="B33" s="41">
        <v>3.5877120036000007E-2</v>
      </c>
      <c r="C33" s="59">
        <v>584.94500000000005</v>
      </c>
      <c r="D33" s="59">
        <v>84.332999999999998</v>
      </c>
      <c r="E33" s="59">
        <v>368.02499999999998</v>
      </c>
      <c r="F33" s="60">
        <v>112.2</v>
      </c>
      <c r="G33" s="60">
        <v>104.51</v>
      </c>
      <c r="H33" s="61">
        <v>8.4</v>
      </c>
      <c r="I33" s="62">
        <v>5677.79</v>
      </c>
      <c r="J33" s="60">
        <v>61.88</v>
      </c>
      <c r="K33" s="63">
        <v>192561500000</v>
      </c>
      <c r="L33" s="63">
        <v>198669500000</v>
      </c>
      <c r="M33">
        <v>-0.41413043478260869</v>
      </c>
      <c r="N33">
        <v>99.233333333333334</v>
      </c>
      <c r="O33">
        <v>1.1120421874999999</v>
      </c>
      <c r="P33" s="63">
        <v>136445.11548188</v>
      </c>
    </row>
    <row r="34" spans="1:16" x14ac:dyDescent="0.45">
      <c r="A34" s="3" t="s">
        <v>35</v>
      </c>
      <c r="B34" s="41">
        <v>3.4193032296E-2</v>
      </c>
      <c r="C34" s="59">
        <v>583.34500000000003</v>
      </c>
      <c r="D34" s="59">
        <v>84.593000000000004</v>
      </c>
      <c r="E34" s="59">
        <v>374.99599999999998</v>
      </c>
      <c r="F34" s="60">
        <v>112.4</v>
      </c>
      <c r="G34" s="60">
        <v>104.77</v>
      </c>
      <c r="H34" s="61">
        <v>8.1999999999999993</v>
      </c>
      <c r="I34" s="62">
        <v>5982.22</v>
      </c>
      <c r="J34" s="60">
        <v>63.34</v>
      </c>
      <c r="K34" s="63">
        <v>190644600000</v>
      </c>
      <c r="L34" s="63">
        <v>196148700000</v>
      </c>
      <c r="M34">
        <v>-0.5</v>
      </c>
      <c r="N34">
        <v>98.603333333333339</v>
      </c>
      <c r="O34">
        <v>1.107464516129032</v>
      </c>
      <c r="P34" s="63">
        <v>136060.92646426</v>
      </c>
    </row>
    <row r="35" spans="1:16" x14ac:dyDescent="0.45">
      <c r="A35" s="2" t="s">
        <v>36</v>
      </c>
      <c r="B35" s="41">
        <v>3.5992925844000004E-2</v>
      </c>
      <c r="C35" s="59">
        <v>550.74300000000005</v>
      </c>
      <c r="D35" s="59">
        <v>77.022999999999996</v>
      </c>
      <c r="E35" s="59">
        <v>371.346</v>
      </c>
      <c r="F35" s="60">
        <v>113.7</v>
      </c>
      <c r="G35" s="60">
        <v>104.71</v>
      </c>
      <c r="H35" s="61">
        <v>7.9</v>
      </c>
      <c r="I35" s="62">
        <v>4378.51</v>
      </c>
      <c r="J35" s="60">
        <v>51.11</v>
      </c>
      <c r="K35" s="63">
        <v>175610600000</v>
      </c>
      <c r="L35" s="63">
        <v>183913400000</v>
      </c>
      <c r="M35">
        <v>-0.5</v>
      </c>
      <c r="N35">
        <v>98.233333333333348</v>
      </c>
      <c r="O35">
        <v>1.1022016129032259</v>
      </c>
      <c r="P35" s="63">
        <v>131550.36466145999</v>
      </c>
    </row>
    <row r="36" spans="1:16" x14ac:dyDescent="0.45">
      <c r="A36" s="3" t="s">
        <v>37</v>
      </c>
      <c r="B36" s="41">
        <v>3.6888857772000003E-2</v>
      </c>
      <c r="C36" s="59">
        <v>476.149</v>
      </c>
      <c r="D36" s="59">
        <v>65.864999999999995</v>
      </c>
      <c r="E36" s="59">
        <v>364.113</v>
      </c>
      <c r="F36" s="60">
        <v>115.7</v>
      </c>
      <c r="G36" s="60">
        <v>104.48</v>
      </c>
      <c r="H36" s="61">
        <v>7.1</v>
      </c>
      <c r="I36" s="62">
        <v>4935.99</v>
      </c>
      <c r="J36" s="60">
        <v>29.61</v>
      </c>
      <c r="K36" s="63">
        <v>130592800000</v>
      </c>
      <c r="L36" s="63">
        <v>148419200000</v>
      </c>
      <c r="M36">
        <v>-0.5</v>
      </c>
      <c r="N36">
        <v>99.61333333333333</v>
      </c>
      <c r="O36">
        <v>1.101575</v>
      </c>
      <c r="P36" s="63">
        <v>117924.38395737</v>
      </c>
    </row>
    <row r="37" spans="1:16" x14ac:dyDescent="0.45">
      <c r="A37" s="3" t="s">
        <v>38</v>
      </c>
      <c r="B37" s="41">
        <v>3.2103313728000002E-2</v>
      </c>
      <c r="C37" s="59">
        <v>563.95399999999995</v>
      </c>
      <c r="D37" s="59">
        <v>82.074999999999989</v>
      </c>
      <c r="E37" s="59">
        <v>376.82400000000001</v>
      </c>
      <c r="F37" s="60">
        <v>118.1</v>
      </c>
      <c r="G37" s="60">
        <v>104.85</v>
      </c>
      <c r="H37" s="61">
        <v>9</v>
      </c>
      <c r="I37" s="60">
        <v>4803.4399999999996</v>
      </c>
      <c r="J37" s="60">
        <v>42.96</v>
      </c>
      <c r="K37" s="63">
        <v>158812200000</v>
      </c>
      <c r="L37" s="63">
        <v>173602500000</v>
      </c>
      <c r="M37">
        <v>-0.5</v>
      </c>
      <c r="N37">
        <v>101.2466666666667</v>
      </c>
      <c r="O37">
        <v>1.1698171875000001</v>
      </c>
      <c r="P37" s="63">
        <v>135641.52085925001</v>
      </c>
    </row>
    <row r="38" spans="1:16" x14ac:dyDescent="0.45">
      <c r="A38" s="3" t="s">
        <v>39</v>
      </c>
      <c r="B38" s="41">
        <v>2.9417752680000003E-2</v>
      </c>
      <c r="C38" s="59">
        <v>558.89700000000005</v>
      </c>
      <c r="D38" s="59">
        <v>83.637</v>
      </c>
      <c r="E38" s="59">
        <v>383.39100000000002</v>
      </c>
      <c r="F38" s="60">
        <v>119.6</v>
      </c>
      <c r="G38" s="60">
        <v>104.76</v>
      </c>
      <c r="H38" s="61">
        <v>8.1</v>
      </c>
      <c r="I38" s="60">
        <v>5599.41</v>
      </c>
      <c r="J38" s="60">
        <v>44.38</v>
      </c>
      <c r="K38" s="63">
        <v>168315600000</v>
      </c>
      <c r="L38" s="63">
        <v>176113400000</v>
      </c>
      <c r="M38">
        <v>-0.5</v>
      </c>
      <c r="N38">
        <v>100.90666666666669</v>
      </c>
      <c r="O38">
        <v>1.1925416666666671</v>
      </c>
      <c r="P38" s="63">
        <v>135876.68250453001</v>
      </c>
    </row>
    <row r="39" spans="1:16" x14ac:dyDescent="0.45">
      <c r="A39" s="2" t="s">
        <v>40</v>
      </c>
      <c r="B39" s="41">
        <v>2.8080286296000002E-2</v>
      </c>
      <c r="C39" s="59">
        <v>559.154</v>
      </c>
      <c r="D39" s="59">
        <v>85.040999999999997</v>
      </c>
      <c r="E39" s="59">
        <v>382.29700000000003</v>
      </c>
      <c r="F39" s="60">
        <v>120.5</v>
      </c>
      <c r="G39" s="60">
        <v>105.49</v>
      </c>
      <c r="H39" s="61">
        <v>8.1999999999999993</v>
      </c>
      <c r="I39" s="60">
        <v>6088.04</v>
      </c>
      <c r="J39" s="60">
        <v>60.69</v>
      </c>
      <c r="K39" s="63">
        <v>172840200000</v>
      </c>
      <c r="L39" s="63">
        <v>183515900000</v>
      </c>
      <c r="M39">
        <v>-0.5</v>
      </c>
      <c r="N39">
        <v>100.2166666666667</v>
      </c>
      <c r="O39">
        <v>1.204533333333333</v>
      </c>
      <c r="P39" s="63">
        <v>135864.26355683</v>
      </c>
    </row>
    <row r="40" spans="1:16" x14ac:dyDescent="0.45">
      <c r="A40" s="3" t="s">
        <v>41</v>
      </c>
      <c r="B40" s="41">
        <v>1.9742456472000004E-2</v>
      </c>
      <c r="C40" s="59">
        <v>564.93299999999999</v>
      </c>
      <c r="D40" s="59">
        <v>86.304000000000002</v>
      </c>
      <c r="E40" s="59">
        <v>384.029</v>
      </c>
      <c r="F40" s="60">
        <v>122.9</v>
      </c>
      <c r="G40" s="60">
        <v>105.97</v>
      </c>
      <c r="H40" s="61">
        <v>7.9</v>
      </c>
      <c r="I40" s="60">
        <v>6507.83</v>
      </c>
      <c r="J40" s="60">
        <v>68.89</v>
      </c>
      <c r="K40" s="63">
        <v>179517600000</v>
      </c>
      <c r="L40" s="63">
        <v>191880300000</v>
      </c>
      <c r="M40">
        <v>-0.5</v>
      </c>
      <c r="N40">
        <v>100.0766666666667</v>
      </c>
      <c r="O40">
        <v>1.2050421874999999</v>
      </c>
      <c r="P40" s="63">
        <v>136897.78612536</v>
      </c>
    </row>
    <row r="41" spans="1:16" x14ac:dyDescent="0.45">
      <c r="A41" s="3" t="s">
        <v>42</v>
      </c>
      <c r="B41" s="41">
        <v>1.9021733160000002E-2</v>
      </c>
      <c r="C41" s="59">
        <v>584.05600000000004</v>
      </c>
      <c r="D41" s="59">
        <v>86.787999999999997</v>
      </c>
      <c r="E41" s="59">
        <v>390.08800000000002</v>
      </c>
      <c r="F41" s="60">
        <v>126.9</v>
      </c>
      <c r="G41" s="60">
        <v>106.74</v>
      </c>
      <c r="H41" s="61">
        <v>8</v>
      </c>
      <c r="I41" s="60">
        <v>6520.01</v>
      </c>
      <c r="J41" s="60">
        <v>73.38</v>
      </c>
      <c r="K41" s="63">
        <v>191458200000</v>
      </c>
      <c r="L41" s="63">
        <v>200569000000</v>
      </c>
      <c r="M41">
        <v>-0.5</v>
      </c>
      <c r="N41">
        <v>99.126666666666665</v>
      </c>
      <c r="O41">
        <v>1.1784140624999999</v>
      </c>
      <c r="P41" s="63">
        <v>140604.13235813001</v>
      </c>
    </row>
    <row r="42" spans="1:16" x14ac:dyDescent="0.45">
      <c r="A42" s="3" t="s">
        <v>43</v>
      </c>
      <c r="B42" s="41">
        <v>2.7653042724000005E-2</v>
      </c>
      <c r="C42" s="59">
        <v>587.053</v>
      </c>
      <c r="D42" s="59">
        <v>86.884</v>
      </c>
      <c r="E42" s="59">
        <v>398.35700000000003</v>
      </c>
      <c r="F42" s="60">
        <v>128.19999999999999</v>
      </c>
      <c r="G42" s="60">
        <v>107.58</v>
      </c>
      <c r="H42" s="61">
        <v>7.4</v>
      </c>
      <c r="I42" s="60">
        <v>7173.23</v>
      </c>
      <c r="J42" s="60">
        <v>79.510000000000005</v>
      </c>
      <c r="K42" s="63">
        <v>205048900000</v>
      </c>
      <c r="L42" s="63">
        <v>219967500000</v>
      </c>
      <c r="M42">
        <v>-0.5</v>
      </c>
      <c r="N42">
        <v>97.649999999999991</v>
      </c>
      <c r="O42">
        <v>1.143659016393443</v>
      </c>
      <c r="P42" s="63">
        <v>141972.16815350001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472-C79D-4C27-9F68-C0E555A196FB}">
  <dimension ref="A1:C190"/>
  <sheetViews>
    <sheetView workbookViewId="0">
      <selection activeCell="E31" sqref="E31"/>
    </sheetView>
  </sheetViews>
  <sheetFormatPr baseColWidth="10" defaultRowHeight="14.25" x14ac:dyDescent="0.45"/>
  <cols>
    <col min="2" max="2" width="41.33203125" customWidth="1"/>
    <col min="3" max="3" width="10.6640625" style="5"/>
  </cols>
  <sheetData>
    <row r="1" spans="1:3" x14ac:dyDescent="0.45">
      <c r="A1" s="1" t="s">
        <v>2</v>
      </c>
      <c r="B1" s="4" t="s">
        <v>86</v>
      </c>
      <c r="C1" s="57" t="s">
        <v>0</v>
      </c>
    </row>
    <row r="2" spans="1:3" x14ac:dyDescent="0.45">
      <c r="A2" s="3" t="s">
        <v>3</v>
      </c>
      <c r="B2" s="3" t="s">
        <v>91</v>
      </c>
      <c r="C2" s="5">
        <v>5.9368717139999999E-2</v>
      </c>
    </row>
    <row r="3" spans="1:3" x14ac:dyDescent="0.45">
      <c r="A3" s="2" t="s">
        <v>4</v>
      </c>
      <c r="B3" s="3" t="s">
        <v>91</v>
      </c>
      <c r="C3" s="5">
        <v>5.6874156684000005E-2</v>
      </c>
    </row>
    <row r="4" spans="1:3" x14ac:dyDescent="0.45">
      <c r="A4" s="3" t="s">
        <v>5</v>
      </c>
      <c r="B4" s="3" t="s">
        <v>91</v>
      </c>
      <c r="C4" s="5">
        <v>5.560087610400001E-2</v>
      </c>
    </row>
    <row r="5" spans="1:3" x14ac:dyDescent="0.45">
      <c r="A5" s="3" t="s">
        <v>6</v>
      </c>
      <c r="B5" s="3" t="s">
        <v>91</v>
      </c>
      <c r="C5" s="5">
        <v>5.3347255332000007E-2</v>
      </c>
    </row>
    <row r="6" spans="1:3" x14ac:dyDescent="0.45">
      <c r="A6" s="3" t="s">
        <v>7</v>
      </c>
      <c r="B6" s="3" t="s">
        <v>91</v>
      </c>
      <c r="C6" s="5">
        <v>5.1526524264000007E-2</v>
      </c>
    </row>
    <row r="7" spans="1:3" x14ac:dyDescent="0.45">
      <c r="A7" s="2" t="s">
        <v>8</v>
      </c>
      <c r="B7" s="3" t="s">
        <v>91</v>
      </c>
      <c r="C7" s="5">
        <v>5.1543672180000014E-2</v>
      </c>
    </row>
    <row r="8" spans="1:3" x14ac:dyDescent="0.45">
      <c r="A8" s="3" t="s">
        <v>9</v>
      </c>
      <c r="B8" s="3" t="s">
        <v>91</v>
      </c>
      <c r="C8" s="5">
        <v>5.1608686560000006E-2</v>
      </c>
    </row>
    <row r="9" spans="1:3" x14ac:dyDescent="0.45">
      <c r="A9" s="3" t="s">
        <v>10</v>
      </c>
      <c r="B9" s="3" t="s">
        <v>91</v>
      </c>
      <c r="C9" s="5">
        <v>5.0934183251999998E-2</v>
      </c>
    </row>
    <row r="10" spans="1:3" x14ac:dyDescent="0.45">
      <c r="A10" s="3" t="s">
        <v>11</v>
      </c>
      <c r="B10" s="3" t="s">
        <v>91</v>
      </c>
      <c r="C10" s="5">
        <v>5.0904176964000014E-2</v>
      </c>
    </row>
    <row r="11" spans="1:3" x14ac:dyDescent="0.45">
      <c r="A11" s="2" t="s">
        <v>12</v>
      </c>
      <c r="B11" s="3" t="s">
        <v>91</v>
      </c>
      <c r="C11" s="5">
        <v>5.1076785372E-2</v>
      </c>
    </row>
    <row r="12" spans="1:3" x14ac:dyDescent="0.45">
      <c r="A12" s="3" t="s">
        <v>13</v>
      </c>
      <c r="B12" s="3" t="s">
        <v>91</v>
      </c>
      <c r="C12" s="5">
        <v>4.9240352724E-2</v>
      </c>
    </row>
    <row r="13" spans="1:3" x14ac:dyDescent="0.45">
      <c r="A13" s="3" t="s">
        <v>14</v>
      </c>
      <c r="B13" s="3" t="s">
        <v>91</v>
      </c>
      <c r="C13" s="5">
        <v>4.6899930300000003E-2</v>
      </c>
    </row>
    <row r="14" spans="1:3" x14ac:dyDescent="0.45">
      <c r="A14" s="3" t="s">
        <v>15</v>
      </c>
      <c r="B14" s="3" t="s">
        <v>91</v>
      </c>
      <c r="C14" s="5">
        <v>4.4120983380000006E-2</v>
      </c>
    </row>
    <row r="15" spans="1:3" x14ac:dyDescent="0.45">
      <c r="A15" s="2" t="s">
        <v>16</v>
      </c>
      <c r="B15" s="3" t="s">
        <v>91</v>
      </c>
      <c r="C15" s="5">
        <v>4.6964094720000002E-2</v>
      </c>
    </row>
    <row r="16" spans="1:3" x14ac:dyDescent="0.45">
      <c r="A16" s="3" t="s">
        <v>17</v>
      </c>
      <c r="B16" s="3" t="s">
        <v>91</v>
      </c>
      <c r="C16" s="5">
        <v>4.6696479468000013E-2</v>
      </c>
    </row>
    <row r="17" spans="1:3" x14ac:dyDescent="0.45">
      <c r="A17" s="3" t="s">
        <v>18</v>
      </c>
      <c r="B17" s="3" t="s">
        <v>91</v>
      </c>
      <c r="C17" s="5">
        <v>4.4652665220000012E-2</v>
      </c>
    </row>
    <row r="18" spans="1:3" x14ac:dyDescent="0.45">
      <c r="A18" s="3" t="s">
        <v>19</v>
      </c>
      <c r="B18" s="3" t="s">
        <v>91</v>
      </c>
      <c r="C18" s="5">
        <v>4.1693814815999999E-2</v>
      </c>
    </row>
    <row r="19" spans="1:3" x14ac:dyDescent="0.45">
      <c r="A19" s="2" t="s">
        <v>20</v>
      </c>
      <c r="B19" s="3" t="s">
        <v>91</v>
      </c>
      <c r="C19" s="5">
        <v>4.1301989196000005E-2</v>
      </c>
    </row>
    <row r="20" spans="1:3" x14ac:dyDescent="0.45">
      <c r="A20" s="3" t="s">
        <v>21</v>
      </c>
      <c r="B20" s="3" t="s">
        <v>91</v>
      </c>
      <c r="C20" s="5">
        <v>4.0031957472000002E-2</v>
      </c>
    </row>
    <row r="21" spans="1:3" x14ac:dyDescent="0.45">
      <c r="A21" s="3" t="s">
        <v>22</v>
      </c>
      <c r="B21" s="3" t="s">
        <v>91</v>
      </c>
      <c r="C21" s="5">
        <v>3.8496484752000001E-2</v>
      </c>
    </row>
    <row r="22" spans="1:3" x14ac:dyDescent="0.45">
      <c r="A22" s="3" t="s">
        <v>23</v>
      </c>
      <c r="B22" s="3" t="s">
        <v>91</v>
      </c>
      <c r="C22" s="5">
        <v>3.4668301415999997E-2</v>
      </c>
    </row>
    <row r="23" spans="1:3" x14ac:dyDescent="0.45">
      <c r="A23" s="2" t="s">
        <v>24</v>
      </c>
      <c r="B23" s="3" t="s">
        <v>91</v>
      </c>
      <c r="C23" s="5">
        <v>3.7264332191999996E-2</v>
      </c>
    </row>
    <row r="24" spans="1:3" x14ac:dyDescent="0.45">
      <c r="A24" s="3" t="s">
        <v>25</v>
      </c>
      <c r="B24" s="3" t="s">
        <v>91</v>
      </c>
      <c r="C24" s="5">
        <v>3.6566151936000005E-2</v>
      </c>
    </row>
    <row r="25" spans="1:3" x14ac:dyDescent="0.45">
      <c r="A25" s="3" t="s">
        <v>26</v>
      </c>
      <c r="B25" s="3" t="s">
        <v>91</v>
      </c>
      <c r="C25" s="5">
        <v>3.3673836767999996E-2</v>
      </c>
    </row>
    <row r="26" spans="1:3" x14ac:dyDescent="0.45">
      <c r="A26" s="3" t="s">
        <v>27</v>
      </c>
      <c r="B26" s="3" t="s">
        <v>91</v>
      </c>
      <c r="C26" s="5">
        <v>3.1576645680000001E-2</v>
      </c>
    </row>
    <row r="27" spans="1:3" x14ac:dyDescent="0.45">
      <c r="A27" s="2" t="s">
        <v>28</v>
      </c>
      <c r="B27" s="3" t="s">
        <v>91</v>
      </c>
      <c r="C27" s="5">
        <v>3.2910860616000001E-2</v>
      </c>
    </row>
    <row r="28" spans="1:3" x14ac:dyDescent="0.45">
      <c r="A28" s="3" t="s">
        <v>29</v>
      </c>
      <c r="B28" s="3" t="s">
        <v>91</v>
      </c>
      <c r="C28" s="5">
        <v>3.305985190800001E-2</v>
      </c>
    </row>
    <row r="29" spans="1:3" x14ac:dyDescent="0.45">
      <c r="A29" s="3" t="s">
        <v>30</v>
      </c>
      <c r="B29" s="3" t="s">
        <v>91</v>
      </c>
      <c r="C29" s="5">
        <v>3.4430730899999998E-2</v>
      </c>
    </row>
    <row r="30" spans="1:3" x14ac:dyDescent="0.45">
      <c r="A30" s="3" t="s">
        <v>31</v>
      </c>
      <c r="B30" s="3" t="s">
        <v>91</v>
      </c>
      <c r="C30" s="5">
        <v>3.4483364591999993E-2</v>
      </c>
    </row>
    <row r="31" spans="1:3" x14ac:dyDescent="0.45">
      <c r="A31" s="2" t="s">
        <v>32</v>
      </c>
      <c r="B31" s="3" t="s">
        <v>91</v>
      </c>
      <c r="C31" s="5">
        <v>3.6715590456000008E-2</v>
      </c>
    </row>
    <row r="32" spans="1:3" x14ac:dyDescent="0.45">
      <c r="A32" s="3" t="s">
        <v>33</v>
      </c>
      <c r="B32" s="3" t="s">
        <v>91</v>
      </c>
      <c r="C32" s="5">
        <v>3.7828506696000005E-2</v>
      </c>
    </row>
    <row r="33" spans="1:3" x14ac:dyDescent="0.45">
      <c r="A33" s="3" t="s">
        <v>34</v>
      </c>
      <c r="B33" s="3" t="s">
        <v>91</v>
      </c>
      <c r="C33" s="5">
        <v>3.5877120036000007E-2</v>
      </c>
    </row>
    <row r="34" spans="1:3" x14ac:dyDescent="0.45">
      <c r="A34" s="3" t="s">
        <v>35</v>
      </c>
      <c r="B34" s="3" t="s">
        <v>91</v>
      </c>
      <c r="C34" s="5">
        <v>3.4193032296E-2</v>
      </c>
    </row>
    <row r="35" spans="1:3" x14ac:dyDescent="0.45">
      <c r="A35" s="2" t="s">
        <v>36</v>
      </c>
      <c r="B35" s="3" t="s">
        <v>91</v>
      </c>
      <c r="C35" s="5">
        <v>3.5992925844000004E-2</v>
      </c>
    </row>
    <row r="36" spans="1:3" x14ac:dyDescent="0.45">
      <c r="A36" s="3" t="s">
        <v>37</v>
      </c>
      <c r="B36" s="3" t="s">
        <v>91</v>
      </c>
      <c r="C36" s="5">
        <v>3.6888857772000003E-2</v>
      </c>
    </row>
    <row r="37" spans="1:3" x14ac:dyDescent="0.45">
      <c r="A37" s="3" t="s">
        <v>38</v>
      </c>
      <c r="B37" s="3" t="s">
        <v>91</v>
      </c>
      <c r="C37" s="5">
        <v>3.2103313728000002E-2</v>
      </c>
    </row>
    <row r="38" spans="1:3" x14ac:dyDescent="0.45">
      <c r="A38" s="3" t="s">
        <v>39</v>
      </c>
      <c r="B38" s="3" t="s">
        <v>91</v>
      </c>
      <c r="C38" s="5">
        <v>2.9417752680000003E-2</v>
      </c>
    </row>
    <row r="39" spans="1:3" x14ac:dyDescent="0.45">
      <c r="A39" s="2" t="s">
        <v>40</v>
      </c>
      <c r="B39" s="3" t="s">
        <v>91</v>
      </c>
      <c r="C39" s="5">
        <v>2.8080286296000002E-2</v>
      </c>
    </row>
    <row r="40" spans="1:3" x14ac:dyDescent="0.45">
      <c r="A40" s="3" t="s">
        <v>41</v>
      </c>
      <c r="B40" s="3" t="s">
        <v>91</v>
      </c>
      <c r="C40" s="5">
        <v>1.9742456472000004E-2</v>
      </c>
    </row>
    <row r="41" spans="1:3" x14ac:dyDescent="0.45">
      <c r="A41" s="3" t="s">
        <v>42</v>
      </c>
      <c r="B41" s="3" t="s">
        <v>91</v>
      </c>
      <c r="C41" s="5">
        <v>1.9021733160000002E-2</v>
      </c>
    </row>
    <row r="42" spans="1:3" x14ac:dyDescent="0.45">
      <c r="A42" s="3" t="s">
        <v>43</v>
      </c>
      <c r="B42" s="3" t="s">
        <v>91</v>
      </c>
      <c r="C42" s="5">
        <v>2.7653042724000005E-2</v>
      </c>
    </row>
    <row r="43" spans="1:3" x14ac:dyDescent="0.45">
      <c r="A43" s="3" t="s">
        <v>43</v>
      </c>
      <c r="B43" s="3" t="s">
        <v>87</v>
      </c>
      <c r="C43" s="5">
        <v>2.7653042724000002E-2</v>
      </c>
    </row>
    <row r="44" spans="1:3" x14ac:dyDescent="0.45">
      <c r="A44" s="2" t="s">
        <v>50</v>
      </c>
      <c r="B44" s="3" t="s">
        <v>87</v>
      </c>
      <c r="C44" s="5">
        <f>C43*0.98</f>
        <v>2.709998186952E-2</v>
      </c>
    </row>
    <row r="45" spans="1:3" x14ac:dyDescent="0.45">
      <c r="A45" s="3" t="s">
        <v>51</v>
      </c>
      <c r="B45" s="3" t="s">
        <v>87</v>
      </c>
      <c r="C45" s="5">
        <f t="shared" ref="C45:C55" si="0">C44*0.98</f>
        <v>2.6557982232129601E-2</v>
      </c>
    </row>
    <row r="46" spans="1:3" x14ac:dyDescent="0.45">
      <c r="A46" s="3" t="s">
        <v>52</v>
      </c>
      <c r="B46" s="3" t="s">
        <v>87</v>
      </c>
      <c r="C46" s="5">
        <f t="shared" si="0"/>
        <v>2.6026822587487008E-2</v>
      </c>
    </row>
    <row r="47" spans="1:3" x14ac:dyDescent="0.45">
      <c r="A47" s="3" t="s">
        <v>53</v>
      </c>
      <c r="B47" s="3" t="s">
        <v>87</v>
      </c>
      <c r="C47" s="5">
        <f t="shared" si="0"/>
        <v>2.5506286135737268E-2</v>
      </c>
    </row>
    <row r="48" spans="1:3" x14ac:dyDescent="0.45">
      <c r="A48" s="2" t="s">
        <v>54</v>
      </c>
      <c r="B48" s="3" t="s">
        <v>87</v>
      </c>
      <c r="C48" s="5">
        <f t="shared" si="0"/>
        <v>2.4996160413022522E-2</v>
      </c>
    </row>
    <row r="49" spans="1:3" x14ac:dyDescent="0.45">
      <c r="A49" s="3" t="s">
        <v>55</v>
      </c>
      <c r="B49" s="3" t="s">
        <v>87</v>
      </c>
      <c r="C49" s="5">
        <f t="shared" si="0"/>
        <v>2.4496237204762072E-2</v>
      </c>
    </row>
    <row r="50" spans="1:3" x14ac:dyDescent="0.45">
      <c r="A50" s="3" t="s">
        <v>56</v>
      </c>
      <c r="B50" s="3" t="s">
        <v>87</v>
      </c>
      <c r="C50" s="5">
        <f t="shared" si="0"/>
        <v>2.4006312460666829E-2</v>
      </c>
    </row>
    <row r="51" spans="1:3" x14ac:dyDescent="0.45">
      <c r="A51" s="3" t="s">
        <v>57</v>
      </c>
      <c r="B51" s="3" t="s">
        <v>87</v>
      </c>
      <c r="C51" s="5">
        <f t="shared" si="0"/>
        <v>2.3526186211453491E-2</v>
      </c>
    </row>
    <row r="52" spans="1:3" x14ac:dyDescent="0.45">
      <c r="A52" s="2" t="s">
        <v>58</v>
      </c>
      <c r="B52" s="3" t="s">
        <v>87</v>
      </c>
      <c r="C52" s="5">
        <f t="shared" si="0"/>
        <v>2.3055662487224422E-2</v>
      </c>
    </row>
    <row r="53" spans="1:3" x14ac:dyDescent="0.45">
      <c r="A53" s="3" t="s">
        <v>59</v>
      </c>
      <c r="B53" s="3" t="s">
        <v>87</v>
      </c>
      <c r="C53" s="5">
        <f t="shared" si="0"/>
        <v>2.2594549237479934E-2</v>
      </c>
    </row>
    <row r="54" spans="1:3" x14ac:dyDescent="0.45">
      <c r="A54" s="3" t="s">
        <v>60</v>
      </c>
      <c r="B54" s="3" t="s">
        <v>87</v>
      </c>
      <c r="C54" s="5">
        <f t="shared" si="0"/>
        <v>2.2142658252730336E-2</v>
      </c>
    </row>
    <row r="55" spans="1:3" x14ac:dyDescent="0.45">
      <c r="A55" s="3" t="s">
        <v>61</v>
      </c>
      <c r="B55" s="3" t="s">
        <v>87</v>
      </c>
      <c r="C55" s="5">
        <f t="shared" si="0"/>
        <v>2.169980508767573E-2</v>
      </c>
    </row>
    <row r="56" spans="1:3" x14ac:dyDescent="0.45">
      <c r="A56" s="2" t="s">
        <v>62</v>
      </c>
      <c r="B56" s="3" t="s">
        <v>87</v>
      </c>
      <c r="C56" s="5">
        <f>C55*1.04</f>
        <v>2.2567797291182759E-2</v>
      </c>
    </row>
    <row r="57" spans="1:3" x14ac:dyDescent="0.45">
      <c r="A57" s="3" t="s">
        <v>63</v>
      </c>
      <c r="B57" s="3" t="s">
        <v>87</v>
      </c>
      <c r="C57" s="5">
        <f t="shared" ref="C57:C79" si="1">C56*1.04</f>
        <v>2.3470509182830071E-2</v>
      </c>
    </row>
    <row r="58" spans="1:3" x14ac:dyDescent="0.45">
      <c r="A58" s="3" t="s">
        <v>64</v>
      </c>
      <c r="B58" s="3" t="s">
        <v>87</v>
      </c>
      <c r="C58" s="5">
        <f t="shared" si="1"/>
        <v>2.4409329550143275E-2</v>
      </c>
    </row>
    <row r="59" spans="1:3" x14ac:dyDescent="0.45">
      <c r="A59" s="3" t="s">
        <v>65</v>
      </c>
      <c r="B59" s="3" t="s">
        <v>87</v>
      </c>
      <c r="C59" s="5">
        <f t="shared" si="1"/>
        <v>2.5385702732149008E-2</v>
      </c>
    </row>
    <row r="60" spans="1:3" x14ac:dyDescent="0.45">
      <c r="A60" s="2" t="s">
        <v>66</v>
      </c>
      <c r="B60" s="3" t="s">
        <v>87</v>
      </c>
      <c r="C60" s="5">
        <f t="shared" si="1"/>
        <v>2.6401130841434969E-2</v>
      </c>
    </row>
    <row r="61" spans="1:3" x14ac:dyDescent="0.45">
      <c r="A61" s="3" t="s">
        <v>67</v>
      </c>
      <c r="B61" s="3" t="s">
        <v>87</v>
      </c>
      <c r="C61" s="5">
        <f t="shared" si="1"/>
        <v>2.745717607509237E-2</v>
      </c>
    </row>
    <row r="62" spans="1:3" x14ac:dyDescent="0.45">
      <c r="A62" s="3" t="s">
        <v>68</v>
      </c>
      <c r="B62" s="3" t="s">
        <v>87</v>
      </c>
      <c r="C62" s="5">
        <f t="shared" si="1"/>
        <v>2.8555463118096064E-2</v>
      </c>
    </row>
    <row r="63" spans="1:3" x14ac:dyDescent="0.45">
      <c r="A63" s="3" t="s">
        <v>69</v>
      </c>
      <c r="B63" s="3" t="s">
        <v>87</v>
      </c>
      <c r="C63" s="5">
        <f t="shared" si="1"/>
        <v>2.9697681642819908E-2</v>
      </c>
    </row>
    <row r="64" spans="1:3" x14ac:dyDescent="0.45">
      <c r="A64" s="2" t="s">
        <v>70</v>
      </c>
      <c r="B64" s="3" t="s">
        <v>87</v>
      </c>
      <c r="C64" s="5">
        <f t="shared" si="1"/>
        <v>3.0885588908532706E-2</v>
      </c>
    </row>
    <row r="65" spans="1:3" x14ac:dyDescent="0.45">
      <c r="A65" s="3" t="s">
        <v>71</v>
      </c>
      <c r="B65" s="3" t="s">
        <v>87</v>
      </c>
      <c r="C65" s="5">
        <f t="shared" si="1"/>
        <v>3.2121012464874019E-2</v>
      </c>
    </row>
    <row r="66" spans="1:3" x14ac:dyDescent="0.45">
      <c r="A66" s="3" t="s">
        <v>72</v>
      </c>
      <c r="B66" s="3" t="s">
        <v>87</v>
      </c>
      <c r="C66" s="5">
        <f t="shared" si="1"/>
        <v>3.3405852963468978E-2</v>
      </c>
    </row>
    <row r="67" spans="1:3" x14ac:dyDescent="0.45">
      <c r="A67" s="3" t="s">
        <v>73</v>
      </c>
      <c r="B67" s="3" t="s">
        <v>87</v>
      </c>
      <c r="C67" s="5">
        <f t="shared" si="1"/>
        <v>3.4742087082007739E-2</v>
      </c>
    </row>
    <row r="68" spans="1:3" x14ac:dyDescent="0.45">
      <c r="A68" s="2" t="s">
        <v>74</v>
      </c>
      <c r="B68" s="3" t="s">
        <v>87</v>
      </c>
      <c r="C68" s="5">
        <f t="shared" si="1"/>
        <v>3.6131770565288046E-2</v>
      </c>
    </row>
    <row r="69" spans="1:3" x14ac:dyDescent="0.45">
      <c r="A69" s="3" t="s">
        <v>75</v>
      </c>
      <c r="B69" s="3" t="s">
        <v>87</v>
      </c>
      <c r="C69" s="5">
        <f t="shared" si="1"/>
        <v>3.7577041387899572E-2</v>
      </c>
    </row>
    <row r="70" spans="1:3" x14ac:dyDescent="0.45">
      <c r="A70" s="3" t="s">
        <v>76</v>
      </c>
      <c r="B70" s="3" t="s">
        <v>87</v>
      </c>
      <c r="C70" s="5">
        <f t="shared" si="1"/>
        <v>3.9080123043415557E-2</v>
      </c>
    </row>
    <row r="71" spans="1:3" x14ac:dyDescent="0.45">
      <c r="A71" s="3" t="s">
        <v>77</v>
      </c>
      <c r="B71" s="3" t="s">
        <v>87</v>
      </c>
      <c r="C71" s="5">
        <f t="shared" si="1"/>
        <v>4.064332796515218E-2</v>
      </c>
    </row>
    <row r="72" spans="1:3" x14ac:dyDescent="0.45">
      <c r="A72" s="2" t="s">
        <v>78</v>
      </c>
      <c r="B72" s="3" t="s">
        <v>87</v>
      </c>
      <c r="C72" s="5">
        <f t="shared" si="1"/>
        <v>4.2269061083758268E-2</v>
      </c>
    </row>
    <row r="73" spans="1:3" x14ac:dyDescent="0.45">
      <c r="A73" s="3" t="s">
        <v>79</v>
      </c>
      <c r="B73" s="3" t="s">
        <v>87</v>
      </c>
      <c r="C73" s="5">
        <f t="shared" si="1"/>
        <v>4.3959823527108602E-2</v>
      </c>
    </row>
    <row r="74" spans="1:3" x14ac:dyDescent="0.45">
      <c r="A74" s="3" t="s">
        <v>80</v>
      </c>
      <c r="B74" s="3" t="s">
        <v>87</v>
      </c>
      <c r="C74" s="5">
        <f t="shared" si="1"/>
        <v>4.5718216468192949E-2</v>
      </c>
    </row>
    <row r="75" spans="1:3" x14ac:dyDescent="0.45">
      <c r="A75" s="3" t="s">
        <v>81</v>
      </c>
      <c r="B75" s="3" t="s">
        <v>87</v>
      </c>
      <c r="C75" s="5">
        <f t="shared" si="1"/>
        <v>4.7546945126920669E-2</v>
      </c>
    </row>
    <row r="76" spans="1:3" x14ac:dyDescent="0.45">
      <c r="A76" s="2" t="s">
        <v>82</v>
      </c>
      <c r="B76" s="3" t="s">
        <v>87</v>
      </c>
      <c r="C76" s="5">
        <f t="shared" si="1"/>
        <v>4.9448822931997496E-2</v>
      </c>
    </row>
    <row r="77" spans="1:3" x14ac:dyDescent="0.45">
      <c r="A77" s="3" t="s">
        <v>83</v>
      </c>
      <c r="B77" s="3" t="s">
        <v>87</v>
      </c>
      <c r="C77" s="5">
        <f t="shared" si="1"/>
        <v>5.1426775849277399E-2</v>
      </c>
    </row>
    <row r="78" spans="1:3" x14ac:dyDescent="0.45">
      <c r="A78" s="3" t="s">
        <v>84</v>
      </c>
      <c r="B78" s="3" t="s">
        <v>87</v>
      </c>
      <c r="C78" s="5">
        <f t="shared" si="1"/>
        <v>5.3483846883248497E-2</v>
      </c>
    </row>
    <row r="79" spans="1:3" x14ac:dyDescent="0.45">
      <c r="A79" s="3" t="s">
        <v>85</v>
      </c>
      <c r="B79" s="3" t="s">
        <v>87</v>
      </c>
      <c r="C79" s="5">
        <f t="shared" si="1"/>
        <v>5.5623200758578441E-2</v>
      </c>
    </row>
    <row r="80" spans="1:3" x14ac:dyDescent="0.45">
      <c r="A80" s="3" t="s">
        <v>43</v>
      </c>
      <c r="B80" s="3" t="s">
        <v>90</v>
      </c>
      <c r="C80" s="5">
        <v>2.7653042724000002E-2</v>
      </c>
    </row>
    <row r="81" spans="1:3" x14ac:dyDescent="0.45">
      <c r="A81" s="2" t="s">
        <v>50</v>
      </c>
      <c r="B81" s="3" t="s">
        <v>90</v>
      </c>
      <c r="C81" s="5">
        <f>C80*1.05</f>
        <v>2.9035694860200002E-2</v>
      </c>
    </row>
    <row r="82" spans="1:3" x14ac:dyDescent="0.45">
      <c r="A82" s="3" t="s">
        <v>51</v>
      </c>
      <c r="B82" s="3" t="s">
        <v>90</v>
      </c>
      <c r="C82" s="5">
        <f t="shared" ref="C82:C92" si="2">C81*1.05</f>
        <v>3.0487479603210004E-2</v>
      </c>
    </row>
    <row r="83" spans="1:3" x14ac:dyDescent="0.45">
      <c r="A83" s="3" t="s">
        <v>52</v>
      </c>
      <c r="B83" s="3" t="s">
        <v>90</v>
      </c>
      <c r="C83" s="5">
        <f t="shared" si="2"/>
        <v>3.2011853583370505E-2</v>
      </c>
    </row>
    <row r="84" spans="1:3" x14ac:dyDescent="0.45">
      <c r="A84" s="3" t="s">
        <v>53</v>
      </c>
      <c r="B84" s="3" t="s">
        <v>90</v>
      </c>
      <c r="C84" s="5">
        <f t="shared" si="2"/>
        <v>3.3612446262539029E-2</v>
      </c>
    </row>
    <row r="85" spans="1:3" x14ac:dyDescent="0.45">
      <c r="A85" s="2" t="s">
        <v>54</v>
      </c>
      <c r="B85" s="3" t="s">
        <v>90</v>
      </c>
      <c r="C85" s="5">
        <f t="shared" si="2"/>
        <v>3.5293068575665984E-2</v>
      </c>
    </row>
    <row r="86" spans="1:3" x14ac:dyDescent="0.45">
      <c r="A86" s="3" t="s">
        <v>55</v>
      </c>
      <c r="B86" s="3" t="s">
        <v>90</v>
      </c>
      <c r="C86" s="5">
        <f t="shared" si="2"/>
        <v>3.7057722004449282E-2</v>
      </c>
    </row>
    <row r="87" spans="1:3" x14ac:dyDescent="0.45">
      <c r="A87" s="3" t="s">
        <v>56</v>
      </c>
      <c r="B87" s="3" t="s">
        <v>90</v>
      </c>
      <c r="C87" s="5">
        <f t="shared" si="2"/>
        <v>3.891060810467175E-2</v>
      </c>
    </row>
    <row r="88" spans="1:3" x14ac:dyDescent="0.45">
      <c r="A88" s="3" t="s">
        <v>57</v>
      </c>
      <c r="B88" s="3" t="s">
        <v>90</v>
      </c>
      <c r="C88" s="5">
        <f t="shared" si="2"/>
        <v>4.085613850990534E-2</v>
      </c>
    </row>
    <row r="89" spans="1:3" x14ac:dyDescent="0.45">
      <c r="A89" s="2" t="s">
        <v>58</v>
      </c>
      <c r="B89" s="3" t="s">
        <v>90</v>
      </c>
      <c r="C89" s="5">
        <f t="shared" si="2"/>
        <v>4.2898945435400612E-2</v>
      </c>
    </row>
    <row r="90" spans="1:3" x14ac:dyDescent="0.45">
      <c r="A90" s="3" t="s">
        <v>59</v>
      </c>
      <c r="B90" s="3" t="s">
        <v>90</v>
      </c>
      <c r="C90" s="5">
        <f t="shared" si="2"/>
        <v>4.5043892707170644E-2</v>
      </c>
    </row>
    <row r="91" spans="1:3" x14ac:dyDescent="0.45">
      <c r="A91" s="3" t="s">
        <v>60</v>
      </c>
      <c r="B91" s="3" t="s">
        <v>90</v>
      </c>
      <c r="C91" s="5">
        <f t="shared" si="2"/>
        <v>4.7296087342529179E-2</v>
      </c>
    </row>
    <row r="92" spans="1:3" x14ac:dyDescent="0.45">
      <c r="A92" s="3" t="s">
        <v>61</v>
      </c>
      <c r="B92" s="3" t="s">
        <v>90</v>
      </c>
      <c r="C92" s="5">
        <f t="shared" si="2"/>
        <v>4.9660891709655638E-2</v>
      </c>
    </row>
    <row r="93" spans="1:3" x14ac:dyDescent="0.45">
      <c r="A93" s="2" t="s">
        <v>62</v>
      </c>
      <c r="B93" s="3" t="s">
        <v>90</v>
      </c>
      <c r="C93" s="5">
        <f>C92*0.97</f>
        <v>4.8171064958365969E-2</v>
      </c>
    </row>
    <row r="94" spans="1:3" x14ac:dyDescent="0.45">
      <c r="A94" s="3" t="s">
        <v>63</v>
      </c>
      <c r="B94" s="3" t="s">
        <v>90</v>
      </c>
      <c r="C94" s="5">
        <f t="shared" ref="C94:C116" si="3">C93*0.97</f>
        <v>4.6725933009614987E-2</v>
      </c>
    </row>
    <row r="95" spans="1:3" x14ac:dyDescent="0.45">
      <c r="A95" s="3" t="s">
        <v>64</v>
      </c>
      <c r="B95" s="3" t="s">
        <v>90</v>
      </c>
      <c r="C95" s="5">
        <f t="shared" si="3"/>
        <v>4.5324155019326538E-2</v>
      </c>
    </row>
    <row r="96" spans="1:3" x14ac:dyDescent="0.45">
      <c r="A96" s="3" t="s">
        <v>65</v>
      </c>
      <c r="B96" s="3" t="s">
        <v>90</v>
      </c>
      <c r="C96" s="5">
        <f t="shared" si="3"/>
        <v>4.396443036874674E-2</v>
      </c>
    </row>
    <row r="97" spans="1:3" x14ac:dyDescent="0.45">
      <c r="A97" s="2" t="s">
        <v>66</v>
      </c>
      <c r="B97" s="3" t="s">
        <v>90</v>
      </c>
      <c r="C97" s="5">
        <f t="shared" si="3"/>
        <v>4.2645497457684339E-2</v>
      </c>
    </row>
    <row r="98" spans="1:3" x14ac:dyDescent="0.45">
      <c r="A98" s="3" t="s">
        <v>67</v>
      </c>
      <c r="B98" s="3" t="s">
        <v>90</v>
      </c>
      <c r="C98" s="5">
        <f t="shared" si="3"/>
        <v>4.1366132533953805E-2</v>
      </c>
    </row>
    <row r="99" spans="1:3" x14ac:dyDescent="0.45">
      <c r="A99" s="3" t="s">
        <v>68</v>
      </c>
      <c r="B99" s="3" t="s">
        <v>90</v>
      </c>
      <c r="C99" s="5">
        <f t="shared" si="3"/>
        <v>4.012514855793519E-2</v>
      </c>
    </row>
    <row r="100" spans="1:3" x14ac:dyDescent="0.45">
      <c r="A100" s="3" t="s">
        <v>69</v>
      </c>
      <c r="B100" s="3" t="s">
        <v>90</v>
      </c>
      <c r="C100" s="5">
        <f t="shared" si="3"/>
        <v>3.8921394101197132E-2</v>
      </c>
    </row>
    <row r="101" spans="1:3" x14ac:dyDescent="0.45">
      <c r="A101" s="2" t="s">
        <v>70</v>
      </c>
      <c r="B101" s="3" t="s">
        <v>90</v>
      </c>
      <c r="C101" s="5">
        <f t="shared" si="3"/>
        <v>3.7753752278161218E-2</v>
      </c>
    </row>
    <row r="102" spans="1:3" x14ac:dyDescent="0.45">
      <c r="A102" s="3" t="s">
        <v>71</v>
      </c>
      <c r="B102" s="3" t="s">
        <v>90</v>
      </c>
      <c r="C102" s="5">
        <f t="shared" si="3"/>
        <v>3.6621139709816383E-2</v>
      </c>
    </row>
    <row r="103" spans="1:3" x14ac:dyDescent="0.45">
      <c r="A103" s="3" t="s">
        <v>72</v>
      </c>
      <c r="B103" s="3" t="s">
        <v>90</v>
      </c>
      <c r="C103" s="5">
        <f t="shared" si="3"/>
        <v>3.5522505518521888E-2</v>
      </c>
    </row>
    <row r="104" spans="1:3" x14ac:dyDescent="0.45">
      <c r="A104" s="3" t="s">
        <v>73</v>
      </c>
      <c r="B104" s="3" t="s">
        <v>90</v>
      </c>
      <c r="C104" s="5">
        <f t="shared" si="3"/>
        <v>3.4456830352966233E-2</v>
      </c>
    </row>
    <row r="105" spans="1:3" x14ac:dyDescent="0.45">
      <c r="A105" s="2" t="s">
        <v>74</v>
      </c>
      <c r="B105" s="3" t="s">
        <v>90</v>
      </c>
      <c r="C105" s="5">
        <f t="shared" si="3"/>
        <v>3.3423125442377244E-2</v>
      </c>
    </row>
    <row r="106" spans="1:3" x14ac:dyDescent="0.45">
      <c r="A106" s="3" t="s">
        <v>75</v>
      </c>
      <c r="B106" s="3" t="s">
        <v>90</v>
      </c>
      <c r="C106" s="5">
        <f t="shared" si="3"/>
        <v>3.2420431679105924E-2</v>
      </c>
    </row>
    <row r="107" spans="1:3" x14ac:dyDescent="0.45">
      <c r="A107" s="3" t="s">
        <v>76</v>
      </c>
      <c r="B107" s="3" t="s">
        <v>90</v>
      </c>
      <c r="C107" s="5">
        <f t="shared" si="3"/>
        <v>3.1447818728732743E-2</v>
      </c>
    </row>
    <row r="108" spans="1:3" x14ac:dyDescent="0.45">
      <c r="A108" s="3" t="s">
        <v>77</v>
      </c>
      <c r="B108" s="3" t="s">
        <v>90</v>
      </c>
      <c r="C108" s="5">
        <f t="shared" si="3"/>
        <v>3.0504384166870759E-2</v>
      </c>
    </row>
    <row r="109" spans="1:3" x14ac:dyDescent="0.45">
      <c r="A109" s="2" t="s">
        <v>78</v>
      </c>
      <c r="B109" s="3" t="s">
        <v>90</v>
      </c>
      <c r="C109" s="5">
        <f t="shared" si="3"/>
        <v>2.9589252641864634E-2</v>
      </c>
    </row>
    <row r="110" spans="1:3" x14ac:dyDescent="0.45">
      <c r="A110" s="3" t="s">
        <v>79</v>
      </c>
      <c r="B110" s="3" t="s">
        <v>90</v>
      </c>
      <c r="C110" s="5">
        <f t="shared" si="3"/>
        <v>2.8701575062608696E-2</v>
      </c>
    </row>
    <row r="111" spans="1:3" x14ac:dyDescent="0.45">
      <c r="A111" s="3" t="s">
        <v>80</v>
      </c>
      <c r="B111" s="3" t="s">
        <v>90</v>
      </c>
      <c r="C111" s="5">
        <f t="shared" si="3"/>
        <v>2.7840527810730435E-2</v>
      </c>
    </row>
    <row r="112" spans="1:3" x14ac:dyDescent="0.45">
      <c r="A112" s="3" t="s">
        <v>81</v>
      </c>
      <c r="B112" s="3" t="s">
        <v>90</v>
      </c>
      <c r="C112" s="5">
        <f t="shared" si="3"/>
        <v>2.7005311976408521E-2</v>
      </c>
    </row>
    <row r="113" spans="1:3" x14ac:dyDescent="0.45">
      <c r="A113" s="2" t="s">
        <v>82</v>
      </c>
      <c r="B113" s="3" t="s">
        <v>90</v>
      </c>
      <c r="C113" s="5">
        <f t="shared" si="3"/>
        <v>2.6195152617116264E-2</v>
      </c>
    </row>
    <row r="114" spans="1:3" x14ac:dyDescent="0.45">
      <c r="A114" s="3" t="s">
        <v>83</v>
      </c>
      <c r="B114" s="3" t="s">
        <v>90</v>
      </c>
      <c r="C114" s="5">
        <f t="shared" si="3"/>
        <v>2.5409298038602774E-2</v>
      </c>
    </row>
    <row r="115" spans="1:3" x14ac:dyDescent="0.45">
      <c r="A115" s="3" t="s">
        <v>84</v>
      </c>
      <c r="B115" s="3" t="s">
        <v>90</v>
      </c>
      <c r="C115" s="5">
        <f t="shared" si="3"/>
        <v>2.464701909744469E-2</v>
      </c>
    </row>
    <row r="116" spans="1:3" x14ac:dyDescent="0.45">
      <c r="A116" s="3" t="s">
        <v>85</v>
      </c>
      <c r="B116" s="3" t="s">
        <v>90</v>
      </c>
      <c r="C116" s="5">
        <f t="shared" si="3"/>
        <v>2.390760852452135E-2</v>
      </c>
    </row>
    <row r="117" spans="1:3" x14ac:dyDescent="0.45">
      <c r="A117" s="3" t="s">
        <v>43</v>
      </c>
      <c r="B117" s="3" t="s">
        <v>89</v>
      </c>
      <c r="C117" s="5">
        <v>2.7653042724000002E-2</v>
      </c>
    </row>
    <row r="118" spans="1:3" x14ac:dyDescent="0.45">
      <c r="A118" s="2" t="s">
        <v>50</v>
      </c>
      <c r="B118" s="3" t="s">
        <v>89</v>
      </c>
      <c r="C118" s="5">
        <f>C117*1.01</f>
        <v>2.7929573151240002E-2</v>
      </c>
    </row>
    <row r="119" spans="1:3" x14ac:dyDescent="0.45">
      <c r="A119" s="3" t="s">
        <v>51</v>
      </c>
      <c r="B119" s="3" t="s">
        <v>89</v>
      </c>
      <c r="C119" s="5">
        <f t="shared" ref="C119:C153" si="4">C118*1.01</f>
        <v>2.8208868882752404E-2</v>
      </c>
    </row>
    <row r="120" spans="1:3" x14ac:dyDescent="0.45">
      <c r="A120" s="3" t="s">
        <v>52</v>
      </c>
      <c r="B120" s="3" t="s">
        <v>89</v>
      </c>
      <c r="C120" s="5">
        <f t="shared" si="4"/>
        <v>2.8490957571579927E-2</v>
      </c>
    </row>
    <row r="121" spans="1:3" x14ac:dyDescent="0.45">
      <c r="A121" s="3" t="s">
        <v>53</v>
      </c>
      <c r="B121" s="3" t="s">
        <v>89</v>
      </c>
      <c r="C121" s="5">
        <f t="shared" si="4"/>
        <v>2.8775867147295724E-2</v>
      </c>
    </row>
    <row r="122" spans="1:3" x14ac:dyDescent="0.45">
      <c r="A122" s="2" t="s">
        <v>54</v>
      </c>
      <c r="B122" s="3" t="s">
        <v>89</v>
      </c>
      <c r="C122" s="5">
        <f t="shared" si="4"/>
        <v>2.9063625818768681E-2</v>
      </c>
    </row>
    <row r="123" spans="1:3" x14ac:dyDescent="0.45">
      <c r="A123" s="3" t="s">
        <v>55</v>
      </c>
      <c r="B123" s="3" t="s">
        <v>89</v>
      </c>
      <c r="C123" s="5">
        <f t="shared" si="4"/>
        <v>2.9354262076956367E-2</v>
      </c>
    </row>
    <row r="124" spans="1:3" x14ac:dyDescent="0.45">
      <c r="A124" s="3" t="s">
        <v>56</v>
      </c>
      <c r="B124" s="3" t="s">
        <v>89</v>
      </c>
      <c r="C124" s="5">
        <f t="shared" si="4"/>
        <v>2.9647804697725932E-2</v>
      </c>
    </row>
    <row r="125" spans="1:3" x14ac:dyDescent="0.45">
      <c r="A125" s="3" t="s">
        <v>57</v>
      </c>
      <c r="B125" s="3" t="s">
        <v>89</v>
      </c>
      <c r="C125" s="5">
        <f t="shared" si="4"/>
        <v>2.9944282744703191E-2</v>
      </c>
    </row>
    <row r="126" spans="1:3" x14ac:dyDescent="0.45">
      <c r="A126" s="2" t="s">
        <v>58</v>
      </c>
      <c r="B126" s="3" t="s">
        <v>89</v>
      </c>
      <c r="C126" s="5">
        <f t="shared" si="4"/>
        <v>3.0243725572150222E-2</v>
      </c>
    </row>
    <row r="127" spans="1:3" x14ac:dyDescent="0.45">
      <c r="A127" s="3" t="s">
        <v>59</v>
      </c>
      <c r="B127" s="3" t="s">
        <v>89</v>
      </c>
      <c r="C127" s="5">
        <f t="shared" si="4"/>
        <v>3.0546162827871724E-2</v>
      </c>
    </row>
    <row r="128" spans="1:3" x14ac:dyDescent="0.45">
      <c r="A128" s="3" t="s">
        <v>60</v>
      </c>
      <c r="B128" s="3" t="s">
        <v>89</v>
      </c>
      <c r="C128" s="5">
        <f t="shared" si="4"/>
        <v>3.0851624456150441E-2</v>
      </c>
    </row>
    <row r="129" spans="1:3" x14ac:dyDescent="0.45">
      <c r="A129" s="3" t="s">
        <v>61</v>
      </c>
      <c r="B129" s="3" t="s">
        <v>89</v>
      </c>
      <c r="C129" s="5">
        <f t="shared" si="4"/>
        <v>3.1160140700711946E-2</v>
      </c>
    </row>
    <row r="130" spans="1:3" x14ac:dyDescent="0.45">
      <c r="A130" s="2" t="s">
        <v>62</v>
      </c>
      <c r="B130" s="3" t="s">
        <v>89</v>
      </c>
      <c r="C130" s="5">
        <f t="shared" si="4"/>
        <v>3.1471742107719067E-2</v>
      </c>
    </row>
    <row r="131" spans="1:3" x14ac:dyDescent="0.45">
      <c r="A131" s="3" t="s">
        <v>63</v>
      </c>
      <c r="B131" s="3" t="s">
        <v>89</v>
      </c>
      <c r="C131" s="5">
        <f t="shared" si="4"/>
        <v>3.178645952879626E-2</v>
      </c>
    </row>
    <row r="132" spans="1:3" x14ac:dyDescent="0.45">
      <c r="A132" s="3" t="s">
        <v>64</v>
      </c>
      <c r="B132" s="3" t="s">
        <v>89</v>
      </c>
      <c r="C132" s="5">
        <f t="shared" si="4"/>
        <v>3.2104324124084226E-2</v>
      </c>
    </row>
    <row r="133" spans="1:3" x14ac:dyDescent="0.45">
      <c r="A133" s="3" t="s">
        <v>65</v>
      </c>
      <c r="B133" s="3" t="s">
        <v>89</v>
      </c>
      <c r="C133" s="5">
        <f t="shared" si="4"/>
        <v>3.2425367365325065E-2</v>
      </c>
    </row>
    <row r="134" spans="1:3" x14ac:dyDescent="0.45">
      <c r="A134" s="2" t="s">
        <v>66</v>
      </c>
      <c r="B134" s="3" t="s">
        <v>89</v>
      </c>
      <c r="C134" s="5">
        <f t="shared" si="4"/>
        <v>3.2749621038978313E-2</v>
      </c>
    </row>
    <row r="135" spans="1:3" x14ac:dyDescent="0.45">
      <c r="A135" s="3" t="s">
        <v>67</v>
      </c>
      <c r="B135" s="3" t="s">
        <v>89</v>
      </c>
      <c r="C135" s="5">
        <f t="shared" si="4"/>
        <v>3.3077117249368099E-2</v>
      </c>
    </row>
    <row r="136" spans="1:3" x14ac:dyDescent="0.45">
      <c r="A136" s="3" t="s">
        <v>68</v>
      </c>
      <c r="B136" s="3" t="s">
        <v>89</v>
      </c>
      <c r="C136" s="5">
        <f t="shared" si="4"/>
        <v>3.3407888421861778E-2</v>
      </c>
    </row>
    <row r="137" spans="1:3" x14ac:dyDescent="0.45">
      <c r="A137" s="3" t="s">
        <v>69</v>
      </c>
      <c r="B137" s="3" t="s">
        <v>89</v>
      </c>
      <c r="C137" s="5">
        <f t="shared" si="4"/>
        <v>3.3741967306080395E-2</v>
      </c>
    </row>
    <row r="138" spans="1:3" x14ac:dyDescent="0.45">
      <c r="A138" s="2" t="s">
        <v>70</v>
      </c>
      <c r="B138" s="3" t="s">
        <v>89</v>
      </c>
      <c r="C138" s="5">
        <f t="shared" si="4"/>
        <v>3.4079386979141202E-2</v>
      </c>
    </row>
    <row r="139" spans="1:3" x14ac:dyDescent="0.45">
      <c r="A139" s="3" t="s">
        <v>71</v>
      </c>
      <c r="B139" s="3" t="s">
        <v>89</v>
      </c>
      <c r="C139" s="5">
        <f t="shared" si="4"/>
        <v>3.4420180848932613E-2</v>
      </c>
    </row>
    <row r="140" spans="1:3" x14ac:dyDescent="0.45">
      <c r="A140" s="3" t="s">
        <v>72</v>
      </c>
      <c r="B140" s="3" t="s">
        <v>89</v>
      </c>
      <c r="C140" s="5">
        <f t="shared" si="4"/>
        <v>3.476438265742194E-2</v>
      </c>
    </row>
    <row r="141" spans="1:3" x14ac:dyDescent="0.45">
      <c r="A141" s="3" t="s">
        <v>73</v>
      </c>
      <c r="B141" s="3" t="s">
        <v>89</v>
      </c>
      <c r="C141" s="5">
        <f t="shared" si="4"/>
        <v>3.511202648399616E-2</v>
      </c>
    </row>
    <row r="142" spans="1:3" x14ac:dyDescent="0.45">
      <c r="A142" s="2" t="s">
        <v>74</v>
      </c>
      <c r="B142" s="3" t="s">
        <v>89</v>
      </c>
      <c r="C142" s="5">
        <f t="shared" si="4"/>
        <v>3.5463146748836119E-2</v>
      </c>
    </row>
    <row r="143" spans="1:3" x14ac:dyDescent="0.45">
      <c r="A143" s="3" t="s">
        <v>75</v>
      </c>
      <c r="B143" s="3" t="s">
        <v>89</v>
      </c>
      <c r="C143" s="5">
        <f t="shared" si="4"/>
        <v>3.5817778216324481E-2</v>
      </c>
    </row>
    <row r="144" spans="1:3" x14ac:dyDescent="0.45">
      <c r="A144" s="3" t="s">
        <v>76</v>
      </c>
      <c r="B144" s="3" t="s">
        <v>89</v>
      </c>
      <c r="C144" s="5">
        <f t="shared" si="4"/>
        <v>3.6175955998487726E-2</v>
      </c>
    </row>
    <row r="145" spans="1:3" x14ac:dyDescent="0.45">
      <c r="A145" s="3" t="s">
        <v>77</v>
      </c>
      <c r="B145" s="3" t="s">
        <v>89</v>
      </c>
      <c r="C145" s="5">
        <f t="shared" si="4"/>
        <v>3.65377155584726E-2</v>
      </c>
    </row>
    <row r="146" spans="1:3" x14ac:dyDescent="0.45">
      <c r="A146" s="2" t="s">
        <v>78</v>
      </c>
      <c r="B146" s="3" t="s">
        <v>89</v>
      </c>
      <c r="C146" s="5">
        <f t="shared" si="4"/>
        <v>3.6903092714057326E-2</v>
      </c>
    </row>
    <row r="147" spans="1:3" x14ac:dyDescent="0.45">
      <c r="A147" s="3" t="s">
        <v>79</v>
      </c>
      <c r="B147" s="3" t="s">
        <v>89</v>
      </c>
      <c r="C147" s="5">
        <f t="shared" si="4"/>
        <v>3.7272123641197898E-2</v>
      </c>
    </row>
    <row r="148" spans="1:3" x14ac:dyDescent="0.45">
      <c r="A148" s="3" t="s">
        <v>80</v>
      </c>
      <c r="B148" s="3" t="s">
        <v>89</v>
      </c>
      <c r="C148" s="5">
        <f t="shared" si="4"/>
        <v>3.7644844877609877E-2</v>
      </c>
    </row>
    <row r="149" spans="1:3" x14ac:dyDescent="0.45">
      <c r="A149" s="3" t="s">
        <v>81</v>
      </c>
      <c r="B149" s="3" t="s">
        <v>89</v>
      </c>
      <c r="C149" s="5">
        <f t="shared" si="4"/>
        <v>3.8021293326385978E-2</v>
      </c>
    </row>
    <row r="150" spans="1:3" x14ac:dyDescent="0.45">
      <c r="A150" s="2" t="s">
        <v>82</v>
      </c>
      <c r="B150" s="3" t="s">
        <v>89</v>
      </c>
      <c r="C150" s="5">
        <f t="shared" si="4"/>
        <v>3.8401506259649838E-2</v>
      </c>
    </row>
    <row r="151" spans="1:3" x14ac:dyDescent="0.45">
      <c r="A151" s="3" t="s">
        <v>83</v>
      </c>
      <c r="B151" s="3" t="s">
        <v>89</v>
      </c>
      <c r="C151" s="5">
        <f t="shared" si="4"/>
        <v>3.8785521322246337E-2</v>
      </c>
    </row>
    <row r="152" spans="1:3" x14ac:dyDescent="0.45">
      <c r="A152" s="3" t="s">
        <v>84</v>
      </c>
      <c r="B152" s="3" t="s">
        <v>89</v>
      </c>
      <c r="C152" s="5">
        <f t="shared" si="4"/>
        <v>3.9173376535468804E-2</v>
      </c>
    </row>
    <row r="153" spans="1:3" x14ac:dyDescent="0.45">
      <c r="A153" s="3" t="s">
        <v>85</v>
      </c>
      <c r="B153" s="3" t="s">
        <v>89</v>
      </c>
      <c r="C153" s="5">
        <f t="shared" si="4"/>
        <v>3.9565110300823492E-2</v>
      </c>
    </row>
    <row r="154" spans="1:3" x14ac:dyDescent="0.45">
      <c r="A154" s="3" t="s">
        <v>43</v>
      </c>
      <c r="B154" s="3" t="s">
        <v>88</v>
      </c>
      <c r="C154" s="5">
        <v>2.7653042724000002E-2</v>
      </c>
    </row>
    <row r="155" spans="1:3" x14ac:dyDescent="0.45">
      <c r="A155" s="2" t="s">
        <v>50</v>
      </c>
      <c r="B155" s="3" t="s">
        <v>88</v>
      </c>
      <c r="C155" s="5">
        <f>C154*1.02</f>
        <v>2.8206103578480003E-2</v>
      </c>
    </row>
    <row r="156" spans="1:3" x14ac:dyDescent="0.45">
      <c r="A156" s="3" t="s">
        <v>51</v>
      </c>
      <c r="B156" s="3" t="s">
        <v>88</v>
      </c>
      <c r="C156" s="5">
        <f t="shared" ref="C156:C166" si="5">C155*1.02</f>
        <v>2.8770225650049604E-2</v>
      </c>
    </row>
    <row r="157" spans="1:3" x14ac:dyDescent="0.45">
      <c r="A157" s="3" t="s">
        <v>52</v>
      </c>
      <c r="B157" s="3" t="s">
        <v>88</v>
      </c>
      <c r="C157" s="5">
        <f t="shared" si="5"/>
        <v>2.9345630163050598E-2</v>
      </c>
    </row>
    <row r="158" spans="1:3" x14ac:dyDescent="0.45">
      <c r="A158" s="3" t="s">
        <v>53</v>
      </c>
      <c r="B158" s="3" t="s">
        <v>88</v>
      </c>
      <c r="C158" s="5">
        <f t="shared" si="5"/>
        <v>2.9932542766311611E-2</v>
      </c>
    </row>
    <row r="159" spans="1:3" x14ac:dyDescent="0.45">
      <c r="A159" s="2" t="s">
        <v>54</v>
      </c>
      <c r="B159" s="3" t="s">
        <v>88</v>
      </c>
      <c r="C159" s="5">
        <f t="shared" si="5"/>
        <v>3.0531193621637844E-2</v>
      </c>
    </row>
    <row r="160" spans="1:3" x14ac:dyDescent="0.45">
      <c r="A160" s="3" t="s">
        <v>55</v>
      </c>
      <c r="B160" s="3" t="s">
        <v>88</v>
      </c>
      <c r="C160" s="5">
        <f t="shared" si="5"/>
        <v>3.1141817494070603E-2</v>
      </c>
    </row>
    <row r="161" spans="1:3" x14ac:dyDescent="0.45">
      <c r="A161" s="3" t="s">
        <v>56</v>
      </c>
      <c r="B161" s="3" t="s">
        <v>88</v>
      </c>
      <c r="C161" s="5">
        <f t="shared" si="5"/>
        <v>3.1764653843952016E-2</v>
      </c>
    </row>
    <row r="162" spans="1:3" x14ac:dyDescent="0.45">
      <c r="A162" s="3" t="s">
        <v>57</v>
      </c>
      <c r="B162" s="3" t="s">
        <v>88</v>
      </c>
      <c r="C162" s="5">
        <f t="shared" si="5"/>
        <v>3.2399946920831056E-2</v>
      </c>
    </row>
    <row r="163" spans="1:3" x14ac:dyDescent="0.45">
      <c r="A163" s="2" t="s">
        <v>58</v>
      </c>
      <c r="B163" s="3" t="s">
        <v>88</v>
      </c>
      <c r="C163" s="5">
        <f t="shared" si="5"/>
        <v>3.3047945859247675E-2</v>
      </c>
    </row>
    <row r="164" spans="1:3" x14ac:dyDescent="0.45">
      <c r="A164" s="3" t="s">
        <v>59</v>
      </c>
      <c r="B164" s="3" t="s">
        <v>88</v>
      </c>
      <c r="C164" s="5">
        <f t="shared" si="5"/>
        <v>3.3708904776432631E-2</v>
      </c>
    </row>
    <row r="165" spans="1:3" x14ac:dyDescent="0.45">
      <c r="A165" s="3" t="s">
        <v>60</v>
      </c>
      <c r="B165" s="3" t="s">
        <v>88</v>
      </c>
      <c r="C165" s="5">
        <f t="shared" si="5"/>
        <v>3.4383082871961283E-2</v>
      </c>
    </row>
    <row r="166" spans="1:3" x14ac:dyDescent="0.45">
      <c r="A166" s="3" t="s">
        <v>61</v>
      </c>
      <c r="B166" s="3" t="s">
        <v>88</v>
      </c>
      <c r="C166" s="5">
        <f t="shared" si="5"/>
        <v>3.507074452940051E-2</v>
      </c>
    </row>
    <row r="167" spans="1:3" x14ac:dyDescent="0.45">
      <c r="A167" s="2" t="s">
        <v>62</v>
      </c>
      <c r="B167" s="3" t="s">
        <v>88</v>
      </c>
      <c r="C167" s="5">
        <f>C129*0.99</f>
        <v>3.0848539293704826E-2</v>
      </c>
    </row>
    <row r="168" spans="1:3" x14ac:dyDescent="0.45">
      <c r="A168" s="3" t="s">
        <v>63</v>
      </c>
      <c r="B168" s="3" t="s">
        <v>88</v>
      </c>
      <c r="C168" s="5">
        <f t="shared" ref="C168:C190" si="6">C130*0.99</f>
        <v>3.1157024686641877E-2</v>
      </c>
    </row>
    <row r="169" spans="1:3" x14ac:dyDescent="0.45">
      <c r="A169" s="3" t="s">
        <v>64</v>
      </c>
      <c r="B169" s="3" t="s">
        <v>88</v>
      </c>
      <c r="C169" s="5">
        <f t="shared" si="6"/>
        <v>3.1468594933508294E-2</v>
      </c>
    </row>
    <row r="170" spans="1:3" x14ac:dyDescent="0.45">
      <c r="A170" s="3" t="s">
        <v>65</v>
      </c>
      <c r="B170" s="3" t="s">
        <v>88</v>
      </c>
      <c r="C170" s="5">
        <f t="shared" si="6"/>
        <v>3.1783280882843386E-2</v>
      </c>
    </row>
    <row r="171" spans="1:3" x14ac:dyDescent="0.45">
      <c r="A171" s="2" t="s">
        <v>66</v>
      </c>
      <c r="B171" s="3" t="s">
        <v>88</v>
      </c>
      <c r="C171" s="5">
        <f t="shared" si="6"/>
        <v>3.2101113691671818E-2</v>
      </c>
    </row>
    <row r="172" spans="1:3" x14ac:dyDescent="0.45">
      <c r="A172" s="3" t="s">
        <v>67</v>
      </c>
      <c r="B172" s="3" t="s">
        <v>88</v>
      </c>
      <c r="C172" s="5">
        <f t="shared" si="6"/>
        <v>3.2422124828588528E-2</v>
      </c>
    </row>
    <row r="173" spans="1:3" x14ac:dyDescent="0.45">
      <c r="A173" s="3" t="s">
        <v>68</v>
      </c>
      <c r="B173" s="3" t="s">
        <v>88</v>
      </c>
      <c r="C173" s="5">
        <f t="shared" si="6"/>
        <v>3.2746346076874419E-2</v>
      </c>
    </row>
    <row r="174" spans="1:3" x14ac:dyDescent="0.45">
      <c r="A174" s="3" t="s">
        <v>69</v>
      </c>
      <c r="B174" s="3" t="s">
        <v>88</v>
      </c>
      <c r="C174" s="5">
        <f t="shared" si="6"/>
        <v>3.3073809537643162E-2</v>
      </c>
    </row>
    <row r="175" spans="1:3" x14ac:dyDescent="0.45">
      <c r="A175" s="2" t="s">
        <v>70</v>
      </c>
      <c r="B175" s="3" t="s">
        <v>88</v>
      </c>
      <c r="C175" s="5">
        <f t="shared" si="6"/>
        <v>3.3404547633019588E-2</v>
      </c>
    </row>
    <row r="176" spans="1:3" x14ac:dyDescent="0.45">
      <c r="A176" s="3" t="s">
        <v>71</v>
      </c>
      <c r="B176" s="3" t="s">
        <v>88</v>
      </c>
      <c r="C176" s="5">
        <f t="shared" si="6"/>
        <v>3.373859310934979E-2</v>
      </c>
    </row>
    <row r="177" spans="1:3" x14ac:dyDescent="0.45">
      <c r="A177" s="3" t="s">
        <v>72</v>
      </c>
      <c r="B177" s="3" t="s">
        <v>88</v>
      </c>
      <c r="C177" s="5">
        <f t="shared" si="6"/>
        <v>3.4075979040443287E-2</v>
      </c>
    </row>
    <row r="178" spans="1:3" x14ac:dyDescent="0.45">
      <c r="A178" s="3" t="s">
        <v>73</v>
      </c>
      <c r="B178" s="3" t="s">
        <v>88</v>
      </c>
      <c r="C178" s="5">
        <f t="shared" si="6"/>
        <v>3.4416738830847719E-2</v>
      </c>
    </row>
    <row r="179" spans="1:3" x14ac:dyDescent="0.45">
      <c r="A179" s="2" t="s">
        <v>74</v>
      </c>
      <c r="B179" s="3" t="s">
        <v>88</v>
      </c>
      <c r="C179" s="5">
        <f t="shared" si="6"/>
        <v>3.4760906219156201E-2</v>
      </c>
    </row>
    <row r="180" spans="1:3" x14ac:dyDescent="0.45">
      <c r="A180" s="3" t="s">
        <v>75</v>
      </c>
      <c r="B180" s="3" t="s">
        <v>88</v>
      </c>
      <c r="C180" s="5">
        <f t="shared" si="6"/>
        <v>3.5108515281347757E-2</v>
      </c>
    </row>
    <row r="181" spans="1:3" x14ac:dyDescent="0.45">
      <c r="A181" s="3" t="s">
        <v>76</v>
      </c>
      <c r="B181" s="3" t="s">
        <v>88</v>
      </c>
      <c r="C181" s="5">
        <f t="shared" si="6"/>
        <v>3.5459600434161236E-2</v>
      </c>
    </row>
    <row r="182" spans="1:3" x14ac:dyDescent="0.45">
      <c r="A182" s="3" t="s">
        <v>77</v>
      </c>
      <c r="B182" s="3" t="s">
        <v>88</v>
      </c>
      <c r="C182" s="5">
        <f t="shared" si="6"/>
        <v>3.5814196438502852E-2</v>
      </c>
    </row>
    <row r="183" spans="1:3" x14ac:dyDescent="0.45">
      <c r="A183" s="2" t="s">
        <v>78</v>
      </c>
      <c r="B183" s="3" t="s">
        <v>88</v>
      </c>
      <c r="C183" s="5">
        <f t="shared" si="6"/>
        <v>3.6172338402887874E-2</v>
      </c>
    </row>
    <row r="184" spans="1:3" x14ac:dyDescent="0.45">
      <c r="A184" s="3" t="s">
        <v>79</v>
      </c>
      <c r="B184" s="3" t="s">
        <v>88</v>
      </c>
      <c r="C184" s="5">
        <f t="shared" si="6"/>
        <v>3.6534061786916754E-2</v>
      </c>
    </row>
    <row r="185" spans="1:3" x14ac:dyDescent="0.45">
      <c r="A185" s="3" t="s">
        <v>80</v>
      </c>
      <c r="B185" s="3" t="s">
        <v>88</v>
      </c>
      <c r="C185" s="5">
        <f t="shared" si="6"/>
        <v>3.6899402404785918E-2</v>
      </c>
    </row>
    <row r="186" spans="1:3" x14ac:dyDescent="0.45">
      <c r="A186" s="3" t="s">
        <v>81</v>
      </c>
      <c r="B186" s="3" t="s">
        <v>88</v>
      </c>
      <c r="C186" s="5">
        <f t="shared" si="6"/>
        <v>3.7268396428833776E-2</v>
      </c>
    </row>
    <row r="187" spans="1:3" x14ac:dyDescent="0.45">
      <c r="A187" s="2" t="s">
        <v>82</v>
      </c>
      <c r="B187" s="3" t="s">
        <v>88</v>
      </c>
      <c r="C187" s="5">
        <f t="shared" si="6"/>
        <v>3.7641080393122119E-2</v>
      </c>
    </row>
    <row r="188" spans="1:3" x14ac:dyDescent="0.45">
      <c r="A188" s="3" t="s">
        <v>83</v>
      </c>
      <c r="B188" s="3" t="s">
        <v>88</v>
      </c>
      <c r="C188" s="5">
        <f t="shared" si="6"/>
        <v>3.8017491197053339E-2</v>
      </c>
    </row>
    <row r="189" spans="1:3" x14ac:dyDescent="0.45">
      <c r="A189" s="3" t="s">
        <v>84</v>
      </c>
      <c r="B189" s="3" t="s">
        <v>88</v>
      </c>
      <c r="C189" s="5">
        <f t="shared" si="6"/>
        <v>3.839766610902387E-2</v>
      </c>
    </row>
    <row r="190" spans="1:3" x14ac:dyDescent="0.45">
      <c r="A190" s="3" t="s">
        <v>85</v>
      </c>
      <c r="B190" s="3" t="s">
        <v>88</v>
      </c>
      <c r="C190" s="5">
        <f t="shared" si="6"/>
        <v>3.8781642770114116E-2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5409-FE40-4828-9937-31F4F6BA514F}">
  <dimension ref="A1:O101"/>
  <sheetViews>
    <sheetView tabSelected="1" topLeftCell="C1" workbookViewId="0">
      <selection activeCell="G14" sqref="G14"/>
    </sheetView>
  </sheetViews>
  <sheetFormatPr baseColWidth="10" defaultRowHeight="14.25" x14ac:dyDescent="0.45"/>
  <cols>
    <col min="3" max="3" width="32.9296875" customWidth="1"/>
    <col min="4" max="4" width="22" customWidth="1"/>
    <col min="5" max="5" width="29.06640625" customWidth="1"/>
    <col min="6" max="6" width="31.19921875" customWidth="1"/>
    <col min="7" max="7" width="25.46484375" customWidth="1"/>
    <col min="8" max="8" width="15.73046875" customWidth="1"/>
    <col min="9" max="9" width="19.06640625" customWidth="1"/>
    <col min="10" max="10" width="22.265625" customWidth="1"/>
    <col min="11" max="11" width="25.19921875" customWidth="1"/>
    <col min="12" max="12" width="30" customWidth="1"/>
    <col min="13" max="13" width="19.86328125" customWidth="1"/>
    <col min="14" max="14" width="19.46484375" customWidth="1"/>
    <col min="15" max="15" width="21.33203125" customWidth="1"/>
  </cols>
  <sheetData>
    <row r="1" spans="1:15" x14ac:dyDescent="0.45">
      <c r="A1" s="72" t="s">
        <v>2</v>
      </c>
      <c r="B1" s="65" t="s">
        <v>159</v>
      </c>
      <c r="C1" s="65" t="s">
        <v>160</v>
      </c>
      <c r="D1" s="65" t="s">
        <v>161</v>
      </c>
      <c r="E1" s="65" t="s">
        <v>162</v>
      </c>
      <c r="F1" s="65" t="s">
        <v>163</v>
      </c>
      <c r="G1" s="65" t="s">
        <v>164</v>
      </c>
      <c r="H1" s="65" t="s">
        <v>165</v>
      </c>
      <c r="I1" s="65" t="s">
        <v>166</v>
      </c>
      <c r="J1" s="66" t="s">
        <v>167</v>
      </c>
      <c r="K1" s="66" t="s">
        <v>168</v>
      </c>
      <c r="L1" s="66" t="s">
        <v>169</v>
      </c>
      <c r="M1" s="66" t="s">
        <v>170</v>
      </c>
      <c r="N1" s="66" t="s">
        <v>171</v>
      </c>
      <c r="O1" s="66" t="s">
        <v>172</v>
      </c>
    </row>
    <row r="2" spans="1:15" x14ac:dyDescent="0.45">
      <c r="A2" s="73">
        <v>36526</v>
      </c>
      <c r="B2" s="71">
        <v>2388940.1</v>
      </c>
      <c r="E2" s="78" t="s">
        <v>180</v>
      </c>
      <c r="F2" t="s">
        <v>177</v>
      </c>
      <c r="G2" t="s">
        <v>177</v>
      </c>
      <c r="H2" t="s">
        <v>177</v>
      </c>
      <c r="J2" t="s">
        <v>181</v>
      </c>
      <c r="K2" s="76" t="s">
        <v>182</v>
      </c>
      <c r="M2" t="s">
        <v>177</v>
      </c>
      <c r="O2" s="76" t="s">
        <v>183</v>
      </c>
    </row>
    <row r="3" spans="1:15" x14ac:dyDescent="0.45">
      <c r="A3" s="73">
        <v>36617</v>
      </c>
      <c r="B3" s="71">
        <v>2412574.5</v>
      </c>
    </row>
    <row r="4" spans="1:15" x14ac:dyDescent="0.45">
      <c r="A4" s="73">
        <v>36708</v>
      </c>
      <c r="B4" s="71">
        <v>2428022.6</v>
      </c>
    </row>
    <row r="5" spans="1:15" x14ac:dyDescent="0.45">
      <c r="A5" s="73">
        <v>36800</v>
      </c>
      <c r="B5" s="71">
        <v>2440379.2000000002</v>
      </c>
    </row>
    <row r="6" spans="1:15" x14ac:dyDescent="0.45">
      <c r="A6" s="73">
        <v>36892</v>
      </c>
      <c r="B6" s="71">
        <v>2464557.7000000002</v>
      </c>
    </row>
    <row r="7" spans="1:15" x14ac:dyDescent="0.45">
      <c r="A7" s="73">
        <v>36982</v>
      </c>
      <c r="B7" s="71">
        <v>2465604.2000000002</v>
      </c>
    </row>
    <row r="8" spans="1:15" x14ac:dyDescent="0.45">
      <c r="A8" s="73">
        <v>37073</v>
      </c>
      <c r="B8" s="71">
        <v>2472135.7000000002</v>
      </c>
    </row>
    <row r="9" spans="1:15" x14ac:dyDescent="0.45">
      <c r="A9" s="73">
        <v>37165</v>
      </c>
      <c r="B9" s="71">
        <v>2472629.4</v>
      </c>
    </row>
    <row r="10" spans="1:15" x14ac:dyDescent="0.45">
      <c r="A10" s="73">
        <v>37257</v>
      </c>
      <c r="B10" s="71">
        <v>2478483.7000000002</v>
      </c>
    </row>
    <row r="11" spans="1:15" x14ac:dyDescent="0.45">
      <c r="A11" s="73">
        <v>37347</v>
      </c>
      <c r="B11" s="71">
        <v>2491314.4</v>
      </c>
    </row>
    <row r="12" spans="1:15" x14ac:dyDescent="0.45">
      <c r="A12" s="73">
        <v>37438</v>
      </c>
      <c r="B12" s="71">
        <v>2502098</v>
      </c>
    </row>
    <row r="13" spans="1:15" x14ac:dyDescent="0.45">
      <c r="A13" s="73">
        <v>37530</v>
      </c>
      <c r="B13" s="71">
        <v>2507214.4</v>
      </c>
    </row>
    <row r="14" spans="1:15" x14ac:dyDescent="0.45">
      <c r="A14" s="73">
        <v>37622</v>
      </c>
      <c r="B14" s="71">
        <v>2503158.7000000002</v>
      </c>
    </row>
    <row r="15" spans="1:15" x14ac:dyDescent="0.45">
      <c r="A15" s="73">
        <v>37712</v>
      </c>
      <c r="B15" s="71">
        <v>2505519.4</v>
      </c>
    </row>
    <row r="16" spans="1:15" x14ac:dyDescent="0.45">
      <c r="A16" s="73">
        <v>37803</v>
      </c>
      <c r="B16" s="71">
        <v>2522227.6</v>
      </c>
    </row>
    <row r="17" spans="1:2" x14ac:dyDescent="0.45">
      <c r="A17" s="73">
        <v>37895</v>
      </c>
      <c r="B17" s="71">
        <v>2538869.5</v>
      </c>
    </row>
    <row r="18" spans="1:2" x14ac:dyDescent="0.45">
      <c r="A18" s="73">
        <v>37987</v>
      </c>
      <c r="B18" s="71">
        <v>2555984.2000000002</v>
      </c>
    </row>
    <row r="19" spans="1:2" x14ac:dyDescent="0.45">
      <c r="A19" s="73">
        <v>38078</v>
      </c>
      <c r="B19" s="71">
        <v>2572625.7000000002</v>
      </c>
    </row>
    <row r="20" spans="1:2" x14ac:dyDescent="0.45">
      <c r="A20" s="73">
        <v>38169</v>
      </c>
      <c r="B20" s="71">
        <v>2580397.7000000002</v>
      </c>
    </row>
    <row r="21" spans="1:2" x14ac:dyDescent="0.45">
      <c r="A21" s="73">
        <v>38261</v>
      </c>
      <c r="B21" s="71">
        <v>2592904.6</v>
      </c>
    </row>
    <row r="22" spans="1:2" x14ac:dyDescent="0.45">
      <c r="A22" s="73">
        <v>38353</v>
      </c>
      <c r="B22" s="71">
        <v>2600046.9</v>
      </c>
    </row>
    <row r="23" spans="1:2" x14ac:dyDescent="0.45">
      <c r="A23" s="73">
        <v>38443</v>
      </c>
      <c r="B23" s="71">
        <v>2617916.4</v>
      </c>
    </row>
    <row r="24" spans="1:2" x14ac:dyDescent="0.45">
      <c r="A24" s="73">
        <v>38534</v>
      </c>
      <c r="B24" s="71">
        <v>2638655.4</v>
      </c>
    </row>
    <row r="25" spans="1:2" x14ac:dyDescent="0.45">
      <c r="A25" s="73">
        <v>38626</v>
      </c>
      <c r="B25" s="71">
        <v>2657867.6</v>
      </c>
    </row>
    <row r="26" spans="1:2" x14ac:dyDescent="0.45">
      <c r="A26" s="73">
        <v>38718</v>
      </c>
      <c r="B26" s="71">
        <v>2684510.7</v>
      </c>
    </row>
    <row r="27" spans="1:2" x14ac:dyDescent="0.45">
      <c r="A27" s="73">
        <v>38808</v>
      </c>
      <c r="B27" s="71">
        <v>2717028.3</v>
      </c>
    </row>
    <row r="28" spans="1:2" x14ac:dyDescent="0.45">
      <c r="A28" s="73">
        <v>38899</v>
      </c>
      <c r="B28" s="71">
        <v>2733397</v>
      </c>
    </row>
    <row r="29" spans="1:2" x14ac:dyDescent="0.45">
      <c r="A29" s="73">
        <v>38991</v>
      </c>
      <c r="B29" s="71">
        <v>2762117.4</v>
      </c>
    </row>
    <row r="30" spans="1:2" x14ac:dyDescent="0.45">
      <c r="A30" s="73">
        <v>39083</v>
      </c>
      <c r="B30" s="71">
        <v>2784116.5</v>
      </c>
    </row>
    <row r="31" spans="1:2" x14ac:dyDescent="0.45">
      <c r="A31" s="73">
        <v>39173</v>
      </c>
      <c r="B31" s="71">
        <v>2802586.5</v>
      </c>
    </row>
    <row r="32" spans="1:2" x14ac:dyDescent="0.45">
      <c r="A32" s="73">
        <v>39264</v>
      </c>
      <c r="B32" s="71">
        <v>2816056.7</v>
      </c>
    </row>
    <row r="33" spans="1:2" x14ac:dyDescent="0.45">
      <c r="A33" s="73">
        <v>39356</v>
      </c>
      <c r="B33" s="71">
        <v>2832880.8</v>
      </c>
    </row>
    <row r="34" spans="1:2" x14ac:dyDescent="0.45">
      <c r="A34" s="73">
        <v>39448</v>
      </c>
      <c r="B34" s="71">
        <v>2850576.1</v>
      </c>
    </row>
    <row r="35" spans="1:2" x14ac:dyDescent="0.45">
      <c r="A35" s="73">
        <v>39539</v>
      </c>
      <c r="B35" s="71">
        <v>2839760.9</v>
      </c>
    </row>
    <row r="36" spans="1:2" x14ac:dyDescent="0.45">
      <c r="A36" s="73">
        <v>39630</v>
      </c>
      <c r="B36" s="71">
        <v>2826195.4</v>
      </c>
    </row>
    <row r="37" spans="1:2" x14ac:dyDescent="0.45">
      <c r="A37" s="73">
        <v>39722</v>
      </c>
      <c r="B37" s="71">
        <v>2778547</v>
      </c>
    </row>
    <row r="38" spans="1:2" x14ac:dyDescent="0.45">
      <c r="A38" s="73">
        <v>39814</v>
      </c>
      <c r="B38" s="71">
        <v>2696407.3</v>
      </c>
    </row>
    <row r="39" spans="1:2" x14ac:dyDescent="0.45">
      <c r="A39" s="73">
        <v>39904</v>
      </c>
      <c r="B39" s="71">
        <v>2695301.2</v>
      </c>
    </row>
    <row r="40" spans="1:2" x14ac:dyDescent="0.45">
      <c r="A40" s="73">
        <v>39995</v>
      </c>
      <c r="B40" s="71">
        <v>2705673.6</v>
      </c>
    </row>
    <row r="41" spans="1:2" x14ac:dyDescent="0.45">
      <c r="A41" s="73">
        <v>40087</v>
      </c>
      <c r="B41" s="71">
        <v>2718843.3</v>
      </c>
    </row>
    <row r="42" spans="1:2" x14ac:dyDescent="0.45">
      <c r="A42" s="73">
        <v>40179</v>
      </c>
      <c r="B42" s="71">
        <v>2728479.1</v>
      </c>
    </row>
    <row r="43" spans="1:2" x14ac:dyDescent="0.45">
      <c r="A43" s="73">
        <v>40269</v>
      </c>
      <c r="B43" s="71">
        <v>2755349.7</v>
      </c>
    </row>
    <row r="44" spans="1:2" x14ac:dyDescent="0.45">
      <c r="A44" s="73">
        <v>40360</v>
      </c>
      <c r="B44" s="71">
        <v>2768511.7</v>
      </c>
    </row>
    <row r="45" spans="1:2" x14ac:dyDescent="0.45">
      <c r="A45" s="73">
        <v>40452</v>
      </c>
      <c r="B45" s="71">
        <v>2785967.6</v>
      </c>
    </row>
    <row r="46" spans="1:2" x14ac:dyDescent="0.45">
      <c r="A46" s="73">
        <v>40544</v>
      </c>
      <c r="B46" s="71">
        <v>2812831</v>
      </c>
    </row>
    <row r="47" spans="1:2" x14ac:dyDescent="0.45">
      <c r="A47" s="73">
        <v>40634</v>
      </c>
      <c r="B47" s="71">
        <v>2815689.3</v>
      </c>
    </row>
    <row r="48" spans="1:2" x14ac:dyDescent="0.45">
      <c r="A48" s="73">
        <v>40725</v>
      </c>
      <c r="B48" s="71">
        <v>2817971.3</v>
      </c>
    </row>
    <row r="49" spans="1:2" x14ac:dyDescent="0.45">
      <c r="A49" s="73">
        <v>40817</v>
      </c>
      <c r="B49" s="71">
        <v>2809817.6</v>
      </c>
    </row>
    <row r="50" spans="1:2" x14ac:dyDescent="0.45">
      <c r="A50" s="73">
        <v>40909</v>
      </c>
      <c r="B50" s="71">
        <v>2805058</v>
      </c>
    </row>
    <row r="51" spans="1:2" x14ac:dyDescent="0.45">
      <c r="A51" s="73">
        <v>41000</v>
      </c>
      <c r="B51" s="71">
        <v>2795443.1</v>
      </c>
    </row>
    <row r="52" spans="1:2" x14ac:dyDescent="0.45">
      <c r="A52" s="73">
        <v>41091</v>
      </c>
      <c r="B52" s="71">
        <v>2791715.6</v>
      </c>
    </row>
    <row r="53" spans="1:2" x14ac:dyDescent="0.45">
      <c r="A53" s="73">
        <v>41183</v>
      </c>
      <c r="B53" s="71">
        <v>2780985.9</v>
      </c>
    </row>
    <row r="54" spans="1:2" x14ac:dyDescent="0.45">
      <c r="A54" s="73">
        <v>41275</v>
      </c>
      <c r="B54" s="71">
        <v>2772544.7</v>
      </c>
    </row>
    <row r="55" spans="1:2" x14ac:dyDescent="0.45">
      <c r="A55" s="73">
        <v>41365</v>
      </c>
      <c r="B55" s="71">
        <v>2790060.1</v>
      </c>
    </row>
    <row r="56" spans="1:2" x14ac:dyDescent="0.45">
      <c r="A56" s="73">
        <v>41456</v>
      </c>
      <c r="B56" s="71">
        <v>2801039.2</v>
      </c>
    </row>
    <row r="57" spans="1:2" x14ac:dyDescent="0.45">
      <c r="A57" s="73">
        <v>41548</v>
      </c>
      <c r="B57" s="71">
        <v>2810206.9</v>
      </c>
    </row>
    <row r="58" spans="1:2" x14ac:dyDescent="0.45">
      <c r="A58" s="73">
        <v>41640</v>
      </c>
      <c r="B58" s="71">
        <v>2822137.9</v>
      </c>
    </row>
    <row r="59" spans="1:2" x14ac:dyDescent="0.45">
      <c r="A59" s="73">
        <v>41730</v>
      </c>
      <c r="B59" s="71">
        <v>2830210.9</v>
      </c>
    </row>
    <row r="60" spans="1:2" x14ac:dyDescent="0.45">
      <c r="A60" s="73">
        <v>41821</v>
      </c>
      <c r="B60" s="71">
        <v>2845702.7</v>
      </c>
    </row>
    <row r="61" spans="1:2" x14ac:dyDescent="0.45">
      <c r="A61" s="73">
        <v>41913</v>
      </c>
      <c r="B61" s="71">
        <v>2858311.4</v>
      </c>
    </row>
    <row r="62" spans="1:2" x14ac:dyDescent="0.45">
      <c r="A62" s="73">
        <v>42005</v>
      </c>
      <c r="B62" s="71">
        <v>2881245.1</v>
      </c>
    </row>
    <row r="63" spans="1:2" x14ac:dyDescent="0.45">
      <c r="A63" s="73">
        <v>42095</v>
      </c>
      <c r="B63" s="71">
        <v>2896374.2</v>
      </c>
    </row>
    <row r="64" spans="1:2" x14ac:dyDescent="0.45">
      <c r="A64" s="73">
        <v>42186</v>
      </c>
      <c r="B64" s="71">
        <v>2908743.9</v>
      </c>
    </row>
    <row r="65" spans="1:2" x14ac:dyDescent="0.45">
      <c r="A65" s="73">
        <v>42278</v>
      </c>
      <c r="B65" s="71">
        <v>2924198.3</v>
      </c>
    </row>
    <row r="66" spans="1:2" x14ac:dyDescent="0.45">
      <c r="A66" s="73">
        <v>42370</v>
      </c>
      <c r="B66" s="71">
        <v>2938839.1</v>
      </c>
    </row>
    <row r="67" spans="1:2" x14ac:dyDescent="0.45">
      <c r="A67" s="73">
        <v>42461</v>
      </c>
      <c r="B67" s="71">
        <v>2947967.9</v>
      </c>
    </row>
    <row r="68" spans="1:2" x14ac:dyDescent="0.45">
      <c r="A68" s="73">
        <v>42552</v>
      </c>
      <c r="B68" s="71">
        <v>2962208.8</v>
      </c>
    </row>
    <row r="69" spans="1:2" x14ac:dyDescent="0.45">
      <c r="A69" s="73">
        <v>42644</v>
      </c>
      <c r="B69" s="71">
        <v>2983982.2</v>
      </c>
    </row>
    <row r="70" spans="1:2" x14ac:dyDescent="0.45">
      <c r="A70" s="73">
        <v>42736</v>
      </c>
      <c r="B70" s="71">
        <v>3009494.3</v>
      </c>
    </row>
    <row r="71" spans="1:2" x14ac:dyDescent="0.45">
      <c r="A71" s="73">
        <v>42826</v>
      </c>
      <c r="B71" s="71">
        <v>3033479</v>
      </c>
    </row>
    <row r="72" spans="1:2" x14ac:dyDescent="0.45">
      <c r="A72" s="73">
        <v>42917</v>
      </c>
      <c r="B72" s="71">
        <v>3055831.1</v>
      </c>
    </row>
    <row r="73" spans="1:2" x14ac:dyDescent="0.45">
      <c r="A73" s="73">
        <v>43009</v>
      </c>
      <c r="B73" s="71">
        <v>3080599.8</v>
      </c>
    </row>
    <row r="74" spans="1:2" x14ac:dyDescent="0.45">
      <c r="A74" s="73">
        <v>43101</v>
      </c>
      <c r="B74" s="71">
        <v>3085727.7</v>
      </c>
    </row>
    <row r="75" spans="1:2" x14ac:dyDescent="0.45">
      <c r="A75" s="73">
        <v>43191</v>
      </c>
      <c r="B75" s="71">
        <v>3103290.1</v>
      </c>
    </row>
    <row r="76" spans="1:2" x14ac:dyDescent="0.45">
      <c r="A76" s="73">
        <v>43282</v>
      </c>
      <c r="B76" s="71">
        <v>3108534</v>
      </c>
    </row>
    <row r="77" spans="1:2" x14ac:dyDescent="0.45">
      <c r="A77" s="73">
        <v>43374</v>
      </c>
      <c r="B77" s="71">
        <v>3128226.2</v>
      </c>
    </row>
    <row r="78" spans="1:2" x14ac:dyDescent="0.45">
      <c r="A78" s="73">
        <v>43466</v>
      </c>
      <c r="B78" s="71">
        <v>3150416.7</v>
      </c>
    </row>
    <row r="79" spans="1:2" x14ac:dyDescent="0.45">
      <c r="A79" s="73">
        <v>43556</v>
      </c>
      <c r="B79" s="71">
        <v>3164187.9</v>
      </c>
    </row>
    <row r="80" spans="1:2" x14ac:dyDescent="0.45">
      <c r="A80" s="73">
        <v>43647</v>
      </c>
      <c r="B80" s="71">
        <v>3170845</v>
      </c>
    </row>
    <row r="81" spans="1:2" x14ac:dyDescent="0.45">
      <c r="A81" s="73">
        <v>43739</v>
      </c>
      <c r="B81" s="71">
        <v>3174903</v>
      </c>
    </row>
    <row r="82" spans="1:2" x14ac:dyDescent="0.45">
      <c r="A82" s="73">
        <v>43831</v>
      </c>
      <c r="B82" s="71">
        <v>3081096</v>
      </c>
    </row>
    <row r="83" spans="1:2" x14ac:dyDescent="0.45">
      <c r="A83" s="73">
        <v>43922</v>
      </c>
      <c r="B83" s="71">
        <v>2749479</v>
      </c>
    </row>
    <row r="84" spans="1:2" x14ac:dyDescent="0.45">
      <c r="A84" s="73">
        <v>44013</v>
      </c>
      <c r="B84" s="71">
        <v>3047237.7</v>
      </c>
    </row>
    <row r="85" spans="1:2" x14ac:dyDescent="0.45">
      <c r="A85" s="73">
        <v>44105</v>
      </c>
      <c r="B85" s="71">
        <v>3062707.3</v>
      </c>
    </row>
    <row r="86" spans="1:2" x14ac:dyDescent="0.45">
      <c r="A86" s="73">
        <v>44197</v>
      </c>
      <c r="B86" s="71">
        <v>3086128.7</v>
      </c>
    </row>
    <row r="87" spans="1:2" x14ac:dyDescent="0.45">
      <c r="A87" s="73">
        <v>44287</v>
      </c>
      <c r="B87" s="71">
        <v>3154016.5</v>
      </c>
    </row>
    <row r="88" spans="1:2" x14ac:dyDescent="0.45">
      <c r="A88" s="73">
        <v>44378</v>
      </c>
      <c r="B88" s="71">
        <v>3209765.3</v>
      </c>
    </row>
    <row r="89" spans="1:2" x14ac:dyDescent="0.45">
      <c r="A89" s="73">
        <v>44470</v>
      </c>
      <c r="B89" s="71">
        <v>3240014.5</v>
      </c>
    </row>
    <row r="90" spans="1:2" x14ac:dyDescent="0.45">
      <c r="A90" s="73">
        <v>44562</v>
      </c>
      <c r="B90" s="71">
        <v>3257463.2</v>
      </c>
    </row>
    <row r="91" spans="1:2" x14ac:dyDescent="0.45">
      <c r="A91" s="73">
        <v>44652</v>
      </c>
      <c r="B91" s="71">
        <v>3282950.1</v>
      </c>
    </row>
    <row r="92" spans="1:2" x14ac:dyDescent="0.45">
      <c r="A92" s="73">
        <v>44743</v>
      </c>
      <c r="B92" s="71">
        <v>3301082.2</v>
      </c>
    </row>
    <row r="93" spans="1:2" x14ac:dyDescent="0.45">
      <c r="A93" s="73">
        <v>44835</v>
      </c>
      <c r="B93" s="71">
        <v>3295566.2</v>
      </c>
    </row>
    <row r="94" spans="1:2" x14ac:dyDescent="0.45">
      <c r="A94" s="73">
        <v>44927</v>
      </c>
      <c r="B94" s="71">
        <v>3297893.4</v>
      </c>
    </row>
    <row r="95" spans="1:2" x14ac:dyDescent="0.45">
      <c r="A95" s="73">
        <v>45017</v>
      </c>
      <c r="B95" s="71">
        <v>3299340.7</v>
      </c>
    </row>
    <row r="96" spans="1:2" x14ac:dyDescent="0.45">
      <c r="A96" s="73">
        <v>45108</v>
      </c>
      <c r="B96" s="71">
        <v>3303909.1</v>
      </c>
    </row>
    <row r="97" spans="1:2" x14ac:dyDescent="0.45">
      <c r="A97" s="73">
        <v>45200</v>
      </c>
      <c r="B97" s="71">
        <v>3306606.6</v>
      </c>
    </row>
    <row r="98" spans="1:2" x14ac:dyDescent="0.45">
      <c r="A98" s="73">
        <v>45292</v>
      </c>
      <c r="B98" s="71">
        <v>3316715.3</v>
      </c>
    </row>
    <row r="99" spans="1:2" x14ac:dyDescent="0.45">
      <c r="A99" s="73">
        <v>45383</v>
      </c>
      <c r="B99" s="71">
        <v>3324445.1</v>
      </c>
    </row>
    <row r="100" spans="1:2" x14ac:dyDescent="0.45">
      <c r="A100" s="73">
        <v>45474</v>
      </c>
      <c r="B100" s="71">
        <v>3336904.8</v>
      </c>
    </row>
    <row r="101" spans="1:2" x14ac:dyDescent="0.45">
      <c r="A101" s="73">
        <v>45566</v>
      </c>
      <c r="B101" s="71">
        <v>3341343.8</v>
      </c>
    </row>
  </sheetData>
  <hyperlinks>
    <hyperlink ref="K2" r:id="rId1" display="https://fred.stlouisfed.org/tags/series?t=europe%3Bimports" xr:uid="{5F945FDA-0C5F-4EC8-94B5-8AEF0E375137}"/>
    <hyperlink ref="O2" r:id="rId2" display="https://fred.stlouisfed.org/series/NAEXKP03EZQ652S" xr:uid="{0A190B55-AFE3-48AC-853C-2A6F3EA070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8CD5-7104-4A16-88B0-6C714B5B125E}">
  <dimension ref="A1:N101"/>
  <sheetViews>
    <sheetView topLeftCell="C1" zoomScale="70" zoomScaleNormal="70" workbookViewId="0">
      <selection activeCell="L1" sqref="L1"/>
    </sheetView>
  </sheetViews>
  <sheetFormatPr baseColWidth="10" defaultRowHeight="14.25" x14ac:dyDescent="0.45"/>
  <cols>
    <col min="1" max="1" width="24.53125" customWidth="1"/>
    <col min="2" max="2" width="35.19921875" customWidth="1"/>
    <col min="3" max="3" width="72.3984375" customWidth="1"/>
    <col min="4" max="4" width="29.19921875" customWidth="1"/>
    <col min="5" max="5" width="31.06640625" customWidth="1"/>
    <col min="6" max="6" width="36.3984375" customWidth="1"/>
    <col min="7" max="7" width="23.06640625" customWidth="1"/>
    <col min="8" max="8" width="18.1328125" customWidth="1"/>
    <col min="9" max="9" width="32.1328125" customWidth="1"/>
    <col min="10" max="10" width="26.265625" customWidth="1"/>
    <col min="11" max="11" width="23.19921875" customWidth="1"/>
    <col min="12" max="12" width="37.19921875" customWidth="1"/>
    <col min="13" max="13" width="34.6640625" customWidth="1"/>
    <col min="14" max="14" width="18.1328125" customWidth="1"/>
  </cols>
  <sheetData>
    <row r="1" spans="1:14" x14ac:dyDescent="0.45">
      <c r="A1" t="s">
        <v>2</v>
      </c>
      <c r="B1" s="65" t="s">
        <v>159</v>
      </c>
      <c r="C1" s="65" t="s">
        <v>160</v>
      </c>
      <c r="D1" s="65" t="s">
        <v>161</v>
      </c>
      <c r="E1" s="65" t="s">
        <v>162</v>
      </c>
      <c r="F1" s="65" t="s">
        <v>163</v>
      </c>
      <c r="G1" s="65" t="s">
        <v>164</v>
      </c>
      <c r="H1" s="65" t="s">
        <v>165</v>
      </c>
      <c r="I1" s="65" t="s">
        <v>166</v>
      </c>
      <c r="J1" s="66" t="s">
        <v>167</v>
      </c>
      <c r="K1" s="66" t="s">
        <v>168</v>
      </c>
      <c r="L1" s="66" t="s">
        <v>169</v>
      </c>
      <c r="M1" s="66" t="s">
        <v>170</v>
      </c>
      <c r="N1" s="66" t="s">
        <v>172</v>
      </c>
    </row>
    <row r="2" spans="1:14" x14ac:dyDescent="0.45">
      <c r="A2" s="75">
        <v>36526</v>
      </c>
      <c r="B2" s="74">
        <v>10002.179</v>
      </c>
      <c r="C2" s="76" t="s">
        <v>179</v>
      </c>
      <c r="E2" t="s">
        <v>176</v>
      </c>
      <c r="F2" s="76" t="s">
        <v>173</v>
      </c>
      <c r="G2" t="s">
        <v>174</v>
      </c>
      <c r="H2" t="s">
        <v>177</v>
      </c>
      <c r="J2" s="79">
        <v>1052.904</v>
      </c>
      <c r="K2" s="77">
        <v>1409.4870000000001</v>
      </c>
      <c r="L2" s="76" t="s">
        <v>175</v>
      </c>
      <c r="M2" s="78" t="s">
        <v>174</v>
      </c>
      <c r="N2" s="76" t="s">
        <v>178</v>
      </c>
    </row>
    <row r="3" spans="1:14" x14ac:dyDescent="0.45">
      <c r="A3" s="75">
        <v>36617</v>
      </c>
      <c r="B3" s="74">
        <v>10247.719999999999</v>
      </c>
      <c r="J3" s="79">
        <v>1093.3599999999999</v>
      </c>
      <c r="K3" s="77">
        <v>1455.86</v>
      </c>
    </row>
    <row r="4" spans="1:14" x14ac:dyDescent="0.45">
      <c r="A4" s="75">
        <v>36708</v>
      </c>
      <c r="B4" s="74">
        <v>10318.165000000001</v>
      </c>
      <c r="J4" s="79">
        <v>1125.002</v>
      </c>
      <c r="K4" s="77">
        <v>1518.8689999999999</v>
      </c>
    </row>
    <row r="5" spans="1:14" x14ac:dyDescent="0.45">
      <c r="A5" s="75">
        <v>36800</v>
      </c>
      <c r="B5" s="74">
        <v>10435.744000000001</v>
      </c>
      <c r="J5" s="79">
        <v>1113.1769999999999</v>
      </c>
      <c r="K5" s="77">
        <v>1524.52</v>
      </c>
    </row>
    <row r="6" spans="1:14" x14ac:dyDescent="0.45">
      <c r="A6" s="75">
        <v>36892</v>
      </c>
      <c r="B6" s="74">
        <v>10470.231</v>
      </c>
      <c r="J6" s="79">
        <v>1096.8119999999999</v>
      </c>
      <c r="K6" s="77">
        <v>1499.4639999999999</v>
      </c>
    </row>
    <row r="7" spans="1:14" x14ac:dyDescent="0.45">
      <c r="A7" s="75">
        <v>36982</v>
      </c>
      <c r="B7" s="74">
        <v>10599</v>
      </c>
      <c r="J7" s="79">
        <v>1058.0129999999999</v>
      </c>
      <c r="K7" s="77">
        <v>1422.028</v>
      </c>
    </row>
    <row r="8" spans="1:14" x14ac:dyDescent="0.45">
      <c r="A8" s="75">
        <v>37073</v>
      </c>
      <c r="B8" s="74">
        <v>10598.02</v>
      </c>
      <c r="J8" s="79">
        <v>998.90200000000004</v>
      </c>
      <c r="K8" s="77">
        <v>1369.5360000000001</v>
      </c>
    </row>
    <row r="9" spans="1:14" x14ac:dyDescent="0.45">
      <c r="A9" s="75">
        <v>37165</v>
      </c>
      <c r="B9" s="74">
        <v>10660.465</v>
      </c>
      <c r="J9" s="79">
        <v>953.52</v>
      </c>
      <c r="K9" s="77">
        <v>1323.2080000000001</v>
      </c>
    </row>
    <row r="10" spans="1:14" x14ac:dyDescent="0.45">
      <c r="A10" s="75">
        <v>37257</v>
      </c>
      <c r="B10" s="74">
        <v>10783.5</v>
      </c>
      <c r="J10" s="79">
        <v>969.15700000000004</v>
      </c>
      <c r="K10" s="77">
        <v>1356.0409999999999</v>
      </c>
    </row>
    <row r="11" spans="1:14" x14ac:dyDescent="0.45">
      <c r="A11" s="75">
        <v>37347</v>
      </c>
      <c r="B11" s="74">
        <v>10887.46</v>
      </c>
      <c r="J11" s="79">
        <v>1004.154</v>
      </c>
      <c r="K11" s="77">
        <v>1432.413</v>
      </c>
    </row>
    <row r="12" spans="1:14" x14ac:dyDescent="0.45">
      <c r="A12" s="75">
        <v>37438</v>
      </c>
      <c r="B12" s="74">
        <v>10984.04</v>
      </c>
      <c r="J12" s="79">
        <v>1015.56</v>
      </c>
      <c r="K12" s="77">
        <v>1463.107</v>
      </c>
    </row>
    <row r="13" spans="1:14" x14ac:dyDescent="0.45">
      <c r="A13" s="75">
        <v>37530</v>
      </c>
      <c r="B13" s="74">
        <v>11061.433000000001</v>
      </c>
      <c r="J13" s="79">
        <v>1003.046</v>
      </c>
      <c r="K13" s="77">
        <v>1499.335</v>
      </c>
    </row>
    <row r="14" spans="1:14" x14ac:dyDescent="0.45">
      <c r="A14" s="75">
        <v>37622</v>
      </c>
      <c r="B14" s="74">
        <v>11174.129000000001</v>
      </c>
      <c r="J14" s="79">
        <v>1004.201</v>
      </c>
      <c r="K14" s="77">
        <v>1529.463</v>
      </c>
    </row>
    <row r="15" spans="1:14" x14ac:dyDescent="0.45">
      <c r="A15" s="75">
        <v>37712</v>
      </c>
      <c r="B15" s="74">
        <v>11312.766</v>
      </c>
      <c r="J15" s="79">
        <v>1007.465</v>
      </c>
      <c r="K15" s="77">
        <v>1527.336</v>
      </c>
    </row>
    <row r="16" spans="1:14" x14ac:dyDescent="0.45">
      <c r="A16" s="75">
        <v>37803</v>
      </c>
      <c r="B16" s="74">
        <v>11566.669</v>
      </c>
      <c r="J16" s="79">
        <v>1037.31</v>
      </c>
      <c r="K16" s="77">
        <v>1556.3040000000001</v>
      </c>
    </row>
    <row r="17" spans="1:11" x14ac:dyDescent="0.45">
      <c r="A17" s="75">
        <v>37895</v>
      </c>
      <c r="B17" s="74">
        <v>11772.234</v>
      </c>
      <c r="J17" s="79">
        <v>1091.682</v>
      </c>
      <c r="K17" s="77">
        <v>1615.376</v>
      </c>
    </row>
    <row r="18" spans="1:11" x14ac:dyDescent="0.45">
      <c r="A18" s="75">
        <v>37987</v>
      </c>
      <c r="B18" s="74">
        <v>11923.447</v>
      </c>
      <c r="J18" s="79">
        <v>1133.6690000000001</v>
      </c>
      <c r="K18" s="77">
        <v>1699.644</v>
      </c>
    </row>
    <row r="19" spans="1:11" x14ac:dyDescent="0.45">
      <c r="A19" s="75">
        <v>38078</v>
      </c>
      <c r="B19" s="74">
        <v>12112.815000000001</v>
      </c>
      <c r="J19" s="79">
        <v>1170.152</v>
      </c>
      <c r="K19" s="77">
        <v>1787.7339999999999</v>
      </c>
    </row>
    <row r="20" spans="1:11" x14ac:dyDescent="0.45">
      <c r="A20" s="75">
        <v>38169</v>
      </c>
      <c r="B20" s="74">
        <v>12305.307000000001</v>
      </c>
      <c r="J20" s="79">
        <v>1180.1849999999999</v>
      </c>
      <c r="K20" s="77">
        <v>1832.856</v>
      </c>
    </row>
    <row r="21" spans="1:11" x14ac:dyDescent="0.45">
      <c r="A21" s="75">
        <v>38261</v>
      </c>
      <c r="B21" s="74">
        <v>12527.214</v>
      </c>
      <c r="J21" s="79">
        <v>1221.444</v>
      </c>
      <c r="K21" s="77">
        <v>1921.78</v>
      </c>
    </row>
    <row r="22" spans="1:11" x14ac:dyDescent="0.45">
      <c r="A22" s="75">
        <v>38353</v>
      </c>
      <c r="B22" s="74">
        <v>12767.286</v>
      </c>
      <c r="J22" s="79">
        <v>1258.4079999999999</v>
      </c>
      <c r="K22" s="77">
        <v>1955.0630000000001</v>
      </c>
    </row>
    <row r="23" spans="1:11" x14ac:dyDescent="0.45">
      <c r="A23" s="75">
        <v>38443</v>
      </c>
      <c r="B23" s="74">
        <v>12922.656000000001</v>
      </c>
      <c r="J23" s="79">
        <v>1294.8530000000001</v>
      </c>
      <c r="K23" s="77">
        <v>2002.0630000000001</v>
      </c>
    </row>
    <row r="24" spans="1:11" x14ac:dyDescent="0.45">
      <c r="A24" s="75">
        <v>38534</v>
      </c>
      <c r="B24" s="74">
        <v>13142.642</v>
      </c>
      <c r="J24" s="79">
        <v>1302.3150000000001</v>
      </c>
      <c r="K24" s="77">
        <v>2053.2750000000001</v>
      </c>
    </row>
    <row r="25" spans="1:11" x14ac:dyDescent="0.45">
      <c r="A25" s="75">
        <v>38626</v>
      </c>
      <c r="B25" s="74">
        <v>13324.204</v>
      </c>
      <c r="J25" s="79">
        <v>1350.7429999999999</v>
      </c>
      <c r="K25" s="77">
        <v>2155.529</v>
      </c>
    </row>
    <row r="26" spans="1:11" x14ac:dyDescent="0.45">
      <c r="A26" s="75">
        <v>38718</v>
      </c>
      <c r="B26" s="74">
        <v>13599.16</v>
      </c>
      <c r="J26" s="79">
        <v>1413.9659999999999</v>
      </c>
      <c r="K26" s="77">
        <v>2204.7840000000001</v>
      </c>
    </row>
    <row r="27" spans="1:11" x14ac:dyDescent="0.45">
      <c r="A27" s="75">
        <v>38808</v>
      </c>
      <c r="B27" s="74">
        <v>13753.424000000001</v>
      </c>
      <c r="J27" s="79">
        <v>1459.7670000000001</v>
      </c>
      <c r="K27" s="77">
        <v>2253.8090000000002</v>
      </c>
    </row>
    <row r="28" spans="1:11" x14ac:dyDescent="0.45">
      <c r="A28" s="75">
        <v>38899</v>
      </c>
      <c r="B28" s="74">
        <v>13870.188</v>
      </c>
      <c r="J28" s="79">
        <v>1475.4169999999999</v>
      </c>
      <c r="K28" s="77">
        <v>2298.7020000000002</v>
      </c>
    </row>
    <row r="29" spans="1:11" x14ac:dyDescent="0.45">
      <c r="A29" s="75">
        <v>38991</v>
      </c>
      <c r="B29" s="74">
        <v>14039.56</v>
      </c>
      <c r="J29" s="79">
        <v>1531.5309999999999</v>
      </c>
      <c r="K29" s="77">
        <v>2269.1979999999999</v>
      </c>
    </row>
    <row r="30" spans="1:11" x14ac:dyDescent="0.45">
      <c r="A30" s="75">
        <v>39083</v>
      </c>
      <c r="B30" s="74">
        <v>14215.651</v>
      </c>
      <c r="J30" s="79">
        <v>1577.991</v>
      </c>
      <c r="K30" s="77">
        <v>2317.2640000000001</v>
      </c>
    </row>
    <row r="31" spans="1:11" x14ac:dyDescent="0.45">
      <c r="A31" s="75">
        <v>39173</v>
      </c>
      <c r="B31" s="74">
        <v>14402.082</v>
      </c>
      <c r="J31" s="79">
        <v>1622.7639999999999</v>
      </c>
      <c r="K31" s="77">
        <v>2368.569</v>
      </c>
    </row>
    <row r="32" spans="1:11" x14ac:dyDescent="0.45">
      <c r="A32" s="75">
        <v>39264</v>
      </c>
      <c r="B32" s="74">
        <v>14564.117</v>
      </c>
      <c r="J32" s="79">
        <v>1685.71</v>
      </c>
      <c r="K32" s="77">
        <v>2414.6640000000002</v>
      </c>
    </row>
    <row r="33" spans="1:11" x14ac:dyDescent="0.45">
      <c r="A33" s="75">
        <v>39356</v>
      </c>
      <c r="B33" s="74">
        <v>14715.058000000001</v>
      </c>
      <c r="J33" s="79">
        <v>1750.7139999999999</v>
      </c>
      <c r="K33" s="77">
        <v>2480.413</v>
      </c>
    </row>
    <row r="34" spans="1:11" x14ac:dyDescent="0.45">
      <c r="A34" s="75">
        <v>39448</v>
      </c>
      <c r="B34" s="74">
        <v>14706.538</v>
      </c>
      <c r="J34" s="79">
        <v>1813.3209999999999</v>
      </c>
      <c r="K34" s="77">
        <v>2584.5680000000002</v>
      </c>
    </row>
    <row r="35" spans="1:11" x14ac:dyDescent="0.45">
      <c r="A35" s="75">
        <v>39539</v>
      </c>
      <c r="B35" s="74">
        <v>14865.700999999999</v>
      </c>
      <c r="J35" s="79">
        <v>1905.2819999999999</v>
      </c>
      <c r="K35" s="77">
        <v>2681.6860000000001</v>
      </c>
    </row>
    <row r="36" spans="1:11" x14ac:dyDescent="0.45">
      <c r="A36" s="75">
        <v>39630</v>
      </c>
      <c r="B36" s="74">
        <v>14898.999</v>
      </c>
      <c r="J36" s="79">
        <v>1922.2149999999999</v>
      </c>
      <c r="K36" s="77">
        <v>2709.569</v>
      </c>
    </row>
    <row r="37" spans="1:11" x14ac:dyDescent="0.45">
      <c r="A37" s="75">
        <v>39722</v>
      </c>
      <c r="B37" s="74">
        <v>14608.209000000001</v>
      </c>
      <c r="J37" s="79">
        <v>1700.3040000000001</v>
      </c>
      <c r="K37" s="77">
        <v>2328.779</v>
      </c>
    </row>
    <row r="38" spans="1:11" x14ac:dyDescent="0.45">
      <c r="A38" s="75">
        <v>39814</v>
      </c>
      <c r="B38" s="74">
        <v>14430.902</v>
      </c>
      <c r="J38" s="79">
        <v>1511.768</v>
      </c>
      <c r="K38" s="77">
        <v>1932.761</v>
      </c>
    </row>
    <row r="39" spans="1:11" x14ac:dyDescent="0.45">
      <c r="A39" s="75">
        <v>39904</v>
      </c>
      <c r="B39" s="74">
        <v>14381.236000000001</v>
      </c>
      <c r="J39" s="79">
        <v>1521.0930000000001</v>
      </c>
      <c r="K39" s="77">
        <v>1879.461</v>
      </c>
    </row>
    <row r="40" spans="1:11" x14ac:dyDescent="0.45">
      <c r="A40" s="75">
        <v>39995</v>
      </c>
      <c r="B40" s="74">
        <v>14448.882</v>
      </c>
      <c r="J40" s="79">
        <v>1594.7249999999999</v>
      </c>
      <c r="K40" s="77">
        <v>2018.722</v>
      </c>
    </row>
    <row r="41" spans="1:11" x14ac:dyDescent="0.45">
      <c r="A41" s="75">
        <v>40087</v>
      </c>
      <c r="B41" s="74">
        <v>14651.249</v>
      </c>
      <c r="J41" s="79">
        <v>1703.508</v>
      </c>
      <c r="K41" s="77">
        <v>2176.7629999999999</v>
      </c>
    </row>
    <row r="42" spans="1:11" x14ac:dyDescent="0.45">
      <c r="A42" s="75">
        <v>40179</v>
      </c>
      <c r="B42" s="74">
        <v>14764.61</v>
      </c>
      <c r="J42" s="79">
        <v>1759.877</v>
      </c>
      <c r="K42" s="77">
        <v>2269.069</v>
      </c>
    </row>
    <row r="43" spans="1:11" x14ac:dyDescent="0.45">
      <c r="A43" s="75">
        <v>40269</v>
      </c>
      <c r="B43" s="74">
        <v>14980.192999999999</v>
      </c>
      <c r="J43" s="79">
        <v>1819.741</v>
      </c>
      <c r="K43" s="77">
        <v>2362.2550000000001</v>
      </c>
    </row>
    <row r="44" spans="1:11" x14ac:dyDescent="0.45">
      <c r="A44" s="75">
        <v>40360</v>
      </c>
      <c r="B44" s="74">
        <v>15141.607</v>
      </c>
      <c r="J44" s="79">
        <v>1877.2529999999999</v>
      </c>
      <c r="K44" s="77">
        <v>2431.1950000000002</v>
      </c>
    </row>
    <row r="45" spans="1:11" x14ac:dyDescent="0.45">
      <c r="A45" s="75">
        <v>40452</v>
      </c>
      <c r="B45" s="74">
        <v>15309.474</v>
      </c>
      <c r="J45" s="79">
        <v>1972.116</v>
      </c>
      <c r="K45" s="77">
        <v>2495.7020000000002</v>
      </c>
    </row>
    <row r="46" spans="1:11" x14ac:dyDescent="0.45">
      <c r="A46" s="75">
        <v>40544</v>
      </c>
      <c r="B46" s="74">
        <v>15351.448</v>
      </c>
      <c r="J46" s="79">
        <v>2040.4069999999999</v>
      </c>
      <c r="K46" s="77">
        <v>2608.884</v>
      </c>
    </row>
    <row r="47" spans="1:11" x14ac:dyDescent="0.45">
      <c r="A47" s="75">
        <v>40634</v>
      </c>
      <c r="B47" s="74">
        <v>15557.539000000001</v>
      </c>
      <c r="J47" s="79">
        <v>2116.1320000000001</v>
      </c>
      <c r="K47" s="77">
        <v>2697.2240000000002</v>
      </c>
    </row>
    <row r="48" spans="1:11" x14ac:dyDescent="0.45">
      <c r="A48" s="75">
        <v>40725</v>
      </c>
      <c r="B48" s="74">
        <v>15647.68</v>
      </c>
      <c r="J48" s="79">
        <v>2156.7930000000001</v>
      </c>
      <c r="K48" s="77">
        <v>2723.9029999999998</v>
      </c>
    </row>
    <row r="49" spans="1:11" x14ac:dyDescent="0.45">
      <c r="A49" s="75">
        <v>40817</v>
      </c>
      <c r="B49" s="74">
        <v>15842.259</v>
      </c>
      <c r="J49" s="79">
        <v>2150.123</v>
      </c>
      <c r="K49" s="77">
        <v>2751.9110000000001</v>
      </c>
    </row>
    <row r="50" spans="1:11" x14ac:dyDescent="0.45">
      <c r="A50" s="75">
        <v>40909</v>
      </c>
      <c r="B50" s="74">
        <v>16068.805</v>
      </c>
      <c r="J50" s="79">
        <v>2189.9810000000002</v>
      </c>
      <c r="K50" s="77">
        <v>2792.2530000000002</v>
      </c>
    </row>
    <row r="51" spans="1:11" x14ac:dyDescent="0.45">
      <c r="A51" s="75">
        <v>41000</v>
      </c>
      <c r="B51" s="74">
        <v>16207.115</v>
      </c>
      <c r="J51" s="79">
        <v>2215.5859999999998</v>
      </c>
      <c r="K51" s="77">
        <v>2780.8270000000002</v>
      </c>
    </row>
    <row r="52" spans="1:11" x14ac:dyDescent="0.45">
      <c r="A52" s="75">
        <v>41091</v>
      </c>
      <c r="B52" s="74">
        <v>16319.540999999999</v>
      </c>
      <c r="J52" s="79">
        <v>2227.7339999999999</v>
      </c>
      <c r="K52" s="77">
        <v>2750.817</v>
      </c>
    </row>
    <row r="53" spans="1:11" x14ac:dyDescent="0.45">
      <c r="A53" s="75">
        <v>41183</v>
      </c>
      <c r="B53" s="74">
        <v>16420.419000000002</v>
      </c>
      <c r="J53" s="79">
        <v>2237.498</v>
      </c>
      <c r="K53" s="77">
        <v>2753.373</v>
      </c>
    </row>
    <row r="54" spans="1:11" x14ac:dyDescent="0.45">
      <c r="A54" s="75">
        <v>41275</v>
      </c>
      <c r="B54" s="74">
        <v>16648.188999999998</v>
      </c>
      <c r="J54" s="79">
        <v>2255.9290000000001</v>
      </c>
      <c r="K54" s="77">
        <v>2755.277</v>
      </c>
    </row>
    <row r="55" spans="1:11" x14ac:dyDescent="0.45">
      <c r="A55" s="75">
        <v>41365</v>
      </c>
      <c r="B55" s="74">
        <v>16728.687000000002</v>
      </c>
      <c r="J55" s="79">
        <v>2261.4029999999998</v>
      </c>
      <c r="K55" s="77">
        <v>2759.7829999999999</v>
      </c>
    </row>
    <row r="56" spans="1:11" x14ac:dyDescent="0.45">
      <c r="A56" s="75">
        <v>41456</v>
      </c>
      <c r="B56" s="74">
        <v>16953.838</v>
      </c>
      <c r="J56" s="79">
        <v>2285.116</v>
      </c>
      <c r="K56" s="77">
        <v>2767.183</v>
      </c>
    </row>
    <row r="57" spans="1:11" x14ac:dyDescent="0.45">
      <c r="A57" s="75">
        <v>41548</v>
      </c>
      <c r="B57" s="74">
        <v>17192.019</v>
      </c>
      <c r="J57" s="79">
        <v>2349.2399999999998</v>
      </c>
      <c r="K57" s="77">
        <v>2783.259</v>
      </c>
    </row>
    <row r="58" spans="1:11" x14ac:dyDescent="0.45">
      <c r="A58" s="75">
        <v>41640</v>
      </c>
      <c r="B58" s="74">
        <v>17197.738000000001</v>
      </c>
      <c r="J58" s="79">
        <v>2343.6019999999999</v>
      </c>
      <c r="K58" s="77">
        <v>2853.69</v>
      </c>
    </row>
    <row r="59" spans="1:11" x14ac:dyDescent="0.45">
      <c r="A59" s="75">
        <v>41730</v>
      </c>
      <c r="B59" s="74">
        <v>17518.508000000002</v>
      </c>
      <c r="J59" s="79">
        <v>2395.1680000000001</v>
      </c>
      <c r="K59" s="77">
        <v>2900.5720000000001</v>
      </c>
    </row>
    <row r="60" spans="1:11" x14ac:dyDescent="0.45">
      <c r="A60" s="75">
        <v>41821</v>
      </c>
      <c r="B60" s="74">
        <v>17804.227999999999</v>
      </c>
      <c r="J60" s="79">
        <v>2399.1909999999998</v>
      </c>
      <c r="K60" s="77">
        <v>2888.549</v>
      </c>
    </row>
    <row r="61" spans="1:11" x14ac:dyDescent="0.45">
      <c r="A61" s="75">
        <v>41913</v>
      </c>
      <c r="B61" s="74">
        <v>17912.079000000002</v>
      </c>
      <c r="J61" s="79">
        <v>2376.2179999999998</v>
      </c>
      <c r="K61" s="77">
        <v>2906.9690000000001</v>
      </c>
    </row>
    <row r="62" spans="1:11" x14ac:dyDescent="0.45">
      <c r="A62" s="75">
        <v>42005</v>
      </c>
      <c r="B62" s="74">
        <v>18063.528999999999</v>
      </c>
      <c r="J62" s="79">
        <v>2299.0450000000001</v>
      </c>
      <c r="K62" s="77">
        <v>2825.4760000000001</v>
      </c>
    </row>
    <row r="63" spans="1:11" x14ac:dyDescent="0.45">
      <c r="A63" s="75">
        <v>42095</v>
      </c>
      <c r="B63" s="74">
        <v>18279.784</v>
      </c>
      <c r="J63" s="79">
        <v>2300.4409999999998</v>
      </c>
      <c r="K63" s="77">
        <v>2809.9679999999998</v>
      </c>
    </row>
    <row r="64" spans="1:11" x14ac:dyDescent="0.45">
      <c r="A64" s="75">
        <v>42186</v>
      </c>
      <c r="B64" s="74">
        <v>18401.626</v>
      </c>
      <c r="J64" s="79">
        <v>2260.7240000000002</v>
      </c>
      <c r="K64" s="77">
        <v>2798.806</v>
      </c>
    </row>
    <row r="65" spans="1:11" x14ac:dyDescent="0.45">
      <c r="A65" s="75">
        <v>42278</v>
      </c>
      <c r="B65" s="74">
        <v>18435.136999999999</v>
      </c>
      <c r="J65" s="79">
        <v>2222.279</v>
      </c>
      <c r="K65" s="77">
        <v>2745.5169999999998</v>
      </c>
    </row>
    <row r="66" spans="1:11" x14ac:dyDescent="0.45">
      <c r="A66" s="75">
        <v>42370</v>
      </c>
      <c r="B66" s="74">
        <v>18525.933000000001</v>
      </c>
      <c r="J66" s="79">
        <v>2181.9569999999999</v>
      </c>
      <c r="K66" s="77">
        <v>2693.6390000000001</v>
      </c>
    </row>
    <row r="67" spans="1:11" x14ac:dyDescent="0.45">
      <c r="A67" s="75">
        <v>42461</v>
      </c>
      <c r="B67" s="74">
        <v>18711.702000000001</v>
      </c>
      <c r="J67" s="79">
        <v>2221.9360000000001</v>
      </c>
      <c r="K67" s="77">
        <v>2711.306</v>
      </c>
    </row>
    <row r="68" spans="1:11" x14ac:dyDescent="0.45">
      <c r="A68" s="75">
        <v>42552</v>
      </c>
      <c r="B68" s="74">
        <v>18892.638999999999</v>
      </c>
      <c r="J68" s="79">
        <v>2270</v>
      </c>
      <c r="K68" s="77">
        <v>2751.2289999999998</v>
      </c>
    </row>
    <row r="69" spans="1:11" x14ac:dyDescent="0.45">
      <c r="A69" s="75">
        <v>42644</v>
      </c>
      <c r="B69" s="74">
        <v>19089.379000000001</v>
      </c>
      <c r="J69" s="79">
        <v>2268.3389999999999</v>
      </c>
      <c r="K69" s="77">
        <v>2799.145</v>
      </c>
    </row>
    <row r="70" spans="1:11" x14ac:dyDescent="0.45">
      <c r="A70" s="75">
        <v>42736</v>
      </c>
      <c r="B70" s="74">
        <v>19280.083999999999</v>
      </c>
      <c r="J70" s="79">
        <v>2339.7280000000001</v>
      </c>
      <c r="K70" s="77">
        <v>2873.1480000000001</v>
      </c>
    </row>
    <row r="71" spans="1:11" x14ac:dyDescent="0.45">
      <c r="A71" s="75">
        <v>42826</v>
      </c>
      <c r="B71" s="74">
        <v>19438.643</v>
      </c>
      <c r="J71" s="79">
        <v>2349.681</v>
      </c>
      <c r="K71" s="77">
        <v>2903.18</v>
      </c>
    </row>
    <row r="72" spans="1:11" x14ac:dyDescent="0.45">
      <c r="A72" s="75">
        <v>42917</v>
      </c>
      <c r="B72" s="74">
        <v>19692.595000000001</v>
      </c>
      <c r="J72" s="79">
        <v>2384.5239999999999</v>
      </c>
      <c r="K72" s="77">
        <v>2916.0219999999999</v>
      </c>
    </row>
    <row r="73" spans="1:11" x14ac:dyDescent="0.45">
      <c r="A73" s="75">
        <v>43009</v>
      </c>
      <c r="B73" s="74">
        <v>20037.088</v>
      </c>
      <c r="J73" s="79">
        <v>2479.107</v>
      </c>
      <c r="K73" s="77">
        <v>3034.0039999999999</v>
      </c>
    </row>
    <row r="74" spans="1:11" x14ac:dyDescent="0.45">
      <c r="A74" s="75">
        <v>43101</v>
      </c>
      <c r="B74" s="74">
        <v>20328.553</v>
      </c>
      <c r="J74" s="79">
        <v>2517.268</v>
      </c>
      <c r="K74" s="77">
        <v>3093.299</v>
      </c>
    </row>
    <row r="75" spans="1:11" x14ac:dyDescent="0.45">
      <c r="A75" s="75">
        <v>43191</v>
      </c>
      <c r="B75" s="74">
        <v>20580.912</v>
      </c>
      <c r="J75" s="79">
        <v>2562.172</v>
      </c>
      <c r="K75" s="77">
        <v>3105.9949999999999</v>
      </c>
    </row>
    <row r="76" spans="1:11" x14ac:dyDescent="0.45">
      <c r="A76" s="75">
        <v>43282</v>
      </c>
      <c r="B76" s="74">
        <v>20798.73</v>
      </c>
      <c r="J76" s="79">
        <v>2535.5010000000002</v>
      </c>
      <c r="K76" s="77">
        <v>3153.7469999999998</v>
      </c>
    </row>
    <row r="77" spans="1:11" x14ac:dyDescent="0.45">
      <c r="A77" s="75">
        <v>43374</v>
      </c>
      <c r="B77" s="74">
        <v>20917.866999999998</v>
      </c>
      <c r="J77" s="79">
        <v>2537.415</v>
      </c>
      <c r="K77" s="77">
        <v>3171.6219999999998</v>
      </c>
    </row>
    <row r="78" spans="1:11" x14ac:dyDescent="0.45">
      <c r="A78" s="75">
        <v>43466</v>
      </c>
      <c r="B78" s="74">
        <v>21111.599999999999</v>
      </c>
      <c r="J78" s="79">
        <v>2540.2440000000001</v>
      </c>
      <c r="K78" s="77">
        <v>3132.5390000000002</v>
      </c>
    </row>
    <row r="79" spans="1:11" x14ac:dyDescent="0.45">
      <c r="A79" s="75">
        <v>43556</v>
      </c>
      <c r="B79" s="74">
        <v>21397.937999999998</v>
      </c>
      <c r="J79" s="79">
        <v>2547.4479999999999</v>
      </c>
      <c r="K79" s="77">
        <v>3165.41</v>
      </c>
    </row>
    <row r="80" spans="1:11" x14ac:dyDescent="0.45">
      <c r="A80" s="75">
        <v>43647</v>
      </c>
      <c r="B80" s="74">
        <v>21717.170999999998</v>
      </c>
      <c r="J80" s="79">
        <v>2532.4050000000002</v>
      </c>
      <c r="K80" s="77">
        <v>3117.9520000000002</v>
      </c>
    </row>
    <row r="81" spans="1:11" x14ac:dyDescent="0.45">
      <c r="A81" s="75">
        <v>43739</v>
      </c>
      <c r="B81" s="74">
        <v>21933.217000000001</v>
      </c>
      <c r="J81" s="79">
        <v>2537.4659999999999</v>
      </c>
      <c r="K81" s="77">
        <v>3050.8240000000001</v>
      </c>
    </row>
    <row r="82" spans="1:11" x14ac:dyDescent="0.45">
      <c r="A82" s="75">
        <v>43831</v>
      </c>
      <c r="B82" s="74">
        <v>21727.656999999999</v>
      </c>
      <c r="J82" s="79">
        <v>2416.181</v>
      </c>
      <c r="K82" s="77">
        <v>2929.759</v>
      </c>
    </row>
    <row r="83" spans="1:11" x14ac:dyDescent="0.45">
      <c r="A83" s="75">
        <v>43922</v>
      </c>
      <c r="B83" s="74">
        <v>19935.444</v>
      </c>
      <c r="J83" s="79">
        <v>1814.4010000000001</v>
      </c>
      <c r="K83" s="77">
        <v>2350.9259999999999</v>
      </c>
    </row>
    <row r="84" spans="1:11" x14ac:dyDescent="0.45">
      <c r="A84" s="75">
        <v>44013</v>
      </c>
      <c r="B84" s="74">
        <v>21684.550999999999</v>
      </c>
      <c r="J84" s="79">
        <v>2105.0830000000001</v>
      </c>
      <c r="K84" s="77">
        <v>2801.482</v>
      </c>
    </row>
    <row r="85" spans="1:11" x14ac:dyDescent="0.45">
      <c r="A85" s="75">
        <v>44105</v>
      </c>
      <c r="B85" s="74">
        <v>22068.767</v>
      </c>
      <c r="J85" s="79">
        <v>2268.8910000000001</v>
      </c>
      <c r="K85" s="77">
        <v>3027.1990000000001</v>
      </c>
    </row>
    <row r="86" spans="1:11" x14ac:dyDescent="0.45">
      <c r="A86" s="75">
        <v>44197</v>
      </c>
      <c r="B86" s="74">
        <v>22656.793000000001</v>
      </c>
      <c r="J86" s="79">
        <v>2381.2240000000002</v>
      </c>
      <c r="K86" s="77">
        <v>3176.982</v>
      </c>
    </row>
    <row r="87" spans="1:11" x14ac:dyDescent="0.45">
      <c r="A87" s="75">
        <v>44287</v>
      </c>
      <c r="B87" s="74">
        <v>23368.861000000001</v>
      </c>
      <c r="J87" s="79">
        <v>2505.0320000000002</v>
      </c>
      <c r="K87" s="77">
        <v>3340.114</v>
      </c>
    </row>
    <row r="88" spans="1:11" x14ac:dyDescent="0.45">
      <c r="A88" s="75">
        <v>44378</v>
      </c>
      <c r="B88" s="74">
        <v>23921.991000000002</v>
      </c>
      <c r="J88" s="79">
        <v>2570.1030000000001</v>
      </c>
      <c r="K88" s="77">
        <v>3458.7829999999999</v>
      </c>
    </row>
    <row r="89" spans="1:11" x14ac:dyDescent="0.45">
      <c r="A89" s="75">
        <v>44470</v>
      </c>
      <c r="B89" s="74">
        <v>24777.038</v>
      </c>
      <c r="J89" s="79">
        <v>2765.36</v>
      </c>
      <c r="K89" s="77">
        <v>3685.9560000000001</v>
      </c>
    </row>
    <row r="90" spans="1:11" x14ac:dyDescent="0.45">
      <c r="A90" s="75">
        <v>44562</v>
      </c>
      <c r="B90" s="74">
        <v>25215.491000000002</v>
      </c>
      <c r="J90" s="79">
        <v>2848.6979999999999</v>
      </c>
      <c r="K90" s="77">
        <v>3925.7420000000002</v>
      </c>
    </row>
    <row r="91" spans="1:11" x14ac:dyDescent="0.45">
      <c r="A91" s="75">
        <v>44652</v>
      </c>
      <c r="B91" s="74">
        <v>25805.791000000001</v>
      </c>
      <c r="J91" s="79">
        <v>3071.5509999999999</v>
      </c>
      <c r="K91" s="77">
        <v>4093.663</v>
      </c>
    </row>
    <row r="92" spans="1:11" x14ac:dyDescent="0.45">
      <c r="A92" s="75">
        <v>44743</v>
      </c>
      <c r="B92" s="74">
        <v>26272.010999999999</v>
      </c>
      <c r="J92" s="79">
        <v>3102.55</v>
      </c>
      <c r="K92" s="77">
        <v>3988.4470000000001</v>
      </c>
    </row>
    <row r="93" spans="1:11" x14ac:dyDescent="0.45">
      <c r="A93" s="75">
        <v>44835</v>
      </c>
      <c r="B93" s="74">
        <v>26734.276999999998</v>
      </c>
      <c r="J93" s="79">
        <v>3046.7179999999998</v>
      </c>
      <c r="K93" s="77">
        <v>3897.402</v>
      </c>
    </row>
    <row r="94" spans="1:11" x14ac:dyDescent="0.45">
      <c r="A94" s="75">
        <v>44927</v>
      </c>
      <c r="B94" s="74">
        <v>27164.359</v>
      </c>
      <c r="J94" s="79">
        <v>3060.5619999999999</v>
      </c>
      <c r="K94" s="77">
        <v>3874.21</v>
      </c>
    </row>
    <row r="95" spans="1:11" x14ac:dyDescent="0.45">
      <c r="A95" s="75">
        <v>45017</v>
      </c>
      <c r="B95" s="74">
        <v>27453.814999999999</v>
      </c>
      <c r="J95" s="79">
        <v>2995.5239999999999</v>
      </c>
      <c r="K95" s="77">
        <v>3799.0030000000002</v>
      </c>
    </row>
    <row r="96" spans="1:11" x14ac:dyDescent="0.45">
      <c r="A96" s="75">
        <v>45108</v>
      </c>
      <c r="B96" s="74">
        <v>27967.697</v>
      </c>
      <c r="J96" s="79">
        <v>3062.0410000000002</v>
      </c>
      <c r="K96" s="77">
        <v>3843.1320000000001</v>
      </c>
    </row>
    <row r="97" spans="1:11" x14ac:dyDescent="0.45">
      <c r="A97" s="75">
        <v>45200</v>
      </c>
      <c r="B97" s="74">
        <v>28296.967000000001</v>
      </c>
      <c r="J97" s="79">
        <v>3091.748</v>
      </c>
      <c r="K97" s="77">
        <v>3882.8989999999999</v>
      </c>
    </row>
    <row r="98" spans="1:11" x14ac:dyDescent="0.45">
      <c r="A98" s="75">
        <v>45292</v>
      </c>
      <c r="B98" s="74">
        <v>28624.069</v>
      </c>
      <c r="J98" s="79">
        <v>3125.4209999999998</v>
      </c>
      <c r="K98" s="77">
        <v>3966.989</v>
      </c>
    </row>
    <row r="99" spans="1:11" x14ac:dyDescent="0.45">
      <c r="A99" s="75">
        <v>45383</v>
      </c>
      <c r="B99" s="74">
        <v>29016.714</v>
      </c>
      <c r="J99" s="79">
        <v>3154.3209999999999</v>
      </c>
      <c r="K99" s="77">
        <v>4061.192</v>
      </c>
    </row>
    <row r="100" spans="1:11" x14ac:dyDescent="0.45">
      <c r="A100" s="75">
        <v>45474</v>
      </c>
      <c r="B100" s="74">
        <v>29374.914000000001</v>
      </c>
      <c r="J100" s="79">
        <v>3220.2919999999999</v>
      </c>
      <c r="K100" s="77">
        <v>4163.9750000000004</v>
      </c>
    </row>
    <row r="101" spans="1:11" x14ac:dyDescent="0.45">
      <c r="A101" s="75">
        <v>45566</v>
      </c>
      <c r="B101" s="74">
        <v>29700.58</v>
      </c>
      <c r="J101" s="79">
        <v>3215.6019999999999</v>
      </c>
      <c r="K101" s="77">
        <v>4158.8159999999998</v>
      </c>
    </row>
  </sheetData>
  <hyperlinks>
    <hyperlink ref="F2" r:id="rId1" location=":~:text=February%20of%202025.-,Inflation%20Rate%20in%20the%20United%20States%20increased%20to%203%20percent,macro%20models%20and%20analysts%20expectations." display="https://tradingeconomics.com/united-states/inflation-cpi - :~:text=February%20of%202025.-,Inflation%20Rate%20in%20the%20United%20States%20increased%20to%203%20percent,macro%20models%20and%20analysts%20expectations." xr:uid="{C625F45E-A534-4252-9C2E-3DAF1CEBC347}"/>
    <hyperlink ref="L2" r:id="rId2" display="https://tradingeconomics.com/united-states/interest-rate" xr:uid="{CB046AAC-B4D1-4FD5-823E-5B2C400F4A75}"/>
    <hyperlink ref="N2" r:id="rId3" display="https://fred.stlouisfed.org/series/GCEC1" xr:uid="{3CE1599E-F97F-4C44-9A28-3AE6C28D0D37}"/>
    <hyperlink ref="C2" r:id="rId4" display="https://fred.stlouisfed.org/tags/series?t=investment%3Bprivate" xr:uid="{CC080C9A-9339-4D22-950C-3200EA135E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783-E494-47C5-A447-C9DA75B83FAC}">
  <dimension ref="A1:I73"/>
  <sheetViews>
    <sheetView workbookViewId="0">
      <selection activeCell="M66" sqref="M66"/>
    </sheetView>
  </sheetViews>
  <sheetFormatPr baseColWidth="10" defaultRowHeight="14.25" x14ac:dyDescent="0.45"/>
  <cols>
    <col min="1" max="1" width="10.6640625" style="26"/>
    <col min="2" max="2" width="29.59765625" style="26" customWidth="1"/>
    <col min="3" max="3" width="7.9296875" style="25" customWidth="1"/>
    <col min="4" max="6" width="7.9296875" style="20" customWidth="1"/>
    <col min="7" max="7" width="7.9296875" style="25" customWidth="1"/>
    <col min="8" max="9" width="7.9296875" style="20" customWidth="1"/>
  </cols>
  <sheetData>
    <row r="1" spans="1:9" ht="52.5" x14ac:dyDescent="0.45">
      <c r="A1" s="56" t="s">
        <v>158</v>
      </c>
      <c r="B1" s="58" t="s">
        <v>86</v>
      </c>
      <c r="C1" s="6" t="s">
        <v>1</v>
      </c>
      <c r="D1" s="7" t="s">
        <v>44</v>
      </c>
      <c r="E1" s="7" t="s">
        <v>45</v>
      </c>
      <c r="F1" s="8" t="s">
        <v>46</v>
      </c>
      <c r="G1" s="9" t="s">
        <v>47</v>
      </c>
      <c r="H1" s="8" t="s">
        <v>48</v>
      </c>
      <c r="I1" s="7" t="s">
        <v>49</v>
      </c>
    </row>
    <row r="2" spans="1:9" x14ac:dyDescent="0.45">
      <c r="A2" s="10" t="s">
        <v>50</v>
      </c>
      <c r="B2" s="11" t="s">
        <v>90</v>
      </c>
      <c r="C2" s="24">
        <v>587.053</v>
      </c>
      <c r="D2" s="19">
        <v>306.97000000000003</v>
      </c>
      <c r="E2" s="19">
        <v>32.103999999999999</v>
      </c>
      <c r="F2" s="20">
        <v>128.19999999999999</v>
      </c>
      <c r="G2" s="25">
        <v>107.58</v>
      </c>
      <c r="H2" s="21">
        <v>7.4</v>
      </c>
      <c r="I2" s="20">
        <v>79.510000000000005</v>
      </c>
    </row>
    <row r="3" spans="1:9" x14ac:dyDescent="0.45">
      <c r="A3" s="11" t="s">
        <v>51</v>
      </c>
      <c r="B3" s="11" t="s">
        <v>90</v>
      </c>
      <c r="C3" s="24">
        <f>C2-2</f>
        <v>585.053</v>
      </c>
      <c r="D3" s="19">
        <f>D2+3</f>
        <v>309.97000000000003</v>
      </c>
      <c r="E3" s="19">
        <f t="shared" ref="E3:I18" si="0">E2+3</f>
        <v>35.103999999999999</v>
      </c>
      <c r="F3" s="19">
        <f t="shared" si="0"/>
        <v>131.19999999999999</v>
      </c>
      <c r="G3" s="24">
        <f t="shared" si="0"/>
        <v>110.58</v>
      </c>
      <c r="H3" s="19">
        <f t="shared" si="0"/>
        <v>10.4</v>
      </c>
      <c r="I3" s="19">
        <f t="shared" si="0"/>
        <v>82.51</v>
      </c>
    </row>
    <row r="4" spans="1:9" x14ac:dyDescent="0.45">
      <c r="A4" s="11" t="s">
        <v>52</v>
      </c>
      <c r="B4" s="11" t="s">
        <v>90</v>
      </c>
      <c r="C4" s="24">
        <f t="shared" ref="C4:C37" si="1">C3-2</f>
        <v>583.053</v>
      </c>
      <c r="D4" s="19">
        <f t="shared" ref="D4:I19" si="2">D3+3</f>
        <v>312.97000000000003</v>
      </c>
      <c r="E4" s="19">
        <f t="shared" si="0"/>
        <v>38.103999999999999</v>
      </c>
      <c r="F4" s="19">
        <f t="shared" si="0"/>
        <v>134.19999999999999</v>
      </c>
      <c r="G4" s="24">
        <f t="shared" si="0"/>
        <v>113.58</v>
      </c>
      <c r="H4" s="19">
        <f t="shared" si="0"/>
        <v>13.4</v>
      </c>
      <c r="I4" s="19">
        <f t="shared" si="0"/>
        <v>85.51</v>
      </c>
    </row>
    <row r="5" spans="1:9" x14ac:dyDescent="0.45">
      <c r="A5" s="11" t="s">
        <v>53</v>
      </c>
      <c r="B5" s="11" t="s">
        <v>90</v>
      </c>
      <c r="C5" s="24">
        <f t="shared" si="1"/>
        <v>581.053</v>
      </c>
      <c r="D5" s="19">
        <f t="shared" si="2"/>
        <v>315.97000000000003</v>
      </c>
      <c r="E5" s="19">
        <f t="shared" si="0"/>
        <v>41.103999999999999</v>
      </c>
      <c r="F5" s="19">
        <f t="shared" si="0"/>
        <v>137.19999999999999</v>
      </c>
      <c r="G5" s="24">
        <f t="shared" si="0"/>
        <v>116.58</v>
      </c>
      <c r="H5" s="19">
        <f t="shared" si="0"/>
        <v>16.399999999999999</v>
      </c>
      <c r="I5" s="19">
        <f t="shared" si="0"/>
        <v>88.51</v>
      </c>
    </row>
    <row r="6" spans="1:9" x14ac:dyDescent="0.45">
      <c r="A6" s="10" t="s">
        <v>54</v>
      </c>
      <c r="B6" s="11" t="s">
        <v>90</v>
      </c>
      <c r="C6" s="24">
        <f t="shared" si="1"/>
        <v>579.053</v>
      </c>
      <c r="D6" s="19">
        <f t="shared" si="2"/>
        <v>318.97000000000003</v>
      </c>
      <c r="E6" s="19">
        <f t="shared" si="0"/>
        <v>44.103999999999999</v>
      </c>
      <c r="F6" s="19">
        <f t="shared" si="0"/>
        <v>140.19999999999999</v>
      </c>
      <c r="G6" s="24">
        <f t="shared" si="0"/>
        <v>119.58</v>
      </c>
      <c r="H6" s="19">
        <f t="shared" si="0"/>
        <v>19.399999999999999</v>
      </c>
      <c r="I6" s="19">
        <f t="shared" si="0"/>
        <v>91.51</v>
      </c>
    </row>
    <row r="7" spans="1:9" x14ac:dyDescent="0.45">
      <c r="A7" s="11" t="s">
        <v>55</v>
      </c>
      <c r="B7" s="11" t="s">
        <v>90</v>
      </c>
      <c r="C7" s="24">
        <f t="shared" si="1"/>
        <v>577.053</v>
      </c>
      <c r="D7" s="19">
        <f t="shared" si="2"/>
        <v>321.97000000000003</v>
      </c>
      <c r="E7" s="19">
        <f t="shared" si="0"/>
        <v>47.103999999999999</v>
      </c>
      <c r="F7" s="19">
        <f t="shared" si="0"/>
        <v>143.19999999999999</v>
      </c>
      <c r="G7" s="24">
        <f t="shared" si="0"/>
        <v>122.58</v>
      </c>
      <c r="H7" s="19">
        <f t="shared" si="0"/>
        <v>22.4</v>
      </c>
      <c r="I7" s="19">
        <f t="shared" si="0"/>
        <v>94.51</v>
      </c>
    </row>
    <row r="8" spans="1:9" x14ac:dyDescent="0.45">
      <c r="A8" s="11" t="s">
        <v>56</v>
      </c>
      <c r="B8" s="11" t="s">
        <v>90</v>
      </c>
      <c r="C8" s="24">
        <f t="shared" si="1"/>
        <v>575.053</v>
      </c>
      <c r="D8" s="19">
        <f t="shared" si="2"/>
        <v>324.97000000000003</v>
      </c>
      <c r="E8" s="19">
        <f t="shared" si="0"/>
        <v>50.103999999999999</v>
      </c>
      <c r="F8" s="19">
        <f t="shared" si="0"/>
        <v>146.19999999999999</v>
      </c>
      <c r="G8" s="24">
        <f t="shared" si="0"/>
        <v>125.58</v>
      </c>
      <c r="H8" s="19">
        <f t="shared" si="0"/>
        <v>25.4</v>
      </c>
      <c r="I8" s="19">
        <f t="shared" si="0"/>
        <v>97.51</v>
      </c>
    </row>
    <row r="9" spans="1:9" x14ac:dyDescent="0.45">
      <c r="A9" s="11" t="s">
        <v>57</v>
      </c>
      <c r="B9" s="11" t="s">
        <v>90</v>
      </c>
      <c r="C9" s="24">
        <f t="shared" si="1"/>
        <v>573.053</v>
      </c>
      <c r="D9" s="19">
        <f t="shared" si="2"/>
        <v>327.97</v>
      </c>
      <c r="E9" s="19">
        <f t="shared" si="0"/>
        <v>53.103999999999999</v>
      </c>
      <c r="F9" s="19">
        <f t="shared" si="0"/>
        <v>149.19999999999999</v>
      </c>
      <c r="G9" s="24">
        <f t="shared" si="0"/>
        <v>128.57999999999998</v>
      </c>
      <c r="H9" s="19">
        <f t="shared" si="0"/>
        <v>28.4</v>
      </c>
      <c r="I9" s="19">
        <f t="shared" si="0"/>
        <v>100.51</v>
      </c>
    </row>
    <row r="10" spans="1:9" x14ac:dyDescent="0.45">
      <c r="A10" s="10" t="s">
        <v>58</v>
      </c>
      <c r="B10" s="11" t="s">
        <v>90</v>
      </c>
      <c r="C10" s="24">
        <f t="shared" si="1"/>
        <v>571.053</v>
      </c>
      <c r="D10" s="19">
        <f t="shared" si="2"/>
        <v>330.97</v>
      </c>
      <c r="E10" s="19">
        <f t="shared" si="0"/>
        <v>56.103999999999999</v>
      </c>
      <c r="F10" s="19">
        <f t="shared" si="0"/>
        <v>152.19999999999999</v>
      </c>
      <c r="G10" s="24">
        <f t="shared" si="0"/>
        <v>131.57999999999998</v>
      </c>
      <c r="H10" s="19">
        <f t="shared" si="0"/>
        <v>31.4</v>
      </c>
      <c r="I10" s="19">
        <f t="shared" si="0"/>
        <v>103.51</v>
      </c>
    </row>
    <row r="11" spans="1:9" x14ac:dyDescent="0.45">
      <c r="A11" s="11" t="s">
        <v>59</v>
      </c>
      <c r="B11" s="11" t="s">
        <v>90</v>
      </c>
      <c r="C11" s="24">
        <f t="shared" si="1"/>
        <v>569.053</v>
      </c>
      <c r="D11" s="19">
        <f t="shared" si="2"/>
        <v>333.97</v>
      </c>
      <c r="E11" s="19">
        <f t="shared" si="0"/>
        <v>59.103999999999999</v>
      </c>
      <c r="F11" s="19">
        <f t="shared" si="0"/>
        <v>155.19999999999999</v>
      </c>
      <c r="G11" s="24">
        <f t="shared" si="0"/>
        <v>134.57999999999998</v>
      </c>
      <c r="H11" s="19">
        <f t="shared" si="0"/>
        <v>34.4</v>
      </c>
      <c r="I11" s="19">
        <f t="shared" si="0"/>
        <v>106.51</v>
      </c>
    </row>
    <row r="12" spans="1:9" x14ac:dyDescent="0.45">
      <c r="A12" s="11" t="s">
        <v>60</v>
      </c>
      <c r="B12" s="11" t="s">
        <v>90</v>
      </c>
      <c r="C12" s="24">
        <f t="shared" si="1"/>
        <v>567.053</v>
      </c>
      <c r="D12" s="19">
        <f t="shared" si="2"/>
        <v>336.97</v>
      </c>
      <c r="E12" s="19">
        <f t="shared" si="0"/>
        <v>62.103999999999999</v>
      </c>
      <c r="F12" s="19">
        <f t="shared" si="0"/>
        <v>158.19999999999999</v>
      </c>
      <c r="G12" s="24">
        <f t="shared" si="0"/>
        <v>137.57999999999998</v>
      </c>
      <c r="H12" s="19">
        <f t="shared" si="0"/>
        <v>37.4</v>
      </c>
      <c r="I12" s="19">
        <f t="shared" si="0"/>
        <v>109.51</v>
      </c>
    </row>
    <row r="13" spans="1:9" x14ac:dyDescent="0.45">
      <c r="A13" s="11" t="s">
        <v>61</v>
      </c>
      <c r="B13" s="11" t="s">
        <v>90</v>
      </c>
      <c r="C13" s="24">
        <f t="shared" si="1"/>
        <v>565.053</v>
      </c>
      <c r="D13" s="19">
        <f t="shared" si="2"/>
        <v>339.97</v>
      </c>
      <c r="E13" s="19">
        <f t="shared" si="0"/>
        <v>65.103999999999999</v>
      </c>
      <c r="F13" s="19">
        <f t="shared" si="0"/>
        <v>161.19999999999999</v>
      </c>
      <c r="G13" s="24">
        <f t="shared" si="0"/>
        <v>140.57999999999998</v>
      </c>
      <c r="H13" s="19">
        <f t="shared" si="0"/>
        <v>40.4</v>
      </c>
      <c r="I13" s="19">
        <f t="shared" si="0"/>
        <v>112.51</v>
      </c>
    </row>
    <row r="14" spans="1:9" x14ac:dyDescent="0.45">
      <c r="A14" s="10" t="s">
        <v>62</v>
      </c>
      <c r="B14" s="11" t="s">
        <v>90</v>
      </c>
      <c r="C14" s="24">
        <f t="shared" si="1"/>
        <v>563.053</v>
      </c>
      <c r="D14" s="19">
        <f t="shared" si="2"/>
        <v>342.97</v>
      </c>
      <c r="E14" s="19">
        <f t="shared" si="0"/>
        <v>68.103999999999999</v>
      </c>
      <c r="F14" s="19">
        <f t="shared" si="0"/>
        <v>164.2</v>
      </c>
      <c r="G14" s="24">
        <f t="shared" si="0"/>
        <v>143.57999999999998</v>
      </c>
      <c r="H14" s="19">
        <f t="shared" si="0"/>
        <v>43.4</v>
      </c>
      <c r="I14" s="19">
        <f t="shared" si="0"/>
        <v>115.51</v>
      </c>
    </row>
    <row r="15" spans="1:9" x14ac:dyDescent="0.45">
      <c r="A15" s="11" t="s">
        <v>63</v>
      </c>
      <c r="B15" s="11" t="s">
        <v>90</v>
      </c>
      <c r="C15" s="24">
        <f t="shared" si="1"/>
        <v>561.053</v>
      </c>
      <c r="D15" s="19">
        <f t="shared" si="2"/>
        <v>345.97</v>
      </c>
      <c r="E15" s="19">
        <f t="shared" si="0"/>
        <v>71.103999999999999</v>
      </c>
      <c r="F15" s="19">
        <f t="shared" si="0"/>
        <v>167.2</v>
      </c>
      <c r="G15" s="24">
        <f t="shared" si="0"/>
        <v>146.57999999999998</v>
      </c>
      <c r="H15" s="19">
        <f t="shared" si="0"/>
        <v>46.4</v>
      </c>
      <c r="I15" s="19">
        <f t="shared" si="0"/>
        <v>118.51</v>
      </c>
    </row>
    <row r="16" spans="1:9" x14ac:dyDescent="0.45">
      <c r="A16" s="11" t="s">
        <v>64</v>
      </c>
      <c r="B16" s="11" t="s">
        <v>90</v>
      </c>
      <c r="C16" s="24">
        <f t="shared" si="1"/>
        <v>559.053</v>
      </c>
      <c r="D16" s="19">
        <f t="shared" si="2"/>
        <v>348.97</v>
      </c>
      <c r="E16" s="19">
        <f t="shared" si="0"/>
        <v>74.103999999999999</v>
      </c>
      <c r="F16" s="19">
        <f t="shared" si="0"/>
        <v>170.2</v>
      </c>
      <c r="G16" s="24">
        <f t="shared" si="0"/>
        <v>149.57999999999998</v>
      </c>
      <c r="H16" s="19">
        <f t="shared" si="0"/>
        <v>49.4</v>
      </c>
      <c r="I16" s="19">
        <f t="shared" si="0"/>
        <v>121.51</v>
      </c>
    </row>
    <row r="17" spans="1:9" x14ac:dyDescent="0.45">
      <c r="A17" s="11" t="s">
        <v>65</v>
      </c>
      <c r="B17" s="11" t="s">
        <v>90</v>
      </c>
      <c r="C17" s="24">
        <f t="shared" si="1"/>
        <v>557.053</v>
      </c>
      <c r="D17" s="19">
        <f t="shared" si="2"/>
        <v>351.97</v>
      </c>
      <c r="E17" s="19">
        <f t="shared" si="0"/>
        <v>77.103999999999999</v>
      </c>
      <c r="F17" s="19">
        <f t="shared" si="0"/>
        <v>173.2</v>
      </c>
      <c r="G17" s="24">
        <f t="shared" si="0"/>
        <v>152.57999999999998</v>
      </c>
      <c r="H17" s="19">
        <f t="shared" si="0"/>
        <v>52.4</v>
      </c>
      <c r="I17" s="19">
        <f t="shared" si="0"/>
        <v>124.51</v>
      </c>
    </row>
    <row r="18" spans="1:9" x14ac:dyDescent="0.45">
      <c r="A18" s="10" t="s">
        <v>66</v>
      </c>
      <c r="B18" s="11" t="s">
        <v>90</v>
      </c>
      <c r="C18" s="24">
        <f t="shared" si="1"/>
        <v>555.053</v>
      </c>
      <c r="D18" s="19">
        <f t="shared" si="2"/>
        <v>354.97</v>
      </c>
      <c r="E18" s="19">
        <f t="shared" si="0"/>
        <v>80.103999999999999</v>
      </c>
      <c r="F18" s="19">
        <f t="shared" si="0"/>
        <v>176.2</v>
      </c>
      <c r="G18" s="24">
        <f t="shared" si="0"/>
        <v>155.57999999999998</v>
      </c>
      <c r="H18" s="19">
        <f t="shared" si="0"/>
        <v>55.4</v>
      </c>
      <c r="I18" s="19">
        <f t="shared" si="0"/>
        <v>127.51</v>
      </c>
    </row>
    <row r="19" spans="1:9" x14ac:dyDescent="0.45">
      <c r="A19" s="11" t="s">
        <v>67</v>
      </c>
      <c r="B19" s="11" t="s">
        <v>90</v>
      </c>
      <c r="C19" s="24">
        <f t="shared" si="1"/>
        <v>553.053</v>
      </c>
      <c r="D19" s="19">
        <f t="shared" si="2"/>
        <v>357.97</v>
      </c>
      <c r="E19" s="19">
        <f t="shared" si="2"/>
        <v>83.103999999999999</v>
      </c>
      <c r="F19" s="19">
        <f t="shared" si="2"/>
        <v>179.2</v>
      </c>
      <c r="G19" s="24">
        <f t="shared" si="2"/>
        <v>158.57999999999998</v>
      </c>
      <c r="H19" s="19">
        <f t="shared" si="2"/>
        <v>58.4</v>
      </c>
      <c r="I19" s="19">
        <f t="shared" si="2"/>
        <v>130.51</v>
      </c>
    </row>
    <row r="20" spans="1:9" x14ac:dyDescent="0.45">
      <c r="A20" s="11" t="s">
        <v>68</v>
      </c>
      <c r="B20" s="11" t="s">
        <v>90</v>
      </c>
      <c r="C20" s="24">
        <f t="shared" si="1"/>
        <v>551.053</v>
      </c>
      <c r="D20" s="19">
        <f t="shared" ref="D20:I35" si="3">D19+3</f>
        <v>360.97</v>
      </c>
      <c r="E20" s="19">
        <f t="shared" si="3"/>
        <v>86.103999999999999</v>
      </c>
      <c r="F20" s="19">
        <f t="shared" si="3"/>
        <v>182.2</v>
      </c>
      <c r="G20" s="24">
        <f t="shared" si="3"/>
        <v>161.57999999999998</v>
      </c>
      <c r="H20" s="19">
        <f t="shared" si="3"/>
        <v>61.4</v>
      </c>
      <c r="I20" s="19">
        <f t="shared" si="3"/>
        <v>133.51</v>
      </c>
    </row>
    <row r="21" spans="1:9" x14ac:dyDescent="0.45">
      <c r="A21" s="11" t="s">
        <v>69</v>
      </c>
      <c r="B21" s="11" t="s">
        <v>90</v>
      </c>
      <c r="C21" s="24">
        <f t="shared" si="1"/>
        <v>549.053</v>
      </c>
      <c r="D21" s="19">
        <f t="shared" si="3"/>
        <v>363.97</v>
      </c>
      <c r="E21" s="19">
        <f t="shared" si="3"/>
        <v>89.103999999999999</v>
      </c>
      <c r="F21" s="19">
        <f t="shared" si="3"/>
        <v>185.2</v>
      </c>
      <c r="G21" s="24">
        <f t="shared" si="3"/>
        <v>164.57999999999998</v>
      </c>
      <c r="H21" s="19">
        <f t="shared" si="3"/>
        <v>64.400000000000006</v>
      </c>
      <c r="I21" s="19">
        <f t="shared" si="3"/>
        <v>136.51</v>
      </c>
    </row>
    <row r="22" spans="1:9" x14ac:dyDescent="0.45">
      <c r="A22" s="10" t="s">
        <v>70</v>
      </c>
      <c r="B22" s="11" t="s">
        <v>90</v>
      </c>
      <c r="C22" s="24">
        <f t="shared" si="1"/>
        <v>547.053</v>
      </c>
      <c r="D22" s="19">
        <f t="shared" si="3"/>
        <v>366.97</v>
      </c>
      <c r="E22" s="19">
        <f t="shared" si="3"/>
        <v>92.103999999999999</v>
      </c>
      <c r="F22" s="19">
        <f t="shared" si="3"/>
        <v>188.2</v>
      </c>
      <c r="G22" s="24">
        <f t="shared" si="3"/>
        <v>167.57999999999998</v>
      </c>
      <c r="H22" s="19">
        <f t="shared" si="3"/>
        <v>67.400000000000006</v>
      </c>
      <c r="I22" s="19">
        <f t="shared" si="3"/>
        <v>139.51</v>
      </c>
    </row>
    <row r="23" spans="1:9" x14ac:dyDescent="0.45">
      <c r="A23" s="11" t="s">
        <v>71</v>
      </c>
      <c r="B23" s="11" t="s">
        <v>90</v>
      </c>
      <c r="C23" s="24">
        <f t="shared" si="1"/>
        <v>545.053</v>
      </c>
      <c r="D23" s="19">
        <f t="shared" si="3"/>
        <v>369.97</v>
      </c>
      <c r="E23" s="19">
        <f t="shared" si="3"/>
        <v>95.103999999999999</v>
      </c>
      <c r="F23" s="19">
        <f t="shared" si="3"/>
        <v>191.2</v>
      </c>
      <c r="G23" s="24">
        <f t="shared" si="3"/>
        <v>170.57999999999998</v>
      </c>
      <c r="H23" s="19">
        <f t="shared" si="3"/>
        <v>70.400000000000006</v>
      </c>
      <c r="I23" s="19">
        <f t="shared" si="3"/>
        <v>142.51</v>
      </c>
    </row>
    <row r="24" spans="1:9" x14ac:dyDescent="0.45">
      <c r="A24" s="11" t="s">
        <v>72</v>
      </c>
      <c r="B24" s="11" t="s">
        <v>90</v>
      </c>
      <c r="C24" s="24">
        <f t="shared" si="1"/>
        <v>543.053</v>
      </c>
      <c r="D24" s="19">
        <f t="shared" si="3"/>
        <v>372.97</v>
      </c>
      <c r="E24" s="19">
        <f t="shared" si="3"/>
        <v>98.103999999999999</v>
      </c>
      <c r="F24" s="19">
        <f t="shared" si="3"/>
        <v>194.2</v>
      </c>
      <c r="G24" s="24">
        <f t="shared" si="3"/>
        <v>173.57999999999998</v>
      </c>
      <c r="H24" s="19">
        <f t="shared" si="3"/>
        <v>73.400000000000006</v>
      </c>
      <c r="I24" s="19">
        <f t="shared" si="3"/>
        <v>145.51</v>
      </c>
    </row>
    <row r="25" spans="1:9" x14ac:dyDescent="0.45">
      <c r="A25" s="11" t="s">
        <v>73</v>
      </c>
      <c r="B25" s="11" t="s">
        <v>90</v>
      </c>
      <c r="C25" s="24">
        <f t="shared" si="1"/>
        <v>541.053</v>
      </c>
      <c r="D25" s="19">
        <f t="shared" si="3"/>
        <v>375.97</v>
      </c>
      <c r="E25" s="19">
        <f t="shared" si="3"/>
        <v>101.104</v>
      </c>
      <c r="F25" s="19">
        <f t="shared" si="3"/>
        <v>197.2</v>
      </c>
      <c r="G25" s="24">
        <f t="shared" si="3"/>
        <v>176.57999999999998</v>
      </c>
      <c r="H25" s="19">
        <f t="shared" si="3"/>
        <v>76.400000000000006</v>
      </c>
      <c r="I25" s="19">
        <f t="shared" si="3"/>
        <v>148.51</v>
      </c>
    </row>
    <row r="26" spans="1:9" x14ac:dyDescent="0.45">
      <c r="A26" s="10" t="s">
        <v>74</v>
      </c>
      <c r="B26" s="11" t="s">
        <v>90</v>
      </c>
      <c r="C26" s="24">
        <f t="shared" si="1"/>
        <v>539.053</v>
      </c>
      <c r="D26" s="19">
        <f t="shared" si="3"/>
        <v>378.97</v>
      </c>
      <c r="E26" s="19">
        <f t="shared" si="3"/>
        <v>104.104</v>
      </c>
      <c r="F26" s="19">
        <f t="shared" si="3"/>
        <v>200.2</v>
      </c>
      <c r="G26" s="24">
        <f t="shared" si="3"/>
        <v>179.57999999999998</v>
      </c>
      <c r="H26" s="19">
        <f t="shared" si="3"/>
        <v>79.400000000000006</v>
      </c>
      <c r="I26" s="19">
        <f t="shared" si="3"/>
        <v>151.51</v>
      </c>
    </row>
    <row r="27" spans="1:9" x14ac:dyDescent="0.45">
      <c r="A27" s="11" t="s">
        <v>75</v>
      </c>
      <c r="B27" s="11" t="s">
        <v>90</v>
      </c>
      <c r="C27" s="24">
        <f t="shared" si="1"/>
        <v>537.053</v>
      </c>
      <c r="D27" s="19">
        <f t="shared" si="3"/>
        <v>381.97</v>
      </c>
      <c r="E27" s="19">
        <f t="shared" si="3"/>
        <v>107.104</v>
      </c>
      <c r="F27" s="19">
        <f t="shared" si="3"/>
        <v>203.2</v>
      </c>
      <c r="G27" s="24">
        <f t="shared" si="3"/>
        <v>182.57999999999998</v>
      </c>
      <c r="H27" s="19">
        <f t="shared" si="3"/>
        <v>82.4</v>
      </c>
      <c r="I27" s="19">
        <f t="shared" si="3"/>
        <v>154.51</v>
      </c>
    </row>
    <row r="28" spans="1:9" x14ac:dyDescent="0.45">
      <c r="A28" s="11" t="s">
        <v>76</v>
      </c>
      <c r="B28" s="11" t="s">
        <v>90</v>
      </c>
      <c r="C28" s="24">
        <f t="shared" si="1"/>
        <v>535.053</v>
      </c>
      <c r="D28" s="19">
        <f t="shared" si="3"/>
        <v>384.97</v>
      </c>
      <c r="E28" s="19">
        <f t="shared" si="3"/>
        <v>110.104</v>
      </c>
      <c r="F28" s="19">
        <f t="shared" si="3"/>
        <v>206.2</v>
      </c>
      <c r="G28" s="24">
        <f t="shared" si="3"/>
        <v>185.57999999999998</v>
      </c>
      <c r="H28" s="19">
        <f t="shared" si="3"/>
        <v>85.4</v>
      </c>
      <c r="I28" s="19">
        <f t="shared" si="3"/>
        <v>157.51</v>
      </c>
    </row>
    <row r="29" spans="1:9" x14ac:dyDescent="0.45">
      <c r="A29" s="11" t="s">
        <v>77</v>
      </c>
      <c r="B29" s="11" t="s">
        <v>90</v>
      </c>
      <c r="C29" s="24">
        <f t="shared" si="1"/>
        <v>533.053</v>
      </c>
      <c r="D29" s="19">
        <f t="shared" si="3"/>
        <v>387.97</v>
      </c>
      <c r="E29" s="19">
        <f t="shared" si="3"/>
        <v>113.104</v>
      </c>
      <c r="F29" s="19">
        <f t="shared" si="3"/>
        <v>209.2</v>
      </c>
      <c r="G29" s="24">
        <f t="shared" si="3"/>
        <v>188.57999999999998</v>
      </c>
      <c r="H29" s="19">
        <f t="shared" si="3"/>
        <v>88.4</v>
      </c>
      <c r="I29" s="19">
        <f t="shared" si="3"/>
        <v>160.51</v>
      </c>
    </row>
    <row r="30" spans="1:9" x14ac:dyDescent="0.45">
      <c r="A30" s="10" t="s">
        <v>78</v>
      </c>
      <c r="B30" s="11" t="s">
        <v>90</v>
      </c>
      <c r="C30" s="24">
        <f t="shared" si="1"/>
        <v>531.053</v>
      </c>
      <c r="D30" s="19">
        <f t="shared" si="3"/>
        <v>390.97</v>
      </c>
      <c r="E30" s="19">
        <f t="shared" si="3"/>
        <v>116.104</v>
      </c>
      <c r="F30" s="19">
        <f t="shared" si="3"/>
        <v>212.2</v>
      </c>
      <c r="G30" s="24">
        <f t="shared" si="3"/>
        <v>191.57999999999998</v>
      </c>
      <c r="H30" s="19">
        <f t="shared" si="3"/>
        <v>91.4</v>
      </c>
      <c r="I30" s="19">
        <f t="shared" si="3"/>
        <v>163.51</v>
      </c>
    </row>
    <row r="31" spans="1:9" x14ac:dyDescent="0.45">
      <c r="A31" s="11" t="s">
        <v>79</v>
      </c>
      <c r="B31" s="11" t="s">
        <v>90</v>
      </c>
      <c r="C31" s="24">
        <f t="shared" si="1"/>
        <v>529.053</v>
      </c>
      <c r="D31" s="19">
        <f t="shared" si="3"/>
        <v>393.97</v>
      </c>
      <c r="E31" s="19">
        <f t="shared" si="3"/>
        <v>119.104</v>
      </c>
      <c r="F31" s="19">
        <f t="shared" si="3"/>
        <v>215.2</v>
      </c>
      <c r="G31" s="24">
        <f t="shared" si="3"/>
        <v>194.57999999999998</v>
      </c>
      <c r="H31" s="19">
        <f t="shared" si="3"/>
        <v>94.4</v>
      </c>
      <c r="I31" s="19">
        <f t="shared" si="3"/>
        <v>166.51</v>
      </c>
    </row>
    <row r="32" spans="1:9" x14ac:dyDescent="0.45">
      <c r="A32" s="11" t="s">
        <v>80</v>
      </c>
      <c r="B32" s="11" t="s">
        <v>90</v>
      </c>
      <c r="C32" s="24">
        <f t="shared" si="1"/>
        <v>527.053</v>
      </c>
      <c r="D32" s="19">
        <f t="shared" si="3"/>
        <v>396.97</v>
      </c>
      <c r="E32" s="19">
        <f t="shared" si="3"/>
        <v>122.104</v>
      </c>
      <c r="F32" s="19">
        <f t="shared" si="3"/>
        <v>218.2</v>
      </c>
      <c r="G32" s="24">
        <f t="shared" si="3"/>
        <v>197.57999999999998</v>
      </c>
      <c r="H32" s="19">
        <f t="shared" si="3"/>
        <v>97.4</v>
      </c>
      <c r="I32" s="19">
        <f t="shared" si="3"/>
        <v>169.51</v>
      </c>
    </row>
    <row r="33" spans="1:9" x14ac:dyDescent="0.45">
      <c r="A33" s="11" t="s">
        <v>81</v>
      </c>
      <c r="B33" s="11" t="s">
        <v>90</v>
      </c>
      <c r="C33" s="24">
        <f t="shared" si="1"/>
        <v>525.053</v>
      </c>
      <c r="D33" s="19">
        <f t="shared" si="3"/>
        <v>399.97</v>
      </c>
      <c r="E33" s="19">
        <f t="shared" si="3"/>
        <v>125.104</v>
      </c>
      <c r="F33" s="19">
        <f t="shared" si="3"/>
        <v>221.2</v>
      </c>
      <c r="G33" s="24">
        <f t="shared" si="3"/>
        <v>200.57999999999998</v>
      </c>
      <c r="H33" s="19">
        <f t="shared" si="3"/>
        <v>100.4</v>
      </c>
      <c r="I33" s="19">
        <f t="shared" si="3"/>
        <v>172.51</v>
      </c>
    </row>
    <row r="34" spans="1:9" x14ac:dyDescent="0.45">
      <c r="A34" s="10" t="s">
        <v>82</v>
      </c>
      <c r="B34" s="11" t="s">
        <v>90</v>
      </c>
      <c r="C34" s="24">
        <f t="shared" si="1"/>
        <v>523.053</v>
      </c>
      <c r="D34" s="19">
        <f t="shared" si="3"/>
        <v>402.97</v>
      </c>
      <c r="E34" s="19">
        <f t="shared" si="3"/>
        <v>128.10399999999998</v>
      </c>
      <c r="F34" s="19">
        <f t="shared" si="3"/>
        <v>224.2</v>
      </c>
      <c r="G34" s="24">
        <f t="shared" si="3"/>
        <v>203.57999999999998</v>
      </c>
      <c r="H34" s="19">
        <f t="shared" si="3"/>
        <v>103.4</v>
      </c>
      <c r="I34" s="19">
        <f t="shared" si="3"/>
        <v>175.51</v>
      </c>
    </row>
    <row r="35" spans="1:9" x14ac:dyDescent="0.45">
      <c r="A35" s="11" t="s">
        <v>83</v>
      </c>
      <c r="B35" s="11" t="s">
        <v>90</v>
      </c>
      <c r="C35" s="24">
        <f t="shared" si="1"/>
        <v>521.053</v>
      </c>
      <c r="D35" s="19">
        <f t="shared" si="3"/>
        <v>405.97</v>
      </c>
      <c r="E35" s="19">
        <f t="shared" si="3"/>
        <v>131.10399999999998</v>
      </c>
      <c r="F35" s="19">
        <f t="shared" si="3"/>
        <v>227.2</v>
      </c>
      <c r="G35" s="24">
        <f t="shared" si="3"/>
        <v>206.57999999999998</v>
      </c>
      <c r="H35" s="19">
        <f t="shared" si="3"/>
        <v>106.4</v>
      </c>
      <c r="I35" s="19">
        <f t="shared" si="3"/>
        <v>178.51</v>
      </c>
    </row>
    <row r="36" spans="1:9" x14ac:dyDescent="0.45">
      <c r="A36" s="11" t="s">
        <v>84</v>
      </c>
      <c r="B36" s="11" t="s">
        <v>90</v>
      </c>
      <c r="C36" s="24">
        <f t="shared" si="1"/>
        <v>519.053</v>
      </c>
      <c r="D36" s="19">
        <f t="shared" ref="D36:I37" si="4">D35+3</f>
        <v>408.97</v>
      </c>
      <c r="E36" s="19">
        <f t="shared" si="4"/>
        <v>134.10399999999998</v>
      </c>
      <c r="F36" s="19">
        <f t="shared" si="4"/>
        <v>230.2</v>
      </c>
      <c r="G36" s="24">
        <f t="shared" si="4"/>
        <v>209.57999999999998</v>
      </c>
      <c r="H36" s="19">
        <f t="shared" si="4"/>
        <v>109.4</v>
      </c>
      <c r="I36" s="19">
        <f t="shared" si="4"/>
        <v>181.51</v>
      </c>
    </row>
    <row r="37" spans="1:9" x14ac:dyDescent="0.45">
      <c r="A37" s="11" t="s">
        <v>85</v>
      </c>
      <c r="B37" s="11" t="s">
        <v>90</v>
      </c>
      <c r="C37" s="24">
        <f t="shared" si="1"/>
        <v>517.053</v>
      </c>
      <c r="D37" s="19">
        <f t="shared" si="4"/>
        <v>411.97</v>
      </c>
      <c r="E37" s="19">
        <f t="shared" si="4"/>
        <v>137.10399999999998</v>
      </c>
      <c r="F37" s="19">
        <f t="shared" si="4"/>
        <v>233.2</v>
      </c>
      <c r="G37" s="24">
        <f t="shared" si="4"/>
        <v>212.57999999999998</v>
      </c>
      <c r="H37" s="19">
        <f t="shared" si="4"/>
        <v>112.4</v>
      </c>
      <c r="I37" s="19">
        <f t="shared" si="4"/>
        <v>184.51</v>
      </c>
    </row>
    <row r="38" spans="1:9" x14ac:dyDescent="0.45">
      <c r="A38" s="10" t="s">
        <v>50</v>
      </c>
      <c r="B38" s="26" t="s">
        <v>87</v>
      </c>
      <c r="C38" s="24">
        <v>587.053</v>
      </c>
      <c r="D38" s="19">
        <v>306.97000000000003</v>
      </c>
      <c r="E38" s="19">
        <v>32.103999999999999</v>
      </c>
      <c r="F38" s="20">
        <v>128.19999999999999</v>
      </c>
      <c r="G38" s="25">
        <v>107.58</v>
      </c>
      <c r="H38" s="21">
        <v>7.4</v>
      </c>
      <c r="I38" s="20">
        <v>79.510000000000005</v>
      </c>
    </row>
    <row r="39" spans="1:9" x14ac:dyDescent="0.45">
      <c r="A39" s="11" t="s">
        <v>51</v>
      </c>
      <c r="B39" s="26" t="s">
        <v>87</v>
      </c>
      <c r="C39" s="24">
        <f>C38+5</f>
        <v>592.053</v>
      </c>
      <c r="D39" s="19">
        <f>D38-7</f>
        <v>299.97000000000003</v>
      </c>
      <c r="E39" s="19">
        <f>E38-2</f>
        <v>30.103999999999999</v>
      </c>
      <c r="F39" s="19">
        <f>F38-3</f>
        <v>125.19999999999999</v>
      </c>
      <c r="G39" s="24">
        <f>G38+6</f>
        <v>113.58</v>
      </c>
      <c r="H39" s="19">
        <f>H38+2</f>
        <v>9.4</v>
      </c>
      <c r="I39" s="19">
        <f>I38+1</f>
        <v>80.510000000000005</v>
      </c>
    </row>
    <row r="40" spans="1:9" x14ac:dyDescent="0.45">
      <c r="A40" s="11" t="s">
        <v>52</v>
      </c>
      <c r="B40" s="26" t="s">
        <v>87</v>
      </c>
      <c r="C40" s="24">
        <f t="shared" ref="C40:C73" si="5">C39+5</f>
        <v>597.053</v>
      </c>
      <c r="D40" s="19">
        <f t="shared" ref="D40:D73" si="6">D39-7</f>
        <v>292.97000000000003</v>
      </c>
      <c r="E40" s="19">
        <f t="shared" ref="E40:E73" si="7">E39-2</f>
        <v>28.103999999999999</v>
      </c>
      <c r="F40" s="19">
        <f t="shared" ref="F40:F73" si="8">F39-3</f>
        <v>122.19999999999999</v>
      </c>
      <c r="G40" s="24">
        <f t="shared" ref="G40:G73" si="9">G39+6</f>
        <v>119.58</v>
      </c>
      <c r="H40" s="19">
        <f t="shared" ref="H40:H73" si="10">H39+2</f>
        <v>11.4</v>
      </c>
      <c r="I40" s="19">
        <f t="shared" ref="I40:I73" si="11">I39+1</f>
        <v>81.510000000000005</v>
      </c>
    </row>
    <row r="41" spans="1:9" x14ac:dyDescent="0.45">
      <c r="A41" s="11" t="s">
        <v>53</v>
      </c>
      <c r="B41" s="26" t="s">
        <v>87</v>
      </c>
      <c r="C41" s="24">
        <f t="shared" si="5"/>
        <v>602.053</v>
      </c>
      <c r="D41" s="19">
        <f t="shared" si="6"/>
        <v>285.97000000000003</v>
      </c>
      <c r="E41" s="19">
        <f t="shared" si="7"/>
        <v>26.103999999999999</v>
      </c>
      <c r="F41" s="19">
        <f t="shared" si="8"/>
        <v>119.19999999999999</v>
      </c>
      <c r="G41" s="24">
        <f t="shared" si="9"/>
        <v>125.58</v>
      </c>
      <c r="H41" s="19">
        <f t="shared" si="10"/>
        <v>13.4</v>
      </c>
      <c r="I41" s="19">
        <f t="shared" si="11"/>
        <v>82.51</v>
      </c>
    </row>
    <row r="42" spans="1:9" x14ac:dyDescent="0.45">
      <c r="A42" s="10" t="s">
        <v>54</v>
      </c>
      <c r="B42" s="26" t="s">
        <v>87</v>
      </c>
      <c r="C42" s="24">
        <f t="shared" si="5"/>
        <v>607.053</v>
      </c>
      <c r="D42" s="19">
        <f t="shared" si="6"/>
        <v>278.97000000000003</v>
      </c>
      <c r="E42" s="19">
        <f t="shared" si="7"/>
        <v>24.103999999999999</v>
      </c>
      <c r="F42" s="19">
        <f t="shared" si="8"/>
        <v>116.19999999999999</v>
      </c>
      <c r="G42" s="24">
        <f t="shared" si="9"/>
        <v>131.57999999999998</v>
      </c>
      <c r="H42" s="19">
        <f t="shared" si="10"/>
        <v>15.4</v>
      </c>
      <c r="I42" s="19">
        <f t="shared" si="11"/>
        <v>83.51</v>
      </c>
    </row>
    <row r="43" spans="1:9" x14ac:dyDescent="0.45">
      <c r="A43" s="11" t="s">
        <v>55</v>
      </c>
      <c r="B43" s="26" t="s">
        <v>87</v>
      </c>
      <c r="C43" s="24">
        <f t="shared" si="5"/>
        <v>612.053</v>
      </c>
      <c r="D43" s="19">
        <f t="shared" si="6"/>
        <v>271.97000000000003</v>
      </c>
      <c r="E43" s="19">
        <f t="shared" si="7"/>
        <v>22.103999999999999</v>
      </c>
      <c r="F43" s="19">
        <f t="shared" si="8"/>
        <v>113.19999999999999</v>
      </c>
      <c r="G43" s="24">
        <f t="shared" si="9"/>
        <v>137.57999999999998</v>
      </c>
      <c r="H43" s="19">
        <f t="shared" si="10"/>
        <v>17.399999999999999</v>
      </c>
      <c r="I43" s="19">
        <f t="shared" si="11"/>
        <v>84.51</v>
      </c>
    </row>
    <row r="44" spans="1:9" x14ac:dyDescent="0.45">
      <c r="A44" s="11" t="s">
        <v>56</v>
      </c>
      <c r="B44" s="26" t="s">
        <v>87</v>
      </c>
      <c r="C44" s="24">
        <f t="shared" si="5"/>
        <v>617.053</v>
      </c>
      <c r="D44" s="19">
        <f t="shared" si="6"/>
        <v>264.97000000000003</v>
      </c>
      <c r="E44" s="19">
        <f t="shared" si="7"/>
        <v>20.103999999999999</v>
      </c>
      <c r="F44" s="19">
        <f t="shared" si="8"/>
        <v>110.19999999999999</v>
      </c>
      <c r="G44" s="24">
        <f t="shared" si="9"/>
        <v>143.57999999999998</v>
      </c>
      <c r="H44" s="19">
        <f t="shared" si="10"/>
        <v>19.399999999999999</v>
      </c>
      <c r="I44" s="19">
        <f t="shared" si="11"/>
        <v>85.51</v>
      </c>
    </row>
    <row r="45" spans="1:9" x14ac:dyDescent="0.45">
      <c r="A45" s="11" t="s">
        <v>57</v>
      </c>
      <c r="B45" s="26" t="s">
        <v>87</v>
      </c>
      <c r="C45" s="24">
        <f t="shared" si="5"/>
        <v>622.053</v>
      </c>
      <c r="D45" s="19">
        <f t="shared" si="6"/>
        <v>257.97000000000003</v>
      </c>
      <c r="E45" s="19">
        <f t="shared" si="7"/>
        <v>18.103999999999999</v>
      </c>
      <c r="F45" s="19">
        <f t="shared" si="8"/>
        <v>107.19999999999999</v>
      </c>
      <c r="G45" s="24">
        <f t="shared" si="9"/>
        <v>149.57999999999998</v>
      </c>
      <c r="H45" s="19">
        <f t="shared" si="10"/>
        <v>21.4</v>
      </c>
      <c r="I45" s="19">
        <f t="shared" si="11"/>
        <v>86.51</v>
      </c>
    </row>
    <row r="46" spans="1:9" x14ac:dyDescent="0.45">
      <c r="A46" s="10" t="s">
        <v>58</v>
      </c>
      <c r="B46" s="26" t="s">
        <v>87</v>
      </c>
      <c r="C46" s="24">
        <f t="shared" si="5"/>
        <v>627.053</v>
      </c>
      <c r="D46" s="19">
        <f t="shared" si="6"/>
        <v>250.97000000000003</v>
      </c>
      <c r="E46" s="19">
        <f t="shared" si="7"/>
        <v>16.103999999999999</v>
      </c>
      <c r="F46" s="19">
        <f t="shared" si="8"/>
        <v>104.19999999999999</v>
      </c>
      <c r="G46" s="24">
        <f t="shared" si="9"/>
        <v>155.57999999999998</v>
      </c>
      <c r="H46" s="19">
        <f t="shared" si="10"/>
        <v>23.4</v>
      </c>
      <c r="I46" s="19">
        <f t="shared" si="11"/>
        <v>87.51</v>
      </c>
    </row>
    <row r="47" spans="1:9" x14ac:dyDescent="0.45">
      <c r="A47" s="11" t="s">
        <v>59</v>
      </c>
      <c r="B47" s="26" t="s">
        <v>87</v>
      </c>
      <c r="C47" s="24">
        <f t="shared" si="5"/>
        <v>632.053</v>
      </c>
      <c r="D47" s="19">
        <f t="shared" si="6"/>
        <v>243.97000000000003</v>
      </c>
      <c r="E47" s="19">
        <f t="shared" si="7"/>
        <v>14.103999999999999</v>
      </c>
      <c r="F47" s="19">
        <f t="shared" si="8"/>
        <v>101.19999999999999</v>
      </c>
      <c r="G47" s="24">
        <f t="shared" si="9"/>
        <v>161.57999999999998</v>
      </c>
      <c r="H47" s="19">
        <f t="shared" si="10"/>
        <v>25.4</v>
      </c>
      <c r="I47" s="19">
        <f t="shared" si="11"/>
        <v>88.51</v>
      </c>
    </row>
    <row r="48" spans="1:9" x14ac:dyDescent="0.45">
      <c r="A48" s="11" t="s">
        <v>60</v>
      </c>
      <c r="B48" s="26" t="s">
        <v>87</v>
      </c>
      <c r="C48" s="24">
        <f t="shared" si="5"/>
        <v>637.053</v>
      </c>
      <c r="D48" s="19">
        <f t="shared" si="6"/>
        <v>236.97000000000003</v>
      </c>
      <c r="E48" s="19">
        <f t="shared" si="7"/>
        <v>12.103999999999999</v>
      </c>
      <c r="F48" s="19">
        <f t="shared" si="8"/>
        <v>98.199999999999989</v>
      </c>
      <c r="G48" s="24">
        <f t="shared" si="9"/>
        <v>167.57999999999998</v>
      </c>
      <c r="H48" s="19">
        <f t="shared" si="10"/>
        <v>27.4</v>
      </c>
      <c r="I48" s="19">
        <f t="shared" si="11"/>
        <v>89.51</v>
      </c>
    </row>
    <row r="49" spans="1:9" x14ac:dyDescent="0.45">
      <c r="A49" s="11" t="s">
        <v>61</v>
      </c>
      <c r="B49" s="26" t="s">
        <v>87</v>
      </c>
      <c r="C49" s="24">
        <f t="shared" si="5"/>
        <v>642.053</v>
      </c>
      <c r="D49" s="19">
        <f t="shared" si="6"/>
        <v>229.97000000000003</v>
      </c>
      <c r="E49" s="19">
        <f t="shared" si="7"/>
        <v>10.103999999999999</v>
      </c>
      <c r="F49" s="19">
        <f t="shared" si="8"/>
        <v>95.199999999999989</v>
      </c>
      <c r="G49" s="24">
        <f t="shared" si="9"/>
        <v>173.57999999999998</v>
      </c>
      <c r="H49" s="19">
        <f t="shared" si="10"/>
        <v>29.4</v>
      </c>
      <c r="I49" s="19">
        <f t="shared" si="11"/>
        <v>90.51</v>
      </c>
    </row>
    <row r="50" spans="1:9" x14ac:dyDescent="0.45">
      <c r="A50" s="10" t="s">
        <v>62</v>
      </c>
      <c r="B50" s="26" t="s">
        <v>87</v>
      </c>
      <c r="C50" s="24">
        <f t="shared" si="5"/>
        <v>647.053</v>
      </c>
      <c r="D50" s="19">
        <f t="shared" si="6"/>
        <v>222.97000000000003</v>
      </c>
      <c r="E50" s="19">
        <f t="shared" si="7"/>
        <v>8.1039999999999992</v>
      </c>
      <c r="F50" s="19">
        <f t="shared" si="8"/>
        <v>92.199999999999989</v>
      </c>
      <c r="G50" s="24">
        <f t="shared" si="9"/>
        <v>179.57999999999998</v>
      </c>
      <c r="H50" s="19">
        <f t="shared" si="10"/>
        <v>31.4</v>
      </c>
      <c r="I50" s="19">
        <f t="shared" si="11"/>
        <v>91.51</v>
      </c>
    </row>
    <row r="51" spans="1:9" x14ac:dyDescent="0.45">
      <c r="A51" s="11" t="s">
        <v>63</v>
      </c>
      <c r="B51" s="26" t="s">
        <v>87</v>
      </c>
      <c r="C51" s="24">
        <f t="shared" si="5"/>
        <v>652.053</v>
      </c>
      <c r="D51" s="19">
        <f t="shared" si="6"/>
        <v>215.97000000000003</v>
      </c>
      <c r="E51" s="19">
        <f t="shared" si="7"/>
        <v>6.1039999999999992</v>
      </c>
      <c r="F51" s="19">
        <f t="shared" si="8"/>
        <v>89.199999999999989</v>
      </c>
      <c r="G51" s="24">
        <f t="shared" si="9"/>
        <v>185.57999999999998</v>
      </c>
      <c r="H51" s="19">
        <f t="shared" si="10"/>
        <v>33.4</v>
      </c>
      <c r="I51" s="19">
        <f t="shared" si="11"/>
        <v>92.51</v>
      </c>
    </row>
    <row r="52" spans="1:9" x14ac:dyDescent="0.45">
      <c r="A52" s="11" t="s">
        <v>64</v>
      </c>
      <c r="B52" s="26" t="s">
        <v>87</v>
      </c>
      <c r="C52" s="24">
        <f t="shared" si="5"/>
        <v>657.053</v>
      </c>
      <c r="D52" s="19">
        <f t="shared" si="6"/>
        <v>208.97000000000003</v>
      </c>
      <c r="E52" s="19">
        <f t="shared" si="7"/>
        <v>4.1039999999999992</v>
      </c>
      <c r="F52" s="19">
        <f t="shared" si="8"/>
        <v>86.199999999999989</v>
      </c>
      <c r="G52" s="24">
        <f t="shared" si="9"/>
        <v>191.57999999999998</v>
      </c>
      <c r="H52" s="19">
        <f t="shared" si="10"/>
        <v>35.4</v>
      </c>
      <c r="I52" s="19">
        <f t="shared" si="11"/>
        <v>93.51</v>
      </c>
    </row>
    <row r="53" spans="1:9" x14ac:dyDescent="0.45">
      <c r="A53" s="11" t="s">
        <v>65</v>
      </c>
      <c r="B53" s="26" t="s">
        <v>87</v>
      </c>
      <c r="C53" s="24">
        <f t="shared" si="5"/>
        <v>662.053</v>
      </c>
      <c r="D53" s="19">
        <f t="shared" si="6"/>
        <v>201.97000000000003</v>
      </c>
      <c r="E53" s="19">
        <f t="shared" si="7"/>
        <v>2.1039999999999992</v>
      </c>
      <c r="F53" s="19">
        <f t="shared" si="8"/>
        <v>83.199999999999989</v>
      </c>
      <c r="G53" s="24">
        <f t="shared" si="9"/>
        <v>197.57999999999998</v>
      </c>
      <c r="H53" s="19">
        <f t="shared" si="10"/>
        <v>37.4</v>
      </c>
      <c r="I53" s="19">
        <f t="shared" si="11"/>
        <v>94.51</v>
      </c>
    </row>
    <row r="54" spans="1:9" x14ac:dyDescent="0.45">
      <c r="A54" s="10" t="s">
        <v>66</v>
      </c>
      <c r="B54" s="26" t="s">
        <v>87</v>
      </c>
      <c r="C54" s="24">
        <f t="shared" si="5"/>
        <v>667.053</v>
      </c>
      <c r="D54" s="19">
        <f t="shared" si="6"/>
        <v>194.97000000000003</v>
      </c>
      <c r="E54" s="19">
        <f t="shared" si="7"/>
        <v>0.1039999999999992</v>
      </c>
      <c r="F54" s="19">
        <f t="shared" si="8"/>
        <v>80.199999999999989</v>
      </c>
      <c r="G54" s="24">
        <f t="shared" si="9"/>
        <v>203.57999999999998</v>
      </c>
      <c r="H54" s="19">
        <f t="shared" si="10"/>
        <v>39.4</v>
      </c>
      <c r="I54" s="19">
        <f t="shared" si="11"/>
        <v>95.51</v>
      </c>
    </row>
    <row r="55" spans="1:9" x14ac:dyDescent="0.45">
      <c r="A55" s="11" t="s">
        <v>67</v>
      </c>
      <c r="B55" s="26" t="s">
        <v>87</v>
      </c>
      <c r="C55" s="24">
        <f t="shared" si="5"/>
        <v>672.053</v>
      </c>
      <c r="D55" s="19">
        <f t="shared" si="6"/>
        <v>187.97000000000003</v>
      </c>
      <c r="E55" s="19">
        <f t="shared" si="7"/>
        <v>-1.8960000000000008</v>
      </c>
      <c r="F55" s="19">
        <f t="shared" si="8"/>
        <v>77.199999999999989</v>
      </c>
      <c r="G55" s="24">
        <f t="shared" si="9"/>
        <v>209.57999999999998</v>
      </c>
      <c r="H55" s="19">
        <f t="shared" si="10"/>
        <v>41.4</v>
      </c>
      <c r="I55" s="19">
        <f t="shared" si="11"/>
        <v>96.51</v>
      </c>
    </row>
    <row r="56" spans="1:9" x14ac:dyDescent="0.45">
      <c r="A56" s="11" t="s">
        <v>68</v>
      </c>
      <c r="B56" s="26" t="s">
        <v>87</v>
      </c>
      <c r="C56" s="24">
        <f t="shared" si="5"/>
        <v>677.053</v>
      </c>
      <c r="D56" s="19">
        <f t="shared" si="6"/>
        <v>180.97000000000003</v>
      </c>
      <c r="E56" s="19">
        <f t="shared" si="7"/>
        <v>-3.8960000000000008</v>
      </c>
      <c r="F56" s="19">
        <f t="shared" si="8"/>
        <v>74.199999999999989</v>
      </c>
      <c r="G56" s="24">
        <f t="shared" si="9"/>
        <v>215.57999999999998</v>
      </c>
      <c r="H56" s="19">
        <f t="shared" si="10"/>
        <v>43.4</v>
      </c>
      <c r="I56" s="19">
        <f t="shared" si="11"/>
        <v>97.51</v>
      </c>
    </row>
    <row r="57" spans="1:9" x14ac:dyDescent="0.45">
      <c r="A57" s="11" t="s">
        <v>69</v>
      </c>
      <c r="B57" s="26" t="s">
        <v>87</v>
      </c>
      <c r="C57" s="24">
        <f t="shared" si="5"/>
        <v>682.053</v>
      </c>
      <c r="D57" s="19">
        <f t="shared" si="6"/>
        <v>173.97000000000003</v>
      </c>
      <c r="E57" s="19">
        <f t="shared" si="7"/>
        <v>-5.8960000000000008</v>
      </c>
      <c r="F57" s="19">
        <f t="shared" si="8"/>
        <v>71.199999999999989</v>
      </c>
      <c r="G57" s="24">
        <f t="shared" si="9"/>
        <v>221.57999999999998</v>
      </c>
      <c r="H57" s="19">
        <f t="shared" si="10"/>
        <v>45.4</v>
      </c>
      <c r="I57" s="19">
        <f t="shared" si="11"/>
        <v>98.51</v>
      </c>
    </row>
    <row r="58" spans="1:9" x14ac:dyDescent="0.45">
      <c r="A58" s="10" t="s">
        <v>70</v>
      </c>
      <c r="B58" s="26" t="s">
        <v>87</v>
      </c>
      <c r="C58" s="24">
        <f t="shared" si="5"/>
        <v>687.053</v>
      </c>
      <c r="D58" s="19">
        <f t="shared" si="6"/>
        <v>166.97000000000003</v>
      </c>
      <c r="E58" s="19">
        <f t="shared" si="7"/>
        <v>-7.8960000000000008</v>
      </c>
      <c r="F58" s="19">
        <f t="shared" si="8"/>
        <v>68.199999999999989</v>
      </c>
      <c r="G58" s="24">
        <f t="shared" si="9"/>
        <v>227.57999999999998</v>
      </c>
      <c r="H58" s="19">
        <f t="shared" si="10"/>
        <v>47.4</v>
      </c>
      <c r="I58" s="19">
        <f t="shared" si="11"/>
        <v>99.51</v>
      </c>
    </row>
    <row r="59" spans="1:9" x14ac:dyDescent="0.45">
      <c r="A59" s="11" t="s">
        <v>71</v>
      </c>
      <c r="B59" s="26" t="s">
        <v>87</v>
      </c>
      <c r="C59" s="24">
        <f t="shared" si="5"/>
        <v>692.053</v>
      </c>
      <c r="D59" s="19">
        <f t="shared" si="6"/>
        <v>159.97000000000003</v>
      </c>
      <c r="E59" s="19">
        <f t="shared" si="7"/>
        <v>-9.8960000000000008</v>
      </c>
      <c r="F59" s="19">
        <f t="shared" si="8"/>
        <v>65.199999999999989</v>
      </c>
      <c r="G59" s="24">
        <f t="shared" si="9"/>
        <v>233.57999999999998</v>
      </c>
      <c r="H59" s="19">
        <f t="shared" si="10"/>
        <v>49.4</v>
      </c>
      <c r="I59" s="19">
        <f t="shared" si="11"/>
        <v>100.51</v>
      </c>
    </row>
    <row r="60" spans="1:9" x14ac:dyDescent="0.45">
      <c r="A60" s="11" t="s">
        <v>72</v>
      </c>
      <c r="B60" s="26" t="s">
        <v>87</v>
      </c>
      <c r="C60" s="24">
        <f t="shared" si="5"/>
        <v>697.053</v>
      </c>
      <c r="D60" s="19">
        <f t="shared" si="6"/>
        <v>152.97000000000003</v>
      </c>
      <c r="E60" s="19">
        <f t="shared" si="7"/>
        <v>-11.896000000000001</v>
      </c>
      <c r="F60" s="19">
        <f t="shared" si="8"/>
        <v>62.199999999999989</v>
      </c>
      <c r="G60" s="24">
        <f t="shared" si="9"/>
        <v>239.57999999999998</v>
      </c>
      <c r="H60" s="19">
        <f t="shared" si="10"/>
        <v>51.4</v>
      </c>
      <c r="I60" s="19">
        <f t="shared" si="11"/>
        <v>101.51</v>
      </c>
    </row>
    <row r="61" spans="1:9" x14ac:dyDescent="0.45">
      <c r="A61" s="11" t="s">
        <v>73</v>
      </c>
      <c r="B61" s="26" t="s">
        <v>87</v>
      </c>
      <c r="C61" s="24">
        <f t="shared" si="5"/>
        <v>702.053</v>
      </c>
      <c r="D61" s="19">
        <f t="shared" si="6"/>
        <v>145.97000000000003</v>
      </c>
      <c r="E61" s="19">
        <f t="shared" si="7"/>
        <v>-13.896000000000001</v>
      </c>
      <c r="F61" s="19">
        <f t="shared" si="8"/>
        <v>59.199999999999989</v>
      </c>
      <c r="G61" s="24">
        <f t="shared" si="9"/>
        <v>245.57999999999998</v>
      </c>
      <c r="H61" s="19">
        <f t="shared" si="10"/>
        <v>53.4</v>
      </c>
      <c r="I61" s="19">
        <f t="shared" si="11"/>
        <v>102.51</v>
      </c>
    </row>
    <row r="62" spans="1:9" x14ac:dyDescent="0.45">
      <c r="A62" s="10" t="s">
        <v>74</v>
      </c>
      <c r="B62" s="26" t="s">
        <v>87</v>
      </c>
      <c r="C62" s="24">
        <f t="shared" si="5"/>
        <v>707.053</v>
      </c>
      <c r="D62" s="19">
        <f t="shared" si="6"/>
        <v>138.97000000000003</v>
      </c>
      <c r="E62" s="19">
        <f t="shared" si="7"/>
        <v>-15.896000000000001</v>
      </c>
      <c r="F62" s="19">
        <f t="shared" si="8"/>
        <v>56.199999999999989</v>
      </c>
      <c r="G62" s="24">
        <f t="shared" si="9"/>
        <v>251.57999999999998</v>
      </c>
      <c r="H62" s="19">
        <f t="shared" si="10"/>
        <v>55.4</v>
      </c>
      <c r="I62" s="19">
        <f t="shared" si="11"/>
        <v>103.51</v>
      </c>
    </row>
    <row r="63" spans="1:9" x14ac:dyDescent="0.45">
      <c r="A63" s="11" t="s">
        <v>75</v>
      </c>
      <c r="B63" s="26" t="s">
        <v>87</v>
      </c>
      <c r="C63" s="24">
        <f t="shared" si="5"/>
        <v>712.053</v>
      </c>
      <c r="D63" s="19">
        <f t="shared" si="6"/>
        <v>131.97000000000003</v>
      </c>
      <c r="E63" s="19">
        <f t="shared" si="7"/>
        <v>-17.896000000000001</v>
      </c>
      <c r="F63" s="19">
        <f t="shared" si="8"/>
        <v>53.199999999999989</v>
      </c>
      <c r="G63" s="24">
        <f t="shared" si="9"/>
        <v>257.58</v>
      </c>
      <c r="H63" s="19">
        <f t="shared" si="10"/>
        <v>57.4</v>
      </c>
      <c r="I63" s="19">
        <f t="shared" si="11"/>
        <v>104.51</v>
      </c>
    </row>
    <row r="64" spans="1:9" x14ac:dyDescent="0.45">
      <c r="A64" s="11" t="s">
        <v>76</v>
      </c>
      <c r="B64" s="26" t="s">
        <v>87</v>
      </c>
      <c r="C64" s="24">
        <f t="shared" si="5"/>
        <v>717.053</v>
      </c>
      <c r="D64" s="19">
        <f t="shared" si="6"/>
        <v>124.97000000000003</v>
      </c>
      <c r="E64" s="19">
        <f t="shared" si="7"/>
        <v>-19.896000000000001</v>
      </c>
      <c r="F64" s="19">
        <f t="shared" si="8"/>
        <v>50.199999999999989</v>
      </c>
      <c r="G64" s="24">
        <f t="shared" si="9"/>
        <v>263.58</v>
      </c>
      <c r="H64" s="19">
        <f t="shared" si="10"/>
        <v>59.4</v>
      </c>
      <c r="I64" s="19">
        <f t="shared" si="11"/>
        <v>105.51</v>
      </c>
    </row>
    <row r="65" spans="1:9" x14ac:dyDescent="0.45">
      <c r="A65" s="11" t="s">
        <v>77</v>
      </c>
      <c r="B65" s="26" t="s">
        <v>87</v>
      </c>
      <c r="C65" s="24">
        <f t="shared" si="5"/>
        <v>722.053</v>
      </c>
      <c r="D65" s="19">
        <f t="shared" si="6"/>
        <v>117.97000000000003</v>
      </c>
      <c r="E65" s="19">
        <f t="shared" si="7"/>
        <v>-21.896000000000001</v>
      </c>
      <c r="F65" s="19">
        <f t="shared" si="8"/>
        <v>47.199999999999989</v>
      </c>
      <c r="G65" s="24">
        <f t="shared" si="9"/>
        <v>269.58</v>
      </c>
      <c r="H65" s="19">
        <f t="shared" si="10"/>
        <v>61.4</v>
      </c>
      <c r="I65" s="19">
        <f t="shared" si="11"/>
        <v>106.51</v>
      </c>
    </row>
    <row r="66" spans="1:9" x14ac:dyDescent="0.45">
      <c r="A66" s="10" t="s">
        <v>78</v>
      </c>
      <c r="B66" s="26" t="s">
        <v>87</v>
      </c>
      <c r="C66" s="24">
        <f t="shared" si="5"/>
        <v>727.053</v>
      </c>
      <c r="D66" s="19">
        <f t="shared" si="6"/>
        <v>110.97000000000003</v>
      </c>
      <c r="E66" s="19">
        <f t="shared" si="7"/>
        <v>-23.896000000000001</v>
      </c>
      <c r="F66" s="19">
        <f t="shared" si="8"/>
        <v>44.199999999999989</v>
      </c>
      <c r="G66" s="24">
        <f t="shared" si="9"/>
        <v>275.58</v>
      </c>
      <c r="H66" s="19">
        <f t="shared" si="10"/>
        <v>63.4</v>
      </c>
      <c r="I66" s="19">
        <f t="shared" si="11"/>
        <v>107.51</v>
      </c>
    </row>
    <row r="67" spans="1:9" x14ac:dyDescent="0.45">
      <c r="A67" s="11" t="s">
        <v>79</v>
      </c>
      <c r="B67" s="26" t="s">
        <v>87</v>
      </c>
      <c r="C67" s="24">
        <f t="shared" si="5"/>
        <v>732.053</v>
      </c>
      <c r="D67" s="19">
        <f t="shared" si="6"/>
        <v>103.97000000000003</v>
      </c>
      <c r="E67" s="19">
        <f t="shared" si="7"/>
        <v>-25.896000000000001</v>
      </c>
      <c r="F67" s="19">
        <f t="shared" si="8"/>
        <v>41.199999999999989</v>
      </c>
      <c r="G67" s="24">
        <f t="shared" si="9"/>
        <v>281.58</v>
      </c>
      <c r="H67" s="19">
        <f t="shared" si="10"/>
        <v>65.400000000000006</v>
      </c>
      <c r="I67" s="19">
        <f t="shared" si="11"/>
        <v>108.51</v>
      </c>
    </row>
    <row r="68" spans="1:9" x14ac:dyDescent="0.45">
      <c r="A68" s="11" t="s">
        <v>80</v>
      </c>
      <c r="B68" s="26" t="s">
        <v>87</v>
      </c>
      <c r="C68" s="24">
        <f t="shared" si="5"/>
        <v>737.053</v>
      </c>
      <c r="D68" s="19">
        <f t="shared" si="6"/>
        <v>96.970000000000027</v>
      </c>
      <c r="E68" s="19">
        <f t="shared" si="7"/>
        <v>-27.896000000000001</v>
      </c>
      <c r="F68" s="19">
        <f t="shared" si="8"/>
        <v>38.199999999999989</v>
      </c>
      <c r="G68" s="24">
        <f t="shared" si="9"/>
        <v>287.58</v>
      </c>
      <c r="H68" s="19">
        <f t="shared" si="10"/>
        <v>67.400000000000006</v>
      </c>
      <c r="I68" s="19">
        <f t="shared" si="11"/>
        <v>109.51</v>
      </c>
    </row>
    <row r="69" spans="1:9" x14ac:dyDescent="0.45">
      <c r="A69" s="11" t="s">
        <v>81</v>
      </c>
      <c r="B69" s="26" t="s">
        <v>87</v>
      </c>
      <c r="C69" s="24">
        <f t="shared" si="5"/>
        <v>742.053</v>
      </c>
      <c r="D69" s="19">
        <f t="shared" si="6"/>
        <v>89.970000000000027</v>
      </c>
      <c r="E69" s="19">
        <f t="shared" si="7"/>
        <v>-29.896000000000001</v>
      </c>
      <c r="F69" s="19">
        <f t="shared" si="8"/>
        <v>35.199999999999989</v>
      </c>
      <c r="G69" s="24">
        <f t="shared" si="9"/>
        <v>293.58</v>
      </c>
      <c r="H69" s="19">
        <f t="shared" si="10"/>
        <v>69.400000000000006</v>
      </c>
      <c r="I69" s="19">
        <f t="shared" si="11"/>
        <v>110.51</v>
      </c>
    </row>
    <row r="70" spans="1:9" x14ac:dyDescent="0.45">
      <c r="A70" s="10" t="s">
        <v>82</v>
      </c>
      <c r="B70" s="26" t="s">
        <v>87</v>
      </c>
      <c r="C70" s="24">
        <f t="shared" si="5"/>
        <v>747.053</v>
      </c>
      <c r="D70" s="19">
        <f t="shared" si="6"/>
        <v>82.970000000000027</v>
      </c>
      <c r="E70" s="19">
        <f t="shared" si="7"/>
        <v>-31.896000000000001</v>
      </c>
      <c r="F70" s="19">
        <f t="shared" si="8"/>
        <v>32.199999999999989</v>
      </c>
      <c r="G70" s="24">
        <f t="shared" si="9"/>
        <v>299.58</v>
      </c>
      <c r="H70" s="19">
        <f t="shared" si="10"/>
        <v>71.400000000000006</v>
      </c>
      <c r="I70" s="19">
        <f t="shared" si="11"/>
        <v>111.51</v>
      </c>
    </row>
    <row r="71" spans="1:9" x14ac:dyDescent="0.45">
      <c r="A71" s="11" t="s">
        <v>83</v>
      </c>
      <c r="B71" s="26" t="s">
        <v>87</v>
      </c>
      <c r="C71" s="24">
        <f t="shared" si="5"/>
        <v>752.053</v>
      </c>
      <c r="D71" s="19">
        <f t="shared" si="6"/>
        <v>75.970000000000027</v>
      </c>
      <c r="E71" s="19">
        <f t="shared" si="7"/>
        <v>-33.896000000000001</v>
      </c>
      <c r="F71" s="19">
        <f t="shared" si="8"/>
        <v>29.199999999999989</v>
      </c>
      <c r="G71" s="24">
        <f t="shared" si="9"/>
        <v>305.58</v>
      </c>
      <c r="H71" s="19">
        <f t="shared" si="10"/>
        <v>73.400000000000006</v>
      </c>
      <c r="I71" s="19">
        <f t="shared" si="11"/>
        <v>112.51</v>
      </c>
    </row>
    <row r="72" spans="1:9" x14ac:dyDescent="0.45">
      <c r="A72" s="11" t="s">
        <v>84</v>
      </c>
      <c r="B72" s="26" t="s">
        <v>87</v>
      </c>
      <c r="C72" s="24">
        <f t="shared" si="5"/>
        <v>757.053</v>
      </c>
      <c r="D72" s="19">
        <f t="shared" si="6"/>
        <v>68.970000000000027</v>
      </c>
      <c r="E72" s="19">
        <f t="shared" si="7"/>
        <v>-35.896000000000001</v>
      </c>
      <c r="F72" s="19">
        <f t="shared" si="8"/>
        <v>26.199999999999989</v>
      </c>
      <c r="G72" s="24">
        <f t="shared" si="9"/>
        <v>311.58</v>
      </c>
      <c r="H72" s="19">
        <f t="shared" si="10"/>
        <v>75.400000000000006</v>
      </c>
      <c r="I72" s="19">
        <f t="shared" si="11"/>
        <v>113.51</v>
      </c>
    </row>
    <row r="73" spans="1:9" x14ac:dyDescent="0.45">
      <c r="A73" s="11" t="s">
        <v>85</v>
      </c>
      <c r="B73" s="26" t="s">
        <v>87</v>
      </c>
      <c r="C73" s="24">
        <f t="shared" si="5"/>
        <v>762.053</v>
      </c>
      <c r="D73" s="19">
        <f t="shared" si="6"/>
        <v>61.970000000000027</v>
      </c>
      <c r="E73" s="19">
        <f t="shared" si="7"/>
        <v>-37.896000000000001</v>
      </c>
      <c r="F73" s="19">
        <f t="shared" si="8"/>
        <v>23.199999999999989</v>
      </c>
      <c r="G73" s="24">
        <f t="shared" si="9"/>
        <v>317.58</v>
      </c>
      <c r="H73" s="19">
        <f t="shared" si="10"/>
        <v>77.400000000000006</v>
      </c>
      <c r="I73" s="19">
        <f t="shared" si="11"/>
        <v>114.51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48D5-F107-4EC1-AE5F-0D344627D6D8}">
  <dimension ref="A1:C1"/>
  <sheetViews>
    <sheetView workbookViewId="0">
      <selection activeCell="B9" sqref="B9"/>
    </sheetView>
  </sheetViews>
  <sheetFormatPr baseColWidth="10" defaultRowHeight="14.25" x14ac:dyDescent="0.45"/>
  <cols>
    <col min="1" max="1" width="94.3984375" customWidth="1"/>
    <col min="2" max="2" width="93.59765625" customWidth="1"/>
    <col min="3" max="3" width="58.9296875" customWidth="1"/>
  </cols>
  <sheetData>
    <row r="1" spans="1:3" ht="234" customHeight="1" x14ac:dyDescent="0.45">
      <c r="A1" s="55" t="s">
        <v>155</v>
      </c>
      <c r="B1" s="55" t="s">
        <v>156</v>
      </c>
      <c r="C1" s="55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05B6-0B2B-4C50-8D34-481B3DCC29D5}">
  <dimension ref="A1:AC42"/>
  <sheetViews>
    <sheetView topLeftCell="E1" workbookViewId="0">
      <selection sqref="A1:AC1048576"/>
    </sheetView>
  </sheetViews>
  <sheetFormatPr baseColWidth="10" defaultRowHeight="14.25" x14ac:dyDescent="0.45"/>
  <cols>
    <col min="1" max="3" width="9.33203125" customWidth="1"/>
    <col min="4" max="4" width="16.3984375" customWidth="1"/>
    <col min="5" max="29" width="9.33203125" customWidth="1"/>
  </cols>
  <sheetData>
    <row r="1" spans="1:29" s="40" customFormat="1" ht="128.25" x14ac:dyDescent="0.45">
      <c r="A1" s="34" t="s">
        <v>2</v>
      </c>
      <c r="B1" s="42" t="s">
        <v>0</v>
      </c>
      <c r="C1" s="35" t="s">
        <v>1</v>
      </c>
      <c r="D1" s="35" t="s">
        <v>92</v>
      </c>
      <c r="E1" s="35" t="s">
        <v>44</v>
      </c>
      <c r="F1" s="35" t="s">
        <v>45</v>
      </c>
      <c r="G1" s="35" t="s">
        <v>93</v>
      </c>
      <c r="H1" s="35" t="s">
        <v>94</v>
      </c>
      <c r="I1" s="36" t="s">
        <v>95</v>
      </c>
      <c r="J1" s="36" t="s">
        <v>96</v>
      </c>
      <c r="K1" s="36" t="s">
        <v>97</v>
      </c>
      <c r="L1" s="36" t="s">
        <v>46</v>
      </c>
      <c r="M1" s="37" t="s">
        <v>98</v>
      </c>
      <c r="N1" s="37" t="s">
        <v>99</v>
      </c>
      <c r="O1" s="37" t="s">
        <v>100</v>
      </c>
      <c r="P1" s="38" t="s">
        <v>101</v>
      </c>
      <c r="Q1" s="38" t="s">
        <v>47</v>
      </c>
      <c r="R1" s="36" t="s">
        <v>48</v>
      </c>
      <c r="S1" s="38" t="s">
        <v>102</v>
      </c>
      <c r="T1" s="36" t="s">
        <v>103</v>
      </c>
      <c r="U1" s="38" t="s">
        <v>104</v>
      </c>
      <c r="V1" s="38" t="s">
        <v>105</v>
      </c>
      <c r="W1" s="36" t="s">
        <v>106</v>
      </c>
      <c r="X1" s="37" t="s">
        <v>107</v>
      </c>
      <c r="Y1" s="35" t="s">
        <v>108</v>
      </c>
      <c r="Z1" s="39" t="s">
        <v>109</v>
      </c>
      <c r="AA1" s="39" t="s">
        <v>110</v>
      </c>
      <c r="AB1" s="35" t="s">
        <v>111</v>
      </c>
      <c r="AC1" s="35" t="s">
        <v>49</v>
      </c>
    </row>
    <row r="2" spans="1:29" x14ac:dyDescent="0.45">
      <c r="A2" s="3" t="s">
        <v>3</v>
      </c>
      <c r="B2" s="41">
        <v>5.9368717139999999E-2</v>
      </c>
      <c r="C2" s="28">
        <v>529.27499999999998</v>
      </c>
      <c r="D2" s="28">
        <v>412.53</v>
      </c>
      <c r="E2" s="28">
        <v>277.04899999999998</v>
      </c>
      <c r="F2" s="28">
        <v>28.966999999999999</v>
      </c>
      <c r="G2" s="28">
        <v>68.438999999999993</v>
      </c>
      <c r="H2" s="28">
        <v>323.327</v>
      </c>
      <c r="I2" s="29">
        <v>115.25435073627845</v>
      </c>
      <c r="J2" s="29">
        <v>85.220305920237806</v>
      </c>
      <c r="K2" s="29">
        <v>12.467797869705228</v>
      </c>
      <c r="L2" s="32">
        <v>107.4</v>
      </c>
      <c r="M2" s="29">
        <v>815908</v>
      </c>
      <c r="N2" s="29">
        <v>1100910</v>
      </c>
      <c r="O2" s="29">
        <v>161064</v>
      </c>
      <c r="P2" s="29">
        <v>4.7</v>
      </c>
      <c r="Q2" s="32">
        <v>97.57</v>
      </c>
      <c r="R2" s="29">
        <v>9.3000000000000007</v>
      </c>
      <c r="S2" s="29">
        <v>102.28</v>
      </c>
      <c r="T2" s="33">
        <v>543031</v>
      </c>
      <c r="U2" s="32">
        <v>3.1930000000000001</v>
      </c>
      <c r="V2" s="29">
        <v>0.75423199831807652</v>
      </c>
      <c r="W2" s="32">
        <v>1.49397</v>
      </c>
      <c r="X2" s="33">
        <v>3159.81</v>
      </c>
      <c r="Y2" s="32">
        <v>29.685652000000001</v>
      </c>
      <c r="Z2" s="30">
        <v>161064</v>
      </c>
      <c r="AA2" s="29">
        <v>847049</v>
      </c>
      <c r="AB2" s="31">
        <v>2929.8088235294122</v>
      </c>
      <c r="AC2" s="32">
        <v>109.47</v>
      </c>
    </row>
    <row r="3" spans="1:29" x14ac:dyDescent="0.45">
      <c r="A3" s="2" t="s">
        <v>4</v>
      </c>
      <c r="B3" s="41">
        <v>5.6874156684000005E-2</v>
      </c>
      <c r="C3" s="28">
        <v>529.42399999999998</v>
      </c>
      <c r="D3" s="28">
        <v>413.42399999999998</v>
      </c>
      <c r="E3" s="28">
        <v>277.29599999999999</v>
      </c>
      <c r="F3" s="28">
        <v>28.879000000000001</v>
      </c>
      <c r="G3" s="28">
        <v>67.894999999999996</v>
      </c>
      <c r="H3" s="28">
        <v>323.46699999999998</v>
      </c>
      <c r="I3" s="29">
        <v>116.73677263667331</v>
      </c>
      <c r="J3" s="29">
        <v>85.477342002717151</v>
      </c>
      <c r="K3" s="29">
        <v>12.306888781053056</v>
      </c>
      <c r="L3" s="32">
        <v>105.9</v>
      </c>
      <c r="M3" s="29">
        <v>818068</v>
      </c>
      <c r="N3" s="29">
        <v>1107965</v>
      </c>
      <c r="O3" s="29">
        <v>159523</v>
      </c>
      <c r="P3" s="29">
        <v>4.7</v>
      </c>
      <c r="Q3" s="32">
        <v>98.14</v>
      </c>
      <c r="R3" s="29">
        <v>9.5</v>
      </c>
      <c r="S3" s="29">
        <v>100.68</v>
      </c>
      <c r="T3" s="33">
        <v>510000</v>
      </c>
      <c r="U3" s="32">
        <v>2.9910000000000001</v>
      </c>
      <c r="V3" s="29">
        <v>0.67318834829818242</v>
      </c>
      <c r="W3" s="32">
        <v>1.04291</v>
      </c>
      <c r="X3" s="33">
        <v>3423.81</v>
      </c>
      <c r="Y3" s="32">
        <v>28.875743</v>
      </c>
      <c r="Z3" s="30">
        <v>159523</v>
      </c>
      <c r="AA3" s="29">
        <v>855870</v>
      </c>
      <c r="AB3" s="31">
        <v>2888.8897058823536</v>
      </c>
      <c r="AC3" s="32">
        <v>118.6</v>
      </c>
    </row>
    <row r="4" spans="1:29" x14ac:dyDescent="0.45">
      <c r="A4" s="3" t="s">
        <v>5</v>
      </c>
      <c r="B4" s="41">
        <v>5.560087610400001E-2</v>
      </c>
      <c r="C4" s="28">
        <v>528.62599999999998</v>
      </c>
      <c r="D4" s="28">
        <v>413.57400000000001</v>
      </c>
      <c r="E4" s="28">
        <v>276.81400000000002</v>
      </c>
      <c r="F4" s="28">
        <v>28.297000000000001</v>
      </c>
      <c r="G4" s="28">
        <v>67.387</v>
      </c>
      <c r="H4" s="28">
        <v>326.185</v>
      </c>
      <c r="I4" s="29">
        <v>118.62689158782484</v>
      </c>
      <c r="J4" s="29">
        <v>85.694075712597524</v>
      </c>
      <c r="K4" s="29">
        <v>12.371552533428057</v>
      </c>
      <c r="L4" s="32">
        <v>106</v>
      </c>
      <c r="M4" s="29">
        <v>820736</v>
      </c>
      <c r="N4" s="29">
        <v>1114562</v>
      </c>
      <c r="O4" s="29">
        <v>160908</v>
      </c>
      <c r="P4" s="29">
        <v>4.8</v>
      </c>
      <c r="Q4" s="32">
        <v>98.48</v>
      </c>
      <c r="R4" s="29">
        <v>9.6999999999999993</v>
      </c>
      <c r="S4" s="29">
        <v>99.29</v>
      </c>
      <c r="T4" s="33">
        <v>495360</v>
      </c>
      <c r="U4" s="32">
        <v>2.7759999999999998</v>
      </c>
      <c r="V4" s="29">
        <v>0.77269558033869945</v>
      </c>
      <c r="W4" s="32">
        <v>0.69671000000000005</v>
      </c>
      <c r="X4" s="33">
        <v>3196.65</v>
      </c>
      <c r="Y4" s="32">
        <v>29.134889000000001</v>
      </c>
      <c r="Z4" s="30">
        <v>160908</v>
      </c>
      <c r="AA4" s="29">
        <v>861554</v>
      </c>
      <c r="AB4" s="31">
        <v>2891.6176470588239</v>
      </c>
      <c r="AC4" s="32">
        <v>108.31</v>
      </c>
    </row>
    <row r="5" spans="1:29" x14ac:dyDescent="0.45">
      <c r="A5" s="3" t="s">
        <v>6</v>
      </c>
      <c r="B5" s="41">
        <v>5.3347255332000007E-2</v>
      </c>
      <c r="C5" s="28">
        <v>529.81799999999998</v>
      </c>
      <c r="D5" s="28">
        <v>414.19099999999997</v>
      </c>
      <c r="E5" s="28">
        <v>277.06799999999998</v>
      </c>
      <c r="F5" s="28">
        <v>28.22</v>
      </c>
      <c r="G5" s="28">
        <v>67.641000000000005</v>
      </c>
      <c r="H5" s="28">
        <v>327.64999999999998</v>
      </c>
      <c r="I5" s="29">
        <v>118.04845216990731</v>
      </c>
      <c r="J5" s="29">
        <v>85.637552617137331</v>
      </c>
      <c r="K5" s="29">
        <v>12.00007971132238</v>
      </c>
      <c r="L5" s="32">
        <v>106.9</v>
      </c>
      <c r="M5" s="29">
        <v>814509</v>
      </c>
      <c r="N5" s="29">
        <v>1117320</v>
      </c>
      <c r="O5" s="29">
        <v>156566</v>
      </c>
      <c r="P5" s="29">
        <v>4.5</v>
      </c>
      <c r="Q5" s="32">
        <v>98.72</v>
      </c>
      <c r="R5" s="29">
        <v>9.8000000000000007</v>
      </c>
      <c r="S5" s="29">
        <v>100.36</v>
      </c>
      <c r="T5" s="33">
        <v>477920</v>
      </c>
      <c r="U5" s="32">
        <v>2.2069999999999999</v>
      </c>
      <c r="V5" s="29">
        <v>0.23365564624444257</v>
      </c>
      <c r="W5" s="32">
        <v>0.36163000000000001</v>
      </c>
      <c r="X5" s="33">
        <v>3354.82</v>
      </c>
      <c r="Y5" s="32">
        <v>28.622914000000002</v>
      </c>
      <c r="Z5" s="30">
        <v>156566</v>
      </c>
      <c r="AA5" s="29">
        <v>867993</v>
      </c>
      <c r="AB5" s="31">
        <v>2916.1691176470595</v>
      </c>
      <c r="AC5" s="32">
        <v>109.77</v>
      </c>
    </row>
    <row r="6" spans="1:29" x14ac:dyDescent="0.45">
      <c r="A6" s="3" t="s">
        <v>7</v>
      </c>
      <c r="B6" s="41">
        <v>5.1526524264000007E-2</v>
      </c>
      <c r="C6" s="28">
        <v>529.255</v>
      </c>
      <c r="D6" s="28">
        <v>415.327</v>
      </c>
      <c r="E6" s="28">
        <v>277.79899999999998</v>
      </c>
      <c r="F6" s="28">
        <v>28.169</v>
      </c>
      <c r="G6" s="28">
        <v>67.271000000000001</v>
      </c>
      <c r="H6" s="28">
        <v>327.40600000000001</v>
      </c>
      <c r="I6" s="29">
        <v>118.4650947147814</v>
      </c>
      <c r="J6" s="29">
        <v>86.345184239426573</v>
      </c>
      <c r="K6" s="29">
        <v>12.289525777272654</v>
      </c>
      <c r="L6" s="32">
        <v>105.2</v>
      </c>
      <c r="M6" s="29">
        <v>819064</v>
      </c>
      <c r="N6" s="29">
        <v>1126676</v>
      </c>
      <c r="O6" s="29">
        <v>160360</v>
      </c>
      <c r="P6" s="29">
        <v>4.3</v>
      </c>
      <c r="Q6" s="32">
        <v>99.05</v>
      </c>
      <c r="R6" s="29">
        <v>10.199999999999999</v>
      </c>
      <c r="S6" s="29">
        <v>97.73</v>
      </c>
      <c r="T6" s="33">
        <v>460751</v>
      </c>
      <c r="U6" s="32">
        <v>2.09</v>
      </c>
      <c r="V6" s="29">
        <v>0.56101077475628447</v>
      </c>
      <c r="W6" s="32">
        <v>0.19547999999999999</v>
      </c>
      <c r="X6" s="33">
        <v>3620.25</v>
      </c>
      <c r="Y6" s="32">
        <v>28.576318000000001</v>
      </c>
      <c r="Z6" s="30">
        <v>160360</v>
      </c>
      <c r="AA6" s="29">
        <v>874184</v>
      </c>
      <c r="AB6" s="31">
        <v>2869.794117647059</v>
      </c>
      <c r="AC6" s="32">
        <v>110.08</v>
      </c>
    </row>
    <row r="7" spans="1:29" x14ac:dyDescent="0.45">
      <c r="A7" s="2" t="s">
        <v>8</v>
      </c>
      <c r="B7" s="41">
        <v>5.1543672180000014E-2</v>
      </c>
      <c r="C7" s="28">
        <v>529.625</v>
      </c>
      <c r="D7" s="28">
        <v>415.50500000000005</v>
      </c>
      <c r="E7" s="28">
        <v>277.42</v>
      </c>
      <c r="F7" s="28">
        <v>28.254000000000001</v>
      </c>
      <c r="G7" s="28">
        <v>66.531999999999996</v>
      </c>
      <c r="H7" s="28">
        <v>323.61</v>
      </c>
      <c r="I7" s="29">
        <v>119.09289303175382</v>
      </c>
      <c r="J7" s="29">
        <v>86.796130816424139</v>
      </c>
      <c r="K7" s="29">
        <v>12.068434706567462</v>
      </c>
      <c r="L7" s="32">
        <v>103.8</v>
      </c>
      <c r="M7" s="29">
        <v>817882</v>
      </c>
      <c r="N7" s="29">
        <v>1130517</v>
      </c>
      <c r="O7" s="29">
        <v>157191</v>
      </c>
      <c r="P7" s="29">
        <v>4.0999999999999996</v>
      </c>
      <c r="Q7" s="32">
        <v>99.21</v>
      </c>
      <c r="R7" s="29">
        <v>10.3</v>
      </c>
      <c r="S7" s="29">
        <v>98.47</v>
      </c>
      <c r="T7" s="33">
        <v>447067</v>
      </c>
      <c r="U7" s="32">
        <v>2.1560000000000001</v>
      </c>
      <c r="V7" s="29">
        <v>1.094775510204069</v>
      </c>
      <c r="W7" s="32">
        <v>0.21084</v>
      </c>
      <c r="X7" s="33">
        <v>3731.42</v>
      </c>
      <c r="Y7" s="32">
        <v>27.686828999999999</v>
      </c>
      <c r="Z7" s="30">
        <v>157191</v>
      </c>
      <c r="AA7" s="29">
        <v>880810</v>
      </c>
      <c r="AB7" s="31">
        <v>2831.6029411764707</v>
      </c>
      <c r="AC7" s="32">
        <v>112.42</v>
      </c>
    </row>
    <row r="8" spans="1:29" x14ac:dyDescent="0.45">
      <c r="A8" s="3" t="s">
        <v>9</v>
      </c>
      <c r="B8" s="41">
        <v>5.1608686560000006E-2</v>
      </c>
      <c r="C8" s="28">
        <v>533.18299999999999</v>
      </c>
      <c r="D8" s="28">
        <v>417.45500000000004</v>
      </c>
      <c r="E8" s="28">
        <v>278.67599999999999</v>
      </c>
      <c r="F8" s="28">
        <v>28.251000000000001</v>
      </c>
      <c r="G8" s="28">
        <v>66.698000000000008</v>
      </c>
      <c r="H8" s="28">
        <v>323.83100000000002</v>
      </c>
      <c r="I8" s="29">
        <v>118.34378040565825</v>
      </c>
      <c r="J8" s="29">
        <v>87.574961898775754</v>
      </c>
      <c r="K8" s="29">
        <v>12.089531914631717</v>
      </c>
      <c r="L8" s="32">
        <v>103.6</v>
      </c>
      <c r="M8" s="29">
        <v>818016</v>
      </c>
      <c r="N8" s="29">
        <v>1138323</v>
      </c>
      <c r="O8" s="29">
        <v>157143</v>
      </c>
      <c r="P8" s="29">
        <v>3.9</v>
      </c>
      <c r="Q8" s="32">
        <v>99.29</v>
      </c>
      <c r="R8" s="29">
        <v>10.5</v>
      </c>
      <c r="S8" s="29">
        <v>100.12</v>
      </c>
      <c r="T8" s="33">
        <v>457810</v>
      </c>
      <c r="U8" s="32">
        <v>1.93</v>
      </c>
      <c r="V8" s="29">
        <v>1.130242964162788</v>
      </c>
      <c r="W8" s="32">
        <v>0.20671999999999999</v>
      </c>
      <c r="X8" s="33">
        <v>3738.91</v>
      </c>
      <c r="Y8" s="32">
        <v>28.213362</v>
      </c>
      <c r="Z8" s="30">
        <v>157143</v>
      </c>
      <c r="AA8" s="29">
        <v>888471</v>
      </c>
      <c r="AB8" s="31">
        <v>2826.1470588235293</v>
      </c>
      <c r="AC8" s="32">
        <v>102.45</v>
      </c>
    </row>
    <row r="9" spans="1:29" x14ac:dyDescent="0.45">
      <c r="A9" s="3" t="s">
        <v>10</v>
      </c>
      <c r="B9" s="41">
        <v>5.0934183251999998E-2</v>
      </c>
      <c r="C9" s="28">
        <v>532.60199999999998</v>
      </c>
      <c r="D9" s="28">
        <v>417.81</v>
      </c>
      <c r="E9" s="28">
        <v>278.62200000000001</v>
      </c>
      <c r="F9" s="28">
        <v>28.218</v>
      </c>
      <c r="G9" s="28">
        <v>67.007000000000005</v>
      </c>
      <c r="H9" s="28">
        <v>324.98</v>
      </c>
      <c r="I9" s="29">
        <v>118.5751923712499</v>
      </c>
      <c r="J9" s="29">
        <v>88.367702786454089</v>
      </c>
      <c r="K9" s="29">
        <v>12.016641023190131</v>
      </c>
      <c r="L9" s="32">
        <v>104.4</v>
      </c>
      <c r="M9" s="29">
        <v>811982</v>
      </c>
      <c r="N9" s="29">
        <v>1146373</v>
      </c>
      <c r="O9" s="29">
        <v>155889</v>
      </c>
      <c r="P9" s="29">
        <v>3.8</v>
      </c>
      <c r="Q9" s="32">
        <v>99.63</v>
      </c>
      <c r="R9" s="29">
        <v>10.3</v>
      </c>
      <c r="S9" s="29">
        <v>98.38</v>
      </c>
      <c r="T9" s="33">
        <v>464023</v>
      </c>
      <c r="U9" s="32">
        <v>2.36</v>
      </c>
      <c r="V9" s="29">
        <v>1.4177507598784378</v>
      </c>
      <c r="W9" s="32">
        <v>0.22348000000000001</v>
      </c>
      <c r="X9" s="33">
        <v>4143.4399999999996</v>
      </c>
      <c r="Y9" s="32">
        <v>28.254570999999999</v>
      </c>
      <c r="Z9" s="30">
        <v>155889</v>
      </c>
      <c r="AA9" s="29">
        <v>897537</v>
      </c>
      <c r="AB9" s="31">
        <v>2847.9705882352941</v>
      </c>
      <c r="AC9" s="32">
        <v>110.46</v>
      </c>
    </row>
    <row r="10" spans="1:29" x14ac:dyDescent="0.45">
      <c r="A10" s="3" t="s">
        <v>11</v>
      </c>
      <c r="B10" s="41">
        <v>5.0904176964000014E-2</v>
      </c>
      <c r="C10" s="28">
        <v>536.149</v>
      </c>
      <c r="D10" s="28">
        <v>420.077</v>
      </c>
      <c r="E10" s="28">
        <v>280.41800000000001</v>
      </c>
      <c r="F10" s="28">
        <v>28.324000000000002</v>
      </c>
      <c r="G10" s="28">
        <v>68.094999999999999</v>
      </c>
      <c r="H10" s="28">
        <v>324.85500000000002</v>
      </c>
      <c r="I10" s="29">
        <v>117.89616636121534</v>
      </c>
      <c r="J10" s="29">
        <v>89.089603835322677</v>
      </c>
      <c r="K10" s="29">
        <v>12.113864223168456</v>
      </c>
      <c r="L10" s="32">
        <v>103.2</v>
      </c>
      <c r="M10" s="29">
        <v>816743</v>
      </c>
      <c r="N10" s="29">
        <v>1156604</v>
      </c>
      <c r="O10" s="29">
        <v>157268</v>
      </c>
      <c r="P10" s="29">
        <v>3.8</v>
      </c>
      <c r="Q10" s="32">
        <v>99.73</v>
      </c>
      <c r="R10" s="29">
        <v>10.1</v>
      </c>
      <c r="S10" s="29">
        <v>99.6</v>
      </c>
      <c r="T10" s="33">
        <v>482886</v>
      </c>
      <c r="U10" s="32">
        <v>2.33</v>
      </c>
      <c r="V10" s="29">
        <v>1.6730361835455856</v>
      </c>
      <c r="W10" s="32">
        <v>0.24156</v>
      </c>
      <c r="X10" s="33">
        <v>4275.71</v>
      </c>
      <c r="Y10" s="32">
        <v>29.041865999999999</v>
      </c>
      <c r="Z10" s="30">
        <v>157268</v>
      </c>
      <c r="AA10" s="29">
        <v>907012</v>
      </c>
      <c r="AB10" s="31">
        <v>2815.2352941176468</v>
      </c>
      <c r="AC10" s="32">
        <v>109.31</v>
      </c>
    </row>
    <row r="11" spans="1:29" x14ac:dyDescent="0.45">
      <c r="A11" s="2" t="s">
        <v>12</v>
      </c>
      <c r="B11" s="41">
        <v>5.1076785372E-2</v>
      </c>
      <c r="C11" s="28">
        <v>536.19000000000005</v>
      </c>
      <c r="D11" s="28">
        <v>419.06200000000007</v>
      </c>
      <c r="E11" s="28">
        <v>278.91000000000003</v>
      </c>
      <c r="F11" s="28">
        <v>28.109000000000002</v>
      </c>
      <c r="G11" s="28">
        <v>68.135000000000005</v>
      </c>
      <c r="H11" s="28">
        <v>324.58199999999999</v>
      </c>
      <c r="I11" s="29">
        <v>119.2494347679681</v>
      </c>
      <c r="J11" s="29">
        <v>89.095435773896583</v>
      </c>
      <c r="K11" s="29">
        <v>12.014432590553213</v>
      </c>
      <c r="L11" s="32">
        <v>101.9</v>
      </c>
      <c r="M11" s="29">
        <v>817141</v>
      </c>
      <c r="N11" s="29">
        <v>1159823</v>
      </c>
      <c r="O11" s="29">
        <v>156401</v>
      </c>
      <c r="P11" s="29">
        <v>3.9</v>
      </c>
      <c r="Q11" s="32">
        <v>99.92</v>
      </c>
      <c r="R11" s="29">
        <v>10.1</v>
      </c>
      <c r="S11" s="29">
        <v>99.31</v>
      </c>
      <c r="T11" s="33">
        <v>458093</v>
      </c>
      <c r="U11" s="32">
        <v>2.2890000000000001</v>
      </c>
      <c r="V11" s="29">
        <v>1.5620210016155025</v>
      </c>
      <c r="W11" s="32">
        <v>0.29502</v>
      </c>
      <c r="X11" s="33">
        <v>4411.26</v>
      </c>
      <c r="Y11" s="32">
        <v>28.272333</v>
      </c>
      <c r="Z11" s="30">
        <v>156401</v>
      </c>
      <c r="AA11" s="29">
        <v>910572</v>
      </c>
      <c r="AB11" s="31">
        <v>2779.7720588235293</v>
      </c>
      <c r="AC11" s="32">
        <v>108.24</v>
      </c>
    </row>
    <row r="12" spans="1:29" x14ac:dyDescent="0.45">
      <c r="A12" s="3" t="s">
        <v>13</v>
      </c>
      <c r="B12" s="41">
        <v>4.9240352724E-2</v>
      </c>
      <c r="C12" s="28">
        <v>536.67399999999998</v>
      </c>
      <c r="D12" s="28">
        <v>421.298</v>
      </c>
      <c r="E12" s="28">
        <v>280.67899999999997</v>
      </c>
      <c r="F12" s="28">
        <v>27.513999999999999</v>
      </c>
      <c r="G12" s="28">
        <v>68.606999999999999</v>
      </c>
      <c r="H12" s="28">
        <v>327.35899999999998</v>
      </c>
      <c r="I12" s="29">
        <v>122.37938978489905</v>
      </c>
      <c r="J12" s="29">
        <v>89.395201299472475</v>
      </c>
      <c r="K12" s="29">
        <v>12.049389148332178</v>
      </c>
      <c r="L12" s="32">
        <v>102.2</v>
      </c>
      <c r="M12" s="29">
        <v>826808</v>
      </c>
      <c r="N12" s="29">
        <v>1166737</v>
      </c>
      <c r="O12" s="29">
        <v>157262</v>
      </c>
      <c r="P12" s="29">
        <v>3.8</v>
      </c>
      <c r="Q12" s="32">
        <v>99.9</v>
      </c>
      <c r="R12" s="29">
        <v>10.199999999999999</v>
      </c>
      <c r="S12" s="29">
        <v>98.43</v>
      </c>
      <c r="T12" s="33">
        <v>469418</v>
      </c>
      <c r="U12" s="32">
        <v>1.8879999999999999</v>
      </c>
      <c r="V12" s="29">
        <v>1.2552793009942711</v>
      </c>
      <c r="W12" s="32">
        <v>0.29969000000000001</v>
      </c>
      <c r="X12" s="33">
        <v>4422.84</v>
      </c>
      <c r="Y12" s="32">
        <v>28.492516999999999</v>
      </c>
      <c r="Z12" s="30">
        <v>157262</v>
      </c>
      <c r="AA12" s="29">
        <v>915691</v>
      </c>
      <c r="AB12" s="31">
        <v>2787.955882352941</v>
      </c>
      <c r="AC12" s="32">
        <v>109.76</v>
      </c>
    </row>
    <row r="13" spans="1:29" x14ac:dyDescent="0.45">
      <c r="A13" s="3" t="s">
        <v>14</v>
      </c>
      <c r="B13" s="41">
        <v>4.6899930300000003E-2</v>
      </c>
      <c r="C13" s="28">
        <v>539.70600000000002</v>
      </c>
      <c r="D13" s="28">
        <v>422.94600000000003</v>
      </c>
      <c r="E13" s="28">
        <v>281.76600000000002</v>
      </c>
      <c r="F13" s="28">
        <v>27.145</v>
      </c>
      <c r="G13" s="28">
        <v>69.77000000000001</v>
      </c>
      <c r="H13" s="28">
        <v>328.34899999999999</v>
      </c>
      <c r="I13" s="29">
        <v>123.07016373531835</v>
      </c>
      <c r="J13" s="29">
        <v>89.416514041514034</v>
      </c>
      <c r="K13" s="29">
        <v>11.990003052503052</v>
      </c>
      <c r="L13" s="32">
        <v>102.9</v>
      </c>
      <c r="M13" s="29">
        <v>825003</v>
      </c>
      <c r="N13" s="29">
        <v>1171714</v>
      </c>
      <c r="O13" s="29">
        <v>157117</v>
      </c>
      <c r="P13" s="29">
        <v>3.6</v>
      </c>
      <c r="Q13" s="32">
        <v>99.98</v>
      </c>
      <c r="R13" s="29">
        <v>10.3</v>
      </c>
      <c r="S13" s="29">
        <v>99.16</v>
      </c>
      <c r="T13" s="33">
        <v>472444</v>
      </c>
      <c r="U13" s="32">
        <v>1.4610000000000001</v>
      </c>
      <c r="V13" s="29">
        <v>1.0595145036635489</v>
      </c>
      <c r="W13" s="32">
        <v>0.16477</v>
      </c>
      <c r="X13" s="33">
        <v>4416.24</v>
      </c>
      <c r="Y13" s="32">
        <v>28.84639</v>
      </c>
      <c r="Z13" s="30">
        <v>157117</v>
      </c>
      <c r="AA13" s="29">
        <v>922107</v>
      </c>
      <c r="AB13" s="31">
        <v>2807.0514705882351</v>
      </c>
      <c r="AC13" s="32">
        <v>101.73</v>
      </c>
    </row>
    <row r="14" spans="1:29" x14ac:dyDescent="0.45">
      <c r="A14" s="3" t="s">
        <v>15</v>
      </c>
      <c r="B14" s="41">
        <v>4.4120983380000006E-2</v>
      </c>
      <c r="C14" s="28">
        <v>539.52099999999996</v>
      </c>
      <c r="D14" s="28">
        <v>424.28100000000001</v>
      </c>
      <c r="E14" s="28">
        <v>282.69499999999999</v>
      </c>
      <c r="F14" s="28">
        <v>26.925999999999998</v>
      </c>
      <c r="G14" s="28">
        <v>69.558999999999997</v>
      </c>
      <c r="H14" s="28">
        <v>330.11</v>
      </c>
      <c r="I14" s="29">
        <v>123.66789616459009</v>
      </c>
      <c r="J14" s="29">
        <v>89.587970903429053</v>
      </c>
      <c r="K14" s="29">
        <v>12.126105414249048</v>
      </c>
      <c r="L14" s="32">
        <v>100.6</v>
      </c>
      <c r="M14" s="29">
        <v>838378</v>
      </c>
      <c r="N14" s="29">
        <v>1178390</v>
      </c>
      <c r="O14" s="29">
        <v>159500</v>
      </c>
      <c r="P14" s="29">
        <v>3.4</v>
      </c>
      <c r="Q14" s="32">
        <v>99.93</v>
      </c>
      <c r="R14" s="29">
        <v>10.5</v>
      </c>
      <c r="S14" s="29">
        <v>98.02</v>
      </c>
      <c r="T14" s="33">
        <v>455425</v>
      </c>
      <c r="U14" s="32">
        <v>1.1040000000000001</v>
      </c>
      <c r="V14" s="29">
        <v>0.83288844261471606</v>
      </c>
      <c r="W14" s="32">
        <v>8.1470000000000001E-2</v>
      </c>
      <c r="X14" s="33">
        <v>4245.54</v>
      </c>
      <c r="Y14" s="32">
        <v>29.022518999999999</v>
      </c>
      <c r="Z14" s="30">
        <v>159500</v>
      </c>
      <c r="AA14" s="29">
        <v>927382</v>
      </c>
      <c r="AB14" s="31">
        <v>2744.3088235294113</v>
      </c>
      <c r="AC14" s="32">
        <v>76.209999999999994</v>
      </c>
    </row>
    <row r="15" spans="1:29" x14ac:dyDescent="0.45">
      <c r="A15" s="2" t="s">
        <v>16</v>
      </c>
      <c r="B15" s="41">
        <v>4.6964094720000002E-2</v>
      </c>
      <c r="C15" s="28">
        <v>542.37</v>
      </c>
      <c r="D15" s="28">
        <v>425.92499999999995</v>
      </c>
      <c r="E15" s="28">
        <v>284.02</v>
      </c>
      <c r="F15" s="28">
        <v>26.931999999999999</v>
      </c>
      <c r="G15" s="28">
        <v>70.674999999999997</v>
      </c>
      <c r="H15" s="28">
        <v>329.52600000000001</v>
      </c>
      <c r="I15" s="29">
        <v>126.61314419184282</v>
      </c>
      <c r="J15" s="29">
        <v>89.756478169021563</v>
      </c>
      <c r="K15" s="29">
        <v>11.998962704369228</v>
      </c>
      <c r="L15" s="32">
        <v>99.4</v>
      </c>
      <c r="M15" s="29">
        <v>848853</v>
      </c>
      <c r="N15" s="29">
        <v>1183721</v>
      </c>
      <c r="O15" s="29">
        <v>158244</v>
      </c>
      <c r="P15" s="29">
        <v>3.4</v>
      </c>
      <c r="Q15" s="32">
        <v>99.74</v>
      </c>
      <c r="R15" s="29">
        <v>10.3</v>
      </c>
      <c r="S15" s="29">
        <v>99.41</v>
      </c>
      <c r="T15" s="33">
        <v>487123</v>
      </c>
      <c r="U15" s="32">
        <v>0.58599999999999997</v>
      </c>
      <c r="V15" s="29">
        <v>0.82657738572574868</v>
      </c>
      <c r="W15" s="32">
        <v>4.6249999999999999E-2</v>
      </c>
      <c r="X15" s="33">
        <v>5083.5200000000004</v>
      </c>
      <c r="Y15" s="32">
        <v>29.214811999999998</v>
      </c>
      <c r="Z15" s="30">
        <v>158244</v>
      </c>
      <c r="AA15" s="29">
        <v>936111</v>
      </c>
      <c r="AB15" s="31">
        <v>2711.5735294117649</v>
      </c>
      <c r="AC15" s="32">
        <v>53.92</v>
      </c>
    </row>
    <row r="16" spans="1:29" x14ac:dyDescent="0.45">
      <c r="A16" s="3" t="s">
        <v>17</v>
      </c>
      <c r="B16" s="41">
        <v>4.6696479468000013E-2</v>
      </c>
      <c r="C16" s="28">
        <v>543.01700000000005</v>
      </c>
      <c r="D16" s="28">
        <v>427.06400000000002</v>
      </c>
      <c r="E16" s="28">
        <v>284.90899999999999</v>
      </c>
      <c r="F16" s="28">
        <v>26.838000000000001</v>
      </c>
      <c r="G16" s="28">
        <v>70.894999999999996</v>
      </c>
      <c r="H16" s="28">
        <v>330.82900000000001</v>
      </c>
      <c r="I16" s="29">
        <v>126.27371895925835</v>
      </c>
      <c r="J16" s="29">
        <v>90.094058447256458</v>
      </c>
      <c r="K16" s="29">
        <v>12.125702752915403</v>
      </c>
      <c r="L16" s="32">
        <v>99.5</v>
      </c>
      <c r="M16" s="29">
        <v>859231</v>
      </c>
      <c r="N16" s="29">
        <v>1190993</v>
      </c>
      <c r="O16" s="29">
        <v>160295</v>
      </c>
      <c r="P16" s="29">
        <v>3.1</v>
      </c>
      <c r="Q16" s="32">
        <v>100.13</v>
      </c>
      <c r="R16" s="29">
        <v>10.5</v>
      </c>
      <c r="S16" s="29">
        <v>100.18</v>
      </c>
      <c r="T16" s="33">
        <v>486860</v>
      </c>
      <c r="U16" s="32">
        <v>0.83599999999999997</v>
      </c>
      <c r="V16" s="29">
        <v>0.62641916167665779</v>
      </c>
      <c r="W16" s="32">
        <v>-5.94E-3</v>
      </c>
      <c r="X16" s="33">
        <v>4790.2</v>
      </c>
      <c r="Y16" s="32">
        <v>29.573316999999999</v>
      </c>
      <c r="Z16" s="30">
        <v>160295</v>
      </c>
      <c r="AA16" s="29">
        <v>941297</v>
      </c>
      <c r="AB16" s="31">
        <v>2714.3014705882351</v>
      </c>
      <c r="AC16" s="32">
        <v>61.7</v>
      </c>
    </row>
    <row r="17" spans="1:29" x14ac:dyDescent="0.45">
      <c r="A17" s="3" t="s">
        <v>18</v>
      </c>
      <c r="B17" s="41">
        <v>4.4652665220000012E-2</v>
      </c>
      <c r="C17" s="28">
        <v>544.20799999999997</v>
      </c>
      <c r="D17" s="28">
        <v>428.11600000000004</v>
      </c>
      <c r="E17" s="28">
        <v>285.67200000000003</v>
      </c>
      <c r="F17" s="28">
        <v>27.010999999999999</v>
      </c>
      <c r="G17" s="28">
        <v>71.597999999999999</v>
      </c>
      <c r="H17" s="28">
        <v>331.47899999999998</v>
      </c>
      <c r="I17" s="29">
        <v>125.92752794721147</v>
      </c>
      <c r="J17" s="29">
        <v>91.083673162863818</v>
      </c>
      <c r="K17" s="29">
        <v>12.323150900916199</v>
      </c>
      <c r="L17" s="32">
        <v>101</v>
      </c>
      <c r="M17" s="29">
        <v>860934</v>
      </c>
      <c r="N17" s="29">
        <v>1206794</v>
      </c>
      <c r="O17" s="29">
        <v>163273</v>
      </c>
      <c r="P17" s="29">
        <v>2.9</v>
      </c>
      <c r="Q17" s="32">
        <v>100.06</v>
      </c>
      <c r="R17" s="29">
        <v>10.4</v>
      </c>
      <c r="S17" s="29">
        <v>99.99</v>
      </c>
      <c r="T17" s="33">
        <v>495271</v>
      </c>
      <c r="U17" s="32">
        <v>1.042</v>
      </c>
      <c r="V17" s="29">
        <v>0.96202399280215389</v>
      </c>
      <c r="W17" s="32">
        <v>-2.768E-2</v>
      </c>
      <c r="X17" s="33">
        <v>4455.29</v>
      </c>
      <c r="Y17" s="32">
        <v>29.996663999999999</v>
      </c>
      <c r="Z17" s="30">
        <v>163273</v>
      </c>
      <c r="AA17" s="29">
        <v>954068</v>
      </c>
      <c r="AB17" s="31">
        <v>2755.2205882352941</v>
      </c>
      <c r="AC17" s="32">
        <v>50.05</v>
      </c>
    </row>
    <row r="18" spans="1:29" x14ac:dyDescent="0.45">
      <c r="A18" s="3" t="s">
        <v>19</v>
      </c>
      <c r="B18" s="41">
        <v>4.1693814815999999E-2</v>
      </c>
      <c r="C18" s="28">
        <v>545.29200000000003</v>
      </c>
      <c r="D18" s="28">
        <v>428.44600000000003</v>
      </c>
      <c r="E18" s="28">
        <v>285.47300000000001</v>
      </c>
      <c r="F18" s="28">
        <v>27.24</v>
      </c>
      <c r="G18" s="28">
        <v>72.471999999999994</v>
      </c>
      <c r="H18" s="28">
        <v>333.09500000000003</v>
      </c>
      <c r="I18" s="29">
        <v>126.61539996223578</v>
      </c>
      <c r="J18" s="29">
        <v>91.563634996428164</v>
      </c>
      <c r="K18" s="29">
        <v>12.413054103846298</v>
      </c>
      <c r="L18" s="32">
        <v>100.1</v>
      </c>
      <c r="M18" s="29">
        <v>874082</v>
      </c>
      <c r="N18" s="29">
        <v>1217659</v>
      </c>
      <c r="O18" s="29">
        <v>165075</v>
      </c>
      <c r="P18" s="29">
        <v>3</v>
      </c>
      <c r="Q18" s="32">
        <v>100.05</v>
      </c>
      <c r="R18" s="29">
        <v>10.199999999999999</v>
      </c>
      <c r="S18" s="29">
        <v>100.42</v>
      </c>
      <c r="T18" s="33">
        <v>499178</v>
      </c>
      <c r="U18" s="32">
        <v>0.88400000000000001</v>
      </c>
      <c r="V18" s="29">
        <v>0.78385980372522168</v>
      </c>
      <c r="W18" s="32">
        <v>-8.9819999999999997E-2</v>
      </c>
      <c r="X18" s="33">
        <v>4677.1400000000003</v>
      </c>
      <c r="Y18" s="32">
        <v>30.173974000000001</v>
      </c>
      <c r="Z18" s="30">
        <v>165075</v>
      </c>
      <c r="AA18" s="29">
        <v>964026</v>
      </c>
      <c r="AB18" s="31">
        <v>2730.669117647059</v>
      </c>
      <c r="AC18" s="32">
        <v>43.51</v>
      </c>
    </row>
    <row r="19" spans="1:29" x14ac:dyDescent="0.45">
      <c r="A19" s="2" t="s">
        <v>20</v>
      </c>
      <c r="B19" s="41">
        <v>4.1301989196000005E-2</v>
      </c>
      <c r="C19" s="28">
        <v>548.70799999999997</v>
      </c>
      <c r="D19" s="28">
        <v>432.327</v>
      </c>
      <c r="E19" s="28">
        <v>288.76400000000001</v>
      </c>
      <c r="F19" s="28">
        <v>27.364000000000001</v>
      </c>
      <c r="G19" s="28">
        <v>73.826999999999998</v>
      </c>
      <c r="H19" s="28">
        <v>334.447</v>
      </c>
      <c r="I19" s="29">
        <v>122.67926994607818</v>
      </c>
      <c r="J19" s="29">
        <v>91.542120862798498</v>
      </c>
      <c r="K19" s="29">
        <v>12.386043679230232</v>
      </c>
      <c r="L19" s="32">
        <v>99.7</v>
      </c>
      <c r="M19" s="29">
        <v>885879</v>
      </c>
      <c r="N19" s="29">
        <v>1222134</v>
      </c>
      <c r="O19" s="29">
        <v>165360</v>
      </c>
      <c r="P19" s="29">
        <v>3</v>
      </c>
      <c r="Q19" s="32">
        <v>99.73</v>
      </c>
      <c r="R19" s="29">
        <v>10.199999999999999</v>
      </c>
      <c r="S19" s="29">
        <v>100.84</v>
      </c>
      <c r="T19" s="33">
        <v>527627</v>
      </c>
      <c r="U19" s="32">
        <v>0.64500000000000002</v>
      </c>
      <c r="V19" s="29">
        <v>0.68437497019329552</v>
      </c>
      <c r="W19" s="32">
        <v>-0.18751000000000001</v>
      </c>
      <c r="X19" s="33">
        <v>4444.42</v>
      </c>
      <c r="Y19" s="32">
        <v>31.133046</v>
      </c>
      <c r="Z19" s="30">
        <v>165360</v>
      </c>
      <c r="AA19" s="29">
        <v>969096</v>
      </c>
      <c r="AB19" s="31">
        <v>2719.757352941177</v>
      </c>
      <c r="AC19" s="32">
        <v>33.880000000000003</v>
      </c>
    </row>
    <row r="20" spans="1:29" x14ac:dyDescent="0.45">
      <c r="A20" s="3" t="s">
        <v>21</v>
      </c>
      <c r="B20" s="41">
        <v>4.0031957472000002E-2</v>
      </c>
      <c r="C20" s="28">
        <v>547.09199999999998</v>
      </c>
      <c r="D20" s="28">
        <v>432.93399999999997</v>
      </c>
      <c r="E20" s="28">
        <v>289.00099999999998</v>
      </c>
      <c r="F20" s="28">
        <v>27.545999999999999</v>
      </c>
      <c r="G20" s="28">
        <v>73.274999999999991</v>
      </c>
      <c r="H20" s="28">
        <v>336.03</v>
      </c>
      <c r="I20" s="29">
        <v>124.754028610113</v>
      </c>
      <c r="J20" s="29">
        <v>92.068799338743347</v>
      </c>
      <c r="K20" s="29">
        <v>12.566039875328055</v>
      </c>
      <c r="L20" s="32">
        <v>100.1</v>
      </c>
      <c r="M20" s="29">
        <v>902753</v>
      </c>
      <c r="N20" s="29">
        <v>1234162</v>
      </c>
      <c r="O20" s="29">
        <v>168445</v>
      </c>
      <c r="P20" s="29">
        <v>2.9</v>
      </c>
      <c r="Q20" s="32">
        <v>100.13</v>
      </c>
      <c r="R20" s="29">
        <v>10</v>
      </c>
      <c r="S20" s="29">
        <v>99.87</v>
      </c>
      <c r="T20" s="33">
        <v>512541</v>
      </c>
      <c r="U20" s="32">
        <v>0.44800000000000001</v>
      </c>
      <c r="V20" s="29">
        <v>0.45473278705240294</v>
      </c>
      <c r="W20" s="32">
        <v>-0.25823000000000002</v>
      </c>
      <c r="X20" s="33">
        <v>4237.4799999999996</v>
      </c>
      <c r="Y20" s="32">
        <v>31.473327000000001</v>
      </c>
      <c r="Z20" s="30">
        <v>168445</v>
      </c>
      <c r="AA20" s="29">
        <v>978474</v>
      </c>
      <c r="AB20" s="31">
        <v>2730.6691176470595</v>
      </c>
      <c r="AC20" s="32">
        <v>45.76</v>
      </c>
    </row>
    <row r="21" spans="1:29" x14ac:dyDescent="0.45">
      <c r="A21" s="3" t="s">
        <v>22</v>
      </c>
      <c r="B21" s="41">
        <v>3.8496484752000001E-2</v>
      </c>
      <c r="C21" s="28">
        <v>548.60299999999995</v>
      </c>
      <c r="D21" s="28">
        <v>433.49599999999998</v>
      </c>
      <c r="E21" s="28">
        <v>288.887</v>
      </c>
      <c r="F21" s="28">
        <v>27.841999999999999</v>
      </c>
      <c r="G21" s="28">
        <v>73.417999999999992</v>
      </c>
      <c r="H21" s="28">
        <v>336.90600000000001</v>
      </c>
      <c r="I21" s="29">
        <v>124.76960933260035</v>
      </c>
      <c r="J21" s="29">
        <v>92.11915717372473</v>
      </c>
      <c r="K21" s="29">
        <v>12.595111892632952</v>
      </c>
      <c r="L21" s="32">
        <v>102.3</v>
      </c>
      <c r="M21" s="29">
        <v>896184</v>
      </c>
      <c r="N21" s="29">
        <v>1241056</v>
      </c>
      <c r="O21" s="29">
        <v>169685</v>
      </c>
      <c r="P21" s="29">
        <v>2.7</v>
      </c>
      <c r="Q21" s="32">
        <v>100.33</v>
      </c>
      <c r="R21" s="29">
        <v>9.9</v>
      </c>
      <c r="S21" s="29">
        <v>100.32</v>
      </c>
      <c r="T21" s="33">
        <v>505536</v>
      </c>
      <c r="U21" s="32">
        <v>0.16900000000000001</v>
      </c>
      <c r="V21" s="29">
        <v>-0.11077564167199391</v>
      </c>
      <c r="W21" s="32">
        <v>-0.29818</v>
      </c>
      <c r="X21" s="33">
        <v>4448.26</v>
      </c>
      <c r="Y21" s="32">
        <v>30.715401</v>
      </c>
      <c r="Z21" s="30">
        <v>169685</v>
      </c>
      <c r="AA21" s="29">
        <v>983486</v>
      </c>
      <c r="AB21" s="31">
        <v>2790.6838235294126</v>
      </c>
      <c r="AC21" s="32">
        <v>45.74</v>
      </c>
    </row>
    <row r="22" spans="1:29" x14ac:dyDescent="0.45">
      <c r="A22" s="3" t="s">
        <v>23</v>
      </c>
      <c r="B22" s="41">
        <v>3.4668301415999997E-2</v>
      </c>
      <c r="C22" s="28">
        <v>551.85900000000004</v>
      </c>
      <c r="D22" s="28">
        <v>436.88799999999998</v>
      </c>
      <c r="E22" s="28">
        <v>291.63299999999998</v>
      </c>
      <c r="F22" s="28">
        <v>28.303000000000001</v>
      </c>
      <c r="G22" s="28">
        <v>73.997000000000014</v>
      </c>
      <c r="H22" s="28">
        <v>339.846</v>
      </c>
      <c r="I22" s="29">
        <v>126.85540046052984</v>
      </c>
      <c r="J22" s="29">
        <v>92.961446073342529</v>
      </c>
      <c r="K22" s="29">
        <v>12.790203657003863</v>
      </c>
      <c r="L22" s="32">
        <v>101.6</v>
      </c>
      <c r="M22" s="29">
        <v>912071</v>
      </c>
      <c r="N22" s="29">
        <v>1258143</v>
      </c>
      <c r="O22" s="29">
        <v>173103</v>
      </c>
      <c r="P22" s="29">
        <v>2.5199999999999996</v>
      </c>
      <c r="Q22" s="32">
        <v>100.56</v>
      </c>
      <c r="R22" s="29">
        <v>10</v>
      </c>
      <c r="S22" s="29">
        <v>100.78</v>
      </c>
      <c r="T22" s="33">
        <v>523899</v>
      </c>
      <c r="U22" s="32">
        <v>0.56799999999999995</v>
      </c>
      <c r="V22" s="29">
        <v>6.7774726180952483E-2</v>
      </c>
      <c r="W22" s="32">
        <v>-0.31254999999999999</v>
      </c>
      <c r="X22" s="33">
        <v>4862.3100000000004</v>
      </c>
      <c r="Y22" s="32">
        <v>31.767403000000002</v>
      </c>
      <c r="Z22" s="30">
        <v>173103</v>
      </c>
      <c r="AA22" s="29">
        <v>997807</v>
      </c>
      <c r="AB22" s="31">
        <v>2771.5882352941185</v>
      </c>
      <c r="AC22" s="32">
        <v>49.21</v>
      </c>
    </row>
    <row r="23" spans="1:29" x14ac:dyDescent="0.45">
      <c r="A23" s="2" t="s">
        <v>24</v>
      </c>
      <c r="B23" s="41">
        <v>3.7264332191999996E-2</v>
      </c>
      <c r="C23" s="28">
        <v>555.976</v>
      </c>
      <c r="D23" s="28">
        <v>437.90500000000003</v>
      </c>
      <c r="E23" s="28">
        <v>292.45600000000002</v>
      </c>
      <c r="F23" s="28">
        <v>28.911000000000001</v>
      </c>
      <c r="G23" s="28">
        <v>76.454999999999998</v>
      </c>
      <c r="H23" s="28">
        <v>340.62099999999998</v>
      </c>
      <c r="I23" s="29">
        <v>129.06355270420991</v>
      </c>
      <c r="J23" s="29">
        <v>93.654942983239181</v>
      </c>
      <c r="K23" s="29">
        <v>12.773503020738511</v>
      </c>
      <c r="L23" s="32">
        <v>102.1</v>
      </c>
      <c r="M23" s="29">
        <v>927868</v>
      </c>
      <c r="N23" s="29">
        <v>1274729</v>
      </c>
      <c r="O23" s="29">
        <v>173859</v>
      </c>
      <c r="P23" s="29">
        <v>2.38</v>
      </c>
      <c r="Q23" s="32">
        <v>100.95</v>
      </c>
      <c r="R23" s="29">
        <v>9.6</v>
      </c>
      <c r="S23" s="29">
        <v>101.24</v>
      </c>
      <c r="T23" s="33">
        <v>530136</v>
      </c>
      <c r="U23" s="32">
        <v>0.96899999999999997</v>
      </c>
      <c r="V23" s="29">
        <v>-0.26440463127079583</v>
      </c>
      <c r="W23" s="32">
        <v>-0.32783000000000001</v>
      </c>
      <c r="X23" s="33">
        <v>5089.6400000000003</v>
      </c>
      <c r="Y23" s="32">
        <v>31.978164</v>
      </c>
      <c r="Z23" s="30">
        <v>173859</v>
      </c>
      <c r="AA23" s="29">
        <v>1012901</v>
      </c>
      <c r="AB23" s="31">
        <v>2785.2279411764716</v>
      </c>
      <c r="AC23" s="32">
        <v>53.64</v>
      </c>
    </row>
    <row r="24" spans="1:29" x14ac:dyDescent="0.45">
      <c r="A24" s="3" t="s">
        <v>25</v>
      </c>
      <c r="B24" s="41">
        <v>3.6566151936000005E-2</v>
      </c>
      <c r="C24" s="28">
        <v>560.34</v>
      </c>
      <c r="D24" s="28">
        <v>439.79199999999997</v>
      </c>
      <c r="E24" s="28">
        <v>293.584</v>
      </c>
      <c r="F24" s="28">
        <v>29.321999999999999</v>
      </c>
      <c r="G24" s="28">
        <v>77.326999999999998</v>
      </c>
      <c r="H24" s="28">
        <v>343.71800000000002</v>
      </c>
      <c r="I24" s="29">
        <v>128.55782911155666</v>
      </c>
      <c r="J24" s="29">
        <v>94.460450086605647</v>
      </c>
      <c r="K24" s="29">
        <v>12.927343954721268</v>
      </c>
      <c r="L24" s="32">
        <v>103.2</v>
      </c>
      <c r="M24" s="29">
        <v>932591</v>
      </c>
      <c r="N24" s="29">
        <v>1294111</v>
      </c>
      <c r="O24" s="29">
        <v>177105</v>
      </c>
      <c r="P24" s="29">
        <v>2.38</v>
      </c>
      <c r="Q24" s="32">
        <v>101.03</v>
      </c>
      <c r="R24" s="29">
        <v>9.5</v>
      </c>
      <c r="S24" s="29">
        <v>102.68</v>
      </c>
      <c r="T24" s="33">
        <v>538874</v>
      </c>
      <c r="U24" s="32">
        <v>0.78700000000000003</v>
      </c>
      <c r="V24" s="29">
        <v>-9.9866103583098553E-2</v>
      </c>
      <c r="W24" s="32">
        <v>-0.32994000000000001</v>
      </c>
      <c r="X24" s="33">
        <v>5120.68</v>
      </c>
      <c r="Y24" s="32">
        <v>32.705086000000001</v>
      </c>
      <c r="Z24" s="30">
        <v>177105</v>
      </c>
      <c r="AA24" s="29">
        <v>1028655</v>
      </c>
      <c r="AB24" s="31">
        <v>2815.2352941176482</v>
      </c>
      <c r="AC24" s="32">
        <v>49.6</v>
      </c>
    </row>
    <row r="25" spans="1:29" x14ac:dyDescent="0.45">
      <c r="A25" s="3" t="s">
        <v>26</v>
      </c>
      <c r="B25" s="41">
        <v>3.3673836767999996E-2</v>
      </c>
      <c r="C25" s="28">
        <v>565.10699999999997</v>
      </c>
      <c r="D25" s="28">
        <v>442.47399999999993</v>
      </c>
      <c r="E25" s="28">
        <v>295.54899999999998</v>
      </c>
      <c r="F25" s="28">
        <v>29.475999999999999</v>
      </c>
      <c r="G25" s="28">
        <v>78.707000000000008</v>
      </c>
      <c r="H25" s="28">
        <v>345.81799999999998</v>
      </c>
      <c r="I25" s="29">
        <v>128.11631911818472</v>
      </c>
      <c r="J25" s="29">
        <v>94.895655133921281</v>
      </c>
      <c r="K25" s="29">
        <v>12.938284364709492</v>
      </c>
      <c r="L25" s="32">
        <v>105.7</v>
      </c>
      <c r="M25" s="29">
        <v>942033</v>
      </c>
      <c r="N25" s="29">
        <v>1307460</v>
      </c>
      <c r="O25" s="29">
        <v>178262</v>
      </c>
      <c r="P25" s="29">
        <v>2.4049999999999998</v>
      </c>
      <c r="Q25" s="32">
        <v>101.19</v>
      </c>
      <c r="R25" s="29">
        <v>9.5</v>
      </c>
      <c r="S25" s="29">
        <v>103.6</v>
      </c>
      <c r="T25" s="33">
        <v>548796</v>
      </c>
      <c r="U25" s="32">
        <v>0.748</v>
      </c>
      <c r="V25" s="29">
        <v>-0.12186744342362565</v>
      </c>
      <c r="W25" s="32">
        <v>-0.32962000000000002</v>
      </c>
      <c r="X25" s="33">
        <v>5329.81</v>
      </c>
      <c r="Y25" s="32">
        <v>32.888012000000003</v>
      </c>
      <c r="Z25" s="30">
        <v>178262</v>
      </c>
      <c r="AA25" s="29">
        <v>1041923</v>
      </c>
      <c r="AB25" s="31">
        <v>2883.4338235294131</v>
      </c>
      <c r="AC25" s="32">
        <v>52.15</v>
      </c>
    </row>
    <row r="26" spans="1:29" x14ac:dyDescent="0.45">
      <c r="A26" s="3" t="s">
        <v>27</v>
      </c>
      <c r="B26" s="41">
        <v>3.1576645680000001E-2</v>
      </c>
      <c r="C26" s="28">
        <v>568.60400000000004</v>
      </c>
      <c r="D26" s="28">
        <v>442.82200000000006</v>
      </c>
      <c r="E26" s="28">
        <v>295.73700000000002</v>
      </c>
      <c r="F26" s="28">
        <v>29.663</v>
      </c>
      <c r="G26" s="28">
        <v>79.713999999999999</v>
      </c>
      <c r="H26" s="28">
        <v>347.63</v>
      </c>
      <c r="I26" s="29">
        <v>127.71906805205859</v>
      </c>
      <c r="J26" s="29">
        <v>95.662590200634739</v>
      </c>
      <c r="K26" s="29">
        <v>13.16407043464857</v>
      </c>
      <c r="L26" s="32">
        <v>104.9</v>
      </c>
      <c r="M26" s="29">
        <v>964614</v>
      </c>
      <c r="N26" s="29">
        <v>1328078</v>
      </c>
      <c r="O26" s="29">
        <v>182756</v>
      </c>
      <c r="P26" s="29">
        <v>2.4249999999999998</v>
      </c>
      <c r="Q26" s="32">
        <v>101.7</v>
      </c>
      <c r="R26" s="29">
        <v>9</v>
      </c>
      <c r="S26" s="29">
        <v>105.64</v>
      </c>
      <c r="T26" s="33">
        <v>557392</v>
      </c>
      <c r="U26" s="32">
        <v>0.61</v>
      </c>
      <c r="V26" s="29">
        <v>-0.53140907835598161</v>
      </c>
      <c r="W26" s="32">
        <v>-0.32885999999999999</v>
      </c>
      <c r="X26" s="33">
        <v>5312.56</v>
      </c>
      <c r="Y26" s="32">
        <v>33.048780999999998</v>
      </c>
      <c r="Z26" s="30">
        <v>182756</v>
      </c>
      <c r="AA26" s="29">
        <v>1058277</v>
      </c>
      <c r="AB26" s="31">
        <v>2861.6102941176487</v>
      </c>
      <c r="AC26" s="32">
        <v>61.59</v>
      </c>
    </row>
    <row r="27" spans="1:29" x14ac:dyDescent="0.45">
      <c r="A27" s="2" t="s">
        <v>28</v>
      </c>
      <c r="B27" s="41">
        <v>3.2910860616000001E-2</v>
      </c>
      <c r="C27" s="28">
        <v>568.96799999999996</v>
      </c>
      <c r="D27" s="28">
        <v>443.57400000000001</v>
      </c>
      <c r="E27" s="28">
        <v>296.596</v>
      </c>
      <c r="F27" s="28">
        <v>29.672000000000001</v>
      </c>
      <c r="G27" s="28">
        <v>79.774000000000001</v>
      </c>
      <c r="H27" s="28">
        <v>351.12799999999999</v>
      </c>
      <c r="I27" s="29">
        <v>129.09555285443057</v>
      </c>
      <c r="J27" s="29">
        <v>95.871668639798671</v>
      </c>
      <c r="K27" s="29">
        <v>13.171693977962956</v>
      </c>
      <c r="L27" s="32">
        <v>105.2</v>
      </c>
      <c r="M27" s="29">
        <v>973897</v>
      </c>
      <c r="N27" s="29">
        <v>1339425</v>
      </c>
      <c r="O27" s="29">
        <v>184022</v>
      </c>
      <c r="P27" s="29">
        <v>2.3650000000000002</v>
      </c>
      <c r="Q27" s="32">
        <v>102.31</v>
      </c>
      <c r="R27" s="29">
        <v>9.3000000000000007</v>
      </c>
      <c r="S27" s="29">
        <v>103.2</v>
      </c>
      <c r="T27" s="33">
        <v>555021</v>
      </c>
      <c r="U27" s="32">
        <v>0.76400000000000001</v>
      </c>
      <c r="V27" s="29">
        <v>-0.59599415640327313</v>
      </c>
      <c r="W27" s="32">
        <v>-0.32829000000000003</v>
      </c>
      <c r="X27" s="33">
        <v>5167.3</v>
      </c>
      <c r="Y27" s="32">
        <v>32.994647999999998</v>
      </c>
      <c r="Z27" s="30">
        <v>184022</v>
      </c>
      <c r="AA27" s="29">
        <v>1068726</v>
      </c>
      <c r="AB27" s="31">
        <v>2869.7941176470604</v>
      </c>
      <c r="AC27" s="32">
        <v>66.900000000000006</v>
      </c>
    </row>
    <row r="28" spans="1:29" x14ac:dyDescent="0.45">
      <c r="A28" s="3" t="s">
        <v>29</v>
      </c>
      <c r="B28" s="41">
        <v>3.305985190800001E-2</v>
      </c>
      <c r="C28" s="28">
        <v>571.39099999999996</v>
      </c>
      <c r="D28" s="28">
        <v>443.94200000000001</v>
      </c>
      <c r="E28" s="28">
        <v>296.49599999999998</v>
      </c>
      <c r="F28" s="28">
        <v>29.817</v>
      </c>
      <c r="G28" s="28">
        <v>80.912000000000006</v>
      </c>
      <c r="H28" s="28">
        <v>352.52600000000001</v>
      </c>
      <c r="I28" s="29">
        <v>130.33024244606051</v>
      </c>
      <c r="J28" s="29">
        <v>96.498134100346462</v>
      </c>
      <c r="K28" s="29">
        <v>13.267001287513395</v>
      </c>
      <c r="L28" s="32">
        <v>106.1</v>
      </c>
      <c r="M28" s="29">
        <v>986468</v>
      </c>
      <c r="N28" s="29">
        <v>1358080</v>
      </c>
      <c r="O28" s="29">
        <v>186715</v>
      </c>
      <c r="P28" s="29">
        <v>2.2999999999999998</v>
      </c>
      <c r="Q28" s="32">
        <v>102.96</v>
      </c>
      <c r="R28" s="29">
        <v>9.1</v>
      </c>
      <c r="S28" s="29">
        <v>103.73</v>
      </c>
      <c r="T28" s="33">
        <v>575052</v>
      </c>
      <c r="U28" s="32">
        <v>0.75800000000000001</v>
      </c>
      <c r="V28" s="29">
        <v>-1.1373763507640959</v>
      </c>
      <c r="W28" s="32">
        <v>-0.32529000000000002</v>
      </c>
      <c r="X28" s="33">
        <v>5323.53</v>
      </c>
      <c r="Y28" s="32">
        <v>33.789735</v>
      </c>
      <c r="Z28" s="30">
        <v>186715</v>
      </c>
      <c r="AA28" s="29">
        <v>1084292</v>
      </c>
      <c r="AB28" s="31">
        <v>2894.3455882352955</v>
      </c>
      <c r="AC28" s="32">
        <v>74.569999999999993</v>
      </c>
    </row>
    <row r="29" spans="1:29" x14ac:dyDescent="0.45">
      <c r="A29" s="3" t="s">
        <v>30</v>
      </c>
      <c r="B29" s="41">
        <v>3.4430730899999998E-2</v>
      </c>
      <c r="C29" s="28">
        <v>573.56899999999996</v>
      </c>
      <c r="D29" s="28">
        <v>444.99400000000003</v>
      </c>
      <c r="E29" s="28">
        <v>297.57100000000003</v>
      </c>
      <c r="F29" s="28">
        <v>29.969000000000001</v>
      </c>
      <c r="G29" s="28">
        <v>81.456000000000003</v>
      </c>
      <c r="H29" s="28">
        <v>356.08</v>
      </c>
      <c r="I29" s="29">
        <v>131.1260662411336</v>
      </c>
      <c r="J29" s="29">
        <v>97.097464035586839</v>
      </c>
      <c r="K29" s="29">
        <v>13.274275758543642</v>
      </c>
      <c r="L29" s="32">
        <v>108.8</v>
      </c>
      <c r="M29" s="29">
        <v>993763</v>
      </c>
      <c r="N29" s="29">
        <v>1377111</v>
      </c>
      <c r="O29" s="29">
        <v>188266</v>
      </c>
      <c r="P29" s="29">
        <v>2.2250000000000001</v>
      </c>
      <c r="Q29" s="32">
        <v>103.46</v>
      </c>
      <c r="R29" s="29">
        <v>9</v>
      </c>
      <c r="S29" s="29">
        <v>104.28</v>
      </c>
      <c r="T29" s="33">
        <v>618643</v>
      </c>
      <c r="U29" s="32">
        <v>0.65</v>
      </c>
      <c r="V29" s="29">
        <v>-1.5983061619899734</v>
      </c>
      <c r="W29" s="32">
        <v>-0.31953999999999999</v>
      </c>
      <c r="X29" s="33">
        <v>5493.49</v>
      </c>
      <c r="Y29" s="32">
        <v>33.671802</v>
      </c>
      <c r="Z29" s="30">
        <v>188266</v>
      </c>
      <c r="AA29" s="29">
        <v>1102248</v>
      </c>
      <c r="AB29" s="31">
        <v>2968.0000000000018</v>
      </c>
      <c r="AC29" s="32">
        <v>75.040000000000006</v>
      </c>
    </row>
    <row r="30" spans="1:29" x14ac:dyDescent="0.45">
      <c r="A30" s="3" t="s">
        <v>31</v>
      </c>
      <c r="B30" s="41">
        <v>3.4483364591999993E-2</v>
      </c>
      <c r="C30" s="28">
        <v>577.10900000000004</v>
      </c>
      <c r="D30" s="28">
        <v>446.62700000000001</v>
      </c>
      <c r="E30" s="28">
        <v>298.52699999999999</v>
      </c>
      <c r="F30" s="28">
        <v>30.052</v>
      </c>
      <c r="G30" s="28">
        <v>82.028000000000006</v>
      </c>
      <c r="H30" s="28">
        <v>358.54300000000001</v>
      </c>
      <c r="I30" s="29">
        <v>131.14871544336916</v>
      </c>
      <c r="J30" s="29">
        <v>97.735881229855778</v>
      </c>
      <c r="K30" s="29">
        <v>13.486315212742465</v>
      </c>
      <c r="L30" s="32">
        <v>108.3</v>
      </c>
      <c r="M30" s="29">
        <v>1019537</v>
      </c>
      <c r="N30" s="29">
        <v>1398534</v>
      </c>
      <c r="O30" s="29">
        <v>192980</v>
      </c>
      <c r="P30" s="29">
        <v>2.19</v>
      </c>
      <c r="Q30" s="32">
        <v>103.62</v>
      </c>
      <c r="R30" s="29">
        <v>8.6999999999999993</v>
      </c>
      <c r="S30" s="29">
        <v>104.52</v>
      </c>
      <c r="T30" s="33">
        <v>507284</v>
      </c>
      <c r="U30" s="32">
        <v>0.74199999999999999</v>
      </c>
      <c r="V30" s="29">
        <v>-1.1546868845341784</v>
      </c>
      <c r="W30" s="32">
        <v>-0.31531999999999999</v>
      </c>
      <c r="X30" s="33">
        <v>4678.74</v>
      </c>
      <c r="Y30" s="32">
        <v>32.916271000000002</v>
      </c>
      <c r="Z30" s="30">
        <v>192980</v>
      </c>
      <c r="AA30" s="29">
        <v>1119847</v>
      </c>
      <c r="AB30" s="31">
        <v>2954.3602941176491</v>
      </c>
      <c r="AC30" s="32">
        <v>67.72</v>
      </c>
    </row>
    <row r="31" spans="1:29" x14ac:dyDescent="0.45">
      <c r="A31" s="2" t="s">
        <v>32</v>
      </c>
      <c r="B31" s="41">
        <v>3.6715590456000008E-2</v>
      </c>
      <c r="C31" s="28">
        <v>580.99900000000002</v>
      </c>
      <c r="D31" s="28">
        <v>449.209</v>
      </c>
      <c r="E31" s="28">
        <v>300.88299999999998</v>
      </c>
      <c r="F31" s="28">
        <v>30.157</v>
      </c>
      <c r="G31" s="28">
        <v>82.795999999999992</v>
      </c>
      <c r="H31" s="28">
        <v>363.78300000000002</v>
      </c>
      <c r="I31" s="29">
        <v>132.44911633665171</v>
      </c>
      <c r="J31" s="29">
        <v>97.791008285103359</v>
      </c>
      <c r="K31" s="29">
        <v>13.408244678089574</v>
      </c>
      <c r="L31" s="32">
        <v>108.3</v>
      </c>
      <c r="M31" s="29">
        <v>1030890</v>
      </c>
      <c r="N31" s="29">
        <v>1412729</v>
      </c>
      <c r="O31" s="29">
        <v>193701</v>
      </c>
      <c r="P31" s="29">
        <v>2.1500000000000004</v>
      </c>
      <c r="Q31" s="32">
        <v>103.53</v>
      </c>
      <c r="R31" s="29">
        <v>8.6999999999999993</v>
      </c>
      <c r="S31" s="29">
        <v>105.53</v>
      </c>
      <c r="T31" s="33">
        <v>562635</v>
      </c>
      <c r="U31" s="32">
        <v>0.53400000000000003</v>
      </c>
      <c r="V31" s="29">
        <v>-0.68772000393309485</v>
      </c>
      <c r="W31" s="32">
        <v>-0.30854999999999999</v>
      </c>
      <c r="X31" s="33">
        <v>5350.53</v>
      </c>
      <c r="Y31" s="32">
        <v>33.944063</v>
      </c>
      <c r="Z31" s="30">
        <v>193701</v>
      </c>
      <c r="AA31" s="29">
        <v>1134305</v>
      </c>
      <c r="AB31" s="31">
        <v>2954.3602941176491</v>
      </c>
      <c r="AC31" s="32">
        <v>62.9</v>
      </c>
    </row>
    <row r="32" spans="1:29" x14ac:dyDescent="0.45">
      <c r="A32" s="3" t="s">
        <v>33</v>
      </c>
      <c r="B32" s="41">
        <v>3.7828506696000005E-2</v>
      </c>
      <c r="C32" s="28">
        <v>584.90300000000002</v>
      </c>
      <c r="D32" s="28">
        <v>451.548</v>
      </c>
      <c r="E32" s="28">
        <v>302.69799999999998</v>
      </c>
      <c r="F32" s="28">
        <v>30.664999999999999</v>
      </c>
      <c r="G32" s="28">
        <v>83.861000000000004</v>
      </c>
      <c r="H32" s="28">
        <v>366.23500000000001</v>
      </c>
      <c r="I32" s="29">
        <v>132.6651872860667</v>
      </c>
      <c r="J32" s="29">
        <v>98.448563970819436</v>
      </c>
      <c r="K32" s="29">
        <v>13.499717833344546</v>
      </c>
      <c r="L32" s="32">
        <v>109.4</v>
      </c>
      <c r="M32" s="29">
        <v>1051187</v>
      </c>
      <c r="N32" s="29">
        <v>1433988</v>
      </c>
      <c r="O32" s="29">
        <v>196635</v>
      </c>
      <c r="P32" s="29">
        <v>2.16</v>
      </c>
      <c r="Q32" s="32">
        <v>104.16</v>
      </c>
      <c r="R32" s="29">
        <v>8.4</v>
      </c>
      <c r="S32" s="29">
        <v>105.09</v>
      </c>
      <c r="T32" s="33">
        <v>559678</v>
      </c>
      <c r="U32" s="32">
        <v>0.23799999999999999</v>
      </c>
      <c r="V32" s="29">
        <v>-0.8860456203210163</v>
      </c>
      <c r="W32" s="32">
        <v>-0.31662000000000001</v>
      </c>
      <c r="X32" s="33">
        <v>5538.97</v>
      </c>
      <c r="Y32" s="32">
        <v>33.899262</v>
      </c>
      <c r="Z32" s="30">
        <v>196635</v>
      </c>
      <c r="AA32" s="29">
        <v>1152921</v>
      </c>
      <c r="AB32" s="31">
        <v>2984.3676470588262</v>
      </c>
      <c r="AC32" s="32">
        <v>69.05</v>
      </c>
    </row>
    <row r="33" spans="1:29" x14ac:dyDescent="0.45">
      <c r="A33" s="3" t="s">
        <v>34</v>
      </c>
      <c r="B33" s="41">
        <v>3.5877120036000007E-2</v>
      </c>
      <c r="C33" s="28">
        <v>584.94500000000005</v>
      </c>
      <c r="D33" s="28">
        <v>452.49900000000002</v>
      </c>
      <c r="E33" s="28">
        <v>303.14</v>
      </c>
      <c r="F33" s="28">
        <v>30.959</v>
      </c>
      <c r="G33" s="28">
        <v>84.332999999999998</v>
      </c>
      <c r="H33" s="28">
        <v>368.02499999999998</v>
      </c>
      <c r="I33" s="29">
        <v>133.30698841192287</v>
      </c>
      <c r="J33" s="29">
        <v>99.417001335953486</v>
      </c>
      <c r="K33" s="29">
        <v>13.636939318296026</v>
      </c>
      <c r="L33" s="32">
        <v>112.2</v>
      </c>
      <c r="M33" s="29">
        <v>1052551</v>
      </c>
      <c r="N33" s="29">
        <v>1460052</v>
      </c>
      <c r="O33" s="29">
        <v>200274</v>
      </c>
      <c r="P33" s="29">
        <v>2.04</v>
      </c>
      <c r="Q33" s="32">
        <v>104.51</v>
      </c>
      <c r="R33" s="29">
        <v>8.4</v>
      </c>
      <c r="S33" s="29">
        <v>104.39</v>
      </c>
      <c r="T33" s="33">
        <v>595109</v>
      </c>
      <c r="U33" s="32">
        <v>-0.22600000000000001</v>
      </c>
      <c r="V33" s="29">
        <v>-1.2304717155540672</v>
      </c>
      <c r="W33" s="32">
        <v>-0.39590999999999998</v>
      </c>
      <c r="X33" s="33">
        <v>5677.79</v>
      </c>
      <c r="Y33" s="32">
        <v>34.374828000000001</v>
      </c>
      <c r="Z33" s="30">
        <v>200274</v>
      </c>
      <c r="AA33" s="29">
        <v>1175433</v>
      </c>
      <c r="AB33" s="31">
        <v>3060.7500000000023</v>
      </c>
      <c r="AC33" s="32">
        <v>61.88</v>
      </c>
    </row>
    <row r="34" spans="1:29" x14ac:dyDescent="0.45">
      <c r="A34" s="3" t="s">
        <v>35</v>
      </c>
      <c r="B34" s="41">
        <v>3.4193032296E-2</v>
      </c>
      <c r="C34" s="28">
        <v>583.34500000000003</v>
      </c>
      <c r="D34" s="28">
        <v>453.48500000000001</v>
      </c>
      <c r="E34" s="28">
        <v>303.89699999999999</v>
      </c>
      <c r="F34" s="28">
        <v>31.052</v>
      </c>
      <c r="G34" s="28">
        <v>84.593000000000004</v>
      </c>
      <c r="H34" s="28">
        <v>374.99599999999998</v>
      </c>
      <c r="I34" s="29">
        <v>132.10109549379519</v>
      </c>
      <c r="J34" s="29">
        <v>100.22340449255216</v>
      </c>
      <c r="K34" s="29">
        <v>13.775461591118422</v>
      </c>
      <c r="L34" s="32">
        <v>112.4</v>
      </c>
      <c r="M34" s="29">
        <v>1062238</v>
      </c>
      <c r="N34" s="29">
        <v>1483133</v>
      </c>
      <c r="O34" s="29">
        <v>203853</v>
      </c>
      <c r="P34" s="29">
        <v>1.92</v>
      </c>
      <c r="Q34" s="32">
        <v>104.77</v>
      </c>
      <c r="R34" s="29">
        <v>8.1999999999999993</v>
      </c>
      <c r="S34" s="29">
        <v>103.68</v>
      </c>
      <c r="T34" s="33">
        <v>571026</v>
      </c>
      <c r="U34" s="32">
        <v>-8.1000000000000003E-2</v>
      </c>
      <c r="V34" s="29">
        <v>-1.0696858046896633</v>
      </c>
      <c r="W34" s="32">
        <v>-0.40322999999999998</v>
      </c>
      <c r="X34" s="33">
        <v>5982.22</v>
      </c>
      <c r="Y34" s="32">
        <v>35.123404000000001</v>
      </c>
      <c r="Z34" s="30">
        <v>203853</v>
      </c>
      <c r="AA34" s="29">
        <v>1196370</v>
      </c>
      <c r="AB34" s="31">
        <v>3066.2058823529437</v>
      </c>
      <c r="AC34" s="32">
        <v>63.34</v>
      </c>
    </row>
    <row r="35" spans="1:29" x14ac:dyDescent="0.45">
      <c r="A35" s="2" t="s">
        <v>36</v>
      </c>
      <c r="B35" s="41">
        <v>3.5992925844000004E-2</v>
      </c>
      <c r="C35" s="28">
        <v>550.74300000000005</v>
      </c>
      <c r="D35" s="28">
        <v>432.20699999999999</v>
      </c>
      <c r="E35" s="28">
        <v>287.53899999999999</v>
      </c>
      <c r="F35" s="28">
        <v>26.713999999999999</v>
      </c>
      <c r="G35" s="28">
        <v>77.022999999999996</v>
      </c>
      <c r="H35" s="28">
        <v>371.346</v>
      </c>
      <c r="I35" s="29">
        <v>138.16787302432201</v>
      </c>
      <c r="J35" s="29">
        <v>100.50446550630396</v>
      </c>
      <c r="K35" s="29">
        <v>13.473828536949018</v>
      </c>
      <c r="L35" s="32">
        <v>113.7</v>
      </c>
      <c r="M35" s="29">
        <v>1101936</v>
      </c>
      <c r="N35" s="29">
        <v>1492429</v>
      </c>
      <c r="O35" s="29">
        <v>200078</v>
      </c>
      <c r="P35" s="29">
        <v>1.8399999999999999</v>
      </c>
      <c r="Q35" s="32">
        <v>104.71</v>
      </c>
      <c r="R35" s="29">
        <v>7.9</v>
      </c>
      <c r="S35" s="29">
        <v>96.86</v>
      </c>
      <c r="T35" s="32">
        <v>393245</v>
      </c>
      <c r="U35" s="32">
        <v>-0.12</v>
      </c>
      <c r="V35" s="32">
        <v>-1.2597662513281005</v>
      </c>
      <c r="W35" s="32">
        <v>-0.40509000000000001</v>
      </c>
      <c r="X35" s="33">
        <v>4378.51</v>
      </c>
      <c r="Y35" s="32">
        <v>28.859135999999999</v>
      </c>
      <c r="Z35" s="30">
        <v>200078</v>
      </c>
      <c r="AA35" s="29">
        <v>1208690</v>
      </c>
      <c r="AB35" s="31">
        <v>3101.6691176470617</v>
      </c>
      <c r="AC35" s="32">
        <v>51.11</v>
      </c>
    </row>
    <row r="36" spans="1:29" x14ac:dyDescent="0.45">
      <c r="A36" s="3" t="s">
        <v>37</v>
      </c>
      <c r="B36" s="41">
        <v>3.6888857772000003E-2</v>
      </c>
      <c r="C36" s="28">
        <v>476.149</v>
      </c>
      <c r="D36" s="28">
        <v>381.97700000000003</v>
      </c>
      <c r="E36" s="28">
        <v>254.43700000000001</v>
      </c>
      <c r="F36" s="28">
        <v>22.198</v>
      </c>
      <c r="G36" s="28">
        <v>65.864999999999995</v>
      </c>
      <c r="H36" s="28">
        <v>364.113</v>
      </c>
      <c r="I36" s="29">
        <v>155.80331379658881</v>
      </c>
      <c r="J36" s="29">
        <v>101.70152313328732</v>
      </c>
      <c r="K36" s="29">
        <v>13.557425730540853</v>
      </c>
      <c r="L36" s="32">
        <v>115.7</v>
      </c>
      <c r="M36" s="29">
        <v>1171302</v>
      </c>
      <c r="N36" s="29">
        <v>1506226</v>
      </c>
      <c r="O36" s="29">
        <v>200789</v>
      </c>
      <c r="P36" s="29">
        <v>1.865</v>
      </c>
      <c r="Q36" s="32">
        <v>104.48</v>
      </c>
      <c r="R36" s="29">
        <v>7.1</v>
      </c>
      <c r="S36" s="29">
        <v>78.510000000000005</v>
      </c>
      <c r="T36" s="32">
        <v>301229</v>
      </c>
      <c r="U36" s="32">
        <v>-2.9000000000000001E-2</v>
      </c>
      <c r="V36" s="32">
        <v>-0.33621966205837783</v>
      </c>
      <c r="W36" s="32">
        <v>-0.30008000000000001</v>
      </c>
      <c r="X36" s="33">
        <v>4935.99</v>
      </c>
      <c r="Y36" s="32">
        <v>24.902936</v>
      </c>
      <c r="Z36" s="30">
        <v>200789</v>
      </c>
      <c r="AA36" s="29">
        <v>1221453</v>
      </c>
      <c r="AB36" s="31">
        <v>3156.2279411764739</v>
      </c>
      <c r="AC36" s="32">
        <v>29.61</v>
      </c>
    </row>
    <row r="37" spans="1:29" x14ac:dyDescent="0.45">
      <c r="A37" s="3" t="s">
        <v>38</v>
      </c>
      <c r="B37" s="41">
        <v>3.2103313728000002E-2</v>
      </c>
      <c r="C37" s="28">
        <v>563.95399999999995</v>
      </c>
      <c r="D37" s="28">
        <v>450.791</v>
      </c>
      <c r="E37" s="28">
        <v>301.31900000000002</v>
      </c>
      <c r="F37" s="28">
        <v>28.780999999999999</v>
      </c>
      <c r="G37" s="28">
        <v>82.074999999999989</v>
      </c>
      <c r="H37" s="28">
        <v>376.82400000000001</v>
      </c>
      <c r="I37" s="29">
        <v>158.83760349655768</v>
      </c>
      <c r="J37" s="29">
        <v>102.75456050949418</v>
      </c>
      <c r="K37" s="29">
        <v>13.757069117495776</v>
      </c>
      <c r="L37" s="32">
        <v>118.1</v>
      </c>
      <c r="M37" s="29">
        <v>1179863</v>
      </c>
      <c r="N37" s="29">
        <v>1528247</v>
      </c>
      <c r="O37" s="29">
        <v>204606</v>
      </c>
      <c r="P37" s="29">
        <v>1.9499999999999997</v>
      </c>
      <c r="Q37" s="32">
        <v>104.85</v>
      </c>
      <c r="R37" s="29">
        <v>9</v>
      </c>
      <c r="S37" s="29">
        <v>96.01</v>
      </c>
      <c r="T37" s="32">
        <v>550916</v>
      </c>
      <c r="U37" s="32">
        <v>-0.22900000000000001</v>
      </c>
      <c r="V37" s="32">
        <v>-0.55432771983542206</v>
      </c>
      <c r="W37" s="32">
        <v>-0.47120000000000001</v>
      </c>
      <c r="X37" s="32">
        <v>4803.4399999999996</v>
      </c>
      <c r="Y37" s="32">
        <v>38.352319999999999</v>
      </c>
      <c r="Z37" s="30">
        <v>204606</v>
      </c>
      <c r="AA37" s="29">
        <v>1239204</v>
      </c>
      <c r="AB37" s="31">
        <v>3221.698529411768</v>
      </c>
      <c r="AC37" s="32">
        <v>42.96</v>
      </c>
    </row>
    <row r="38" spans="1:29" x14ac:dyDescent="0.45">
      <c r="A38" s="3" t="s">
        <v>39</v>
      </c>
      <c r="B38" s="41">
        <v>2.9417752680000003E-2</v>
      </c>
      <c r="C38" s="28">
        <v>558.89700000000005</v>
      </c>
      <c r="D38" s="28">
        <v>433.95499999999998</v>
      </c>
      <c r="E38" s="28">
        <v>284.846</v>
      </c>
      <c r="F38" s="28">
        <v>30.562999999999999</v>
      </c>
      <c r="G38" s="28">
        <v>83.637</v>
      </c>
      <c r="H38" s="28">
        <v>383.39100000000002</v>
      </c>
      <c r="I38" s="29">
        <v>161.12473266344233</v>
      </c>
      <c r="J38" s="29">
        <v>103.7769594176271</v>
      </c>
      <c r="K38" s="29">
        <v>13.882102650711317</v>
      </c>
      <c r="L38" s="32">
        <v>119.6</v>
      </c>
      <c r="M38" s="29">
        <v>1200052</v>
      </c>
      <c r="N38" s="29">
        <v>1552165</v>
      </c>
      <c r="O38" s="29">
        <v>207631</v>
      </c>
      <c r="P38" s="29">
        <v>1.9649999999999999</v>
      </c>
      <c r="Q38" s="32">
        <v>104.76</v>
      </c>
      <c r="R38" s="29">
        <v>8.1</v>
      </c>
      <c r="S38" s="29">
        <v>98.7</v>
      </c>
      <c r="T38" s="32">
        <v>471779</v>
      </c>
      <c r="U38" s="32">
        <v>-0.374</v>
      </c>
      <c r="V38" s="32">
        <v>-0.36445528300086749</v>
      </c>
      <c r="W38" s="32">
        <v>-0.52302000000000004</v>
      </c>
      <c r="X38" s="32">
        <v>5599.41</v>
      </c>
      <c r="Y38" s="32">
        <v>34.750419000000001</v>
      </c>
      <c r="Z38" s="30">
        <v>207631</v>
      </c>
      <c r="AA38" s="29">
        <v>1262633</v>
      </c>
      <c r="AB38" s="31">
        <v>3262.6176470588271</v>
      </c>
      <c r="AC38" s="32">
        <v>44.38</v>
      </c>
    </row>
    <row r="39" spans="1:29" x14ac:dyDescent="0.45">
      <c r="A39" s="2" t="s">
        <v>40</v>
      </c>
      <c r="B39" s="41">
        <v>2.8080286296000002E-2</v>
      </c>
      <c r="C39" s="28">
        <v>559.154</v>
      </c>
      <c r="D39" s="28">
        <v>434.142</v>
      </c>
      <c r="E39" s="28">
        <v>285.78399999999999</v>
      </c>
      <c r="F39" s="28">
        <v>30.652999999999999</v>
      </c>
      <c r="G39" s="28">
        <v>85.040999999999997</v>
      </c>
      <c r="H39" s="28">
        <v>382.29700000000003</v>
      </c>
      <c r="I39" s="29">
        <v>161.03856819606696</v>
      </c>
      <c r="J39" s="29">
        <v>103.62406039990044</v>
      </c>
      <c r="K39" s="29">
        <v>13.739318012113166</v>
      </c>
      <c r="L39" s="32">
        <v>120.5</v>
      </c>
      <c r="M39" s="29">
        <v>1207195</v>
      </c>
      <c r="N39" s="29">
        <v>1561226</v>
      </c>
      <c r="O39" s="29">
        <v>207000</v>
      </c>
      <c r="P39" s="29">
        <v>1.92</v>
      </c>
      <c r="Q39" s="32">
        <v>105.49</v>
      </c>
      <c r="R39" s="29">
        <v>8.1999999999999993</v>
      </c>
      <c r="S39" s="29">
        <v>98.85</v>
      </c>
      <c r="T39" s="32">
        <v>452161</v>
      </c>
      <c r="U39" s="32">
        <v>-0.23499999999999999</v>
      </c>
      <c r="V39" s="32">
        <v>-0.97991452583325123</v>
      </c>
      <c r="W39" s="32">
        <v>-0.54232999999999998</v>
      </c>
      <c r="X39" s="32">
        <v>6088.04</v>
      </c>
      <c r="Y39" s="32">
        <v>35.455779999999997</v>
      </c>
      <c r="Z39" s="30">
        <v>207000</v>
      </c>
      <c r="AA39" s="29">
        <v>1273519</v>
      </c>
      <c r="AB39" s="31">
        <v>3287.1691176470626</v>
      </c>
      <c r="AC39" s="32">
        <v>60.69</v>
      </c>
    </row>
    <row r="40" spans="1:29" x14ac:dyDescent="0.45">
      <c r="A40" s="3" t="s">
        <v>41</v>
      </c>
      <c r="B40" s="41">
        <v>1.9742456472000004E-2</v>
      </c>
      <c r="C40" s="28">
        <v>564.93299999999999</v>
      </c>
      <c r="D40" s="28">
        <v>438.15699999999998</v>
      </c>
      <c r="E40" s="28">
        <v>288.858</v>
      </c>
      <c r="F40" s="28">
        <v>31.675000000000001</v>
      </c>
      <c r="G40" s="28">
        <v>86.304000000000002</v>
      </c>
      <c r="H40" s="28">
        <v>384.029</v>
      </c>
      <c r="I40" s="29">
        <v>152.45564273898398</v>
      </c>
      <c r="J40" s="29">
        <v>103.89311521930952</v>
      </c>
      <c r="K40" s="29">
        <v>13.734449320391656</v>
      </c>
      <c r="L40" s="32">
        <v>122.9</v>
      </c>
      <c r="M40" s="29">
        <v>1207911</v>
      </c>
      <c r="N40" s="29">
        <v>1585971</v>
      </c>
      <c r="O40" s="29">
        <v>209662</v>
      </c>
      <c r="P40" s="29">
        <v>1.8450000000000002</v>
      </c>
      <c r="Q40" s="32">
        <v>105.97</v>
      </c>
      <c r="R40" s="29">
        <v>7.9</v>
      </c>
      <c r="S40" s="29">
        <v>97.34</v>
      </c>
      <c r="T40" s="32">
        <v>432085</v>
      </c>
      <c r="U40" s="32">
        <v>4.2999999999999997E-2</v>
      </c>
      <c r="V40" s="32">
        <v>-1.3831102603368992</v>
      </c>
      <c r="W40" s="32">
        <v>-0.54037999999999997</v>
      </c>
      <c r="X40" s="32">
        <v>6507.83</v>
      </c>
      <c r="Y40" s="32">
        <v>33.881112000000002</v>
      </c>
      <c r="Z40" s="30">
        <v>209662</v>
      </c>
      <c r="AA40" s="29">
        <v>1296411</v>
      </c>
      <c r="AB40" s="31">
        <v>3352.6397058823568</v>
      </c>
      <c r="AC40" s="32">
        <v>68.89</v>
      </c>
    </row>
    <row r="41" spans="1:29" x14ac:dyDescent="0.45">
      <c r="A41" s="3" t="s">
        <v>42</v>
      </c>
      <c r="B41" s="41">
        <v>1.9021733160000002E-2</v>
      </c>
      <c r="C41" s="28">
        <v>584.05600000000004</v>
      </c>
      <c r="D41" s="28">
        <v>459.84300000000007</v>
      </c>
      <c r="E41" s="28">
        <v>305.74400000000003</v>
      </c>
      <c r="F41" s="28">
        <v>32.194000000000003</v>
      </c>
      <c r="G41" s="28">
        <v>86.787999999999997</v>
      </c>
      <c r="H41" s="28">
        <v>390.08800000000002</v>
      </c>
      <c r="I41" s="29">
        <v>150.67836938225355</v>
      </c>
      <c r="J41" s="29">
        <v>104.65448547056285</v>
      </c>
      <c r="K41" s="29">
        <v>13.638869856897465</v>
      </c>
      <c r="L41" s="32">
        <v>126.9</v>
      </c>
      <c r="M41" s="29">
        <v>1211212</v>
      </c>
      <c r="N41" s="29">
        <v>1611475</v>
      </c>
      <c r="O41" s="29">
        <v>210012</v>
      </c>
      <c r="P41" s="29">
        <v>1.8</v>
      </c>
      <c r="Q41" s="32">
        <v>106.74</v>
      </c>
      <c r="R41" s="29">
        <v>8</v>
      </c>
      <c r="S41" s="29">
        <v>99.11</v>
      </c>
      <c r="T41" s="32">
        <v>415665</v>
      </c>
      <c r="U41" s="32">
        <v>-9.6000000000000002E-2</v>
      </c>
      <c r="V41" s="32">
        <v>-1.8985751072961339</v>
      </c>
      <c r="W41" s="32">
        <v>-0.54581999999999997</v>
      </c>
      <c r="X41" s="32">
        <v>6520.01</v>
      </c>
      <c r="Y41" s="32">
        <v>34.565255000000001</v>
      </c>
      <c r="Z41" s="30">
        <v>210012</v>
      </c>
      <c r="AA41" s="29">
        <v>1321418</v>
      </c>
      <c r="AB41" s="31">
        <v>3461.7573529411807</v>
      </c>
      <c r="AC41" s="32">
        <v>73.38</v>
      </c>
    </row>
    <row r="42" spans="1:29" x14ac:dyDescent="0.45">
      <c r="A42" s="3" t="s">
        <v>43</v>
      </c>
      <c r="B42" s="41">
        <v>2.7653042724000005E-2</v>
      </c>
      <c r="C42" s="28">
        <v>587.053</v>
      </c>
      <c r="D42" s="28">
        <v>461.96</v>
      </c>
      <c r="E42" s="28">
        <v>306.97000000000003</v>
      </c>
      <c r="F42" s="28">
        <v>32.103999999999999</v>
      </c>
      <c r="G42" s="28">
        <v>86.884</v>
      </c>
      <c r="H42" s="28">
        <v>398.35700000000003</v>
      </c>
      <c r="I42" s="29">
        <v>150.69304071614206</v>
      </c>
      <c r="J42" s="29">
        <v>105.09792117295731</v>
      </c>
      <c r="K42" s="29">
        <v>13.612486983613664</v>
      </c>
      <c r="L42" s="32">
        <v>128.19999999999999</v>
      </c>
      <c r="M42" s="29">
        <v>1241534</v>
      </c>
      <c r="N42" s="29">
        <v>1634032</v>
      </c>
      <c r="O42" s="29">
        <v>211643</v>
      </c>
      <c r="P42" s="29">
        <v>1.8050000000000002</v>
      </c>
      <c r="Q42" s="32">
        <v>107.58</v>
      </c>
      <c r="R42" s="29">
        <v>7.4</v>
      </c>
      <c r="S42" s="29">
        <v>99.5</v>
      </c>
      <c r="T42" s="32">
        <v>386370</v>
      </c>
      <c r="U42" s="32">
        <v>4.2999999999999997E-2</v>
      </c>
      <c r="V42" s="32">
        <v>-2.6488671248568059</v>
      </c>
      <c r="W42" s="32">
        <v>-0.56686000000000003</v>
      </c>
      <c r="X42" s="32">
        <v>7173.23</v>
      </c>
      <c r="Y42" s="32">
        <v>33.878571000000001</v>
      </c>
      <c r="Z42" s="30">
        <v>211643</v>
      </c>
      <c r="AA42" s="29">
        <v>1343585</v>
      </c>
      <c r="AB42" s="31">
        <v>3497.2205882352978</v>
      </c>
      <c r="AC42" s="32">
        <v>79.510000000000005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D2E4-A8A3-49DB-8832-AFCF0672F249}">
  <dimension ref="A1:H23"/>
  <sheetViews>
    <sheetView workbookViewId="0">
      <selection activeCell="B25" sqref="B25:H32"/>
    </sheetView>
  </sheetViews>
  <sheetFormatPr baseColWidth="10" defaultRowHeight="14.25" x14ac:dyDescent="0.45"/>
  <cols>
    <col min="1" max="1" width="28.3984375" customWidth="1"/>
    <col min="2" max="2" width="37.19921875" customWidth="1"/>
  </cols>
  <sheetData>
    <row r="1" spans="1:8" ht="15.75" x14ac:dyDescent="0.45">
      <c r="A1" s="44" t="s">
        <v>118</v>
      </c>
      <c r="B1" s="45" t="s">
        <v>154</v>
      </c>
      <c r="C1" s="44">
        <v>2020</v>
      </c>
      <c r="D1" s="44">
        <v>2021</v>
      </c>
      <c r="E1" s="44">
        <v>2022</v>
      </c>
      <c r="F1" s="44">
        <v>2023</v>
      </c>
      <c r="G1" s="44">
        <v>2024</v>
      </c>
      <c r="H1" s="44">
        <v>2025</v>
      </c>
    </row>
    <row r="2" spans="1:8" x14ac:dyDescent="0.45">
      <c r="A2" s="46" t="s">
        <v>112</v>
      </c>
      <c r="B2" s="46" t="s">
        <v>119</v>
      </c>
      <c r="C2" s="47">
        <v>-0.55000000000000004</v>
      </c>
      <c r="D2" s="47">
        <v>-0.55000000000000004</v>
      </c>
      <c r="E2" s="47">
        <v>0</v>
      </c>
      <c r="F2" s="47">
        <v>0.45</v>
      </c>
      <c r="G2" s="47">
        <v>0.85</v>
      </c>
      <c r="H2" s="47">
        <v>0.85</v>
      </c>
    </row>
    <row r="3" spans="1:8" x14ac:dyDescent="0.45">
      <c r="A3" s="48" t="s">
        <v>113</v>
      </c>
      <c r="B3" s="48" t="s">
        <v>120</v>
      </c>
      <c r="C3" s="49">
        <v>-8</v>
      </c>
      <c r="D3" s="49">
        <v>7</v>
      </c>
      <c r="E3" s="49">
        <v>3.3310356203567038</v>
      </c>
      <c r="F3" s="49">
        <v>2.0721422310060467</v>
      </c>
      <c r="G3" s="49">
        <v>1.7955157676274425</v>
      </c>
      <c r="H3" s="49">
        <v>1.4606788785829883</v>
      </c>
    </row>
    <row r="4" spans="1:8" x14ac:dyDescent="0.45">
      <c r="A4" s="48" t="s">
        <v>114</v>
      </c>
      <c r="B4" s="48" t="s">
        <v>121</v>
      </c>
      <c r="C4" s="49">
        <v>8</v>
      </c>
      <c r="D4" s="49">
        <v>7.9</v>
      </c>
      <c r="E4" s="49">
        <v>7.5</v>
      </c>
      <c r="F4" s="49">
        <v>7.4</v>
      </c>
      <c r="G4" s="49">
        <v>7.2</v>
      </c>
      <c r="H4" s="49">
        <v>7</v>
      </c>
    </row>
    <row r="5" spans="1:8" x14ac:dyDescent="0.45">
      <c r="A5" s="48" t="s">
        <v>115</v>
      </c>
      <c r="B5" s="48" t="s">
        <v>122</v>
      </c>
      <c r="C5" s="49">
        <v>0.5</v>
      </c>
      <c r="D5" s="49">
        <v>1.6</v>
      </c>
      <c r="E5" s="49">
        <v>4.2</v>
      </c>
      <c r="F5" s="49">
        <v>2.5</v>
      </c>
      <c r="G5" s="49">
        <v>2.2999999999999998</v>
      </c>
      <c r="H5" s="49">
        <v>1.8</v>
      </c>
    </row>
    <row r="6" spans="1:8" ht="28.5" x14ac:dyDescent="0.45">
      <c r="A6" s="50" t="s">
        <v>116</v>
      </c>
      <c r="B6" s="50" t="s">
        <v>123</v>
      </c>
      <c r="C6" s="51">
        <v>1</v>
      </c>
      <c r="D6" s="51">
        <v>2</v>
      </c>
      <c r="E6" s="51">
        <v>3.8</v>
      </c>
      <c r="F6" s="51">
        <v>2.2000000000000002</v>
      </c>
      <c r="G6" s="51">
        <v>2</v>
      </c>
      <c r="H6" s="51">
        <v>1.6</v>
      </c>
    </row>
    <row r="7" spans="1:8" ht="28.5" x14ac:dyDescent="0.45">
      <c r="A7" s="50" t="s">
        <v>117</v>
      </c>
      <c r="B7" s="50" t="s">
        <v>124</v>
      </c>
      <c r="C7" s="49">
        <v>-6</v>
      </c>
      <c r="D7" s="49">
        <v>5.2</v>
      </c>
      <c r="E7" s="49">
        <v>3.5712370762884138</v>
      </c>
      <c r="F7" s="49">
        <v>1.6389265135863251</v>
      </c>
      <c r="G7" s="49">
        <v>1.4850839796694881</v>
      </c>
      <c r="H7" s="49">
        <v>1.4041236480093033</v>
      </c>
    </row>
    <row r="8" spans="1:8" x14ac:dyDescent="0.45">
      <c r="A8" s="48" t="s">
        <v>44</v>
      </c>
      <c r="B8" s="48" t="s">
        <v>125</v>
      </c>
      <c r="C8" s="49">
        <v>-7.2</v>
      </c>
      <c r="D8" s="49">
        <v>4.8</v>
      </c>
      <c r="E8" s="49">
        <v>4.1802053664563354</v>
      </c>
      <c r="F8" s="49">
        <v>2.3696901454383523</v>
      </c>
      <c r="G8" s="49">
        <v>1.8877362626103178</v>
      </c>
      <c r="H8" s="49">
        <v>1.634756714357577</v>
      </c>
    </row>
    <row r="9" spans="1:8" x14ac:dyDescent="0.45">
      <c r="A9" s="50" t="s">
        <v>126</v>
      </c>
      <c r="B9" s="50" t="s">
        <v>127</v>
      </c>
      <c r="C9" s="49">
        <v>-8.1999999999999993</v>
      </c>
      <c r="D9" s="49">
        <v>9.6</v>
      </c>
      <c r="E9" s="49">
        <v>5</v>
      </c>
      <c r="F9" s="49">
        <v>2.1</v>
      </c>
      <c r="G9" s="49">
        <v>1.9</v>
      </c>
      <c r="H9" s="49">
        <v>1.8</v>
      </c>
    </row>
    <row r="10" spans="1:8" x14ac:dyDescent="0.45">
      <c r="A10" s="50" t="s">
        <v>128</v>
      </c>
      <c r="B10" s="50" t="s">
        <v>129</v>
      </c>
      <c r="C10" s="49">
        <v>103.9</v>
      </c>
      <c r="D10" s="49">
        <v>105.1</v>
      </c>
      <c r="E10" s="49">
        <v>106.28361331235736</v>
      </c>
      <c r="F10" s="49">
        <v>108.14730490572214</v>
      </c>
      <c r="G10" s="49">
        <v>109.23636487110335</v>
      </c>
      <c r="H10" s="49">
        <v>110.20490160279985</v>
      </c>
    </row>
    <row r="11" spans="1:8" ht="28.5" x14ac:dyDescent="0.45">
      <c r="A11" s="50" t="s">
        <v>130</v>
      </c>
      <c r="B11" s="50" t="s">
        <v>131</v>
      </c>
      <c r="C11" s="49">
        <v>13.926700375974669</v>
      </c>
      <c r="D11" s="49">
        <v>13.6</v>
      </c>
      <c r="E11" s="49">
        <v>13.436900187875104</v>
      </c>
      <c r="F11" s="49">
        <v>13.354284211083115</v>
      </c>
      <c r="G11" s="49">
        <v>13.162717883148666</v>
      </c>
      <c r="H11" s="49">
        <v>12.965524490201446</v>
      </c>
    </row>
    <row r="12" spans="1:8" x14ac:dyDescent="0.45">
      <c r="A12" s="48" t="s">
        <v>45</v>
      </c>
      <c r="B12" s="48" t="s">
        <v>132</v>
      </c>
      <c r="C12" s="49">
        <v>-12.2</v>
      </c>
      <c r="D12" s="49">
        <v>15.8</v>
      </c>
      <c r="E12" s="49">
        <v>2.3188194272879992</v>
      </c>
      <c r="F12" s="49">
        <v>1.2054108080999271</v>
      </c>
      <c r="G12" s="49">
        <v>1.4582977643191386</v>
      </c>
      <c r="H12" s="49">
        <v>1.6096256255999863</v>
      </c>
    </row>
    <row r="13" spans="1:8" x14ac:dyDescent="0.45">
      <c r="A13" s="48" t="s">
        <v>93</v>
      </c>
      <c r="B13" s="48" t="s">
        <v>133</v>
      </c>
      <c r="C13" s="49">
        <v>-9</v>
      </c>
      <c r="D13" s="49">
        <v>12</v>
      </c>
      <c r="E13" s="49">
        <v>2.551875907722545</v>
      </c>
      <c r="F13" s="49">
        <v>2.4386836935547329</v>
      </c>
      <c r="G13" s="49">
        <v>2.43367074129901</v>
      </c>
      <c r="H13" s="49">
        <v>1.8821332170560146</v>
      </c>
    </row>
    <row r="14" spans="1:8" x14ac:dyDescent="0.45">
      <c r="A14" s="52" t="s">
        <v>134</v>
      </c>
      <c r="B14" s="52" t="s">
        <v>135</v>
      </c>
      <c r="C14" s="51">
        <v>6.4</v>
      </c>
      <c r="D14" s="51">
        <v>7.1</v>
      </c>
      <c r="E14" s="51">
        <v>2.9</v>
      </c>
      <c r="F14" s="51">
        <v>2</v>
      </c>
      <c r="G14" s="51">
        <v>2</v>
      </c>
      <c r="H14" s="51">
        <v>2</v>
      </c>
    </row>
    <row r="15" spans="1:8" ht="28.5" x14ac:dyDescent="0.45">
      <c r="A15" s="53" t="s">
        <v>136</v>
      </c>
      <c r="B15" s="53" t="s">
        <v>137</v>
      </c>
      <c r="C15" s="49">
        <v>5.6</v>
      </c>
      <c r="D15" s="49">
        <v>6.7</v>
      </c>
      <c r="E15" s="49">
        <v>5</v>
      </c>
      <c r="F15" s="49">
        <v>2.2999999999999998</v>
      </c>
      <c r="G15" s="49">
        <v>2</v>
      </c>
      <c r="H15" s="49">
        <v>2</v>
      </c>
    </row>
    <row r="16" spans="1:8" ht="28.5" x14ac:dyDescent="0.45">
      <c r="A16" s="53" t="s">
        <v>138</v>
      </c>
      <c r="B16" s="53" t="s">
        <v>139</v>
      </c>
      <c r="C16" s="51">
        <v>5.5</v>
      </c>
      <c r="D16" s="51">
        <v>6.4</v>
      </c>
      <c r="E16" s="51">
        <v>5.5</v>
      </c>
      <c r="F16" s="51">
        <v>5.0999999999999996</v>
      </c>
      <c r="G16" s="51">
        <v>4.7</v>
      </c>
      <c r="H16" s="51">
        <v>4.5</v>
      </c>
    </row>
    <row r="17" spans="1:8" x14ac:dyDescent="0.45">
      <c r="A17" s="48" t="s">
        <v>140</v>
      </c>
      <c r="B17" s="48" t="s">
        <v>141</v>
      </c>
      <c r="C17" s="47">
        <v>-0.4</v>
      </c>
      <c r="D17" s="47">
        <v>0.2</v>
      </c>
      <c r="E17" s="47">
        <v>1.4</v>
      </c>
      <c r="F17" s="47">
        <v>1.5</v>
      </c>
      <c r="G17" s="47">
        <v>1.6</v>
      </c>
      <c r="H17" s="47">
        <v>1.6</v>
      </c>
    </row>
    <row r="18" spans="1:8" x14ac:dyDescent="0.45">
      <c r="A18" s="54" t="s">
        <v>142</v>
      </c>
      <c r="B18" s="53" t="s">
        <v>143</v>
      </c>
      <c r="C18" s="47">
        <v>-0.9</v>
      </c>
      <c r="D18" s="47">
        <f>D17-D5</f>
        <v>-1.4000000000000001</v>
      </c>
      <c r="E18" s="47">
        <f t="shared" ref="E18:H18" si="0">E17-E5</f>
        <v>-2.8000000000000003</v>
      </c>
      <c r="F18" s="47">
        <f t="shared" si="0"/>
        <v>-1</v>
      </c>
      <c r="G18" s="47">
        <f t="shared" si="0"/>
        <v>-0.69999999999999973</v>
      </c>
      <c r="H18" s="47">
        <f t="shared" si="0"/>
        <v>-0.19999999999999996</v>
      </c>
    </row>
    <row r="19" spans="1:8" x14ac:dyDescent="0.45">
      <c r="A19" s="53" t="s">
        <v>144</v>
      </c>
      <c r="B19" s="53" t="s">
        <v>145</v>
      </c>
      <c r="C19" s="43">
        <v>-10.7</v>
      </c>
      <c r="D19" s="43">
        <v>6</v>
      </c>
      <c r="E19" s="43">
        <v>3.5</v>
      </c>
      <c r="F19" s="51">
        <v>3.5</v>
      </c>
      <c r="G19" s="51">
        <v>1.9</v>
      </c>
      <c r="H19" s="51">
        <v>1.2</v>
      </c>
    </row>
    <row r="20" spans="1:8" ht="28.5" x14ac:dyDescent="0.45">
      <c r="A20" s="53" t="s">
        <v>146</v>
      </c>
      <c r="B20" s="53" t="s">
        <v>147</v>
      </c>
      <c r="C20" s="51">
        <v>-24.8</v>
      </c>
      <c r="D20" s="51">
        <v>-2.1</v>
      </c>
      <c r="E20" s="51">
        <v>6.5</v>
      </c>
      <c r="F20" s="51">
        <v>15</v>
      </c>
      <c r="G20" s="51">
        <v>8</v>
      </c>
      <c r="H20" s="51">
        <v>0</v>
      </c>
    </row>
    <row r="21" spans="1:8" x14ac:dyDescent="0.45">
      <c r="A21" s="48" t="s">
        <v>148</v>
      </c>
      <c r="B21" s="48" t="s">
        <v>149</v>
      </c>
      <c r="C21" s="49">
        <v>1</v>
      </c>
      <c r="D21" s="49">
        <v>4</v>
      </c>
      <c r="E21" s="49">
        <v>3.6</v>
      </c>
      <c r="F21" s="49">
        <v>2.6</v>
      </c>
      <c r="G21" s="49">
        <v>3</v>
      </c>
      <c r="H21" s="49">
        <v>3</v>
      </c>
    </row>
    <row r="22" spans="1:8" x14ac:dyDescent="0.45">
      <c r="A22" s="48" t="s">
        <v>150</v>
      </c>
      <c r="B22" s="48" t="s">
        <v>151</v>
      </c>
      <c r="C22" s="49">
        <v>-16.100000000000001</v>
      </c>
      <c r="D22" s="49">
        <v>8.5</v>
      </c>
      <c r="E22" s="49">
        <v>7.6475638900231013</v>
      </c>
      <c r="F22" s="49">
        <v>3.9278878219729307</v>
      </c>
      <c r="G22" s="49">
        <v>2.9792213661209876</v>
      </c>
      <c r="H22" s="49">
        <v>2.0653494869975919</v>
      </c>
    </row>
    <row r="23" spans="1:8" x14ac:dyDescent="0.45">
      <c r="A23" s="48" t="s">
        <v>152</v>
      </c>
      <c r="B23" s="48" t="s">
        <v>153</v>
      </c>
      <c r="C23" s="49">
        <v>-12.2</v>
      </c>
      <c r="D23" s="49">
        <v>6.7</v>
      </c>
      <c r="E23" s="49">
        <v>7.3703660413537264</v>
      </c>
      <c r="F23" s="49">
        <v>3.7240233906683073</v>
      </c>
      <c r="G23" s="49">
        <v>2.8773158795730724</v>
      </c>
      <c r="H23" s="49">
        <v>2.4216865295999979</v>
      </c>
    </row>
  </sheetData>
  <conditionalFormatting sqref="A7">
    <cfRule type="cellIs" dxfId="1" priority="3" operator="equal">
      <formula>#REF!</formula>
    </cfRule>
  </conditionalFormatting>
  <conditionalFormatting sqref="B7">
    <cfRule type="cellIs" dxfId="0" priority="2" operator="equal">
      <formula>D8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F659-FBAD-42F0-B8B8-4949F67D754A}">
  <dimension ref="A1:I42"/>
  <sheetViews>
    <sheetView zoomScaleNormal="100" workbookViewId="0">
      <selection activeCell="J19" sqref="J19"/>
    </sheetView>
  </sheetViews>
  <sheetFormatPr baseColWidth="10" defaultRowHeight="14.25" x14ac:dyDescent="0.45"/>
  <cols>
    <col min="1" max="1" width="13.73046875" style="22" customWidth="1"/>
    <col min="2" max="2" width="6.86328125" style="23" customWidth="1"/>
    <col min="3" max="3" width="11.46484375" style="20" customWidth="1"/>
    <col min="4" max="4" width="10.73046875" style="20" customWidth="1"/>
    <col min="5" max="5" width="11.06640625" style="20" customWidth="1"/>
    <col min="6" max="6" width="13.73046875" style="20" customWidth="1"/>
    <col min="7" max="7" width="9.73046875" style="20" customWidth="1"/>
    <col min="8" max="9" width="13.73046875" style="20" customWidth="1"/>
  </cols>
  <sheetData>
    <row r="1" spans="1:9" s="12" customFormat="1" ht="31.5" x14ac:dyDescent="0.35">
      <c r="A1" s="17" t="s">
        <v>2</v>
      </c>
      <c r="B1" s="13" t="s">
        <v>0</v>
      </c>
      <c r="C1" s="14" t="s">
        <v>1</v>
      </c>
      <c r="D1" s="14" t="s">
        <v>44</v>
      </c>
      <c r="E1" s="14" t="s">
        <v>45</v>
      </c>
      <c r="F1" s="15" t="s">
        <v>46</v>
      </c>
      <c r="G1" s="16" t="s">
        <v>47</v>
      </c>
      <c r="H1" s="15" t="s">
        <v>48</v>
      </c>
      <c r="I1" s="14" t="s">
        <v>49</v>
      </c>
    </row>
    <row r="2" spans="1:9" x14ac:dyDescent="0.45">
      <c r="A2" s="11" t="s">
        <v>3</v>
      </c>
      <c r="B2" s="18">
        <v>5.9368717139999999E-2</v>
      </c>
      <c r="C2" s="19">
        <v>529.27499999999998</v>
      </c>
      <c r="D2" s="19">
        <v>277.04899999999998</v>
      </c>
      <c r="E2" s="19">
        <v>28.966999999999999</v>
      </c>
      <c r="F2" s="20">
        <v>107.4</v>
      </c>
      <c r="G2" s="20">
        <v>97.57</v>
      </c>
      <c r="H2" s="21">
        <v>9.3000000000000007</v>
      </c>
      <c r="I2" s="20">
        <v>109.47</v>
      </c>
    </row>
    <row r="3" spans="1:9" x14ac:dyDescent="0.45">
      <c r="A3" s="10" t="s">
        <v>4</v>
      </c>
      <c r="B3" s="18">
        <v>5.6874156684000005E-2</v>
      </c>
      <c r="C3" s="19">
        <v>529.42399999999998</v>
      </c>
      <c r="D3" s="19">
        <v>277.29599999999999</v>
      </c>
      <c r="E3" s="19">
        <v>28.879000000000001</v>
      </c>
      <c r="F3" s="20">
        <v>105.9</v>
      </c>
      <c r="G3" s="20">
        <v>98.14</v>
      </c>
      <c r="H3" s="21">
        <v>9.5</v>
      </c>
      <c r="I3" s="20">
        <v>118.6</v>
      </c>
    </row>
    <row r="4" spans="1:9" x14ac:dyDescent="0.45">
      <c r="A4" s="11" t="s">
        <v>5</v>
      </c>
      <c r="B4" s="18">
        <v>5.560087610400001E-2</v>
      </c>
      <c r="C4" s="19">
        <v>528.62599999999998</v>
      </c>
      <c r="D4" s="19">
        <v>276.81400000000002</v>
      </c>
      <c r="E4" s="19">
        <v>28.297000000000001</v>
      </c>
      <c r="F4" s="20">
        <v>106</v>
      </c>
      <c r="G4" s="20">
        <v>98.48</v>
      </c>
      <c r="H4" s="21">
        <v>9.6999999999999993</v>
      </c>
      <c r="I4" s="20">
        <v>108.31</v>
      </c>
    </row>
    <row r="5" spans="1:9" x14ac:dyDescent="0.45">
      <c r="A5" s="11" t="s">
        <v>6</v>
      </c>
      <c r="B5" s="18">
        <v>5.3347255332000007E-2</v>
      </c>
      <c r="C5" s="19">
        <v>529.81799999999998</v>
      </c>
      <c r="D5" s="19">
        <v>277.06799999999998</v>
      </c>
      <c r="E5" s="19">
        <v>28.22</v>
      </c>
      <c r="F5" s="20">
        <v>106.9</v>
      </c>
      <c r="G5" s="20">
        <v>98.72</v>
      </c>
      <c r="H5" s="21">
        <v>9.8000000000000007</v>
      </c>
      <c r="I5" s="20">
        <v>109.77</v>
      </c>
    </row>
    <row r="6" spans="1:9" x14ac:dyDescent="0.45">
      <c r="A6" s="11" t="s">
        <v>7</v>
      </c>
      <c r="B6" s="18">
        <v>5.1526524264000007E-2</v>
      </c>
      <c r="C6" s="19">
        <v>529.255</v>
      </c>
      <c r="D6" s="19">
        <v>277.79899999999998</v>
      </c>
      <c r="E6" s="19">
        <v>28.169</v>
      </c>
      <c r="F6" s="20">
        <v>105.2</v>
      </c>
      <c r="G6" s="20">
        <v>99.05</v>
      </c>
      <c r="H6" s="21">
        <v>10.199999999999999</v>
      </c>
      <c r="I6" s="20">
        <v>110.08</v>
      </c>
    </row>
    <row r="7" spans="1:9" x14ac:dyDescent="0.45">
      <c r="A7" s="10" t="s">
        <v>8</v>
      </c>
      <c r="B7" s="18">
        <v>5.1543672180000014E-2</v>
      </c>
      <c r="C7" s="19">
        <v>529.625</v>
      </c>
      <c r="D7" s="19">
        <v>277.42</v>
      </c>
      <c r="E7" s="19">
        <v>28.254000000000001</v>
      </c>
      <c r="F7" s="20">
        <v>103.8</v>
      </c>
      <c r="G7" s="20">
        <v>99.21</v>
      </c>
      <c r="H7" s="21">
        <v>10.3</v>
      </c>
      <c r="I7" s="20">
        <v>112.42</v>
      </c>
    </row>
    <row r="8" spans="1:9" x14ac:dyDescent="0.45">
      <c r="A8" s="11" t="s">
        <v>9</v>
      </c>
      <c r="B8" s="18">
        <v>5.1608686560000006E-2</v>
      </c>
      <c r="C8" s="19">
        <v>533.18299999999999</v>
      </c>
      <c r="D8" s="19">
        <v>278.67599999999999</v>
      </c>
      <c r="E8" s="19">
        <v>28.251000000000001</v>
      </c>
      <c r="F8" s="20">
        <v>103.6</v>
      </c>
      <c r="G8" s="20">
        <v>99.29</v>
      </c>
      <c r="H8" s="21">
        <v>10.5</v>
      </c>
      <c r="I8" s="20">
        <v>102.45</v>
      </c>
    </row>
    <row r="9" spans="1:9" x14ac:dyDescent="0.45">
      <c r="A9" s="11" t="s">
        <v>10</v>
      </c>
      <c r="B9" s="18">
        <v>5.0934183251999998E-2</v>
      </c>
      <c r="C9" s="19">
        <v>532.60199999999998</v>
      </c>
      <c r="D9" s="19">
        <v>278.62200000000001</v>
      </c>
      <c r="E9" s="19">
        <v>28.218</v>
      </c>
      <c r="F9" s="20">
        <v>104.4</v>
      </c>
      <c r="G9" s="20">
        <v>99.63</v>
      </c>
      <c r="H9" s="21">
        <v>10.3</v>
      </c>
      <c r="I9" s="20">
        <v>110.46</v>
      </c>
    </row>
    <row r="10" spans="1:9" x14ac:dyDescent="0.45">
      <c r="A10" s="11" t="s">
        <v>11</v>
      </c>
      <c r="B10" s="18">
        <v>5.0904176964000014E-2</v>
      </c>
      <c r="C10" s="19">
        <v>536.149</v>
      </c>
      <c r="D10" s="19">
        <v>280.41800000000001</v>
      </c>
      <c r="E10" s="19">
        <v>28.324000000000002</v>
      </c>
      <c r="F10" s="20">
        <v>103.2</v>
      </c>
      <c r="G10" s="20">
        <v>99.73</v>
      </c>
      <c r="H10" s="21">
        <v>10.1</v>
      </c>
      <c r="I10" s="20">
        <v>109.31</v>
      </c>
    </row>
    <row r="11" spans="1:9" x14ac:dyDescent="0.45">
      <c r="A11" s="10" t="s">
        <v>12</v>
      </c>
      <c r="B11" s="18">
        <v>5.1076785372E-2</v>
      </c>
      <c r="C11" s="19">
        <v>536.19000000000005</v>
      </c>
      <c r="D11" s="19">
        <v>278.91000000000003</v>
      </c>
      <c r="E11" s="19">
        <v>28.109000000000002</v>
      </c>
      <c r="F11" s="20">
        <v>101.9</v>
      </c>
      <c r="G11" s="20">
        <v>99.92</v>
      </c>
      <c r="H11" s="21">
        <v>10.1</v>
      </c>
      <c r="I11" s="20">
        <v>108.24</v>
      </c>
    </row>
    <row r="12" spans="1:9" x14ac:dyDescent="0.45">
      <c r="A12" s="11" t="s">
        <v>13</v>
      </c>
      <c r="B12" s="18">
        <v>4.9240352724E-2</v>
      </c>
      <c r="C12" s="19">
        <v>536.67399999999998</v>
      </c>
      <c r="D12" s="19">
        <v>280.67899999999997</v>
      </c>
      <c r="E12" s="19">
        <v>27.513999999999999</v>
      </c>
      <c r="F12" s="20">
        <v>102.2</v>
      </c>
      <c r="G12" s="20">
        <v>99.9</v>
      </c>
      <c r="H12" s="21">
        <v>10.199999999999999</v>
      </c>
      <c r="I12" s="20">
        <v>109.76</v>
      </c>
    </row>
    <row r="13" spans="1:9" x14ac:dyDescent="0.45">
      <c r="A13" s="11" t="s">
        <v>14</v>
      </c>
      <c r="B13" s="18">
        <v>4.6899930300000003E-2</v>
      </c>
      <c r="C13" s="19">
        <v>539.70600000000002</v>
      </c>
      <c r="D13" s="19">
        <v>281.76600000000002</v>
      </c>
      <c r="E13" s="19">
        <v>27.145</v>
      </c>
      <c r="F13" s="20">
        <v>102.9</v>
      </c>
      <c r="G13" s="20">
        <v>99.98</v>
      </c>
      <c r="H13" s="21">
        <v>10.3</v>
      </c>
      <c r="I13" s="20">
        <v>101.73</v>
      </c>
    </row>
    <row r="14" spans="1:9" x14ac:dyDescent="0.45">
      <c r="A14" s="11" t="s">
        <v>15</v>
      </c>
      <c r="B14" s="18">
        <v>4.4120983380000006E-2</v>
      </c>
      <c r="C14" s="19">
        <v>539.52099999999996</v>
      </c>
      <c r="D14" s="19">
        <v>282.69499999999999</v>
      </c>
      <c r="E14" s="19">
        <v>26.925999999999998</v>
      </c>
      <c r="F14" s="20">
        <v>100.6</v>
      </c>
      <c r="G14" s="20">
        <v>99.93</v>
      </c>
      <c r="H14" s="21">
        <v>10.5</v>
      </c>
      <c r="I14" s="20">
        <v>76.209999999999994</v>
      </c>
    </row>
    <row r="15" spans="1:9" x14ac:dyDescent="0.45">
      <c r="A15" s="10" t="s">
        <v>16</v>
      </c>
      <c r="B15" s="18">
        <v>4.6964094720000002E-2</v>
      </c>
      <c r="C15" s="19">
        <v>542.37</v>
      </c>
      <c r="D15" s="19">
        <v>284.02</v>
      </c>
      <c r="E15" s="19">
        <v>26.931999999999999</v>
      </c>
      <c r="F15" s="20">
        <v>99.4</v>
      </c>
      <c r="G15" s="20">
        <v>99.74</v>
      </c>
      <c r="H15" s="21">
        <v>10.3</v>
      </c>
      <c r="I15" s="20">
        <v>53.92</v>
      </c>
    </row>
    <row r="16" spans="1:9" x14ac:dyDescent="0.45">
      <c r="A16" s="11" t="s">
        <v>17</v>
      </c>
      <c r="B16" s="18">
        <v>4.6696479468000013E-2</v>
      </c>
      <c r="C16" s="19">
        <v>543.01700000000005</v>
      </c>
      <c r="D16" s="19">
        <v>284.90899999999999</v>
      </c>
      <c r="E16" s="19">
        <v>26.838000000000001</v>
      </c>
      <c r="F16" s="20">
        <v>99.5</v>
      </c>
      <c r="G16" s="20">
        <v>100.13</v>
      </c>
      <c r="H16" s="21">
        <v>10.5</v>
      </c>
      <c r="I16" s="20">
        <v>61.7</v>
      </c>
    </row>
    <row r="17" spans="1:9" x14ac:dyDescent="0.45">
      <c r="A17" s="11" t="s">
        <v>18</v>
      </c>
      <c r="B17" s="18">
        <v>4.4652665220000012E-2</v>
      </c>
      <c r="C17" s="19">
        <v>544.20799999999997</v>
      </c>
      <c r="D17" s="19">
        <v>285.67200000000003</v>
      </c>
      <c r="E17" s="19">
        <v>27.010999999999999</v>
      </c>
      <c r="F17" s="20">
        <v>101</v>
      </c>
      <c r="G17" s="20">
        <v>100.06</v>
      </c>
      <c r="H17" s="21">
        <v>10.4</v>
      </c>
      <c r="I17" s="20">
        <v>50.05</v>
      </c>
    </row>
    <row r="18" spans="1:9" x14ac:dyDescent="0.45">
      <c r="A18" s="11" t="s">
        <v>19</v>
      </c>
      <c r="B18" s="18">
        <v>4.1693814815999999E-2</v>
      </c>
      <c r="C18" s="19">
        <v>545.29200000000003</v>
      </c>
      <c r="D18" s="19">
        <v>285.47300000000001</v>
      </c>
      <c r="E18" s="19">
        <v>27.24</v>
      </c>
      <c r="F18" s="20">
        <v>100.1</v>
      </c>
      <c r="G18" s="20">
        <v>100.05</v>
      </c>
      <c r="H18" s="21">
        <v>10.199999999999999</v>
      </c>
      <c r="I18" s="20">
        <v>43.51</v>
      </c>
    </row>
    <row r="19" spans="1:9" x14ac:dyDescent="0.45">
      <c r="A19" s="10" t="s">
        <v>20</v>
      </c>
      <c r="B19" s="18">
        <v>4.1301989196000005E-2</v>
      </c>
      <c r="C19" s="19">
        <v>548.70799999999997</v>
      </c>
      <c r="D19" s="19">
        <v>288.76400000000001</v>
      </c>
      <c r="E19" s="19">
        <v>27.364000000000001</v>
      </c>
      <c r="F19" s="20">
        <v>99.7</v>
      </c>
      <c r="G19" s="20">
        <v>99.73</v>
      </c>
      <c r="H19" s="21">
        <v>10.199999999999999</v>
      </c>
      <c r="I19" s="20">
        <v>33.880000000000003</v>
      </c>
    </row>
    <row r="20" spans="1:9" x14ac:dyDescent="0.45">
      <c r="A20" s="11" t="s">
        <v>21</v>
      </c>
      <c r="B20" s="18">
        <v>4.0031957472000002E-2</v>
      </c>
      <c r="C20" s="19">
        <v>547.09199999999998</v>
      </c>
      <c r="D20" s="19">
        <v>289.00099999999998</v>
      </c>
      <c r="E20" s="19">
        <v>27.545999999999999</v>
      </c>
      <c r="F20" s="20">
        <v>100.1</v>
      </c>
      <c r="G20" s="20">
        <v>100.13</v>
      </c>
      <c r="H20" s="21">
        <v>10</v>
      </c>
      <c r="I20" s="20">
        <v>45.76</v>
      </c>
    </row>
    <row r="21" spans="1:9" x14ac:dyDescent="0.45">
      <c r="A21" s="11" t="s">
        <v>22</v>
      </c>
      <c r="B21" s="18">
        <v>3.8496484752000001E-2</v>
      </c>
      <c r="C21" s="19">
        <v>548.60299999999995</v>
      </c>
      <c r="D21" s="19">
        <v>288.887</v>
      </c>
      <c r="E21" s="19">
        <v>27.841999999999999</v>
      </c>
      <c r="F21" s="20">
        <v>102.3</v>
      </c>
      <c r="G21" s="20">
        <v>100.33</v>
      </c>
      <c r="H21" s="21">
        <v>9.9</v>
      </c>
      <c r="I21" s="20">
        <v>45.74</v>
      </c>
    </row>
    <row r="22" spans="1:9" x14ac:dyDescent="0.45">
      <c r="A22" s="11" t="s">
        <v>23</v>
      </c>
      <c r="B22" s="18">
        <v>3.4668301415999997E-2</v>
      </c>
      <c r="C22" s="19">
        <v>551.85900000000004</v>
      </c>
      <c r="D22" s="19">
        <v>291.63299999999998</v>
      </c>
      <c r="E22" s="19">
        <v>28.303000000000001</v>
      </c>
      <c r="F22" s="20">
        <v>101.6</v>
      </c>
      <c r="G22" s="20">
        <v>100.56</v>
      </c>
      <c r="H22" s="21">
        <v>10</v>
      </c>
      <c r="I22" s="20">
        <v>49.21</v>
      </c>
    </row>
    <row r="23" spans="1:9" x14ac:dyDescent="0.45">
      <c r="A23" s="10" t="s">
        <v>24</v>
      </c>
      <c r="B23" s="18">
        <v>3.7264332191999996E-2</v>
      </c>
      <c r="C23" s="19">
        <v>555.976</v>
      </c>
      <c r="D23" s="19">
        <v>292.45600000000002</v>
      </c>
      <c r="E23" s="19">
        <v>28.911000000000001</v>
      </c>
      <c r="F23" s="20">
        <v>102.1</v>
      </c>
      <c r="G23" s="20">
        <v>100.95</v>
      </c>
      <c r="H23" s="21">
        <v>9.6</v>
      </c>
      <c r="I23" s="20">
        <v>53.64</v>
      </c>
    </row>
    <row r="24" spans="1:9" x14ac:dyDescent="0.45">
      <c r="A24" s="11" t="s">
        <v>25</v>
      </c>
      <c r="B24" s="18">
        <v>3.6566151936000005E-2</v>
      </c>
      <c r="C24" s="19">
        <v>560.34</v>
      </c>
      <c r="D24" s="19">
        <v>293.584</v>
      </c>
      <c r="E24" s="19">
        <v>29.321999999999999</v>
      </c>
      <c r="F24" s="20">
        <v>103.2</v>
      </c>
      <c r="G24" s="20">
        <v>101.03</v>
      </c>
      <c r="H24" s="21">
        <v>9.5</v>
      </c>
      <c r="I24" s="20">
        <v>49.6</v>
      </c>
    </row>
    <row r="25" spans="1:9" x14ac:dyDescent="0.45">
      <c r="A25" s="11" t="s">
        <v>26</v>
      </c>
      <c r="B25" s="18">
        <v>3.3673836767999996E-2</v>
      </c>
      <c r="C25" s="19">
        <v>565.10699999999997</v>
      </c>
      <c r="D25" s="19">
        <v>295.54899999999998</v>
      </c>
      <c r="E25" s="19">
        <v>29.475999999999999</v>
      </c>
      <c r="F25" s="20">
        <v>105.7</v>
      </c>
      <c r="G25" s="20">
        <v>101.19</v>
      </c>
      <c r="H25" s="21">
        <v>9.5</v>
      </c>
      <c r="I25" s="20">
        <v>52.15</v>
      </c>
    </row>
    <row r="26" spans="1:9" x14ac:dyDescent="0.45">
      <c r="A26" s="11" t="s">
        <v>27</v>
      </c>
      <c r="B26" s="18">
        <v>3.1576645680000001E-2</v>
      </c>
      <c r="C26" s="19">
        <v>568.60400000000004</v>
      </c>
      <c r="D26" s="19">
        <v>295.73700000000002</v>
      </c>
      <c r="E26" s="19">
        <v>29.663</v>
      </c>
      <c r="F26" s="20">
        <v>104.9</v>
      </c>
      <c r="G26" s="20">
        <v>101.7</v>
      </c>
      <c r="H26" s="21">
        <v>9</v>
      </c>
      <c r="I26" s="20">
        <v>61.59</v>
      </c>
    </row>
    <row r="27" spans="1:9" x14ac:dyDescent="0.45">
      <c r="A27" s="10" t="s">
        <v>28</v>
      </c>
      <c r="B27" s="18">
        <v>3.2910860616000001E-2</v>
      </c>
      <c r="C27" s="19">
        <v>568.96799999999996</v>
      </c>
      <c r="D27" s="19">
        <v>296.596</v>
      </c>
      <c r="E27" s="19">
        <v>29.672000000000001</v>
      </c>
      <c r="F27" s="20">
        <v>105.2</v>
      </c>
      <c r="G27" s="20">
        <v>102.31</v>
      </c>
      <c r="H27" s="21">
        <v>9.3000000000000007</v>
      </c>
      <c r="I27" s="20">
        <v>66.900000000000006</v>
      </c>
    </row>
    <row r="28" spans="1:9" x14ac:dyDescent="0.45">
      <c r="A28" s="11" t="s">
        <v>29</v>
      </c>
      <c r="B28" s="18">
        <v>3.305985190800001E-2</v>
      </c>
      <c r="C28" s="19">
        <v>571.39099999999996</v>
      </c>
      <c r="D28" s="19">
        <v>296.49599999999998</v>
      </c>
      <c r="E28" s="19">
        <v>29.817</v>
      </c>
      <c r="F28" s="20">
        <v>106.1</v>
      </c>
      <c r="G28" s="20">
        <v>102.96</v>
      </c>
      <c r="H28" s="21">
        <v>9.1</v>
      </c>
      <c r="I28" s="20">
        <v>74.569999999999993</v>
      </c>
    </row>
    <row r="29" spans="1:9" x14ac:dyDescent="0.45">
      <c r="A29" s="11" t="s">
        <v>30</v>
      </c>
      <c r="B29" s="18">
        <v>3.4430730899999998E-2</v>
      </c>
      <c r="C29" s="19">
        <v>573.56899999999996</v>
      </c>
      <c r="D29" s="19">
        <v>297.57100000000003</v>
      </c>
      <c r="E29" s="19">
        <v>29.969000000000001</v>
      </c>
      <c r="F29" s="20">
        <v>108.8</v>
      </c>
      <c r="G29" s="20">
        <v>103.46</v>
      </c>
      <c r="H29" s="21">
        <v>9</v>
      </c>
      <c r="I29" s="20">
        <v>75.040000000000006</v>
      </c>
    </row>
    <row r="30" spans="1:9" x14ac:dyDescent="0.45">
      <c r="A30" s="11" t="s">
        <v>31</v>
      </c>
      <c r="B30" s="18">
        <v>3.4483364591999993E-2</v>
      </c>
      <c r="C30" s="19">
        <v>577.10900000000004</v>
      </c>
      <c r="D30" s="19">
        <v>298.52699999999999</v>
      </c>
      <c r="E30" s="19">
        <v>30.052</v>
      </c>
      <c r="F30" s="20">
        <v>108.3</v>
      </c>
      <c r="G30" s="20">
        <v>103.62</v>
      </c>
      <c r="H30" s="21">
        <v>8.6999999999999993</v>
      </c>
      <c r="I30" s="20">
        <v>67.72</v>
      </c>
    </row>
    <row r="31" spans="1:9" x14ac:dyDescent="0.45">
      <c r="A31" s="10" t="s">
        <v>32</v>
      </c>
      <c r="B31" s="18">
        <v>3.6715590456000008E-2</v>
      </c>
      <c r="C31" s="19">
        <v>580.99900000000002</v>
      </c>
      <c r="D31" s="19">
        <v>300.88299999999998</v>
      </c>
      <c r="E31" s="19">
        <v>30.157</v>
      </c>
      <c r="F31" s="20">
        <v>108.3</v>
      </c>
      <c r="G31" s="20">
        <v>103.53</v>
      </c>
      <c r="H31" s="21">
        <v>8.6999999999999993</v>
      </c>
      <c r="I31" s="20">
        <v>62.9</v>
      </c>
    </row>
    <row r="32" spans="1:9" x14ac:dyDescent="0.45">
      <c r="A32" s="11" t="s">
        <v>33</v>
      </c>
      <c r="B32" s="18">
        <v>3.7828506696000005E-2</v>
      </c>
      <c r="C32" s="19">
        <v>584.90300000000002</v>
      </c>
      <c r="D32" s="19">
        <v>302.69799999999998</v>
      </c>
      <c r="E32" s="19">
        <v>30.664999999999999</v>
      </c>
      <c r="F32" s="20">
        <v>109.4</v>
      </c>
      <c r="G32" s="20">
        <v>104.16</v>
      </c>
      <c r="H32" s="21">
        <v>8.4</v>
      </c>
      <c r="I32" s="20">
        <v>69.05</v>
      </c>
    </row>
    <row r="33" spans="1:9" x14ac:dyDescent="0.45">
      <c r="A33" s="11" t="s">
        <v>34</v>
      </c>
      <c r="B33" s="18">
        <v>3.5877120036000007E-2</v>
      </c>
      <c r="C33" s="19">
        <v>584.94500000000005</v>
      </c>
      <c r="D33" s="19">
        <v>303.14</v>
      </c>
      <c r="E33" s="19">
        <v>30.959</v>
      </c>
      <c r="F33" s="20">
        <v>112.2</v>
      </c>
      <c r="G33" s="20">
        <v>104.51</v>
      </c>
      <c r="H33" s="21">
        <v>8.4</v>
      </c>
      <c r="I33" s="20">
        <v>61.88</v>
      </c>
    </row>
    <row r="34" spans="1:9" x14ac:dyDescent="0.45">
      <c r="A34" s="11" t="s">
        <v>35</v>
      </c>
      <c r="B34" s="18">
        <v>3.4193032296E-2</v>
      </c>
      <c r="C34" s="19">
        <v>583.34500000000003</v>
      </c>
      <c r="D34" s="19">
        <v>303.89699999999999</v>
      </c>
      <c r="E34" s="19">
        <v>31.052</v>
      </c>
      <c r="F34" s="20">
        <v>112.4</v>
      </c>
      <c r="G34" s="20">
        <v>104.77</v>
      </c>
      <c r="H34" s="21">
        <v>8.1999999999999993</v>
      </c>
      <c r="I34" s="20">
        <v>63.34</v>
      </c>
    </row>
    <row r="35" spans="1:9" x14ac:dyDescent="0.45">
      <c r="A35" s="10" t="s">
        <v>36</v>
      </c>
      <c r="B35" s="18">
        <v>3.5992925844000004E-2</v>
      </c>
      <c r="C35" s="19">
        <v>550.74300000000005</v>
      </c>
      <c r="D35" s="19">
        <v>287.53899999999999</v>
      </c>
      <c r="E35" s="19">
        <v>26.713999999999999</v>
      </c>
      <c r="F35" s="20">
        <v>113.7</v>
      </c>
      <c r="G35" s="20">
        <v>104.71</v>
      </c>
      <c r="H35" s="21">
        <v>7.9</v>
      </c>
      <c r="I35" s="20">
        <v>51.11</v>
      </c>
    </row>
    <row r="36" spans="1:9" x14ac:dyDescent="0.45">
      <c r="A36" s="11" t="s">
        <v>37</v>
      </c>
      <c r="B36" s="18">
        <v>3.6888857772000003E-2</v>
      </c>
      <c r="C36" s="19">
        <v>476.149</v>
      </c>
      <c r="D36" s="19">
        <v>254.43700000000001</v>
      </c>
      <c r="E36" s="19">
        <v>22.198</v>
      </c>
      <c r="F36" s="20">
        <v>115.7</v>
      </c>
      <c r="G36" s="20">
        <v>104.48</v>
      </c>
      <c r="H36" s="21">
        <v>7.1</v>
      </c>
      <c r="I36" s="20">
        <v>29.61</v>
      </c>
    </row>
    <row r="37" spans="1:9" x14ac:dyDescent="0.45">
      <c r="A37" s="11" t="s">
        <v>38</v>
      </c>
      <c r="B37" s="18">
        <v>3.2103313728000002E-2</v>
      </c>
      <c r="C37" s="19">
        <v>563.95399999999995</v>
      </c>
      <c r="D37" s="19">
        <v>301.31900000000002</v>
      </c>
      <c r="E37" s="19">
        <v>28.780999999999999</v>
      </c>
      <c r="F37" s="20">
        <v>118.1</v>
      </c>
      <c r="G37" s="20">
        <v>104.85</v>
      </c>
      <c r="H37" s="21">
        <v>9</v>
      </c>
      <c r="I37" s="20">
        <v>42.96</v>
      </c>
    </row>
    <row r="38" spans="1:9" x14ac:dyDescent="0.45">
      <c r="A38" s="11" t="s">
        <v>39</v>
      </c>
      <c r="B38" s="18">
        <v>2.9417752680000003E-2</v>
      </c>
      <c r="C38" s="19">
        <v>558.89700000000005</v>
      </c>
      <c r="D38" s="19">
        <v>284.846</v>
      </c>
      <c r="E38" s="19">
        <v>30.562999999999999</v>
      </c>
      <c r="F38" s="20">
        <v>119.6</v>
      </c>
      <c r="G38" s="20">
        <v>104.76</v>
      </c>
      <c r="H38" s="21">
        <v>8.1</v>
      </c>
      <c r="I38" s="20">
        <v>44.38</v>
      </c>
    </row>
    <row r="39" spans="1:9" x14ac:dyDescent="0.45">
      <c r="A39" s="10" t="s">
        <v>40</v>
      </c>
      <c r="B39" s="18">
        <v>2.8080286296000002E-2</v>
      </c>
      <c r="C39" s="19">
        <v>559.154</v>
      </c>
      <c r="D39" s="19">
        <v>285.78399999999999</v>
      </c>
      <c r="E39" s="19">
        <v>30.652999999999999</v>
      </c>
      <c r="F39" s="20">
        <v>120.5</v>
      </c>
      <c r="G39" s="20">
        <v>105.49</v>
      </c>
      <c r="H39" s="21">
        <v>8.1999999999999993</v>
      </c>
      <c r="I39" s="20">
        <v>60.69</v>
      </c>
    </row>
    <row r="40" spans="1:9" x14ac:dyDescent="0.45">
      <c r="A40" s="11" t="s">
        <v>41</v>
      </c>
      <c r="B40" s="18">
        <v>1.9742456472000004E-2</v>
      </c>
      <c r="C40" s="19">
        <v>564.93299999999999</v>
      </c>
      <c r="D40" s="19">
        <v>288.858</v>
      </c>
      <c r="E40" s="19">
        <v>31.675000000000001</v>
      </c>
      <c r="F40" s="20">
        <v>122.9</v>
      </c>
      <c r="G40" s="20">
        <v>105.97</v>
      </c>
      <c r="H40" s="21">
        <v>7.9</v>
      </c>
      <c r="I40" s="20">
        <v>68.89</v>
      </c>
    </row>
    <row r="41" spans="1:9" x14ac:dyDescent="0.45">
      <c r="A41" s="11" t="s">
        <v>42</v>
      </c>
      <c r="B41" s="18">
        <v>1.9021733160000002E-2</v>
      </c>
      <c r="C41" s="19">
        <v>584.05600000000004</v>
      </c>
      <c r="D41" s="19">
        <v>305.74400000000003</v>
      </c>
      <c r="E41" s="19">
        <v>32.194000000000003</v>
      </c>
      <c r="F41" s="20">
        <v>126.9</v>
      </c>
      <c r="G41" s="20">
        <v>106.74</v>
      </c>
      <c r="H41" s="21">
        <v>8</v>
      </c>
      <c r="I41" s="20">
        <v>73.38</v>
      </c>
    </row>
    <row r="42" spans="1:9" x14ac:dyDescent="0.45">
      <c r="A42" s="11" t="s">
        <v>43</v>
      </c>
      <c r="B42" s="18">
        <v>2.7653042724000005E-2</v>
      </c>
      <c r="C42" s="19">
        <v>587.053</v>
      </c>
      <c r="D42" s="19">
        <v>306.97000000000003</v>
      </c>
      <c r="E42" s="19">
        <v>32.103999999999999</v>
      </c>
      <c r="F42" s="20">
        <v>128.19999999999999</v>
      </c>
      <c r="G42" s="20">
        <v>107.58</v>
      </c>
      <c r="H42" s="21">
        <v>7.4</v>
      </c>
      <c r="I42" s="20">
        <v>79.510000000000005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3B32-A99F-4489-9F30-4280FAF2E367}">
  <dimension ref="A1:O38"/>
  <sheetViews>
    <sheetView workbookViewId="0">
      <selection sqref="A1:O1048576"/>
    </sheetView>
  </sheetViews>
  <sheetFormatPr baseColWidth="10" defaultRowHeight="14.25" x14ac:dyDescent="0.45"/>
  <cols>
    <col min="1" max="1" width="10.6640625" style="26"/>
    <col min="2" max="2" width="7.9296875" style="25" customWidth="1"/>
    <col min="3" max="5" width="7.9296875" style="20" customWidth="1"/>
    <col min="6" max="6" width="7.9296875" style="25" customWidth="1"/>
    <col min="7" max="8" width="7.9296875" style="20" customWidth="1"/>
    <col min="9" max="15" width="7.9296875" style="27" customWidth="1"/>
  </cols>
  <sheetData>
    <row r="1" spans="1:15" x14ac:dyDescent="0.45">
      <c r="A1" s="67" t="s">
        <v>2</v>
      </c>
      <c r="B1" s="69" t="s">
        <v>90</v>
      </c>
      <c r="C1" s="69"/>
      <c r="D1" s="69"/>
      <c r="E1" s="69"/>
      <c r="F1" s="69"/>
      <c r="G1" s="69"/>
      <c r="H1" s="69"/>
      <c r="I1" s="70" t="s">
        <v>87</v>
      </c>
      <c r="J1" s="70"/>
      <c r="K1" s="70"/>
      <c r="L1" s="70"/>
      <c r="M1" s="70"/>
      <c r="N1" s="70"/>
      <c r="O1" s="70"/>
    </row>
    <row r="2" spans="1:15" ht="55.15" customHeight="1" x14ac:dyDescent="0.45">
      <c r="A2" s="68"/>
      <c r="B2" s="6" t="s">
        <v>1</v>
      </c>
      <c r="C2" s="7" t="s">
        <v>44</v>
      </c>
      <c r="D2" s="7" t="s">
        <v>45</v>
      </c>
      <c r="E2" s="8" t="s">
        <v>46</v>
      </c>
      <c r="F2" s="9" t="s">
        <v>47</v>
      </c>
      <c r="G2" s="8" t="s">
        <v>48</v>
      </c>
      <c r="H2" s="7" t="s">
        <v>49</v>
      </c>
      <c r="I2" s="6" t="s">
        <v>1</v>
      </c>
      <c r="J2" s="7" t="s">
        <v>44</v>
      </c>
      <c r="K2" s="7" t="s">
        <v>45</v>
      </c>
      <c r="L2" s="8" t="s">
        <v>46</v>
      </c>
      <c r="M2" s="9" t="s">
        <v>47</v>
      </c>
      <c r="N2" s="8" t="s">
        <v>48</v>
      </c>
      <c r="O2" s="7" t="s">
        <v>49</v>
      </c>
    </row>
    <row r="3" spans="1:15" x14ac:dyDescent="0.45">
      <c r="A3" s="10" t="s">
        <v>50</v>
      </c>
      <c r="B3" s="24">
        <v>587.053</v>
      </c>
      <c r="C3" s="19">
        <v>306.97000000000003</v>
      </c>
      <c r="D3" s="19">
        <v>32.103999999999999</v>
      </c>
      <c r="E3" s="20">
        <v>128.19999999999999</v>
      </c>
      <c r="F3" s="25">
        <v>107.58</v>
      </c>
      <c r="G3" s="21">
        <v>7.4</v>
      </c>
      <c r="H3" s="20">
        <v>79.510000000000005</v>
      </c>
      <c r="I3" s="24">
        <v>587.053</v>
      </c>
      <c r="J3" s="19">
        <v>306.97000000000003</v>
      </c>
      <c r="K3" s="19">
        <v>32.103999999999999</v>
      </c>
      <c r="L3" s="20">
        <v>128.19999999999999</v>
      </c>
      <c r="M3" s="25">
        <v>107.58</v>
      </c>
      <c r="N3" s="21">
        <v>7.4</v>
      </c>
      <c r="O3" s="20">
        <v>79.510000000000005</v>
      </c>
    </row>
    <row r="4" spans="1:15" x14ac:dyDescent="0.45">
      <c r="A4" s="11" t="s">
        <v>51</v>
      </c>
      <c r="B4" s="24">
        <f>B3-2</f>
        <v>585.053</v>
      </c>
      <c r="C4" s="19">
        <f>C3+3</f>
        <v>309.97000000000003</v>
      </c>
      <c r="D4" s="19">
        <f t="shared" ref="D4:H19" si="0">D3+3</f>
        <v>35.103999999999999</v>
      </c>
      <c r="E4" s="19">
        <f t="shared" si="0"/>
        <v>131.19999999999999</v>
      </c>
      <c r="F4" s="24">
        <f t="shared" si="0"/>
        <v>110.58</v>
      </c>
      <c r="G4" s="19">
        <f t="shared" si="0"/>
        <v>10.4</v>
      </c>
      <c r="H4" s="19">
        <f t="shared" si="0"/>
        <v>82.51</v>
      </c>
      <c r="I4" s="24">
        <f>I3-2</f>
        <v>585.053</v>
      </c>
      <c r="J4" s="19">
        <f>J3+3</f>
        <v>309.97000000000003</v>
      </c>
      <c r="K4" s="19">
        <f t="shared" ref="K4:K38" si="1">K3+3</f>
        <v>35.103999999999999</v>
      </c>
      <c r="L4" s="19">
        <f t="shared" ref="L4:L38" si="2">L3+3</f>
        <v>131.19999999999999</v>
      </c>
      <c r="M4" s="24">
        <f t="shared" ref="M4:M38" si="3">M3+3</f>
        <v>110.58</v>
      </c>
      <c r="N4" s="19">
        <f t="shared" ref="N4:N38" si="4">N3+3</f>
        <v>10.4</v>
      </c>
      <c r="O4" s="19">
        <f t="shared" ref="O4:O38" si="5">O3+3</f>
        <v>82.51</v>
      </c>
    </row>
    <row r="5" spans="1:15" x14ac:dyDescent="0.45">
      <c r="A5" s="11" t="s">
        <v>52</v>
      </c>
      <c r="B5" s="24">
        <f t="shared" ref="B5:B38" si="6">B4-2</f>
        <v>583.053</v>
      </c>
      <c r="C5" s="19">
        <f t="shared" ref="C5:C38" si="7">C4+3</f>
        <v>312.97000000000003</v>
      </c>
      <c r="D5" s="19">
        <f t="shared" si="0"/>
        <v>38.103999999999999</v>
      </c>
      <c r="E5" s="19">
        <f t="shared" si="0"/>
        <v>134.19999999999999</v>
      </c>
      <c r="F5" s="24">
        <f t="shared" si="0"/>
        <v>113.58</v>
      </c>
      <c r="G5" s="19">
        <f t="shared" si="0"/>
        <v>13.4</v>
      </c>
      <c r="H5" s="19">
        <f t="shared" si="0"/>
        <v>85.51</v>
      </c>
      <c r="I5" s="24">
        <f t="shared" ref="I5:I38" si="8">I4-2</f>
        <v>583.053</v>
      </c>
      <c r="J5" s="19">
        <f t="shared" ref="J5:J38" si="9">J4+3</f>
        <v>312.97000000000003</v>
      </c>
      <c r="K5" s="19">
        <f t="shared" si="1"/>
        <v>38.103999999999999</v>
      </c>
      <c r="L5" s="19">
        <f t="shared" si="2"/>
        <v>134.19999999999999</v>
      </c>
      <c r="M5" s="24">
        <f t="shared" si="3"/>
        <v>113.58</v>
      </c>
      <c r="N5" s="19">
        <f t="shared" si="4"/>
        <v>13.4</v>
      </c>
      <c r="O5" s="19">
        <f t="shared" si="5"/>
        <v>85.51</v>
      </c>
    </row>
    <row r="6" spans="1:15" x14ac:dyDescent="0.45">
      <c r="A6" s="11" t="s">
        <v>53</v>
      </c>
      <c r="B6" s="24">
        <f t="shared" si="6"/>
        <v>581.053</v>
      </c>
      <c r="C6" s="19">
        <f t="shared" si="7"/>
        <v>315.97000000000003</v>
      </c>
      <c r="D6" s="19">
        <f t="shared" si="0"/>
        <v>41.103999999999999</v>
      </c>
      <c r="E6" s="19">
        <f t="shared" si="0"/>
        <v>137.19999999999999</v>
      </c>
      <c r="F6" s="24">
        <f t="shared" si="0"/>
        <v>116.58</v>
      </c>
      <c r="G6" s="19">
        <f t="shared" si="0"/>
        <v>16.399999999999999</v>
      </c>
      <c r="H6" s="19">
        <f t="shared" si="0"/>
        <v>88.51</v>
      </c>
      <c r="I6" s="24">
        <f t="shared" si="8"/>
        <v>581.053</v>
      </c>
      <c r="J6" s="19">
        <f t="shared" si="9"/>
        <v>315.97000000000003</v>
      </c>
      <c r="K6" s="19">
        <f t="shared" si="1"/>
        <v>41.103999999999999</v>
      </c>
      <c r="L6" s="19">
        <f t="shared" si="2"/>
        <v>137.19999999999999</v>
      </c>
      <c r="M6" s="24">
        <f t="shared" si="3"/>
        <v>116.58</v>
      </c>
      <c r="N6" s="19">
        <f t="shared" si="4"/>
        <v>16.399999999999999</v>
      </c>
      <c r="O6" s="19">
        <f t="shared" si="5"/>
        <v>88.51</v>
      </c>
    </row>
    <row r="7" spans="1:15" x14ac:dyDescent="0.45">
      <c r="A7" s="10" t="s">
        <v>54</v>
      </c>
      <c r="B7" s="24">
        <f t="shared" si="6"/>
        <v>579.053</v>
      </c>
      <c r="C7" s="19">
        <f t="shared" si="7"/>
        <v>318.97000000000003</v>
      </c>
      <c r="D7" s="19">
        <f t="shared" si="0"/>
        <v>44.103999999999999</v>
      </c>
      <c r="E7" s="19">
        <f t="shared" si="0"/>
        <v>140.19999999999999</v>
      </c>
      <c r="F7" s="24">
        <f t="shared" si="0"/>
        <v>119.58</v>
      </c>
      <c r="G7" s="19">
        <f t="shared" si="0"/>
        <v>19.399999999999999</v>
      </c>
      <c r="H7" s="19">
        <f t="shared" si="0"/>
        <v>91.51</v>
      </c>
      <c r="I7" s="24">
        <f t="shared" si="8"/>
        <v>579.053</v>
      </c>
      <c r="J7" s="19">
        <f t="shared" si="9"/>
        <v>318.97000000000003</v>
      </c>
      <c r="K7" s="19">
        <f t="shared" si="1"/>
        <v>44.103999999999999</v>
      </c>
      <c r="L7" s="19">
        <f t="shared" si="2"/>
        <v>140.19999999999999</v>
      </c>
      <c r="M7" s="24">
        <f t="shared" si="3"/>
        <v>119.58</v>
      </c>
      <c r="N7" s="19">
        <f t="shared" si="4"/>
        <v>19.399999999999999</v>
      </c>
      <c r="O7" s="19">
        <f t="shared" si="5"/>
        <v>91.51</v>
      </c>
    </row>
    <row r="8" spans="1:15" x14ac:dyDescent="0.45">
      <c r="A8" s="11" t="s">
        <v>55</v>
      </c>
      <c r="B8" s="24">
        <f t="shared" si="6"/>
        <v>577.053</v>
      </c>
      <c r="C8" s="19">
        <f t="shared" si="7"/>
        <v>321.97000000000003</v>
      </c>
      <c r="D8" s="19">
        <f t="shared" si="0"/>
        <v>47.103999999999999</v>
      </c>
      <c r="E8" s="19">
        <f t="shared" si="0"/>
        <v>143.19999999999999</v>
      </c>
      <c r="F8" s="24">
        <f t="shared" si="0"/>
        <v>122.58</v>
      </c>
      <c r="G8" s="19">
        <f t="shared" si="0"/>
        <v>22.4</v>
      </c>
      <c r="H8" s="19">
        <f t="shared" si="0"/>
        <v>94.51</v>
      </c>
      <c r="I8" s="24">
        <f t="shared" si="8"/>
        <v>577.053</v>
      </c>
      <c r="J8" s="19">
        <f t="shared" si="9"/>
        <v>321.97000000000003</v>
      </c>
      <c r="K8" s="19">
        <f t="shared" si="1"/>
        <v>47.103999999999999</v>
      </c>
      <c r="L8" s="19">
        <f t="shared" si="2"/>
        <v>143.19999999999999</v>
      </c>
      <c r="M8" s="24">
        <f t="shared" si="3"/>
        <v>122.58</v>
      </c>
      <c r="N8" s="19">
        <f t="shared" si="4"/>
        <v>22.4</v>
      </c>
      <c r="O8" s="19">
        <f t="shared" si="5"/>
        <v>94.51</v>
      </c>
    </row>
    <row r="9" spans="1:15" x14ac:dyDescent="0.45">
      <c r="A9" s="11" t="s">
        <v>56</v>
      </c>
      <c r="B9" s="24">
        <f t="shared" si="6"/>
        <v>575.053</v>
      </c>
      <c r="C9" s="19">
        <f t="shared" si="7"/>
        <v>324.97000000000003</v>
      </c>
      <c r="D9" s="19">
        <f t="shared" si="0"/>
        <v>50.103999999999999</v>
      </c>
      <c r="E9" s="19">
        <f t="shared" si="0"/>
        <v>146.19999999999999</v>
      </c>
      <c r="F9" s="24">
        <f t="shared" si="0"/>
        <v>125.58</v>
      </c>
      <c r="G9" s="19">
        <f t="shared" si="0"/>
        <v>25.4</v>
      </c>
      <c r="H9" s="19">
        <f t="shared" si="0"/>
        <v>97.51</v>
      </c>
      <c r="I9" s="24">
        <f t="shared" si="8"/>
        <v>575.053</v>
      </c>
      <c r="J9" s="19">
        <f t="shared" si="9"/>
        <v>324.97000000000003</v>
      </c>
      <c r="K9" s="19">
        <f t="shared" si="1"/>
        <v>50.103999999999999</v>
      </c>
      <c r="L9" s="19">
        <f t="shared" si="2"/>
        <v>146.19999999999999</v>
      </c>
      <c r="M9" s="24">
        <f t="shared" si="3"/>
        <v>125.58</v>
      </c>
      <c r="N9" s="19">
        <f t="shared" si="4"/>
        <v>25.4</v>
      </c>
      <c r="O9" s="19">
        <f t="shared" si="5"/>
        <v>97.51</v>
      </c>
    </row>
    <row r="10" spans="1:15" x14ac:dyDescent="0.45">
      <c r="A10" s="11" t="s">
        <v>57</v>
      </c>
      <c r="B10" s="24">
        <f t="shared" si="6"/>
        <v>573.053</v>
      </c>
      <c r="C10" s="19">
        <f t="shared" si="7"/>
        <v>327.97</v>
      </c>
      <c r="D10" s="19">
        <f t="shared" si="0"/>
        <v>53.103999999999999</v>
      </c>
      <c r="E10" s="19">
        <f t="shared" si="0"/>
        <v>149.19999999999999</v>
      </c>
      <c r="F10" s="24">
        <f t="shared" si="0"/>
        <v>128.57999999999998</v>
      </c>
      <c r="G10" s="19">
        <f t="shared" si="0"/>
        <v>28.4</v>
      </c>
      <c r="H10" s="19">
        <f t="shared" si="0"/>
        <v>100.51</v>
      </c>
      <c r="I10" s="24">
        <f t="shared" si="8"/>
        <v>573.053</v>
      </c>
      <c r="J10" s="19">
        <f t="shared" si="9"/>
        <v>327.97</v>
      </c>
      <c r="K10" s="19">
        <f t="shared" si="1"/>
        <v>53.103999999999999</v>
      </c>
      <c r="L10" s="19">
        <f t="shared" si="2"/>
        <v>149.19999999999999</v>
      </c>
      <c r="M10" s="24">
        <f t="shared" si="3"/>
        <v>128.57999999999998</v>
      </c>
      <c r="N10" s="19">
        <f t="shared" si="4"/>
        <v>28.4</v>
      </c>
      <c r="O10" s="19">
        <f t="shared" si="5"/>
        <v>100.51</v>
      </c>
    </row>
    <row r="11" spans="1:15" x14ac:dyDescent="0.45">
      <c r="A11" s="10" t="s">
        <v>58</v>
      </c>
      <c r="B11" s="24">
        <f t="shared" si="6"/>
        <v>571.053</v>
      </c>
      <c r="C11" s="19">
        <f t="shared" si="7"/>
        <v>330.97</v>
      </c>
      <c r="D11" s="19">
        <f t="shared" si="0"/>
        <v>56.103999999999999</v>
      </c>
      <c r="E11" s="19">
        <f t="shared" si="0"/>
        <v>152.19999999999999</v>
      </c>
      <c r="F11" s="24">
        <f t="shared" si="0"/>
        <v>131.57999999999998</v>
      </c>
      <c r="G11" s="19">
        <f t="shared" si="0"/>
        <v>31.4</v>
      </c>
      <c r="H11" s="19">
        <f t="shared" si="0"/>
        <v>103.51</v>
      </c>
      <c r="I11" s="24">
        <f t="shared" si="8"/>
        <v>571.053</v>
      </c>
      <c r="J11" s="19">
        <f t="shared" si="9"/>
        <v>330.97</v>
      </c>
      <c r="K11" s="19">
        <f t="shared" si="1"/>
        <v>56.103999999999999</v>
      </c>
      <c r="L11" s="19">
        <f t="shared" si="2"/>
        <v>152.19999999999999</v>
      </c>
      <c r="M11" s="24">
        <f t="shared" si="3"/>
        <v>131.57999999999998</v>
      </c>
      <c r="N11" s="19">
        <f t="shared" si="4"/>
        <v>31.4</v>
      </c>
      <c r="O11" s="19">
        <f t="shared" si="5"/>
        <v>103.51</v>
      </c>
    </row>
    <row r="12" spans="1:15" x14ac:dyDescent="0.45">
      <c r="A12" s="11" t="s">
        <v>59</v>
      </c>
      <c r="B12" s="24">
        <f t="shared" si="6"/>
        <v>569.053</v>
      </c>
      <c r="C12" s="19">
        <f t="shared" si="7"/>
        <v>333.97</v>
      </c>
      <c r="D12" s="19">
        <f t="shared" si="0"/>
        <v>59.103999999999999</v>
      </c>
      <c r="E12" s="19">
        <f t="shared" si="0"/>
        <v>155.19999999999999</v>
      </c>
      <c r="F12" s="24">
        <f t="shared" si="0"/>
        <v>134.57999999999998</v>
      </c>
      <c r="G12" s="19">
        <f t="shared" si="0"/>
        <v>34.4</v>
      </c>
      <c r="H12" s="19">
        <f t="shared" si="0"/>
        <v>106.51</v>
      </c>
      <c r="I12" s="24">
        <f t="shared" si="8"/>
        <v>569.053</v>
      </c>
      <c r="J12" s="19">
        <f t="shared" si="9"/>
        <v>333.97</v>
      </c>
      <c r="K12" s="19">
        <f t="shared" si="1"/>
        <v>59.103999999999999</v>
      </c>
      <c r="L12" s="19">
        <f t="shared" si="2"/>
        <v>155.19999999999999</v>
      </c>
      <c r="M12" s="24">
        <f t="shared" si="3"/>
        <v>134.57999999999998</v>
      </c>
      <c r="N12" s="19">
        <f t="shared" si="4"/>
        <v>34.4</v>
      </c>
      <c r="O12" s="19">
        <f t="shared" si="5"/>
        <v>106.51</v>
      </c>
    </row>
    <row r="13" spans="1:15" x14ac:dyDescent="0.45">
      <c r="A13" s="11" t="s">
        <v>60</v>
      </c>
      <c r="B13" s="24">
        <f t="shared" si="6"/>
        <v>567.053</v>
      </c>
      <c r="C13" s="19">
        <f t="shared" si="7"/>
        <v>336.97</v>
      </c>
      <c r="D13" s="19">
        <f t="shared" si="0"/>
        <v>62.103999999999999</v>
      </c>
      <c r="E13" s="19">
        <f t="shared" si="0"/>
        <v>158.19999999999999</v>
      </c>
      <c r="F13" s="24">
        <f t="shared" si="0"/>
        <v>137.57999999999998</v>
      </c>
      <c r="G13" s="19">
        <f t="shared" si="0"/>
        <v>37.4</v>
      </c>
      <c r="H13" s="19">
        <f t="shared" si="0"/>
        <v>109.51</v>
      </c>
      <c r="I13" s="24">
        <f t="shared" si="8"/>
        <v>567.053</v>
      </c>
      <c r="J13" s="19">
        <f t="shared" si="9"/>
        <v>336.97</v>
      </c>
      <c r="K13" s="19">
        <f t="shared" si="1"/>
        <v>62.103999999999999</v>
      </c>
      <c r="L13" s="19">
        <f t="shared" si="2"/>
        <v>158.19999999999999</v>
      </c>
      <c r="M13" s="24">
        <f t="shared" si="3"/>
        <v>137.57999999999998</v>
      </c>
      <c r="N13" s="19">
        <f t="shared" si="4"/>
        <v>37.4</v>
      </c>
      <c r="O13" s="19">
        <f t="shared" si="5"/>
        <v>109.51</v>
      </c>
    </row>
    <row r="14" spans="1:15" x14ac:dyDescent="0.45">
      <c r="A14" s="11" t="s">
        <v>61</v>
      </c>
      <c r="B14" s="24">
        <f t="shared" si="6"/>
        <v>565.053</v>
      </c>
      <c r="C14" s="19">
        <f t="shared" si="7"/>
        <v>339.97</v>
      </c>
      <c r="D14" s="19">
        <f t="shared" si="0"/>
        <v>65.103999999999999</v>
      </c>
      <c r="E14" s="19">
        <f t="shared" si="0"/>
        <v>161.19999999999999</v>
      </c>
      <c r="F14" s="24">
        <f t="shared" si="0"/>
        <v>140.57999999999998</v>
      </c>
      <c r="G14" s="19">
        <f t="shared" si="0"/>
        <v>40.4</v>
      </c>
      <c r="H14" s="19">
        <f t="shared" si="0"/>
        <v>112.51</v>
      </c>
      <c r="I14" s="24">
        <f t="shared" si="8"/>
        <v>565.053</v>
      </c>
      <c r="J14" s="19">
        <f t="shared" si="9"/>
        <v>339.97</v>
      </c>
      <c r="K14" s="19">
        <f t="shared" si="1"/>
        <v>65.103999999999999</v>
      </c>
      <c r="L14" s="19">
        <f t="shared" si="2"/>
        <v>161.19999999999999</v>
      </c>
      <c r="M14" s="24">
        <f t="shared" si="3"/>
        <v>140.57999999999998</v>
      </c>
      <c r="N14" s="19">
        <f t="shared" si="4"/>
        <v>40.4</v>
      </c>
      <c r="O14" s="19">
        <f t="shared" si="5"/>
        <v>112.51</v>
      </c>
    </row>
    <row r="15" spans="1:15" x14ac:dyDescent="0.45">
      <c r="A15" s="10" t="s">
        <v>62</v>
      </c>
      <c r="B15" s="24">
        <f t="shared" si="6"/>
        <v>563.053</v>
      </c>
      <c r="C15" s="19">
        <f t="shared" si="7"/>
        <v>342.97</v>
      </c>
      <c r="D15" s="19">
        <f t="shared" si="0"/>
        <v>68.103999999999999</v>
      </c>
      <c r="E15" s="19">
        <f t="shared" si="0"/>
        <v>164.2</v>
      </c>
      <c r="F15" s="24">
        <f t="shared" si="0"/>
        <v>143.57999999999998</v>
      </c>
      <c r="G15" s="19">
        <f t="shared" si="0"/>
        <v>43.4</v>
      </c>
      <c r="H15" s="19">
        <f t="shared" si="0"/>
        <v>115.51</v>
      </c>
      <c r="I15" s="24">
        <f t="shared" si="8"/>
        <v>563.053</v>
      </c>
      <c r="J15" s="19">
        <f t="shared" si="9"/>
        <v>342.97</v>
      </c>
      <c r="K15" s="19">
        <f t="shared" si="1"/>
        <v>68.103999999999999</v>
      </c>
      <c r="L15" s="19">
        <f t="shared" si="2"/>
        <v>164.2</v>
      </c>
      <c r="M15" s="24">
        <f t="shared" si="3"/>
        <v>143.57999999999998</v>
      </c>
      <c r="N15" s="19">
        <f t="shared" si="4"/>
        <v>43.4</v>
      </c>
      <c r="O15" s="19">
        <f t="shared" si="5"/>
        <v>115.51</v>
      </c>
    </row>
    <row r="16" spans="1:15" x14ac:dyDescent="0.45">
      <c r="A16" s="11" t="s">
        <v>63</v>
      </c>
      <c r="B16" s="24">
        <f t="shared" si="6"/>
        <v>561.053</v>
      </c>
      <c r="C16" s="19">
        <f t="shared" si="7"/>
        <v>345.97</v>
      </c>
      <c r="D16" s="19">
        <f t="shared" si="0"/>
        <v>71.103999999999999</v>
      </c>
      <c r="E16" s="19">
        <f t="shared" si="0"/>
        <v>167.2</v>
      </c>
      <c r="F16" s="24">
        <f t="shared" si="0"/>
        <v>146.57999999999998</v>
      </c>
      <c r="G16" s="19">
        <f t="shared" si="0"/>
        <v>46.4</v>
      </c>
      <c r="H16" s="19">
        <f t="shared" si="0"/>
        <v>118.51</v>
      </c>
      <c r="I16" s="24">
        <f t="shared" si="8"/>
        <v>561.053</v>
      </c>
      <c r="J16" s="19">
        <f t="shared" si="9"/>
        <v>345.97</v>
      </c>
      <c r="K16" s="19">
        <f t="shared" si="1"/>
        <v>71.103999999999999</v>
      </c>
      <c r="L16" s="19">
        <f t="shared" si="2"/>
        <v>167.2</v>
      </c>
      <c r="M16" s="24">
        <f t="shared" si="3"/>
        <v>146.57999999999998</v>
      </c>
      <c r="N16" s="19">
        <f t="shared" si="4"/>
        <v>46.4</v>
      </c>
      <c r="O16" s="19">
        <f t="shared" si="5"/>
        <v>118.51</v>
      </c>
    </row>
    <row r="17" spans="1:15" x14ac:dyDescent="0.45">
      <c r="A17" s="11" t="s">
        <v>64</v>
      </c>
      <c r="B17" s="24">
        <f t="shared" si="6"/>
        <v>559.053</v>
      </c>
      <c r="C17" s="19">
        <f t="shared" si="7"/>
        <v>348.97</v>
      </c>
      <c r="D17" s="19">
        <f t="shared" si="0"/>
        <v>74.103999999999999</v>
      </c>
      <c r="E17" s="19">
        <f t="shared" si="0"/>
        <v>170.2</v>
      </c>
      <c r="F17" s="24">
        <f t="shared" si="0"/>
        <v>149.57999999999998</v>
      </c>
      <c r="G17" s="19">
        <f t="shared" si="0"/>
        <v>49.4</v>
      </c>
      <c r="H17" s="19">
        <f t="shared" si="0"/>
        <v>121.51</v>
      </c>
      <c r="I17" s="24">
        <f t="shared" si="8"/>
        <v>559.053</v>
      </c>
      <c r="J17" s="19">
        <f t="shared" si="9"/>
        <v>348.97</v>
      </c>
      <c r="K17" s="19">
        <f t="shared" si="1"/>
        <v>74.103999999999999</v>
      </c>
      <c r="L17" s="19">
        <f t="shared" si="2"/>
        <v>170.2</v>
      </c>
      <c r="M17" s="24">
        <f t="shared" si="3"/>
        <v>149.57999999999998</v>
      </c>
      <c r="N17" s="19">
        <f t="shared" si="4"/>
        <v>49.4</v>
      </c>
      <c r="O17" s="19">
        <f t="shared" si="5"/>
        <v>121.51</v>
      </c>
    </row>
    <row r="18" spans="1:15" x14ac:dyDescent="0.45">
      <c r="A18" s="11" t="s">
        <v>65</v>
      </c>
      <c r="B18" s="24">
        <f t="shared" si="6"/>
        <v>557.053</v>
      </c>
      <c r="C18" s="19">
        <f t="shared" si="7"/>
        <v>351.97</v>
      </c>
      <c r="D18" s="19">
        <f t="shared" si="0"/>
        <v>77.103999999999999</v>
      </c>
      <c r="E18" s="19">
        <f t="shared" si="0"/>
        <v>173.2</v>
      </c>
      <c r="F18" s="24">
        <f t="shared" si="0"/>
        <v>152.57999999999998</v>
      </c>
      <c r="G18" s="19">
        <f t="shared" si="0"/>
        <v>52.4</v>
      </c>
      <c r="H18" s="19">
        <f t="shared" si="0"/>
        <v>124.51</v>
      </c>
      <c r="I18" s="24">
        <f t="shared" si="8"/>
        <v>557.053</v>
      </c>
      <c r="J18" s="19">
        <f t="shared" si="9"/>
        <v>351.97</v>
      </c>
      <c r="K18" s="19">
        <f t="shared" si="1"/>
        <v>77.103999999999999</v>
      </c>
      <c r="L18" s="19">
        <f t="shared" si="2"/>
        <v>173.2</v>
      </c>
      <c r="M18" s="24">
        <f t="shared" si="3"/>
        <v>152.57999999999998</v>
      </c>
      <c r="N18" s="19">
        <f t="shared" si="4"/>
        <v>52.4</v>
      </c>
      <c r="O18" s="19">
        <f t="shared" si="5"/>
        <v>124.51</v>
      </c>
    </row>
    <row r="19" spans="1:15" x14ac:dyDescent="0.45">
      <c r="A19" s="10" t="s">
        <v>66</v>
      </c>
      <c r="B19" s="24">
        <f t="shared" si="6"/>
        <v>555.053</v>
      </c>
      <c r="C19" s="19">
        <f t="shared" si="7"/>
        <v>354.97</v>
      </c>
      <c r="D19" s="19">
        <f t="shared" si="0"/>
        <v>80.103999999999999</v>
      </c>
      <c r="E19" s="19">
        <f t="shared" si="0"/>
        <v>176.2</v>
      </c>
      <c r="F19" s="24">
        <f t="shared" si="0"/>
        <v>155.57999999999998</v>
      </c>
      <c r="G19" s="19">
        <f t="shared" si="0"/>
        <v>55.4</v>
      </c>
      <c r="H19" s="19">
        <f t="shared" si="0"/>
        <v>127.51</v>
      </c>
      <c r="I19" s="24">
        <f t="shared" si="8"/>
        <v>555.053</v>
      </c>
      <c r="J19" s="19">
        <f t="shared" si="9"/>
        <v>354.97</v>
      </c>
      <c r="K19" s="19">
        <f t="shared" si="1"/>
        <v>80.103999999999999</v>
      </c>
      <c r="L19" s="19">
        <f t="shared" si="2"/>
        <v>176.2</v>
      </c>
      <c r="M19" s="24">
        <f t="shared" si="3"/>
        <v>155.57999999999998</v>
      </c>
      <c r="N19" s="19">
        <f t="shared" si="4"/>
        <v>55.4</v>
      </c>
      <c r="O19" s="19">
        <f t="shared" si="5"/>
        <v>127.51</v>
      </c>
    </row>
    <row r="20" spans="1:15" x14ac:dyDescent="0.45">
      <c r="A20" s="11" t="s">
        <v>67</v>
      </c>
      <c r="B20" s="24">
        <f t="shared" si="6"/>
        <v>553.053</v>
      </c>
      <c r="C20" s="19">
        <f t="shared" si="7"/>
        <v>357.97</v>
      </c>
      <c r="D20" s="19">
        <f t="shared" ref="D20:D38" si="10">D19+3</f>
        <v>83.103999999999999</v>
      </c>
      <c r="E20" s="19">
        <f t="shared" ref="E20:E38" si="11">E19+3</f>
        <v>179.2</v>
      </c>
      <c r="F20" s="24">
        <f t="shared" ref="F20:F38" si="12">F19+3</f>
        <v>158.57999999999998</v>
      </c>
      <c r="G20" s="19">
        <f t="shared" ref="G20:G38" si="13">G19+3</f>
        <v>58.4</v>
      </c>
      <c r="H20" s="19">
        <f t="shared" ref="H20:H38" si="14">H19+3</f>
        <v>130.51</v>
      </c>
      <c r="I20" s="24">
        <f t="shared" si="8"/>
        <v>553.053</v>
      </c>
      <c r="J20" s="19">
        <f t="shared" si="9"/>
        <v>357.97</v>
      </c>
      <c r="K20" s="19">
        <f t="shared" si="1"/>
        <v>83.103999999999999</v>
      </c>
      <c r="L20" s="19">
        <f t="shared" si="2"/>
        <v>179.2</v>
      </c>
      <c r="M20" s="24">
        <f t="shared" si="3"/>
        <v>158.57999999999998</v>
      </c>
      <c r="N20" s="19">
        <f t="shared" si="4"/>
        <v>58.4</v>
      </c>
      <c r="O20" s="19">
        <f t="shared" si="5"/>
        <v>130.51</v>
      </c>
    </row>
    <row r="21" spans="1:15" x14ac:dyDescent="0.45">
      <c r="A21" s="11" t="s">
        <v>68</v>
      </c>
      <c r="B21" s="24">
        <f t="shared" si="6"/>
        <v>551.053</v>
      </c>
      <c r="C21" s="19">
        <f t="shared" si="7"/>
        <v>360.97</v>
      </c>
      <c r="D21" s="19">
        <f t="shared" si="10"/>
        <v>86.103999999999999</v>
      </c>
      <c r="E21" s="19">
        <f t="shared" si="11"/>
        <v>182.2</v>
      </c>
      <c r="F21" s="24">
        <f t="shared" si="12"/>
        <v>161.57999999999998</v>
      </c>
      <c r="G21" s="19">
        <f t="shared" si="13"/>
        <v>61.4</v>
      </c>
      <c r="H21" s="19">
        <f t="shared" si="14"/>
        <v>133.51</v>
      </c>
      <c r="I21" s="24">
        <f t="shared" si="8"/>
        <v>551.053</v>
      </c>
      <c r="J21" s="19">
        <f t="shared" si="9"/>
        <v>360.97</v>
      </c>
      <c r="K21" s="19">
        <f t="shared" si="1"/>
        <v>86.103999999999999</v>
      </c>
      <c r="L21" s="19">
        <f t="shared" si="2"/>
        <v>182.2</v>
      </c>
      <c r="M21" s="24">
        <f t="shared" si="3"/>
        <v>161.57999999999998</v>
      </c>
      <c r="N21" s="19">
        <f t="shared" si="4"/>
        <v>61.4</v>
      </c>
      <c r="O21" s="19">
        <f t="shared" si="5"/>
        <v>133.51</v>
      </c>
    </row>
    <row r="22" spans="1:15" x14ac:dyDescent="0.45">
      <c r="A22" s="11" t="s">
        <v>69</v>
      </c>
      <c r="B22" s="24">
        <f t="shared" si="6"/>
        <v>549.053</v>
      </c>
      <c r="C22" s="19">
        <f t="shared" si="7"/>
        <v>363.97</v>
      </c>
      <c r="D22" s="19">
        <f t="shared" si="10"/>
        <v>89.103999999999999</v>
      </c>
      <c r="E22" s="19">
        <f t="shared" si="11"/>
        <v>185.2</v>
      </c>
      <c r="F22" s="24">
        <f t="shared" si="12"/>
        <v>164.57999999999998</v>
      </c>
      <c r="G22" s="19">
        <f t="shared" si="13"/>
        <v>64.400000000000006</v>
      </c>
      <c r="H22" s="19">
        <f t="shared" si="14"/>
        <v>136.51</v>
      </c>
      <c r="I22" s="24">
        <f t="shared" si="8"/>
        <v>549.053</v>
      </c>
      <c r="J22" s="19">
        <f t="shared" si="9"/>
        <v>363.97</v>
      </c>
      <c r="K22" s="19">
        <f t="shared" si="1"/>
        <v>89.103999999999999</v>
      </c>
      <c r="L22" s="19">
        <f t="shared" si="2"/>
        <v>185.2</v>
      </c>
      <c r="M22" s="24">
        <f t="shared" si="3"/>
        <v>164.57999999999998</v>
      </c>
      <c r="N22" s="19">
        <f t="shared" si="4"/>
        <v>64.400000000000006</v>
      </c>
      <c r="O22" s="19">
        <f t="shared" si="5"/>
        <v>136.51</v>
      </c>
    </row>
    <row r="23" spans="1:15" x14ac:dyDescent="0.45">
      <c r="A23" s="10" t="s">
        <v>70</v>
      </c>
      <c r="B23" s="24">
        <f t="shared" si="6"/>
        <v>547.053</v>
      </c>
      <c r="C23" s="19">
        <f t="shared" si="7"/>
        <v>366.97</v>
      </c>
      <c r="D23" s="19">
        <f t="shared" si="10"/>
        <v>92.103999999999999</v>
      </c>
      <c r="E23" s="19">
        <f t="shared" si="11"/>
        <v>188.2</v>
      </c>
      <c r="F23" s="24">
        <f t="shared" si="12"/>
        <v>167.57999999999998</v>
      </c>
      <c r="G23" s="19">
        <f t="shared" si="13"/>
        <v>67.400000000000006</v>
      </c>
      <c r="H23" s="19">
        <f t="shared" si="14"/>
        <v>139.51</v>
      </c>
      <c r="I23" s="24">
        <f t="shared" si="8"/>
        <v>547.053</v>
      </c>
      <c r="J23" s="19">
        <f t="shared" si="9"/>
        <v>366.97</v>
      </c>
      <c r="K23" s="19">
        <f t="shared" si="1"/>
        <v>92.103999999999999</v>
      </c>
      <c r="L23" s="19">
        <f t="shared" si="2"/>
        <v>188.2</v>
      </c>
      <c r="M23" s="24">
        <f t="shared" si="3"/>
        <v>167.57999999999998</v>
      </c>
      <c r="N23" s="19">
        <f t="shared" si="4"/>
        <v>67.400000000000006</v>
      </c>
      <c r="O23" s="19">
        <f t="shared" si="5"/>
        <v>139.51</v>
      </c>
    </row>
    <row r="24" spans="1:15" x14ac:dyDescent="0.45">
      <c r="A24" s="11" t="s">
        <v>71</v>
      </c>
      <c r="B24" s="24">
        <f t="shared" si="6"/>
        <v>545.053</v>
      </c>
      <c r="C24" s="19">
        <f t="shared" si="7"/>
        <v>369.97</v>
      </c>
      <c r="D24" s="19">
        <f t="shared" si="10"/>
        <v>95.103999999999999</v>
      </c>
      <c r="E24" s="19">
        <f t="shared" si="11"/>
        <v>191.2</v>
      </c>
      <c r="F24" s="24">
        <f t="shared" si="12"/>
        <v>170.57999999999998</v>
      </c>
      <c r="G24" s="19">
        <f t="shared" si="13"/>
        <v>70.400000000000006</v>
      </c>
      <c r="H24" s="19">
        <f t="shared" si="14"/>
        <v>142.51</v>
      </c>
      <c r="I24" s="24">
        <f t="shared" si="8"/>
        <v>545.053</v>
      </c>
      <c r="J24" s="19">
        <f t="shared" si="9"/>
        <v>369.97</v>
      </c>
      <c r="K24" s="19">
        <f t="shared" si="1"/>
        <v>95.103999999999999</v>
      </c>
      <c r="L24" s="19">
        <f t="shared" si="2"/>
        <v>191.2</v>
      </c>
      <c r="M24" s="24">
        <f t="shared" si="3"/>
        <v>170.57999999999998</v>
      </c>
      <c r="N24" s="19">
        <f t="shared" si="4"/>
        <v>70.400000000000006</v>
      </c>
      <c r="O24" s="19">
        <f t="shared" si="5"/>
        <v>142.51</v>
      </c>
    </row>
    <row r="25" spans="1:15" x14ac:dyDescent="0.45">
      <c r="A25" s="11" t="s">
        <v>72</v>
      </c>
      <c r="B25" s="24">
        <f t="shared" si="6"/>
        <v>543.053</v>
      </c>
      <c r="C25" s="19">
        <f t="shared" si="7"/>
        <v>372.97</v>
      </c>
      <c r="D25" s="19">
        <f t="shared" si="10"/>
        <v>98.103999999999999</v>
      </c>
      <c r="E25" s="19">
        <f t="shared" si="11"/>
        <v>194.2</v>
      </c>
      <c r="F25" s="24">
        <f t="shared" si="12"/>
        <v>173.57999999999998</v>
      </c>
      <c r="G25" s="19">
        <f t="shared" si="13"/>
        <v>73.400000000000006</v>
      </c>
      <c r="H25" s="19">
        <f t="shared" si="14"/>
        <v>145.51</v>
      </c>
      <c r="I25" s="24">
        <f t="shared" si="8"/>
        <v>543.053</v>
      </c>
      <c r="J25" s="19">
        <f t="shared" si="9"/>
        <v>372.97</v>
      </c>
      <c r="K25" s="19">
        <f t="shared" si="1"/>
        <v>98.103999999999999</v>
      </c>
      <c r="L25" s="19">
        <f t="shared" si="2"/>
        <v>194.2</v>
      </c>
      <c r="M25" s="24">
        <f t="shared" si="3"/>
        <v>173.57999999999998</v>
      </c>
      <c r="N25" s="19">
        <f t="shared" si="4"/>
        <v>73.400000000000006</v>
      </c>
      <c r="O25" s="19">
        <f t="shared" si="5"/>
        <v>145.51</v>
      </c>
    </row>
    <row r="26" spans="1:15" x14ac:dyDescent="0.45">
      <c r="A26" s="11" t="s">
        <v>73</v>
      </c>
      <c r="B26" s="24">
        <f t="shared" si="6"/>
        <v>541.053</v>
      </c>
      <c r="C26" s="19">
        <f t="shared" si="7"/>
        <v>375.97</v>
      </c>
      <c r="D26" s="19">
        <f t="shared" si="10"/>
        <v>101.104</v>
      </c>
      <c r="E26" s="19">
        <f t="shared" si="11"/>
        <v>197.2</v>
      </c>
      <c r="F26" s="24">
        <f t="shared" si="12"/>
        <v>176.57999999999998</v>
      </c>
      <c r="G26" s="19">
        <f t="shared" si="13"/>
        <v>76.400000000000006</v>
      </c>
      <c r="H26" s="19">
        <f t="shared" si="14"/>
        <v>148.51</v>
      </c>
      <c r="I26" s="24">
        <f t="shared" si="8"/>
        <v>541.053</v>
      </c>
      <c r="J26" s="19">
        <f t="shared" si="9"/>
        <v>375.97</v>
      </c>
      <c r="K26" s="19">
        <f t="shared" si="1"/>
        <v>101.104</v>
      </c>
      <c r="L26" s="19">
        <f t="shared" si="2"/>
        <v>197.2</v>
      </c>
      <c r="M26" s="24">
        <f t="shared" si="3"/>
        <v>176.57999999999998</v>
      </c>
      <c r="N26" s="19">
        <f t="shared" si="4"/>
        <v>76.400000000000006</v>
      </c>
      <c r="O26" s="19">
        <f t="shared" si="5"/>
        <v>148.51</v>
      </c>
    </row>
    <row r="27" spans="1:15" x14ac:dyDescent="0.45">
      <c r="A27" s="10" t="s">
        <v>74</v>
      </c>
      <c r="B27" s="24">
        <f t="shared" si="6"/>
        <v>539.053</v>
      </c>
      <c r="C27" s="19">
        <f t="shared" si="7"/>
        <v>378.97</v>
      </c>
      <c r="D27" s="19">
        <f t="shared" si="10"/>
        <v>104.104</v>
      </c>
      <c r="E27" s="19">
        <f t="shared" si="11"/>
        <v>200.2</v>
      </c>
      <c r="F27" s="24">
        <f t="shared" si="12"/>
        <v>179.57999999999998</v>
      </c>
      <c r="G27" s="19">
        <f t="shared" si="13"/>
        <v>79.400000000000006</v>
      </c>
      <c r="H27" s="19">
        <f t="shared" si="14"/>
        <v>151.51</v>
      </c>
      <c r="I27" s="24">
        <f t="shared" si="8"/>
        <v>539.053</v>
      </c>
      <c r="J27" s="19">
        <f t="shared" si="9"/>
        <v>378.97</v>
      </c>
      <c r="K27" s="19">
        <f t="shared" si="1"/>
        <v>104.104</v>
      </c>
      <c r="L27" s="19">
        <f t="shared" si="2"/>
        <v>200.2</v>
      </c>
      <c r="M27" s="24">
        <f t="shared" si="3"/>
        <v>179.57999999999998</v>
      </c>
      <c r="N27" s="19">
        <f t="shared" si="4"/>
        <v>79.400000000000006</v>
      </c>
      <c r="O27" s="19">
        <f t="shared" si="5"/>
        <v>151.51</v>
      </c>
    </row>
    <row r="28" spans="1:15" x14ac:dyDescent="0.45">
      <c r="A28" s="11" t="s">
        <v>75</v>
      </c>
      <c r="B28" s="24">
        <f t="shared" si="6"/>
        <v>537.053</v>
      </c>
      <c r="C28" s="19">
        <f t="shared" si="7"/>
        <v>381.97</v>
      </c>
      <c r="D28" s="19">
        <f t="shared" si="10"/>
        <v>107.104</v>
      </c>
      <c r="E28" s="19">
        <f t="shared" si="11"/>
        <v>203.2</v>
      </c>
      <c r="F28" s="24">
        <f t="shared" si="12"/>
        <v>182.57999999999998</v>
      </c>
      <c r="G28" s="19">
        <f t="shared" si="13"/>
        <v>82.4</v>
      </c>
      <c r="H28" s="19">
        <f t="shared" si="14"/>
        <v>154.51</v>
      </c>
      <c r="I28" s="24">
        <f t="shared" si="8"/>
        <v>537.053</v>
      </c>
      <c r="J28" s="19">
        <f t="shared" si="9"/>
        <v>381.97</v>
      </c>
      <c r="K28" s="19">
        <f t="shared" si="1"/>
        <v>107.104</v>
      </c>
      <c r="L28" s="19">
        <f t="shared" si="2"/>
        <v>203.2</v>
      </c>
      <c r="M28" s="24">
        <f t="shared" si="3"/>
        <v>182.57999999999998</v>
      </c>
      <c r="N28" s="19">
        <f t="shared" si="4"/>
        <v>82.4</v>
      </c>
      <c r="O28" s="19">
        <f t="shared" si="5"/>
        <v>154.51</v>
      </c>
    </row>
    <row r="29" spans="1:15" x14ac:dyDescent="0.45">
      <c r="A29" s="11" t="s">
        <v>76</v>
      </c>
      <c r="B29" s="24">
        <f t="shared" si="6"/>
        <v>535.053</v>
      </c>
      <c r="C29" s="19">
        <f t="shared" si="7"/>
        <v>384.97</v>
      </c>
      <c r="D29" s="19">
        <f t="shared" si="10"/>
        <v>110.104</v>
      </c>
      <c r="E29" s="19">
        <f t="shared" si="11"/>
        <v>206.2</v>
      </c>
      <c r="F29" s="24">
        <f t="shared" si="12"/>
        <v>185.57999999999998</v>
      </c>
      <c r="G29" s="19">
        <f t="shared" si="13"/>
        <v>85.4</v>
      </c>
      <c r="H29" s="19">
        <f t="shared" si="14"/>
        <v>157.51</v>
      </c>
      <c r="I29" s="24">
        <f t="shared" si="8"/>
        <v>535.053</v>
      </c>
      <c r="J29" s="19">
        <f t="shared" si="9"/>
        <v>384.97</v>
      </c>
      <c r="K29" s="19">
        <f t="shared" si="1"/>
        <v>110.104</v>
      </c>
      <c r="L29" s="19">
        <f t="shared" si="2"/>
        <v>206.2</v>
      </c>
      <c r="M29" s="24">
        <f t="shared" si="3"/>
        <v>185.57999999999998</v>
      </c>
      <c r="N29" s="19">
        <f t="shared" si="4"/>
        <v>85.4</v>
      </c>
      <c r="O29" s="19">
        <f t="shared" si="5"/>
        <v>157.51</v>
      </c>
    </row>
    <row r="30" spans="1:15" x14ac:dyDescent="0.45">
      <c r="A30" s="11" t="s">
        <v>77</v>
      </c>
      <c r="B30" s="24">
        <f t="shared" si="6"/>
        <v>533.053</v>
      </c>
      <c r="C30" s="19">
        <f t="shared" si="7"/>
        <v>387.97</v>
      </c>
      <c r="D30" s="19">
        <f t="shared" si="10"/>
        <v>113.104</v>
      </c>
      <c r="E30" s="19">
        <f t="shared" si="11"/>
        <v>209.2</v>
      </c>
      <c r="F30" s="24">
        <f t="shared" si="12"/>
        <v>188.57999999999998</v>
      </c>
      <c r="G30" s="19">
        <f t="shared" si="13"/>
        <v>88.4</v>
      </c>
      <c r="H30" s="19">
        <f t="shared" si="14"/>
        <v>160.51</v>
      </c>
      <c r="I30" s="24">
        <f t="shared" si="8"/>
        <v>533.053</v>
      </c>
      <c r="J30" s="19">
        <f t="shared" si="9"/>
        <v>387.97</v>
      </c>
      <c r="K30" s="19">
        <f t="shared" si="1"/>
        <v>113.104</v>
      </c>
      <c r="L30" s="19">
        <f t="shared" si="2"/>
        <v>209.2</v>
      </c>
      <c r="M30" s="24">
        <f t="shared" si="3"/>
        <v>188.57999999999998</v>
      </c>
      <c r="N30" s="19">
        <f t="shared" si="4"/>
        <v>88.4</v>
      </c>
      <c r="O30" s="19">
        <f t="shared" si="5"/>
        <v>160.51</v>
      </c>
    </row>
    <row r="31" spans="1:15" x14ac:dyDescent="0.45">
      <c r="A31" s="10" t="s">
        <v>78</v>
      </c>
      <c r="B31" s="24">
        <f t="shared" si="6"/>
        <v>531.053</v>
      </c>
      <c r="C31" s="19">
        <f t="shared" si="7"/>
        <v>390.97</v>
      </c>
      <c r="D31" s="19">
        <f t="shared" si="10"/>
        <v>116.104</v>
      </c>
      <c r="E31" s="19">
        <f t="shared" si="11"/>
        <v>212.2</v>
      </c>
      <c r="F31" s="24">
        <f t="shared" si="12"/>
        <v>191.57999999999998</v>
      </c>
      <c r="G31" s="19">
        <f t="shared" si="13"/>
        <v>91.4</v>
      </c>
      <c r="H31" s="19">
        <f t="shared" si="14"/>
        <v>163.51</v>
      </c>
      <c r="I31" s="24">
        <f t="shared" si="8"/>
        <v>531.053</v>
      </c>
      <c r="J31" s="19">
        <f t="shared" si="9"/>
        <v>390.97</v>
      </c>
      <c r="K31" s="19">
        <f t="shared" si="1"/>
        <v>116.104</v>
      </c>
      <c r="L31" s="19">
        <f t="shared" si="2"/>
        <v>212.2</v>
      </c>
      <c r="M31" s="24">
        <f t="shared" si="3"/>
        <v>191.57999999999998</v>
      </c>
      <c r="N31" s="19">
        <f t="shared" si="4"/>
        <v>91.4</v>
      </c>
      <c r="O31" s="19">
        <f t="shared" si="5"/>
        <v>163.51</v>
      </c>
    </row>
    <row r="32" spans="1:15" x14ac:dyDescent="0.45">
      <c r="A32" s="11" t="s">
        <v>79</v>
      </c>
      <c r="B32" s="24">
        <f t="shared" si="6"/>
        <v>529.053</v>
      </c>
      <c r="C32" s="19">
        <f t="shared" si="7"/>
        <v>393.97</v>
      </c>
      <c r="D32" s="19">
        <f t="shared" si="10"/>
        <v>119.104</v>
      </c>
      <c r="E32" s="19">
        <f t="shared" si="11"/>
        <v>215.2</v>
      </c>
      <c r="F32" s="24">
        <f t="shared" si="12"/>
        <v>194.57999999999998</v>
      </c>
      <c r="G32" s="19">
        <f t="shared" si="13"/>
        <v>94.4</v>
      </c>
      <c r="H32" s="19">
        <f t="shared" si="14"/>
        <v>166.51</v>
      </c>
      <c r="I32" s="24">
        <f t="shared" si="8"/>
        <v>529.053</v>
      </c>
      <c r="J32" s="19">
        <f t="shared" si="9"/>
        <v>393.97</v>
      </c>
      <c r="K32" s="19">
        <f t="shared" si="1"/>
        <v>119.104</v>
      </c>
      <c r="L32" s="19">
        <f t="shared" si="2"/>
        <v>215.2</v>
      </c>
      <c r="M32" s="24">
        <f t="shared" si="3"/>
        <v>194.57999999999998</v>
      </c>
      <c r="N32" s="19">
        <f t="shared" si="4"/>
        <v>94.4</v>
      </c>
      <c r="O32" s="19">
        <f t="shared" si="5"/>
        <v>166.51</v>
      </c>
    </row>
    <row r="33" spans="1:15" x14ac:dyDescent="0.45">
      <c r="A33" s="11" t="s">
        <v>80</v>
      </c>
      <c r="B33" s="24">
        <f t="shared" si="6"/>
        <v>527.053</v>
      </c>
      <c r="C33" s="19">
        <f t="shared" si="7"/>
        <v>396.97</v>
      </c>
      <c r="D33" s="19">
        <f t="shared" si="10"/>
        <v>122.104</v>
      </c>
      <c r="E33" s="19">
        <f t="shared" si="11"/>
        <v>218.2</v>
      </c>
      <c r="F33" s="24">
        <f t="shared" si="12"/>
        <v>197.57999999999998</v>
      </c>
      <c r="G33" s="19">
        <f t="shared" si="13"/>
        <v>97.4</v>
      </c>
      <c r="H33" s="19">
        <f t="shared" si="14"/>
        <v>169.51</v>
      </c>
      <c r="I33" s="24">
        <f t="shared" si="8"/>
        <v>527.053</v>
      </c>
      <c r="J33" s="19">
        <f t="shared" si="9"/>
        <v>396.97</v>
      </c>
      <c r="K33" s="19">
        <f t="shared" si="1"/>
        <v>122.104</v>
      </c>
      <c r="L33" s="19">
        <f t="shared" si="2"/>
        <v>218.2</v>
      </c>
      <c r="M33" s="24">
        <f t="shared" si="3"/>
        <v>197.57999999999998</v>
      </c>
      <c r="N33" s="19">
        <f t="shared" si="4"/>
        <v>97.4</v>
      </c>
      <c r="O33" s="19">
        <f t="shared" si="5"/>
        <v>169.51</v>
      </c>
    </row>
    <row r="34" spans="1:15" x14ac:dyDescent="0.45">
      <c r="A34" s="11" t="s">
        <v>81</v>
      </c>
      <c r="B34" s="24">
        <f t="shared" si="6"/>
        <v>525.053</v>
      </c>
      <c r="C34" s="19">
        <f t="shared" si="7"/>
        <v>399.97</v>
      </c>
      <c r="D34" s="19">
        <f t="shared" si="10"/>
        <v>125.104</v>
      </c>
      <c r="E34" s="19">
        <f t="shared" si="11"/>
        <v>221.2</v>
      </c>
      <c r="F34" s="24">
        <f t="shared" si="12"/>
        <v>200.57999999999998</v>
      </c>
      <c r="G34" s="19">
        <f t="shared" si="13"/>
        <v>100.4</v>
      </c>
      <c r="H34" s="19">
        <f t="shared" si="14"/>
        <v>172.51</v>
      </c>
      <c r="I34" s="24">
        <f t="shared" si="8"/>
        <v>525.053</v>
      </c>
      <c r="J34" s="19">
        <f t="shared" si="9"/>
        <v>399.97</v>
      </c>
      <c r="K34" s="19">
        <f t="shared" si="1"/>
        <v>125.104</v>
      </c>
      <c r="L34" s="19">
        <f t="shared" si="2"/>
        <v>221.2</v>
      </c>
      <c r="M34" s="24">
        <f t="shared" si="3"/>
        <v>200.57999999999998</v>
      </c>
      <c r="N34" s="19">
        <f t="shared" si="4"/>
        <v>100.4</v>
      </c>
      <c r="O34" s="19">
        <f t="shared" si="5"/>
        <v>172.51</v>
      </c>
    </row>
    <row r="35" spans="1:15" x14ac:dyDescent="0.45">
      <c r="A35" s="10" t="s">
        <v>82</v>
      </c>
      <c r="B35" s="24">
        <f t="shared" si="6"/>
        <v>523.053</v>
      </c>
      <c r="C35" s="19">
        <f t="shared" si="7"/>
        <v>402.97</v>
      </c>
      <c r="D35" s="19">
        <f t="shared" si="10"/>
        <v>128.10399999999998</v>
      </c>
      <c r="E35" s="19">
        <f t="shared" si="11"/>
        <v>224.2</v>
      </c>
      <c r="F35" s="24">
        <f t="shared" si="12"/>
        <v>203.57999999999998</v>
      </c>
      <c r="G35" s="19">
        <f t="shared" si="13"/>
        <v>103.4</v>
      </c>
      <c r="H35" s="19">
        <f t="shared" si="14"/>
        <v>175.51</v>
      </c>
      <c r="I35" s="24">
        <f t="shared" si="8"/>
        <v>523.053</v>
      </c>
      <c r="J35" s="19">
        <f t="shared" si="9"/>
        <v>402.97</v>
      </c>
      <c r="K35" s="19">
        <f t="shared" si="1"/>
        <v>128.10399999999998</v>
      </c>
      <c r="L35" s="19">
        <f t="shared" si="2"/>
        <v>224.2</v>
      </c>
      <c r="M35" s="24">
        <f t="shared" si="3"/>
        <v>203.57999999999998</v>
      </c>
      <c r="N35" s="19">
        <f t="shared" si="4"/>
        <v>103.4</v>
      </c>
      <c r="O35" s="19">
        <f t="shared" si="5"/>
        <v>175.51</v>
      </c>
    </row>
    <row r="36" spans="1:15" x14ac:dyDescent="0.45">
      <c r="A36" s="11" t="s">
        <v>83</v>
      </c>
      <c r="B36" s="24">
        <f t="shared" si="6"/>
        <v>521.053</v>
      </c>
      <c r="C36" s="19">
        <f t="shared" si="7"/>
        <v>405.97</v>
      </c>
      <c r="D36" s="19">
        <f t="shared" si="10"/>
        <v>131.10399999999998</v>
      </c>
      <c r="E36" s="19">
        <f t="shared" si="11"/>
        <v>227.2</v>
      </c>
      <c r="F36" s="24">
        <f t="shared" si="12"/>
        <v>206.57999999999998</v>
      </c>
      <c r="G36" s="19">
        <f t="shared" si="13"/>
        <v>106.4</v>
      </c>
      <c r="H36" s="19">
        <f t="shared" si="14"/>
        <v>178.51</v>
      </c>
      <c r="I36" s="24">
        <f t="shared" si="8"/>
        <v>521.053</v>
      </c>
      <c r="J36" s="19">
        <f t="shared" si="9"/>
        <v>405.97</v>
      </c>
      <c r="K36" s="19">
        <f t="shared" si="1"/>
        <v>131.10399999999998</v>
      </c>
      <c r="L36" s="19">
        <f t="shared" si="2"/>
        <v>227.2</v>
      </c>
      <c r="M36" s="24">
        <f t="shared" si="3"/>
        <v>206.57999999999998</v>
      </c>
      <c r="N36" s="19">
        <f t="shared" si="4"/>
        <v>106.4</v>
      </c>
      <c r="O36" s="19">
        <f t="shared" si="5"/>
        <v>178.51</v>
      </c>
    </row>
    <row r="37" spans="1:15" x14ac:dyDescent="0.45">
      <c r="A37" s="11" t="s">
        <v>84</v>
      </c>
      <c r="B37" s="24">
        <f t="shared" si="6"/>
        <v>519.053</v>
      </c>
      <c r="C37" s="19">
        <f t="shared" si="7"/>
        <v>408.97</v>
      </c>
      <c r="D37" s="19">
        <f t="shared" si="10"/>
        <v>134.10399999999998</v>
      </c>
      <c r="E37" s="19">
        <f t="shared" si="11"/>
        <v>230.2</v>
      </c>
      <c r="F37" s="24">
        <f t="shared" si="12"/>
        <v>209.57999999999998</v>
      </c>
      <c r="G37" s="19">
        <f t="shared" si="13"/>
        <v>109.4</v>
      </c>
      <c r="H37" s="19">
        <f t="shared" si="14"/>
        <v>181.51</v>
      </c>
      <c r="I37" s="24">
        <f t="shared" si="8"/>
        <v>519.053</v>
      </c>
      <c r="J37" s="19">
        <f t="shared" si="9"/>
        <v>408.97</v>
      </c>
      <c r="K37" s="19">
        <f t="shared" si="1"/>
        <v>134.10399999999998</v>
      </c>
      <c r="L37" s="19">
        <f t="shared" si="2"/>
        <v>230.2</v>
      </c>
      <c r="M37" s="24">
        <f t="shared" si="3"/>
        <v>209.57999999999998</v>
      </c>
      <c r="N37" s="19">
        <f t="shared" si="4"/>
        <v>109.4</v>
      </c>
      <c r="O37" s="19">
        <f t="shared" si="5"/>
        <v>181.51</v>
      </c>
    </row>
    <row r="38" spans="1:15" x14ac:dyDescent="0.45">
      <c r="A38" s="11" t="s">
        <v>85</v>
      </c>
      <c r="B38" s="24">
        <f t="shared" si="6"/>
        <v>517.053</v>
      </c>
      <c r="C38" s="19">
        <f t="shared" si="7"/>
        <v>411.97</v>
      </c>
      <c r="D38" s="19">
        <f t="shared" si="10"/>
        <v>137.10399999999998</v>
      </c>
      <c r="E38" s="19">
        <f t="shared" si="11"/>
        <v>233.2</v>
      </c>
      <c r="F38" s="24">
        <f t="shared" si="12"/>
        <v>212.57999999999998</v>
      </c>
      <c r="G38" s="19">
        <f t="shared" si="13"/>
        <v>112.4</v>
      </c>
      <c r="H38" s="19">
        <f t="shared" si="14"/>
        <v>184.51</v>
      </c>
      <c r="I38" s="24">
        <f t="shared" si="8"/>
        <v>517.053</v>
      </c>
      <c r="J38" s="19">
        <f t="shared" si="9"/>
        <v>411.97</v>
      </c>
      <c r="K38" s="19">
        <f t="shared" si="1"/>
        <v>137.10399999999998</v>
      </c>
      <c r="L38" s="19">
        <f t="shared" si="2"/>
        <v>233.2</v>
      </c>
      <c r="M38" s="24">
        <f t="shared" si="3"/>
        <v>212.57999999999998</v>
      </c>
      <c r="N38" s="19">
        <f t="shared" si="4"/>
        <v>112.4</v>
      </c>
      <c r="O38" s="19">
        <f t="shared" si="5"/>
        <v>184.51</v>
      </c>
    </row>
  </sheetData>
  <mergeCells count="3">
    <mergeCell ref="A1:A2"/>
    <mergeCell ref="B1:H1"/>
    <mergeCell ref="I1: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pass</vt:lpstr>
      <vt:lpstr>eu</vt:lpstr>
      <vt:lpstr>us</vt:lpstr>
      <vt:lpstr>futur</vt:lpstr>
      <vt:lpstr>Feuil1</vt:lpstr>
      <vt:lpstr>2011_2021</vt:lpstr>
      <vt:lpstr>2021_20230</vt:lpstr>
      <vt:lpstr>2011_2021_PPT</vt:lpstr>
      <vt:lpstr>2021_20230_PPT</vt:lpstr>
      <vt:lpstr>Resultat_PTT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DABOUT</dc:creator>
  <cp:lastModifiedBy>Théo DABOUT</cp:lastModifiedBy>
  <dcterms:created xsi:type="dcterms:W3CDTF">2024-12-13T11:54:21Z</dcterms:created>
  <dcterms:modified xsi:type="dcterms:W3CDTF">2025-02-14T10:41:10Z</dcterms:modified>
</cp:coreProperties>
</file>