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Αυτό_το_βιβλίο_εργασίας" defaultThemeVersion="202300"/>
  <mc:AlternateContent xmlns:mc="http://schemas.openxmlformats.org/markup-compatibility/2006">
    <mc:Choice Requires="x15">
      <x15ac:absPath xmlns:x15ac="http://schemas.microsoft.com/office/spreadsheetml/2010/11/ac" url="C:\Users\pallist\Downloads\"/>
    </mc:Choice>
  </mc:AlternateContent>
  <xr:revisionPtr revIDLastSave="0" documentId="13_ncr:1_{6052AB62-3C81-4980-8EDB-E333912FA759}" xr6:coauthVersionLast="47" xr6:coauthVersionMax="47" xr10:uidLastSave="{00000000-0000-0000-0000-000000000000}"/>
  <bookViews>
    <workbookView xWindow="-108" yWindow="-108" windowWidth="23256" windowHeight="13176" tabRatio="599" activeTab="4" xr2:uid="{51AB09E1-FD4F-4858-B1D4-1F0ECD9F2231}"/>
  </bookViews>
  <sheets>
    <sheet name="Total" sheetId="1" r:id="rId1"/>
    <sheet name="NF 7_6_24" sheetId="2" state="hidden" r:id="rId2"/>
    <sheet name="Production Folders" sheetId="3" state="hidden" r:id="rId3"/>
    <sheet name="Φύλλο3" sheetId="7" r:id="rId4"/>
    <sheet name="Production Folders (working)" sheetId="4" r:id="rId5"/>
    <sheet name="Φύλλο5" sheetId="9" r:id="rId6"/>
  </sheets>
  <definedNames>
    <definedName name="_xlnm._FilterDatabase" localSheetId="2" hidden="1">'Production Folders'!$A$1:$AG$81</definedName>
    <definedName name="_xlnm._FilterDatabase" localSheetId="4" hidden="1">'Production Folders (working)'!$A$1:$BB$81</definedName>
    <definedName name="_xlnm._FilterDatabase" localSheetId="0" hidden="1">Total!$E$1:$K$24</definedName>
    <definedName name="_xlcn.WorksheetConnection_ProductionFolders2GH1" hidden="1">'Production Folders (working)'!$G:$H</definedName>
    <definedName name="Total">'Production Folders (working)'!$K:$K</definedName>
  </definedNames>
  <calcPr calcId="191029"/>
  <pivotCaches>
    <pivotCache cacheId="3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Περιοχή" name="Περιοχή" connection="WorksheetConnection_Production Folders (2)!$G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9" i="4" s="1"/>
  <c r="B3" i="4"/>
  <c r="B5" i="4"/>
  <c r="B1" i="9"/>
  <c r="B10" i="4"/>
  <c r="B8" i="4"/>
  <c r="B15" i="4"/>
  <c r="B17" i="4" s="1"/>
  <c r="B18" i="4" s="1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B11" i="4"/>
  <c r="B6" i="4"/>
  <c r="AL23" i="4"/>
  <c r="AL4" i="4"/>
  <c r="AM4" i="4"/>
  <c r="AL5" i="4"/>
  <c r="AM5" i="4"/>
  <c r="AL6" i="4"/>
  <c r="AM6" i="4"/>
  <c r="AL7" i="4"/>
  <c r="AM7" i="4"/>
  <c r="AL8" i="4"/>
  <c r="AM8" i="4"/>
  <c r="AL9" i="4"/>
  <c r="AM9" i="4"/>
  <c r="AL10" i="4"/>
  <c r="AM10" i="4"/>
  <c r="AL11" i="4"/>
  <c r="AM11" i="4"/>
  <c r="AL12" i="4"/>
  <c r="AM12" i="4"/>
  <c r="AL13" i="4"/>
  <c r="AM13" i="4"/>
  <c r="AL14" i="4"/>
  <c r="AM14" i="4"/>
  <c r="AL15" i="4"/>
  <c r="AM15" i="4"/>
  <c r="AL16" i="4"/>
  <c r="AM16" i="4"/>
  <c r="AL18" i="4"/>
  <c r="AM18" i="4"/>
  <c r="AL21" i="4"/>
  <c r="AM21" i="4"/>
  <c r="AL22" i="4"/>
  <c r="AM22" i="4"/>
  <c r="AL24" i="4"/>
  <c r="AM24" i="4"/>
  <c r="AL25" i="4"/>
  <c r="AM25" i="4"/>
  <c r="AL26" i="4"/>
  <c r="AM26" i="4"/>
  <c r="AL27" i="4"/>
  <c r="AM27" i="4"/>
  <c r="AL28" i="4"/>
  <c r="AM28" i="4"/>
  <c r="AL29" i="4"/>
  <c r="AM29" i="4"/>
  <c r="AL30" i="4"/>
  <c r="AM30" i="4"/>
  <c r="AL31" i="4"/>
  <c r="AM31" i="4"/>
  <c r="AL32" i="4"/>
  <c r="AM32" i="4"/>
  <c r="AL33" i="4"/>
  <c r="AM33" i="4"/>
  <c r="AL34" i="4"/>
  <c r="AM34" i="4"/>
  <c r="AL35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R22" i="4"/>
  <c r="R23" i="4"/>
  <c r="R24" i="4"/>
  <c r="R25" i="4"/>
  <c r="R26" i="4"/>
  <c r="R27" i="4"/>
  <c r="R28" i="4"/>
  <c r="R29" i="4"/>
  <c r="B16" i="4" l="1"/>
  <c r="R19" i="4"/>
  <c r="R20" i="4"/>
  <c r="R21" i="4"/>
  <c r="AM3" i="4"/>
  <c r="AM17" i="4"/>
  <c r="AM23" i="4"/>
  <c r="AM2" i="4"/>
  <c r="AL3" i="4"/>
  <c r="AL17" i="4"/>
  <c r="AL2" i="4"/>
  <c r="R10" i="4"/>
  <c r="R3" i="4"/>
  <c r="R4" i="4"/>
  <c r="R5" i="4"/>
  <c r="R6" i="4"/>
  <c r="R7" i="4"/>
  <c r="R8" i="4"/>
  <c r="R9" i="4"/>
  <c r="R2" i="4"/>
  <c r="R18" i="4"/>
  <c r="A1" i="3"/>
  <c r="L3" i="3"/>
  <c r="L4" i="3"/>
  <c r="L5" i="3"/>
  <c r="L6" i="3"/>
  <c r="L7" i="3"/>
  <c r="L8" i="3"/>
  <c r="L9" i="3"/>
  <c r="L10" i="3"/>
  <c r="L11" i="3"/>
  <c r="L12" i="3"/>
  <c r="L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B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Πάλλης Θεόδωρος</author>
  </authors>
  <commentList>
    <comment ref="G7" authorId="0" shapeId="0" xr:uid="{4D994344-7E66-47B2-AB17-7C252A0AB421}">
      <text>
        <r>
          <rPr>
            <b/>
            <sz val="9"/>
            <color indexed="81"/>
            <rFont val="Tahoma"/>
            <family val="2"/>
            <charset val="161"/>
          </rPr>
          <t>Πάλλης Θεόδωρος: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20" authorId="0" shapeId="0" xr:uid="{2F9019DD-F0A0-42CB-97FB-627BC7F9F0E5}">
      <text>
        <r>
          <rPr>
            <b/>
            <sz val="9"/>
            <color indexed="81"/>
            <rFont val="Tahoma"/>
            <family val="2"/>
            <charset val="161"/>
          </rPr>
          <t>Πάλλης Θεόδωρος:</t>
        </r>
        <r>
          <rPr>
            <sz val="9"/>
            <color indexed="81"/>
            <rFont val="Tahoma"/>
            <family val="2"/>
            <charset val="161"/>
          </rPr>
          <t xml:space="preserve">
1946.19</t>
        </r>
      </text>
    </comment>
    <comment ref="H20" authorId="0" shapeId="0" xr:uid="{D5780A4B-79EE-4050-BEA1-2A134B3A032C}">
      <text>
        <r>
          <rPr>
            <b/>
            <sz val="9"/>
            <color indexed="81"/>
            <rFont val="Tahoma"/>
            <family val="2"/>
            <charset val="161"/>
          </rPr>
          <t>Πάλλης Θεόδωρος:</t>
        </r>
        <r>
          <rPr>
            <sz val="9"/>
            <color indexed="81"/>
            <rFont val="Tahoma"/>
            <family val="2"/>
            <charset val="161"/>
          </rPr>
          <t xml:space="preserve">
1176.21</t>
        </r>
      </text>
    </comment>
    <comment ref="G21" authorId="0" shapeId="0" xr:uid="{617D82B1-D433-4628-A0E7-7F14220AD459}">
      <text>
        <r>
          <rPr>
            <b/>
            <sz val="9"/>
            <color indexed="81"/>
            <rFont val="Tahoma"/>
            <family val="2"/>
            <charset val="161"/>
          </rPr>
          <t>Πάλλης Θεόδωρος:</t>
        </r>
        <r>
          <rPr>
            <sz val="9"/>
            <color indexed="81"/>
            <rFont val="Tahoma"/>
            <family val="2"/>
            <charset val="161"/>
          </rPr>
          <t xml:space="preserve">
1004893.59
ένα εκατομμύριο χιλιάδες οκτακόσια ενενήντα τρία Ευρώ και πενήντα εννέα Λεπτά</t>
        </r>
      </text>
    </comment>
    <comment ref="H21" authorId="0" shapeId="0" xr:uid="{A6940392-BF67-4D0C-BC23-3E2964F5E0FC}">
      <text>
        <r>
          <rPr>
            <b/>
            <sz val="9"/>
            <color indexed="81"/>
            <rFont val="Tahoma"/>
            <family val="2"/>
            <charset val="161"/>
          </rPr>
          <t>Πάλλης Θεόδωρος:</t>
        </r>
        <r>
          <rPr>
            <sz val="9"/>
            <color indexed="81"/>
            <rFont val="Tahoma"/>
            <family val="2"/>
            <charset val="161"/>
          </rPr>
          <t xml:space="preserve">
2305267
δύο εκατομμύρια τριακόσια χιλιάδες διακόσια εξήντα επτά Ευρώ
YEN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Πάλλης Θεόδωρος</author>
  </authors>
  <commentList>
    <comment ref="D1" authorId="0" shapeId="0" xr:uid="{BD437769-9C3E-453B-820F-9DC0A8205B3F}">
      <text>
        <r>
          <rPr>
            <b/>
            <sz val="9"/>
            <color indexed="81"/>
            <rFont val="Tahoma"/>
            <family val="2"/>
            <charset val="161"/>
          </rPr>
          <t>Πάλλης Θεόδωρος: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Πάλλης Θεόδωρος</author>
  </authors>
  <commentList>
    <comment ref="F1" authorId="0" shapeId="0" xr:uid="{760D0176-4FE2-42E4-BEE9-46399AE2B569}">
      <text>
        <r>
          <rPr>
            <b/>
            <sz val="9"/>
            <color indexed="81"/>
            <rFont val="Tahoma"/>
            <family val="2"/>
            <charset val="161"/>
          </rPr>
          <t>Πάλλης Θεόδωρος: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5" authorId="0" shapeId="0" xr:uid="{05A80CC6-87A9-448A-AF3D-131FEC129B4E}">
      <text>
        <r>
          <rPr>
            <b/>
            <sz val="9"/>
            <color indexed="81"/>
            <rFont val="Tahoma"/>
            <family val="2"/>
            <charset val="161"/>
          </rPr>
          <t>Πάλλης Θεόδωρος: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0" authorId="0" shapeId="0" xr:uid="{53CFC7EF-223A-4563-B8DC-98517F78227F}">
      <text>
        <r>
          <rPr>
            <b/>
            <sz val="9"/>
            <color indexed="81"/>
            <rFont val="Tahoma"/>
            <family val="2"/>
            <charset val="161"/>
          </rPr>
          <t>Πάλλης Θεόδωρος:</t>
        </r>
        <r>
          <rPr>
            <sz val="9"/>
            <color indexed="81"/>
            <rFont val="Tahoma"/>
            <family val="2"/>
            <charset val="161"/>
          </rPr>
          <t xml:space="preserve">
'ΑΝΑΘΕΣΕΙΣ ΕΞΩΔΙΚΩΝ ΚΑΤΑΓΓΕΛΙΩΝ FRONTIER &amp; HELIOPOLIS 02.04.2024 ΣΙΟΥΦΑΣ - ΝΕΑ ΜΑΖΙΚΗ ΑΝΑΘΕΣΗ ΕΞΩΔΙΚΩΝ DO VALUE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AD0EE8-254C-46A7-B1D5-7EAF6EB5B9D8}" keepAlive="1" name="ThisWorkbookDataModel" description="Μοντέλο δεδομένων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1C462D-21EF-40F6-AC3F-DC75E9B49FC8}" name="WorksheetConnection_Production Folders (2)!$G:$H" type="102" refreshedVersion="8" minRefreshableVersion="5">
    <extLst>
      <ext xmlns:x15="http://schemas.microsoft.com/office/spreadsheetml/2010/11/main" uri="{DE250136-89BD-433C-8126-D09CA5730AF9}">
        <x15:connection id="Περιοχή" autoDelete="1">
          <x15:rangePr sourceName="_xlcn.WorksheetConnection_ProductionFolders2GH1"/>
        </x15:connection>
      </ext>
    </extLst>
  </connection>
</connections>
</file>

<file path=xl/sharedStrings.xml><?xml version="1.0" encoding="utf-8"?>
<sst xmlns="http://schemas.openxmlformats.org/spreadsheetml/2006/main" count="1485" uniqueCount="592">
  <si>
    <t>οκ</t>
  </si>
  <si>
    <t>Frontier</t>
  </si>
  <si>
    <t>Souq</t>
  </si>
  <si>
    <t>????</t>
  </si>
  <si>
    <t>ok</t>
  </si>
  <si>
    <t>Virgo</t>
  </si>
  <si>
    <t>Non Frontier</t>
  </si>
  <si>
    <t>00000000000767012934</t>
  </si>
  <si>
    <t>00000000001417016328</t>
  </si>
  <si>
    <t>0401930209174</t>
  </si>
  <si>
    <t>0401930209198</t>
  </si>
  <si>
    <t>0401930209288</t>
  </si>
  <si>
    <t>x</t>
  </si>
  <si>
    <t>Mirror</t>
  </si>
  <si>
    <t>000650000131276</t>
  </si>
  <si>
    <t>ERB, RECOVERY</t>
  </si>
  <si>
    <t>blank</t>
  </si>
  <si>
    <t>Eclipse</t>
  </si>
  <si>
    <t>Intrum</t>
  </si>
  <si>
    <t>Qquant</t>
  </si>
  <si>
    <t>Heliopolis</t>
  </si>
  <si>
    <t>000000004011973181_1</t>
  </si>
  <si>
    <t xml:space="preserve">Frontier </t>
  </si>
  <si>
    <t>000000004240785294_1</t>
  </si>
  <si>
    <t>003200000079636</t>
  </si>
  <si>
    <t>242029602112031</t>
  </si>
  <si>
    <t>X</t>
  </si>
  <si>
    <t>ASOPUS, MTXL 27_3_24</t>
  </si>
  <si>
    <t>first_name</t>
  </si>
  <si>
    <t>last_name</t>
  </si>
  <si>
    <t>father_name</t>
  </si>
  <si>
    <t>city</t>
  </si>
  <si>
    <t>street</t>
  </si>
  <si>
    <t>postal_code</t>
  </si>
  <si>
    <t>vat</t>
  </si>
  <si>
    <t>relationship</t>
  </si>
  <si>
    <t>case</t>
  </si>
  <si>
    <t>contract</t>
  </si>
  <si>
    <t>product</t>
  </si>
  <si>
    <t>amount</t>
  </si>
  <si>
    <t>olog</t>
  </si>
  <si>
    <t>Concatenated_string</t>
  </si>
  <si>
    <t>daneiou</t>
  </si>
  <si>
    <t>daneio</t>
  </si>
  <si>
    <t>loan</t>
  </si>
  <si>
    <t>tou_en_logo_daneiou</t>
  </si>
  <si>
    <t>titlop</t>
  </si>
  <si>
    <t>Pool Ενεχομένων</t>
  </si>
  <si>
    <t>UniqueSeq</t>
  </si>
  <si>
    <t>Stoixeia0</t>
  </si>
  <si>
    <t>Stoixeia1</t>
  </si>
  <si>
    <t>Stoixeia2</t>
  </si>
  <si>
    <t>Stoixeia3</t>
  </si>
  <si>
    <t>Stoixeia4</t>
  </si>
  <si>
    <t>ΕΥΑΓΓΕΛΟΥ</t>
  </si>
  <si>
    <t>ΒΑΒΟΥΔΑΚΗ</t>
  </si>
  <si>
    <t>ΚΩΝΣΤΑΝΤΙΝΟΥ</t>
  </si>
  <si>
    <t>ΡΕΘΥΜΝΟΥ</t>
  </si>
  <si>
    <t>ΚΥΠΡΟΥ 3</t>
  </si>
  <si>
    <t>74100</t>
  </si>
  <si>
    <t>022420392</t>
  </si>
  <si>
    <t>ως πρωτοφειλέτη</t>
  </si>
  <si>
    <t>002691106901246628</t>
  </si>
  <si>
    <t>000002063840909</t>
  </si>
  <si>
    <t>CLB</t>
  </si>
  <si>
    <t>1671.87</t>
  </si>
  <si>
    <t>xίλια εβδομήντα ένα Ευρώ και ογδόντα επτά Λεπτά</t>
  </si>
  <si>
    <t>Του ΒΑΒΟΥΔΑΚΗ ΕΥΑΓΓΕΛΟΥ του ΚΩΝΣΤΑΝΤΙΝΟΥ, κατοίκου ΡΕΘΥΜΝΟΥ, οδός ΚΥΠΡΟΥ 3, ΤΚ 74100, με ΑΦΜ 022420392, ως πρωτοφειλέτη</t>
  </si>
  <si>
    <t>τοκοχρεωλυτικού δανείου</t>
  </si>
  <si>
    <t>τοκοχρεωλυτικό δάνειο</t>
  </si>
  <si>
    <t>του τοκοχρεωλυτικού δανείου</t>
  </si>
  <si>
    <t>του εν λόγω τοκοχρεωλυτικού δανείου</t>
  </si>
  <si>
    <t>ΑΘΑΝΑΣΙΟΥ</t>
  </si>
  <si>
    <t>ΓΙΑΝΝΙΚΟΠΟΥΛΟΥ</t>
  </si>
  <si>
    <t>ΙΩΑΝΝΗ</t>
  </si>
  <si>
    <t>ΓΑΛΑΤΣΙΟΥ</t>
  </si>
  <si>
    <t>ΒΕΝΙΖΕΛΟΥ ΕΛΕΥΘΕΡΙΟΥ 48</t>
  </si>
  <si>
    <t>11147</t>
  </si>
  <si>
    <t>031146231</t>
  </si>
  <si>
    <t>002691106902311942</t>
  </si>
  <si>
    <t>000002066428042</t>
  </si>
  <si>
    <t>1517.01</t>
  </si>
  <si>
    <t>xίλια δεκαεπτά Ευρώ και ένα Λεπτά</t>
  </si>
  <si>
    <t>Του ΓΙΑΝΝΙΚΟΠΟΥΛΟΥ ΑΘΑΝΑΣΙΟΥ του ΙΩΑΝΝΗ, κατοίκου ΓΑΛΑΤΣΙΟΥ, οδός ΒΕΝΙΖΕΛΟΥ ΕΛΕΥΘΕΡΙΟΥ 48, ΤΚ 11147, με ΑΦΜ 031146231, ως πρωτοφειλέτη</t>
  </si>
  <si>
    <t>ΣΟΦΙΑΣ</t>
  </si>
  <si>
    <t>ΚΟΥΝΤΟΥΡΗ</t>
  </si>
  <si>
    <t>ΑΡΙΣΤΟΤΕΛΗ</t>
  </si>
  <si>
    <t>ΑΙΓΙΟΥ</t>
  </si>
  <si>
    <t>ΝΙΚΟΛΑΟΥ ΠΛΑΣΤΗΡΑ 98</t>
  </si>
  <si>
    <t>25100</t>
  </si>
  <si>
    <t>118760276</t>
  </si>
  <si>
    <t>002691109602437143</t>
  </si>
  <si>
    <t>000002062725452</t>
  </si>
  <si>
    <t>1758.79</t>
  </si>
  <si>
    <t>xίλια πενήντα οκτώ Ευρώ και εβδομήντα εννέα Λεπτά</t>
  </si>
  <si>
    <t>Της ΚΟΥΝΤΟΥΡΗ ΣΟΦΙΑΣ του ΑΡΙΣΤΟΤΕΛΗ, κατοίκου ΑΙΓΙΟΥ, οδός ΝΙΚΟΛΑΟΥ ΠΛΑΣΤΗΡΑ 98, ΤΚ 25100, με ΑΦΜ 118760276, ως πρωτοφειλέτη</t>
  </si>
  <si>
    <t>ΘΕΟΔΩΡΟΥ</t>
  </si>
  <si>
    <t>ΒΟΓΙΑΤΖΗ</t>
  </si>
  <si>
    <t>ΧΡΗΣΤΟΥ</t>
  </si>
  <si>
    <t>ΠΛΑΓΙΑΡΙΟΥ</t>
  </si>
  <si>
    <t>ΑΡΗ ΒΕΛΟΥΧΙΩΤΗ 10</t>
  </si>
  <si>
    <t>57500</t>
  </si>
  <si>
    <t>062938716</t>
  </si>
  <si>
    <t>002691109605481389</t>
  </si>
  <si>
    <t>000002066873307</t>
  </si>
  <si>
    <t>1298.74</t>
  </si>
  <si>
    <t>xίλια ενενήντα οκτώ Ευρώ και εβδομήντα τέσσερα Λεπτά</t>
  </si>
  <si>
    <t>Του ΒΟΓΙΑΤΖΗ ΘΕΟΔΩΡΟΥ του ΧΡΗΣΤΟΥ, κατοίκου ΠΛΑΓΙΑΡΙΟΥ, οδός ΑΡΗ ΒΕΛΟΥΧΙΩΤΗ 10, ΤΚ 57500, με ΑΦΜ 062938716, ως πρωτοφειλέτη</t>
  </si>
  <si>
    <t>ΠΑΠΑΔΟΠΟΥΛΟΥ</t>
  </si>
  <si>
    <t>ΑΝΔΡΕΑ</t>
  </si>
  <si>
    <t>ΚΑΜΑΡΩΝ</t>
  </si>
  <si>
    <t>ΠΡΟΒ -</t>
  </si>
  <si>
    <t>25009</t>
  </si>
  <si>
    <t>031804858</t>
  </si>
  <si>
    <t>002691109608310643</t>
  </si>
  <si>
    <t>000002069209813</t>
  </si>
  <si>
    <t>1294.38</t>
  </si>
  <si>
    <t>xίλια ενενήντα τέσσερα Ευρώ και τριάντα οκτώ Λεπτά</t>
  </si>
  <si>
    <t>Του ΠΑΠΑΔΟΠΟΥΛΟΥ ΚΩΝΣΤΑΝΤΙΝΟΥ του ΑΝΔΡΕΑ, κατοίκου ΚΑΜΑΡΩΝ, οδός ΠΡΟΒ -, ΤΚ 25009, με ΑΦΜ 031804858, ως πρωτοφειλέτη</t>
  </si>
  <si>
    <t>ΔΗΜΗΤΡΙΟΥ</t>
  </si>
  <si>
    <t>ΣΙΑΔΗΜΑ</t>
  </si>
  <si>
    <t>ΓΕΩΡΓΙΟΥ</t>
  </si>
  <si>
    <t>ΠΑΝΑΙΤΩΛΙΟΥ</t>
  </si>
  <si>
    <t>ΠΑΝΑΙΤΩΛΙΟ -</t>
  </si>
  <si>
    <t>30003</t>
  </si>
  <si>
    <t>026918820</t>
  </si>
  <si>
    <t>002691109610367268</t>
  </si>
  <si>
    <t>091109610367268</t>
  </si>
  <si>
    <t>1372.32</t>
  </si>
  <si>
    <t>xίλια εβδομήντα δύο Ευρώ και τριάντα δύο Λεπτά</t>
  </si>
  <si>
    <t>Του ΣΙΑΔΗΜΑ ΔΗΜΗΤΡΙΟΥ του ΓΕΩΡΓΙΟΥ, κατοίκου ΠΑΝΑΙΤΩΛΙΟΥ, οδός ΠΑΝΑΙΤΩΛΙΟ -, ΤΚ 30003, με ΑΦΜ 026918820, ως πρωτοφειλέτη</t>
  </si>
  <si>
    <t>ΝΙΚΟΛΕΤΑΚΗ</t>
  </si>
  <si>
    <t>ΠΑΝΑΓΙΩΤΗ</t>
  </si>
  <si>
    <t>ΑΘΗΝΑΣ</t>
  </si>
  <si>
    <t>ΑΘΑΝΑΤΩΝ 7</t>
  </si>
  <si>
    <t>10443</t>
  </si>
  <si>
    <t>010250358</t>
  </si>
  <si>
    <t>002691109615106372</t>
  </si>
  <si>
    <t>000015013442801</t>
  </si>
  <si>
    <t>1218.87</t>
  </si>
  <si>
    <t>xίλια δεκοκτώ Ευρώ και ογδόντα επτά Λεπτά</t>
  </si>
  <si>
    <t>Του ΝΙΚΟΛΕΤΑΚΗ ΓΕΩΡΓΙΟΥ του ΠΑΝΑΓΙΩΤΗ, κατοίκου ΑΘΗΝΑΣ, οδός ΑΘΑΝΑΤΩΝ 7, ΤΚ 10443, με ΑΦΜ 010250358, ως πρωτοφειλέτη</t>
  </si>
  <si>
    <t>ΟΛΓΑΣ</t>
  </si>
  <si>
    <t>ΧΑΡΑΛΑΜΠΟΥ</t>
  </si>
  <si>
    <t>ΘΕΣΣΑΛΟΝΙΚΗΣ</t>
  </si>
  <si>
    <t>ΑΝΩ ΤΖΟΥΜΑΓΙΑΣ 27</t>
  </si>
  <si>
    <t>54453</t>
  </si>
  <si>
    <t>112764922</t>
  </si>
  <si>
    <t>002691109615113018</t>
  </si>
  <si>
    <t>000015015029093</t>
  </si>
  <si>
    <t>1880.78</t>
  </si>
  <si>
    <t>xίλια ογδόντα Ευρώ και εβδομήντα οκτώ Λεπτά</t>
  </si>
  <si>
    <t>Της ΠΑΠΑΔΟΠΟΥΛΟΥ ΟΛΓΑΣ του ΧΑΡΑΛΑΜΠΟΥ, κατοίκου ΘΕΣΣΑΛΟΝΙΚΗΣ, οδός ΑΝΩ ΤΖΟΥΜΑΓΙΑΣ 27, ΤΚ 54453, με ΑΦΜ 112764922, ως πρωτοφειλέτη</t>
  </si>
  <si>
    <t>ΕΥΑΓΓΕΛΙΑΣ</t>
  </si>
  <si>
    <t>ΠΑΠΑΣΤΑΜΑΤΙΟΥ</t>
  </si>
  <si>
    <t>ΣΤΑΥΡΟΥ</t>
  </si>
  <si>
    <t>ΑΓΙΟΥ ΣΤΥΛΙΑΝΟΥ 33</t>
  </si>
  <si>
    <t>11476</t>
  </si>
  <si>
    <t>015575283</t>
  </si>
  <si>
    <t>002691109615160441</t>
  </si>
  <si>
    <t>000015034271189</t>
  </si>
  <si>
    <t>1508.11</t>
  </si>
  <si>
    <t>xίλια οκτώ Ευρώ και ένδεκα Λεπτά</t>
  </si>
  <si>
    <t>Της ΠΑΠΑΣΤΑΜΑΤΙΟΥ ΕΥΑΓΓΕΛΙΑΣ του ΣΤΑΥΡΟΥ, κατοίκου ΑΘΗΝΑΣ, οδός ΑΓΙΟΥ ΣΤΥΛΙΑΝΟΥ 33, ΤΚ 11476, με ΑΦΜ 015575283, ως πρωτοφειλέτη</t>
  </si>
  <si>
    <t>ΑΒΡΑΑΜ</t>
  </si>
  <si>
    <t>ΠΟΛΙΤΙΔΗ</t>
  </si>
  <si>
    <t>ΧΡΙΣΤΟΦΟΡΟΥ</t>
  </si>
  <si>
    <t>ΠΤΟΛΕΜΑΙΔΑΣ</t>
  </si>
  <si>
    <t>ΠΕΝΤΑΒΡΥΣΟΣ -</t>
  </si>
  <si>
    <t>50200</t>
  </si>
  <si>
    <t>044761806</t>
  </si>
  <si>
    <t>002691109615172866</t>
  </si>
  <si>
    <t>000015036698181</t>
  </si>
  <si>
    <t>1343.96</t>
  </si>
  <si>
    <t>xίλια σαράντα τρία Ευρώ και ενενήντα έξι Λεπτά</t>
  </si>
  <si>
    <t>Του ΠΟΛΙΤΙΔΗ ΑΒΡΑΑΜ του ΧΡΙΣΤΟΦΟΡΟΥ, κατοίκου ΠΤΟΛΕΜΑΙΔΑΣ, οδός ΠΕΝΤΑΒΡΥΣΟΣ -, ΤΚ 50200, με ΑΦΜ 044761806, ως πρωτοφειλέτη</t>
  </si>
  <si>
    <t>ΡΟΥΣΟΠΟΥΛΟΥ</t>
  </si>
  <si>
    <t>ΒΑΙΟΥ</t>
  </si>
  <si>
    <t>ΑΝΩ ΜΕΓΑΡΩΝ</t>
  </si>
  <si>
    <t>ΔΗΜΟΣΘΕΝΟΥΣ 19</t>
  </si>
  <si>
    <t>13341</t>
  </si>
  <si>
    <t>051678816</t>
  </si>
  <si>
    <t>002691109615174853</t>
  </si>
  <si>
    <t>000015037147816</t>
  </si>
  <si>
    <t>1167.69</t>
  </si>
  <si>
    <t>002691109615174875</t>
  </si>
  <si>
    <t>000015037149861</t>
  </si>
  <si>
    <t>1361.42</t>
  </si>
  <si>
    <t>xίλια εξήντα επτά Ευρώ και εξήντα εννέα Λεπτά</t>
  </si>
  <si>
    <t>Του ΡΟΥΣΟΠΟΥΛΟΥ ΚΩΝΣΤΑΝΤΙΝΟΥ του ΒΑΙΟΥ, κατοίκου ΑΝΩ ΜΕΓΑΡΩΝ, οδός ΔΗΜΟΣΘΕΝΟΥΣ 19, ΤΚ 13341, με ΑΦΜ 051678816, ως πρωτοφειλέτη</t>
  </si>
  <si>
    <t>xίλια εξήντα ένα Ευρώ και σαράντα δύο Λεπτά</t>
  </si>
  <si>
    <t>002691109615180702</t>
  </si>
  <si>
    <t>000015038291787</t>
  </si>
  <si>
    <t>1129.65</t>
  </si>
  <si>
    <t>xίλια είκοσι εννέα Ευρώ και εξήντα πέντε Λεπτά</t>
  </si>
  <si>
    <t>002691109615189726</t>
  </si>
  <si>
    <t>000015041322306</t>
  </si>
  <si>
    <t>1496.6</t>
  </si>
  <si>
    <t>xίλια ενενήντα έξι Ευρώ και εξήντα Λεπτά</t>
  </si>
  <si>
    <t>ΒΑΡΔΑ</t>
  </si>
  <si>
    <t>ΧΑΛΚΙΔΑΣ</t>
  </si>
  <si>
    <t>ΑΡΕΘΟΥΣΗΣ 44</t>
  </si>
  <si>
    <t>34100</t>
  </si>
  <si>
    <t>052209573</t>
  </si>
  <si>
    <t>002691109615195518</t>
  </si>
  <si>
    <t>000015042621581</t>
  </si>
  <si>
    <t>1618.69</t>
  </si>
  <si>
    <t>xίλια δεκοκτώ Ευρώ και εξήντα εννέα Λεπτά</t>
  </si>
  <si>
    <t>Του ΒΑΡΔΑ ΠΑΝΑΓΙΩΤΗ του ΧΡΙΣΤΟΦΟΡΟΥ, κατοίκου ΧΑΛΚΙΔΑΣ, οδός ΑΡΕΘΟΥΣΗΣ 44, ΤΚ 34100, με ΑΦΜ 052209573, ως πρωτοφειλέτη</t>
  </si>
  <si>
    <t>ΜΑΡΙΝΟΥ</t>
  </si>
  <si>
    <t>ΛΑΟΥΝΑΡΟΥ</t>
  </si>
  <si>
    <t>ΠΕΙΡΑΙΑ</t>
  </si>
  <si>
    <t>ΛΕΥΚΩΣΙΑΣ 60</t>
  </si>
  <si>
    <t>18541</t>
  </si>
  <si>
    <t>075245728</t>
  </si>
  <si>
    <t>002691109615237420</t>
  </si>
  <si>
    <t>000015051855864</t>
  </si>
  <si>
    <t>1282.53</t>
  </si>
  <si>
    <t>xίλια ογδόντα δύο Ευρώ και πενήντα τρία Λεπτά</t>
  </si>
  <si>
    <t>Του ΛΑΟΥΝΑΡΟΥ ΜΑΡΙΝΟΥ του ΔΗΜΗΤΡΙΟΥ, κατοίκου ΠΕΙΡΑΙΑ, οδός ΛΕΥΚΩΣΙΑΣ 60, ΤΚ 18541, με ΑΦΜ 075245728, ως πρωτοφειλέτη</t>
  </si>
  <si>
    <t>ΜΑΡΙΑΣ</t>
  </si>
  <si>
    <t>ΣΙΑΜΟΡΕΛΗ</t>
  </si>
  <si>
    <t>ΝΕΑΠΟΛΗΣ</t>
  </si>
  <si>
    <t>ΑΝΔΡΕΑ ΠΑΠΑΝΔΡΕΟΥ 31</t>
  </si>
  <si>
    <t>56728</t>
  </si>
  <si>
    <t>036706485</t>
  </si>
  <si>
    <t>002691109615245300</t>
  </si>
  <si>
    <t>000015053548186</t>
  </si>
  <si>
    <t>1496.89</t>
  </si>
  <si>
    <t>002691109615245310</t>
  </si>
  <si>
    <t>000015053548194</t>
  </si>
  <si>
    <t>1642.54</t>
  </si>
  <si>
    <t>xίλια ενενήντα έξι Ευρώ και ογδόντα εννέα Λεπτά</t>
  </si>
  <si>
    <t>Της ΣΙΑΜΟΡΕΛΗ ΜΑΡΙΑΣ του ΓΕΩΡΓΙΟΥ, κατοίκου ΝΕΑΠΟΛΗΣ, οδός ΑΝΔΡΕΑ ΠΑΠΑΝΔΡΕΟΥ 31, ΤΚ 56728, με ΑΦΜ 036706485, ως πρωτοφειλέτη</t>
  </si>
  <si>
    <t>xίλια σαράντα δύο Ευρώ και πενήντα τέσσερα Λεπτά</t>
  </si>
  <si>
    <t>ΚΑΡΑΧΑΛΙΟΥ</t>
  </si>
  <si>
    <t>ΑΚΤΑΙΟΝ ΠΑΤΡΑ</t>
  </si>
  <si>
    <t>ΦΛΕΜΙΝΓΚ ΑΛΕΞ 10Α</t>
  </si>
  <si>
    <t>26504</t>
  </si>
  <si>
    <t>034453027</t>
  </si>
  <si>
    <t>002691109615246702</t>
  </si>
  <si>
    <t>000015053779039</t>
  </si>
  <si>
    <t>1696.57</t>
  </si>
  <si>
    <t>xίλια ενενήντα έξι Ευρώ και πενήντα επτά Λεπτά</t>
  </si>
  <si>
    <t>Του ΚΑΡΑΧΑΛΙΟΥ ΙΩΑΝΝΗ του ΔΗΜΗΤΡΙΟΥ, κατοίκου ΑΚΤΑΙΟΝ ΠΑΤΡΑ, οδός ΦΛΕΜΙΝΓΚ ΑΛΕΞ 10Α, ΤΚ 26504, με ΑΦΜ 034453027, ως πρωτοφειλέτη</t>
  </si>
  <si>
    <t>ΝΙΚΟΛΑΟΥ</t>
  </si>
  <si>
    <t>ΦΟΙΝΙΚΙΑΔΗ</t>
  </si>
  <si>
    <t>ΘΕΟΧΑΡΗ</t>
  </si>
  <si>
    <t>ΠΑΝΟΡΑΜΑΤΟΣ</t>
  </si>
  <si>
    <t>ΜΟΥΔΑΝΙΩΝ 12</t>
  </si>
  <si>
    <t>62124</t>
  </si>
  <si>
    <t>030919455</t>
  </si>
  <si>
    <t>002691109615269106</t>
  </si>
  <si>
    <t>000015059522581</t>
  </si>
  <si>
    <t>1244.31</t>
  </si>
  <si>
    <t>xίλια σαράντα τέσσερα Ευρώ και τριάντα ένα Λεπτά</t>
  </si>
  <si>
    <t>Του ΦΟΙΝΙΚΙΑΔΗ ΝΙΚΟΛΑΟΥ του ΘΕΟΧΑΡΗ, κατοίκου ΠΑΝΟΡΑΜΑΤΟΣ, οδός ΜΟΥΔΑΝΙΩΝ 12, ΤΚ 62124, με ΑΦΜ 030919455, ως πρωτοφειλέτη</t>
  </si>
  <si>
    <t>ΒΑΣΙΛΕΙΟΥ</t>
  </si>
  <si>
    <t>ΚΙΤΣΑΚΗ</t>
  </si>
  <si>
    <t>ΠΑΥΛΟΥ</t>
  </si>
  <si>
    <t>ΛΑΜΙΑΣ</t>
  </si>
  <si>
    <t>ΓΟΡΓΟΠΟΤΑΜΟΣ -</t>
  </si>
  <si>
    <t>35100</t>
  </si>
  <si>
    <t>112418484</t>
  </si>
  <si>
    <t>002691109615270150</t>
  </si>
  <si>
    <t>000015059756221</t>
  </si>
  <si>
    <t>1720.28</t>
  </si>
  <si>
    <t>xίλια είκοσι Ευρώ και είκοσι οκτώ Λεπτά</t>
  </si>
  <si>
    <t>Του ΚΙΤΣΑΚΗ ΒΑΣΙΛΕΙΟΥ του ΠΑΥΛΟΥ, κατοίκου ΛΑΜΙΑΣ, οδός ΓΟΡΓΟΠΟΤΑΜΟΣ -, ΤΚ 35100, με ΑΦΜ 112418484, ως πρωτοφειλέτη</t>
  </si>
  <si>
    <t>002691109615282126</t>
  </si>
  <si>
    <t>000015062960802</t>
  </si>
  <si>
    <t>1286.06</t>
  </si>
  <si>
    <t>xίλια ογδόντα έξι Ευρώ και έξι Λεπτά</t>
  </si>
  <si>
    <t>ΕΥΤΥΧΙΑ-ΣΠΥΡΙΔΟΥΛΑΣ</t>
  </si>
  <si>
    <t>ΣΟΛΔΑΤΟΥ</t>
  </si>
  <si>
    <t>ΘΕΟΛΟΓΟΥ</t>
  </si>
  <si>
    <t>ΜΕΣΟΛΟΓΓΙΟΥ 88</t>
  </si>
  <si>
    <t>18546</t>
  </si>
  <si>
    <t>125874800</t>
  </si>
  <si>
    <t>002691109615312487</t>
  </si>
  <si>
    <t>000015071724231</t>
  </si>
  <si>
    <t>1195.02</t>
  </si>
  <si>
    <t>xίλια ενενήντα πέντε Ευρώ και δύο Λεπτά</t>
  </si>
  <si>
    <t>Της ΣΟΛΔΑΤΟΥ ΕΥΤΥΧΙΑ-ΣΠΥΡΙΔΟΥΛΑΣ του ΘΕΟΛΟΓΟΥ, κατοίκου ΠΕΙΡΑΙΑ, οδός ΜΕΣΟΛΟΓΓΙΟΥ 88, ΤΚ 18546, με ΑΦΜ 125874800, ως πρωτοφειλέτη</t>
  </si>
  <si>
    <t>ΣΤΕΦΑΝΟΥ</t>
  </si>
  <si>
    <t>ΜΑΝΩΛΟΠΟΥΛΟΥ</t>
  </si>
  <si>
    <t>ΠΑΤΡΑΣ</t>
  </si>
  <si>
    <t>ΔΙΑΚΙΔΗ Ι 79</t>
  </si>
  <si>
    <t>26335</t>
  </si>
  <si>
    <t>032543283</t>
  </si>
  <si>
    <t>002691109615366264</t>
  </si>
  <si>
    <t>000835066165960</t>
  </si>
  <si>
    <t>1262.78</t>
  </si>
  <si>
    <t>xίλια εξήντα δύο Ευρώ και εβδομήντα οκτώ Λεπτά</t>
  </si>
  <si>
    <t>Του ΜΑΝΩΛΟΠΟΥΛΟΥ ΣΤΕΦΑΝΟΥ του ΠΑΝΑΓΙΩΤΗ, κατοίκου ΠΑΤΡΑΣ, οδός ΔΙΑΚΙΔΗ Ι 79, ΤΚ 26335, με ΑΦΜ 032543283, ως πρωτοφειλέτη</t>
  </si>
  <si>
    <t>ΓΡΗΓΟΡΟΠΟΥΛΟΥ</t>
  </si>
  <si>
    <t>ΑΝΑΣΤΑΣΙΟΥ</t>
  </si>
  <si>
    <t>ΖΕΦΥΡΙΟΥ</t>
  </si>
  <si>
    <t>ΝΑΥΑΡΙΝΟΥ 13</t>
  </si>
  <si>
    <t>13451</t>
  </si>
  <si>
    <t>027921292</t>
  </si>
  <si>
    <t>002691109615377679</t>
  </si>
  <si>
    <t>002005062427018</t>
  </si>
  <si>
    <t>1347.05</t>
  </si>
  <si>
    <t>xίλια σαράντα επτά Ευρώ και πέντε Λεπτά</t>
  </si>
  <si>
    <t>Του ΓΡΗΓΟΡΟΠΟΥΛΟΥ ΚΩΝΣΤΑΝΤΙΝΟΥ του ΑΝΑΣΤΑΣΙΟΥ, κατοίκου ΖΕΦΥΡΙΟΥ, οδός ΝΑΥΑΡΙΝΟΥ 13, ΤΚ 13451, με ΑΦΜ 027921292, ως πρωτοφειλέτη</t>
  </si>
  <si>
    <t>ΕΥΦΡΟΣΥΝΗΣ</t>
  </si>
  <si>
    <t>ΔΕΣΙΝΙΩΤΗ</t>
  </si>
  <si>
    <t>ΠΥΡΓΟY</t>
  </si>
  <si>
    <t>ΛΙΘΑΡΟ ΚΟΛΙΡΙΟΥ -</t>
  </si>
  <si>
    <t>27100</t>
  </si>
  <si>
    <t>036226613</t>
  </si>
  <si>
    <t>002691109615383450</t>
  </si>
  <si>
    <t>002665024367047</t>
  </si>
  <si>
    <t>1509.5</t>
  </si>
  <si>
    <t>xίλια εννέα Ευρώ και πενήντα Λεπτά</t>
  </si>
  <si>
    <t>Της ΔΕΣΙΝΙΩΤΗ ΕΥΦΡΟΣΥΝΗΣ του ΑΘΑΝΑΣΙΟΥ, κατοίκου ΠΥΡΓΟY, οδός ΛΙΘΑΡΟ ΚΟΛΙΡΙΟΥ -, ΤΚ 27100, με ΑΦΜ 036226613, ως πρωτοφειλέτη</t>
  </si>
  <si>
    <t>ΚΩΝΣΤΑΝΤΙΝΟΥΠΟΛΕΩΣ 435</t>
  </si>
  <si>
    <t>018539413</t>
  </si>
  <si>
    <t>002691109615724203</t>
  </si>
  <si>
    <t>000015066130147</t>
  </si>
  <si>
    <t>1477.47</t>
  </si>
  <si>
    <t>xίλια εβδομήντα επτά Ευρώ και σαράντα επτά Λεπτά</t>
  </si>
  <si>
    <t>Του ΝΙΚΟΛΑΟΥ ΠΑΝΑΓΙΩΤΗ του ΚΩΝΣΤΑΝΤΙΝΟΥ, κατοίκου ΑΘΗΝΑΣ, οδός ΚΩΝΣΤΑΝΤΙΝΟΥΠΟΛΕΩΣ 435, ΤΚ 10443, με ΑΦΜ 018539413, ως πρωτοφειλέτη</t>
  </si>
  <si>
    <t>ΧΑΣΙΩΤΗ</t>
  </si>
  <si>
    <t>ΔΙΟΝΥΣΙΟΥ</t>
  </si>
  <si>
    <t>ΚΑΛΛΙΘΕΑΣ</t>
  </si>
  <si>
    <t>ΑΝΔΡΟΜΑΧΗΣ 209</t>
  </si>
  <si>
    <t>17673</t>
  </si>
  <si>
    <t>073202597</t>
  </si>
  <si>
    <t>002691109615766137</t>
  </si>
  <si>
    <t>000595062812094</t>
  </si>
  <si>
    <t>1319.67</t>
  </si>
  <si>
    <t>xίλια δεκαεννέα Ευρώ και εξήντα επτά Λεπτά</t>
  </si>
  <si>
    <t>Του ΧΑΣΙΩΤΗ ΚΩΝΣΤΑΝΤΙΝΟΥ του ΔΙΟΝΥΣΙΟΥ, κατοίκου ΚΑΛΛΙΘΕΑΣ, οδός ΑΝΔΡΟΜΑΧΗΣ 209, ΤΚ 17673, με ΑΦΜ 073202597, ως πρωτοφειλέτη</t>
  </si>
  <si>
    <t>ΧΡΙΣΤΟΠΟΥΛΟΥ</t>
  </si>
  <si>
    <t>ΛΥΣΑΝΔΡΟΥ 6</t>
  </si>
  <si>
    <t>54642</t>
  </si>
  <si>
    <t>116733414</t>
  </si>
  <si>
    <t>002691109616894546</t>
  </si>
  <si>
    <t>000015011962784</t>
  </si>
  <si>
    <t>1835.28</t>
  </si>
  <si>
    <t>ΘΕΟΔΩΡΑΣ</t>
  </si>
  <si>
    <t>ΜΠΑΡΑΚΙΤΗ</t>
  </si>
  <si>
    <t>ΠΥΡΓΟY ΗΛΕΙΑ</t>
  </si>
  <si>
    <t>ΜΠΙΖΑΝΙΟΥ 16</t>
  </si>
  <si>
    <t>047181252</t>
  </si>
  <si>
    <t>002691109616894983</t>
  </si>
  <si>
    <t>000015014397160</t>
  </si>
  <si>
    <t>1322.89</t>
  </si>
  <si>
    <t>xίλια τριάντα πέντε Ευρώ και είκοσι οκτώ Λεπτά</t>
  </si>
  <si>
    <t>Του ΧΡΙΣΤΟΠΟΥΛΟΥ ΚΩΝΣΤΑΝΤΙΝΟΥ του ΙΩΑΝΝΗ, κατοίκου ΘΕΣΣΑΛΟΝΙΚΗΣ, οδός ΛΥΣΑΝΔΡΟΥ 6, ΤΚ 54642, με ΑΦΜ 116733414, ως πρωτοφειλέτη</t>
  </si>
  <si>
    <t>xίλια είκοσι δύο Ευρώ και ογδόντα εννέα Λεπτά</t>
  </si>
  <si>
    <t>Της ΜΠΑΡΑΚΙΤΗ ΘΕΟΔΩΡΑΣ του ΝΙΚΟΛΑΟΥ, κατοίκου ΠΥΡΓΟY ΗΛΕΙΑ, οδός ΜΠΙΖΑΝΙΟΥ 16, ΤΚ 27100, με ΑΦΜ 047181252, ως πρωτοφειλέτη</t>
  </si>
  <si>
    <t>Froniter</t>
  </si>
  <si>
    <t>ΠΡΟΤΑΣΗ ΕΝΗΜΕΡΩΣΗΣ ΠΙΣΤΩΤΗ NEW]}</t>
  </si>
  <si>
    <t>DoValue: [01_02_23 ΕΞΩΔΙΚΑ DO VALUE NON_FRONTIER</t>
  </si>
  <si>
    <t>11_5_2023 ΕΞΩΔΙΚΑ DOVALUE NON FRONTIER</t>
  </si>
  <si>
    <t>17_5 Εξώδικα DoValue Non-Frontier</t>
  </si>
  <si>
    <t>23_02_23 ΕΞΩΔΙΚΑ DO VALUE NON_FRONTIER</t>
  </si>
  <si>
    <t>2_6 Εξώδικα DOVALUE NON FRONTIER</t>
  </si>
  <si>
    <t>Non Frontier 15_4_24</t>
  </si>
  <si>
    <t>Non Frontier 20_12_23</t>
  </si>
  <si>
    <t>Non Frontier 21_3_24</t>
  </si>
  <si>
    <t>Non Frontier 23_2_24</t>
  </si>
  <si>
    <t>Non Frontier 27_5_24</t>
  </si>
  <si>
    <t>Non Frontier 30_11</t>
  </si>
  <si>
    <t>Non Frontier 30_5_24</t>
  </si>
  <si>
    <t>Non Frontier 7_6_24</t>
  </si>
  <si>
    <t>Non_Frontier_26_1_234</t>
  </si>
  <si>
    <t>ΕΞΏΔΙΚΑ NON FRONTIER 9_1</t>
  </si>
  <si>
    <t>12_5_2023 ΕΞΩΔΙΚΑ DOVALUE FRONTIER</t>
  </si>
  <si>
    <t>13_6_23 Frontier</t>
  </si>
  <si>
    <t>Frontier 16_11_23</t>
  </si>
  <si>
    <t>Frontier 4_4_24</t>
  </si>
  <si>
    <t>Frontier 4_6_24</t>
  </si>
  <si>
    <t>Frontier 6_11</t>
  </si>
  <si>
    <t>Frontier 6_9_2023</t>
  </si>
  <si>
    <t>Frontier 8_3_24</t>
  </si>
  <si>
    <t>Frontier_5 _10_23</t>
  </si>
  <si>
    <t>ERB 17_10_23</t>
  </si>
  <si>
    <t>ERB 27_03_23</t>
  </si>
  <si>
    <t>ΕΞΩΔΙΚΑ ERB 11_4_23</t>
  </si>
  <si>
    <t>ΕΞΩΔΙΚΑ ERB 12_4 (350)</t>
  </si>
  <si>
    <t>Heliopolis 25_4</t>
  </si>
  <si>
    <t>Heliopolis Souq 23_2</t>
  </si>
  <si>
    <t>ΕΞΩΔΙΚΑ PILLAR 4_12_23]</t>
  </si>
  <si>
    <t>Non_Do_Value: [PROJECT ΕΚΠΤΩΣΕΩΝ QQUANT_NEA ANΑΘΕΣΗ_Β ΦΑΣΗ</t>
  </si>
  <si>
    <t>ΕΞΩΔΙΚΑ QQUANT 19_2</t>
  </si>
  <si>
    <t>ΕΞΩΔΙΚΑ QQUANT INTRUM_ALPHEUS 26_10 ~65</t>
  </si>
  <si>
    <t>VOLTON Αυγούστου</t>
  </si>
  <si>
    <t>ΕΞΩΔΙΚΑ VOLTON 11_11_22</t>
  </si>
  <si>
    <t>ΕΞΩΔΙΚΑ VOLTON ΣΕΠΤΕΜΒΡΙΟΥ</t>
  </si>
  <si>
    <t>Intrum 14_5_24</t>
  </si>
  <si>
    <t>Intrum 9_2_24</t>
  </si>
  <si>
    <t>Intrum DoValue 26_4_24</t>
  </si>
  <si>
    <t>Souq 10_10_23</t>
  </si>
  <si>
    <t>Souq 10_11</t>
  </si>
  <si>
    <t>Souq 18)4</t>
  </si>
  <si>
    <t>Earth</t>
  </si>
  <si>
    <t>Earth2 16_4_24</t>
  </si>
  <si>
    <t>Allanite Επιταγές Β</t>
  </si>
  <si>
    <t>Επιταγές Β 19_2</t>
  </si>
  <si>
    <t>ΕΠΙΤΑΓΕΣ Β VERALTIS ZENITH 19_10]</t>
  </si>
  <si>
    <t>Rest: [14_6 ΕΞΩΔΙΚΑ ΕΠΑΑ</t>
  </si>
  <si>
    <t>17_07_2023</t>
  </si>
  <si>
    <t>Allanite 11_6_24</t>
  </si>
  <si>
    <t>DoValue 13_5_24</t>
  </si>
  <si>
    <t>Eclipse_25_1_24</t>
  </si>
  <si>
    <t>Kuber CID Εξώδικα</t>
  </si>
  <si>
    <t>Mail Merge 80 Παραστατικών 27_10</t>
  </si>
  <si>
    <t>MIRROR 13_2</t>
  </si>
  <si>
    <t>MIrror 20_12_23</t>
  </si>
  <si>
    <t>MIRROR MTXL 15_04_24</t>
  </si>
  <si>
    <t>MIRROR MTXL</t>
  </si>
  <si>
    <t>MIRROR MTXL 28_3_24</t>
  </si>
  <si>
    <t>Mirror_14_11_23</t>
  </si>
  <si>
    <t>Mirror_22_1_24</t>
  </si>
  <si>
    <t>Recovery 17_10_23</t>
  </si>
  <si>
    <t>Senna split and forgive 18_4_24</t>
  </si>
  <si>
    <t>Virgo_13_12_23</t>
  </si>
  <si>
    <t>Εξώδικα Παύσης Αναστολής 10_4_23</t>
  </si>
  <si>
    <t>ΕΞΩΔΙΚΑ EOS 29_12</t>
  </si>
  <si>
    <t>ΕΞΩΔΙΚΑ MIRROR 25_11</t>
  </si>
  <si>
    <t>ΕΞΩΔΙΚΑ MIRROR 29_9_22</t>
  </si>
  <si>
    <t>ΕΞΩΔΙΚΑ VERALTIS</t>
  </si>
  <si>
    <t>ΕΞΩΔΙΚΑ ΕΚΠΤΩΣΕΩΝ 20_10</t>
  </si>
  <si>
    <t>ΕΞΩΔΙΚΑ ΚΕΝ ΣΕΠΤΕΜΒΡΙΟΥ</t>
  </si>
  <si>
    <t>ΕΞΩΔΙΚΑ ΜΕΤΕΞΕΛΙΞΗ 26_11</t>
  </si>
  <si>
    <t>Κατασχετήρια Watt</t>
  </si>
  <si>
    <t>ΚΑΤΑΣΧΕΤΗΡΙΑ</t>
  </si>
  <si>
    <t>ΠΡΟΤΑΣΗ ΕΝΗΜΕΡΩΣΗΣ ΠΙΣΤΩΤΗ</t>
  </si>
  <si>
    <t>Folder</t>
  </si>
  <si>
    <t>Group</t>
  </si>
  <si>
    <t>A</t>
  </si>
  <si>
    <t>B</t>
  </si>
  <si>
    <t>Excel Check</t>
  </si>
  <si>
    <t>C</t>
  </si>
  <si>
    <t>D</t>
  </si>
  <si>
    <t>E</t>
  </si>
  <si>
    <t>Offline Folder</t>
  </si>
  <si>
    <t>G</t>
  </si>
  <si>
    <t>Non Frontier 24_5_24</t>
  </si>
  <si>
    <t>Non Frontier 20_3_24</t>
  </si>
  <si>
    <t>28/11/23</t>
  </si>
  <si>
    <t xml:space="preserve">Frontier 3_11_23, </t>
  </si>
  <si>
    <t>WRITE OFF - NON FRONTIER  30_5_24</t>
  </si>
  <si>
    <t xml:space="preserve">Check merged word </t>
  </si>
  <si>
    <t>Pattern</t>
  </si>
  <si>
    <t>καθίσταται</t>
  </si>
  <si>
    <t>H</t>
  </si>
  <si>
    <t>Merged count same as anathesi</t>
  </si>
  <si>
    <t>Yes</t>
  </si>
  <si>
    <t>Status</t>
  </si>
  <si>
    <t>Merged word amount count</t>
  </si>
  <si>
    <t>Excel case count</t>
  </si>
  <si>
    <t xml:space="preserve">1425.72 (xίλια είκοσι πέντε Ευρώ και εβδομήντα δύο Λεπτά) 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</si>
  <si>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</si>
  <si>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</si>
  <si>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</si>
  <si>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</si>
  <si>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</si>
  <si>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</si>
  <si>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</si>
  <si>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</si>
  <si>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</si>
  <si>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</si>
  <si>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</si>
  <si>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</si>
  <si>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</si>
  <si>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</si>
  <si>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</si>
  <si>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</si>
  <si>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</si>
  <si>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</si>
  <si>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1 error</t>
  </si>
  <si>
    <t>Date</t>
  </si>
  <si>
    <t>25/1 empty</t>
  </si>
  <si>
    <t>19/12 empty</t>
  </si>
  <si>
    <t>\Non Frontier 15_4</t>
  </si>
  <si>
    <t>Non Frontier 15_4</t>
  </si>
  <si>
    <t>Order</t>
  </si>
  <si>
    <t>Pending</t>
  </si>
  <si>
    <t>ERB</t>
  </si>
  <si>
    <t>Heliopolis - Souq</t>
  </si>
  <si>
    <t>Pillar</t>
  </si>
  <si>
    <t>Volton</t>
  </si>
  <si>
    <t>QQUANT</t>
  </si>
  <si>
    <t>Επιταγές Β</t>
  </si>
  <si>
    <t>ΕΠΑΑ</t>
  </si>
  <si>
    <t>Recovery</t>
  </si>
  <si>
    <t>Check</t>
  </si>
  <si>
    <t>Eos</t>
  </si>
  <si>
    <t>Veraltis</t>
  </si>
  <si>
    <t>KEN</t>
  </si>
  <si>
    <t>MTXL</t>
  </si>
  <si>
    <t>Rest</t>
  </si>
  <si>
    <t>Notes</t>
  </si>
  <si>
    <t>make sure that the correct word documet was sent to kuber</t>
  </si>
  <si>
    <t>splitted</t>
  </si>
  <si>
    <t>R</t>
  </si>
  <si>
    <t>Group ID</t>
  </si>
  <si>
    <t>Date Checked</t>
  </si>
  <si>
    <t xml:space="preserve">email </t>
  </si>
  <si>
    <t>-</t>
  </si>
  <si>
    <t>Non Frontier 28_11_23</t>
  </si>
  <si>
    <t>Review millions</t>
  </si>
  <si>
    <t>millions were fixed in the produced doc</t>
  </si>
  <si>
    <t>Check also merged doc if by chance I have not caught all erorrs</t>
  </si>
  <si>
    <t>Errors</t>
  </si>
  <si>
    <t xml:space="preserve">1946.19 </t>
  </si>
  <si>
    <t>Hundreds1</t>
  </si>
  <si>
    <t>Hundreds2</t>
  </si>
  <si>
    <t>Hundreds3</t>
  </si>
  <si>
    <t>Hundreds4</t>
  </si>
  <si>
    <t>Hundreds5</t>
  </si>
  <si>
    <t>Hundreds6</t>
  </si>
  <si>
    <t>Hundreds7</t>
  </si>
  <si>
    <t>Hundreds8</t>
  </si>
  <si>
    <t>Hundreds9</t>
  </si>
  <si>
    <t>Hundreds10</t>
  </si>
  <si>
    <t>Hundreds11</t>
  </si>
  <si>
    <t>Hundreds12</t>
  </si>
  <si>
    <t>Hundreds13</t>
  </si>
  <si>
    <t>Hundreds14</t>
  </si>
  <si>
    <t>Hundreds15</t>
  </si>
  <si>
    <t>Hundreds16</t>
  </si>
  <si>
    <t>Hundreds17</t>
  </si>
  <si>
    <t xml:space="preserve">1176.21 </t>
  </si>
  <si>
    <t>Error Amount</t>
  </si>
  <si>
    <t>ok (merged and splitted)</t>
  </si>
  <si>
    <t>Non Frontier 23_2_24 (NF)</t>
  </si>
  <si>
    <t>21_2 _24 Non Frontier,Souq,Helio</t>
  </si>
  <si>
    <t>Heliopolis, Souq 23_2</t>
  </si>
  <si>
    <t>7/3/24</t>
  </si>
  <si>
    <t>Frontier 3/11/23</t>
  </si>
  <si>
    <t>Frontier 3/11/23 or  6/11/23</t>
  </si>
  <si>
    <t>ΑΝΑΘΕΣΕΙΣ ΕΞΩΔΙΚΩΝ ΚΑΤΑΓΓΕΛΙΩΝ FRONTIER VIRGO HELIOPOLIS 10.05.2024 ΣΙΟΥΦΑΣ- ΝΕΑ ΜΑΖΙΚΗ ΑΝΑΘ</t>
  </si>
  <si>
    <t>25/1/24</t>
  </si>
  <si>
    <t>Get arxeio anathesis</t>
  </si>
  <si>
    <t>Ok</t>
  </si>
  <si>
    <t>Error</t>
  </si>
  <si>
    <t>Check Merge</t>
  </si>
  <si>
    <t>Find Production Folder</t>
  </si>
  <si>
    <t>Erb</t>
  </si>
  <si>
    <t>Επαα</t>
  </si>
  <si>
    <t>Ken</t>
  </si>
  <si>
    <t>Mtxl</t>
  </si>
  <si>
    <t>9 ανακλητικά</t>
  </si>
  <si>
    <t xml:space="preserve">125640.55 (εκατό τριάντα ένα χιλιάδες εξακόσια σαράντα τρία Ευρώ και Λεπτά),  </t>
  </si>
  <si>
    <t>περισσότερα</t>
  </si>
  <si>
    <t xml:space="preserve">422969.99 (τετρακόσια σαράντα τρία χιλιάδες εκατό εβδομήντα οκτώ Ευρώ και Λεπτά),  </t>
  </si>
  <si>
    <t xml:space="preserve">125640.55 (εκατό τριάντα ένα χιλιάδες εξακόσια σαράντα τρία Ευρώ και Λεπτά), </t>
  </si>
  <si>
    <t>τον παπουτση ηλία</t>
  </si>
  <si>
    <t>112440.88 (εκατό δεκαεπτά χιλιάδες οκτακόσια δεκατρία Ευρώ και Λεπτά)</t>
  </si>
  <si>
    <t>83943.7 (ογδόντα επτά χιλιάδες εννιακόσια πενήντα τέσσερα Ευρώ και Λεπτά)</t>
  </si>
  <si>
    <t xml:space="preserve">1658.33 (xίλια πενήντα οκτώ Ευρώ και τριάντα τρία Λεπτά) </t>
  </si>
  <si>
    <t xml:space="preserve">1758.27 (xίλια πενήντα οκτώ Ευρώ και είκοσι επτά Λεπτά) </t>
  </si>
  <si>
    <t>Check with tmima anatheseon</t>
  </si>
  <si>
    <t>Total Checked</t>
  </si>
  <si>
    <t>Total Pending</t>
  </si>
  <si>
    <t>Total</t>
  </si>
  <si>
    <t>Sub step 1</t>
  </si>
  <si>
    <t>Sub step 2</t>
  </si>
  <si>
    <t>Total Check Merge</t>
  </si>
  <si>
    <t>Total Errors</t>
  </si>
  <si>
    <t>Total Ok %</t>
  </si>
  <si>
    <t>Total Pending %</t>
  </si>
  <si>
    <t>Total Errors %</t>
  </si>
  <si>
    <t xml:space="preserve">Total Ok </t>
  </si>
  <si>
    <t>Total Check Merge %</t>
  </si>
  <si>
    <t>Average time to check 100 amounts</t>
  </si>
  <si>
    <t>6 mins (max)</t>
  </si>
  <si>
    <t>20/12/223</t>
  </si>
  <si>
    <t>Ετικέτες γραμμής</t>
  </si>
  <si>
    <t>Γενικό Άθροισμα</t>
  </si>
  <si>
    <t>Count</t>
  </si>
  <si>
    <t>%</t>
  </si>
  <si>
    <t>Merge</t>
  </si>
  <si>
    <t>'Frontier 6_9_2023</t>
  </si>
  <si>
    <t>Remerge and double check for xίλια</t>
  </si>
  <si>
    <t>Frontier 6_11_23</t>
  </si>
  <si>
    <t xml:space="preserve">Sample Size Ok </t>
  </si>
  <si>
    <t>Samle percentage</t>
  </si>
  <si>
    <t>Total Counts</t>
  </si>
  <si>
    <t>Total Percentages</t>
  </si>
  <si>
    <t>Sample Size Error</t>
  </si>
  <si>
    <t>Margin of error for 33%</t>
  </si>
  <si>
    <t>Sample Stats</t>
  </si>
  <si>
    <t>7.5</t>
  </si>
  <si>
    <t>Make sure that the of is the same</t>
  </si>
  <si>
    <t>Get ampunt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</si>
</sst>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&quot;€&quot;"/>
  </numFmts>
  <fonts count="14" x14ac:knownFonts="1">
    <font>
      <sz val="11"/>
      <color theme="1"/>
      <name val="Aptos Narrow"/>
      <family val="2"/>
      <charset val="161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8"/>
      <name val="Aptos Narrow"/>
      <family val="2"/>
      <charset val="161"/>
      <scheme val="minor"/>
    </font>
    <font>
      <sz val="12"/>
      <color theme="1"/>
      <name val="Calibri"/>
      <family val="2"/>
      <charset val="161"/>
    </font>
    <font>
      <b/>
      <sz val="12"/>
      <color rgb="FFFFFFFF"/>
      <name val="Calibri"/>
      <family val="2"/>
      <charset val="161"/>
    </font>
    <font>
      <sz val="12"/>
      <color rgb="FF9EA1A2"/>
      <name val="Calibri"/>
      <family val="2"/>
      <charset val="161"/>
    </font>
    <font>
      <sz val="11"/>
      <color theme="1"/>
      <name val="Aptos Narrow"/>
      <family val="2"/>
      <charset val="161"/>
      <scheme val="minor"/>
    </font>
    <font>
      <sz val="12"/>
      <color theme="0"/>
      <name val="Calibri"/>
      <family val="2"/>
      <charset val="161"/>
    </font>
    <font>
      <u/>
      <sz val="11"/>
      <color theme="10"/>
      <name val="Aptos Narrow"/>
      <family val="2"/>
      <charset val="161"/>
      <scheme val="minor"/>
    </font>
    <font>
      <b/>
      <sz val="12"/>
      <color theme="1"/>
      <name val="Calibri"/>
      <family val="2"/>
      <charset val="161"/>
    </font>
    <font>
      <sz val="11"/>
      <color theme="0"/>
      <name val="Aptos Narrow"/>
      <family val="2"/>
      <charset val="161"/>
      <scheme val="minor"/>
    </font>
    <font>
      <sz val="11"/>
      <color theme="1"/>
      <name val="Calibri"/>
      <family val="2"/>
      <charset val="161"/>
    </font>
    <font>
      <sz val="11"/>
      <color theme="1"/>
      <name val="Cambria"/>
      <family val="1"/>
      <charset val="16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5552A2"/>
        <bgColor rgb="FF5552A2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4" fillId="0" borderId="0" xfId="0" applyNumberFormat="1" applyFont="1" applyAlignment="1">
      <alignment horizontal="left" vertical="justify" wrapText="1"/>
    </xf>
    <xf numFmtId="0" fontId="4" fillId="0" borderId="0" xfId="0" applyFont="1" applyAlignment="1">
      <alignment horizontal="left" vertical="justify" wrapText="1"/>
    </xf>
    <xf numFmtId="14" fontId="4" fillId="0" borderId="0" xfId="0" applyNumberFormat="1" applyFont="1" applyAlignment="1">
      <alignment horizontal="left" vertical="justify" wrapText="1"/>
    </xf>
    <xf numFmtId="0" fontId="0" fillId="0" borderId="0" xfId="0" applyAlignment="1">
      <alignment horizontal="left" vertical="top"/>
    </xf>
    <xf numFmtId="16" fontId="4" fillId="0" borderId="0" xfId="0" applyNumberFormat="1" applyFont="1" applyAlignment="1">
      <alignment horizontal="left" vertical="justify" wrapText="1"/>
    </xf>
    <xf numFmtId="0" fontId="4" fillId="2" borderId="0" xfId="0" applyFont="1" applyFill="1" applyAlignment="1">
      <alignment horizontal="left" vertical="justify" wrapText="1"/>
    </xf>
    <xf numFmtId="49" fontId="4" fillId="2" borderId="0" xfId="0" applyNumberFormat="1" applyFont="1" applyFill="1" applyAlignment="1">
      <alignment horizontal="left" vertical="justify" wrapText="1"/>
    </xf>
    <xf numFmtId="0" fontId="5" fillId="3" borderId="0" xfId="0" applyFont="1" applyFill="1" applyAlignment="1">
      <alignment horizontal="left" vertical="justify" wrapText="1"/>
    </xf>
    <xf numFmtId="4" fontId="8" fillId="4" borderId="0" xfId="0" applyNumberFormat="1" applyFont="1" applyFill="1" applyAlignment="1">
      <alignment horizontal="left" vertical="justify" wrapText="1"/>
    </xf>
    <xf numFmtId="0" fontId="8" fillId="4" borderId="0" xfId="0" applyFont="1" applyFill="1" applyAlignment="1">
      <alignment horizontal="left" vertical="justify" wrapText="1"/>
    </xf>
    <xf numFmtId="0" fontId="8" fillId="5" borderId="0" xfId="0" applyFont="1" applyFill="1" applyAlignment="1">
      <alignment horizontal="left" vertical="justify" wrapText="1"/>
    </xf>
    <xf numFmtId="49" fontId="4" fillId="0" borderId="0" xfId="0" applyNumberFormat="1" applyFont="1" applyAlignment="1">
      <alignment horizontal="left" vertical="justify" wrapText="1"/>
    </xf>
    <xf numFmtId="0" fontId="4" fillId="0" borderId="0" xfId="0" quotePrefix="1" applyFont="1" applyAlignment="1">
      <alignment horizontal="left" vertical="justify" wrapText="1"/>
    </xf>
    <xf numFmtId="14" fontId="4" fillId="0" borderId="0" xfId="0" quotePrefix="1" applyNumberFormat="1" applyFont="1" applyAlignment="1">
      <alignment horizontal="left" vertical="justify" wrapText="1"/>
    </xf>
    <xf numFmtId="49" fontId="4" fillId="0" borderId="0" xfId="0" quotePrefix="1" applyNumberFormat="1" applyFont="1" applyAlignment="1">
      <alignment horizontal="left" vertical="justify" wrapText="1"/>
    </xf>
    <xf numFmtId="14" fontId="6" fillId="0" borderId="0" xfId="0" applyNumberFormat="1" applyFont="1" applyAlignment="1">
      <alignment horizontal="left" vertical="justify" wrapText="1"/>
    </xf>
    <xf numFmtId="0" fontId="6" fillId="0" borderId="0" xfId="0" applyFont="1" applyAlignment="1">
      <alignment horizontal="left" vertical="justify" wrapText="1"/>
    </xf>
    <xf numFmtId="0" fontId="0" fillId="6" borderId="0" xfId="0" applyFill="1"/>
    <xf numFmtId="0" fontId="13" fillId="0" borderId="0" xfId="0" applyFont="1"/>
    <xf numFmtId="9" fontId="0" fillId="0" borderId="0" xfId="1" applyFont="1" applyAlignment="1">
      <alignment horizontal="left" vertical="top"/>
    </xf>
    <xf numFmtId="20" fontId="0" fillId="0" borderId="0" xfId="0" applyNumberFormat="1" applyAlignment="1">
      <alignment horizontal="left" vertical="top"/>
    </xf>
    <xf numFmtId="1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7" borderId="0" xfId="0" applyFont="1" applyFill="1" applyAlignment="1">
      <alignment horizontal="left" wrapText="1"/>
    </xf>
    <xf numFmtId="14" fontId="4" fillId="0" borderId="0" xfId="0" quotePrefix="1" applyNumberFormat="1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0" fontId="4" fillId="0" borderId="0" xfId="0" quotePrefix="1" applyFont="1" applyAlignment="1">
      <alignment horizontal="left" wrapText="1"/>
    </xf>
    <xf numFmtId="17" fontId="4" fillId="0" borderId="0" xfId="0" quotePrefix="1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6" borderId="0" xfId="0" applyFont="1" applyFill="1" applyAlignment="1">
      <alignment horizontal="left" wrapText="1"/>
    </xf>
    <xf numFmtId="0" fontId="4" fillId="0" borderId="0" xfId="1" applyNumberFormat="1" applyFont="1" applyFill="1" applyBorder="1" applyAlignment="1">
      <alignment horizontal="left" vertical="top" wrapText="1"/>
    </xf>
    <xf numFmtId="9" fontId="4" fillId="0" borderId="0" xfId="1" applyFont="1" applyBorder="1" applyAlignment="1">
      <alignment horizontal="left" vertical="top" wrapText="1"/>
    </xf>
    <xf numFmtId="165" fontId="4" fillId="0" borderId="0" xfId="0" applyNumberFormat="1" applyFont="1" applyAlignment="1">
      <alignment horizontal="left" vertical="top" wrapText="1"/>
    </xf>
    <xf numFmtId="4" fontId="8" fillId="4" borderId="0" xfId="0" applyNumberFormat="1" applyFont="1" applyFill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8" fillId="5" borderId="0" xfId="0" applyFont="1" applyFill="1" applyAlignment="1">
      <alignment horizontal="left" wrapText="1"/>
    </xf>
    <xf numFmtId="49" fontId="4" fillId="7" borderId="0" xfId="0" applyNumberFormat="1" applyFont="1" applyFill="1" applyAlignment="1">
      <alignment horizontal="left" wrapText="1"/>
    </xf>
    <xf numFmtId="49" fontId="4" fillId="0" borderId="0" xfId="0" quotePrefix="1" applyNumberFormat="1" applyFont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14" fontId="12" fillId="0" borderId="0" xfId="0" applyNumberFormat="1" applyFont="1" applyAlignment="1">
      <alignment horizontal="left"/>
    </xf>
    <xf numFmtId="0" fontId="13" fillId="0" borderId="0" xfId="0" applyFont="1" applyAlignment="1"/>
    <xf numFmtId="0" fontId="4" fillId="0" borderId="0" xfId="0" applyFont="1" applyFill="1" applyAlignment="1">
      <alignment horizontal="left" wrapText="1"/>
    </xf>
    <xf numFmtId="14" fontId="4" fillId="0" borderId="0" xfId="0" applyNumberFormat="1" applyFont="1" applyFill="1" applyAlignment="1">
      <alignment horizontal="left" wrapText="1"/>
    </xf>
    <xf numFmtId="0" fontId="4" fillId="0" borderId="0" xfId="0" quotePrefix="1" applyFont="1" applyFill="1" applyAlignment="1">
      <alignment horizontal="left" wrapText="1"/>
    </xf>
    <xf numFmtId="49" fontId="9" fillId="0" borderId="0" xfId="2" quotePrefix="1" applyNumberFormat="1" applyFill="1" applyBorder="1" applyAlignment="1">
      <alignment horizontal="left" wrapText="1"/>
    </xf>
    <xf numFmtId="0" fontId="0" fillId="0" borderId="0" xfId="0" applyFill="1" applyAlignment="1"/>
    <xf numFmtId="0" fontId="10" fillId="0" borderId="0" xfId="0" applyFont="1" applyFill="1" applyAlignment="1">
      <alignment horizontal="left" wrapText="1"/>
    </xf>
    <xf numFmtId="14" fontId="4" fillId="0" borderId="0" xfId="0" quotePrefix="1" applyNumberFormat="1" applyFont="1" applyFill="1" applyAlignment="1">
      <alignment horizontal="left" wrapText="1"/>
    </xf>
    <xf numFmtId="49" fontId="4" fillId="0" borderId="0" xfId="0" quotePrefix="1" applyNumberFormat="1" applyFont="1" applyFill="1" applyAlignment="1">
      <alignment horizontal="left" wrapText="1"/>
    </xf>
    <xf numFmtId="0" fontId="13" fillId="0" borderId="0" xfId="0" applyFont="1" applyFill="1" applyAlignment="1"/>
    <xf numFmtId="0" fontId="9" fillId="0" borderId="0" xfId="2" quotePrefix="1" applyFill="1" applyBorder="1" applyAlignment="1">
      <alignment horizontal="left" wrapText="1"/>
    </xf>
    <xf numFmtId="0" fontId="9" fillId="0" borderId="0" xfId="2" applyFill="1" applyBorder="1" applyAlignment="1">
      <alignment horizontal="left" wrapText="1"/>
    </xf>
    <xf numFmtId="49" fontId="4" fillId="0" borderId="0" xfId="0" applyNumberFormat="1" applyFont="1" applyFill="1" applyAlignment="1">
      <alignment horizontal="left" wrapText="1"/>
    </xf>
    <xf numFmtId="14" fontId="6" fillId="0" borderId="0" xfId="0" applyNumberFormat="1" applyFont="1" applyFill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49" fontId="9" fillId="0" borderId="0" xfId="2" quotePrefix="1" applyNumberFormat="1" applyFill="1" applyAlignment="1">
      <alignment horizontal="left" wrapText="1"/>
    </xf>
    <xf numFmtId="9" fontId="0" fillId="0" borderId="0" xfId="0" applyNumberFormat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9" fontId="4" fillId="0" borderId="0" xfId="1" applyFont="1" applyFill="1" applyAlignment="1">
      <alignment horizontal="left" vertical="top" wrapText="1"/>
    </xf>
    <xf numFmtId="3" fontId="0" fillId="0" borderId="0" xfId="0" applyNumberFormat="1" applyAlignment="1">
      <alignment vertical="top" wrapText="1"/>
    </xf>
    <xf numFmtId="1" fontId="4" fillId="0" borderId="0" xfId="0" applyNumberFormat="1" applyFont="1" applyFill="1" applyAlignment="1">
      <alignment horizontal="left" vertical="top" wrapText="1"/>
    </xf>
    <xf numFmtId="14" fontId="4" fillId="0" borderId="0" xfId="0" applyNumberFormat="1" applyFont="1" applyFill="1" applyAlignment="1">
      <alignment horizontal="left" vertical="top" wrapText="1"/>
    </xf>
    <xf numFmtId="0" fontId="11" fillId="8" borderId="0" xfId="0" applyFont="1" applyFill="1" applyAlignment="1">
      <alignment horizontal="centerContinuous"/>
    </xf>
    <xf numFmtId="0" fontId="11" fillId="8" borderId="0" xfId="0" applyFont="1" applyFill="1" applyAlignment="1">
      <alignment horizontal="centerContinuous" vertical="top"/>
    </xf>
    <xf numFmtId="0" fontId="0" fillId="0" borderId="0" xfId="0" applyFill="1"/>
  </cellXfs>
  <cellStyles count="3">
    <cellStyle name="Κανονικό" xfId="0" builtinId="0"/>
    <cellStyle name="Ποσοστό" xfId="1" builtinId="5"/>
    <cellStyle name="Υπερ-σύνδεση" xfId="2" builtinId="8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Πάλλης Θεόδωρος" refreshedDate="45459.554769328701" backgroundQuery="1" createdVersion="8" refreshedVersion="8" minRefreshableVersion="3" recordCount="0" supportSubquery="1" supportAdvancedDrill="1" xr:uid="{89FB564A-F109-4FEF-998B-D868F607B7B1}">
  <cacheSource type="external" connectionId="1"/>
  <cacheFields count="3">
    <cacheField name="[Περιοχή].[Status].[Status]" caption="Status" numFmtId="0" level="1">
      <sharedItems count="3">
        <s v="Error"/>
        <s v="Ok"/>
        <s v="Pending"/>
      </sharedItems>
    </cacheField>
    <cacheField name="[Measures].[Πλήθος της στήλης Status]" caption="Πλήθος της στήλης Status" numFmtId="0" hierarchy="4" level="32767"/>
    <cacheField name="Dummy0" numFmtId="0" hierarchy="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">
    <cacheHierarchy uniqueName="[Περιοχή].[Status]" caption="Status" attribute="1" defaultMemberUniqueName="[Περιοχή].[Status].[All]" allUniqueName="[Περιοχή].[Status].[All]" dimensionUniqueName="[Περιοχή]" displayFolder="" count="2" memberValueDatatype="130" unbalanced="0">
      <fieldsUsage count="2">
        <fieldUsage x="-1"/>
        <fieldUsage x="0"/>
      </fieldsUsage>
    </cacheHierarchy>
    <cacheHierarchy uniqueName="[Περιοχή].[Sub step 1]" caption="Sub step 1" attribute="1" defaultMemberUniqueName="[Περιοχή].[Sub step 1].[All]" allUniqueName="[Περιοχή].[Sub step 1].[All]" dimensionUniqueName="[Περιοχή]" displayFolder="" count="0" memberValueDatatype="130" unbalanced="0"/>
    <cacheHierarchy uniqueName="[Measures].[__XL_Count Περιοχή]" caption="__XL_Count Περιοχή" measure="1" displayFolder="" measureGroup="Περιοχή" count="0" hidden="1"/>
    <cacheHierarchy uniqueName="[Measures].[__No measures defined]" caption="__No measures defined" measure="1" displayFolder="" count="0" hidden="1"/>
    <cacheHierarchy uniqueName="[Measures].[Πλήθος της στήλης Status]" caption="Πλήθος της στήλης Status" measure="1" displayFolder="" measureGroup="Περιοχή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Dummy0" caption="Statu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Περιοχή" uniqueName="[Περιοχή]" caption="Περιοχή"/>
  </dimensions>
  <measureGroups count="1">
    <measureGroup name="Περιοχή" caption="Περιοχή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2EA5C-C576-4382-996B-DDC3B568B8EA}" name="Συγκεντρωτικός Πίνακας2" cacheId="3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>
  <location ref="A3:C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" subtotal="count" baseField="0" baseItem="0"/>
    <dataField name="%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Πλήθος της στήλης Status]"/>
        </ext>
      </extLst>
    </dataField>
  </dataFields>
  <formats count="12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ion Folders (2)!$G:$H">
        <x15:activeTabTopLevelEntity name="[Περιοχή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../Desktop/&#932;&#929;&#917;&#935;&#927;&#925;&#932;&#913;/&#917;&#958;&#974;&#948;&#953;&#954;&#945;/Mirror%2014_11_23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..\Desktop\&#932;&#929;&#917;&#935;&#927;&#925;&#932;&#913;\&#917;&#958;&#974;&#948;&#953;&#954;&#945;\21_2%20_24%20Non%20Frontier,Souq,Helio" TargetMode="External"/><Relationship Id="rId1" Type="http://schemas.openxmlformats.org/officeDocument/2006/relationships/hyperlink" Target="..\Desktop\&#932;&#929;&#917;&#935;&#927;&#925;&#932;&#913;\&#917;&#958;&#974;&#948;&#953;&#954;&#945;\21_2%20_24%20Non%20Frontier,Souq,Heli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\Desktop\&#932;&#929;&#917;&#935;&#927;&#925;&#932;&#913;\&#917;&#958;&#974;&#948;&#953;&#954;&#945;\Frontier%203_11_23" TargetMode="External"/><Relationship Id="rId4" Type="http://schemas.openxmlformats.org/officeDocument/2006/relationships/hyperlink" Target="../Desktop/&#932;&#929;&#917;&#935;&#927;&#925;&#932;&#913;/&#917;&#958;&#974;&#948;&#953;&#954;&#945;/7_3_24%20Front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6794-C485-4BA0-A142-3E54ED9F6B20}">
  <sheetPr codeName="Φύλλο1"/>
  <dimension ref="A1:K24"/>
  <sheetViews>
    <sheetView zoomScale="175" zoomScaleNormal="175" workbookViewId="0"/>
  </sheetViews>
  <sheetFormatPr defaultRowHeight="14.4" x14ac:dyDescent="0.3"/>
  <cols>
    <col min="1" max="1" width="20.6640625" style="1" customWidth="1"/>
    <col min="2" max="11" width="20.6640625" customWidth="1"/>
  </cols>
  <sheetData>
    <row r="1" spans="1:11" ht="15" customHeight="1" x14ac:dyDescent="0.3">
      <c r="A1" s="3">
        <v>45175</v>
      </c>
      <c r="B1" s="7" t="s">
        <v>1</v>
      </c>
      <c r="C1" s="7"/>
      <c r="D1" s="7"/>
      <c r="E1" s="4">
        <v>70</v>
      </c>
      <c r="F1" s="4" t="s">
        <v>0</v>
      </c>
      <c r="G1" s="4"/>
      <c r="H1" s="4"/>
      <c r="I1" s="4"/>
      <c r="J1" s="4"/>
      <c r="K1" s="4"/>
    </row>
    <row r="2" spans="1:11" ht="15" customHeight="1" x14ac:dyDescent="0.3">
      <c r="A2" s="3">
        <v>44951</v>
      </c>
      <c r="B2" s="4" t="s">
        <v>17</v>
      </c>
      <c r="C2" s="4"/>
      <c r="D2" s="5"/>
      <c r="E2" s="4">
        <v>75</v>
      </c>
      <c r="F2" s="4" t="s">
        <v>0</v>
      </c>
      <c r="G2" s="4"/>
      <c r="H2" s="4"/>
      <c r="I2" s="4"/>
      <c r="J2" s="4"/>
      <c r="K2" s="4"/>
    </row>
    <row r="3" spans="1:11" ht="15" customHeight="1" x14ac:dyDescent="0.3">
      <c r="A3" s="3">
        <v>45203</v>
      </c>
      <c r="B3" s="5" t="s">
        <v>1</v>
      </c>
      <c r="C3" s="5" t="s">
        <v>2</v>
      </c>
      <c r="D3" s="4"/>
      <c r="E3" s="4"/>
      <c r="F3" s="4" t="s">
        <v>3</v>
      </c>
      <c r="G3" s="4"/>
      <c r="H3" s="4"/>
      <c r="I3" s="4"/>
      <c r="J3" s="4"/>
      <c r="K3" s="4"/>
    </row>
    <row r="4" spans="1:11" ht="15" customHeight="1" x14ac:dyDescent="0.3">
      <c r="A4" s="3">
        <v>45215</v>
      </c>
      <c r="B4" s="4" t="s">
        <v>15</v>
      </c>
      <c r="C4" s="4"/>
      <c r="D4" s="4"/>
      <c r="E4" s="4">
        <v>40</v>
      </c>
      <c r="F4" s="4" t="s">
        <v>4</v>
      </c>
      <c r="G4" s="4"/>
      <c r="H4" s="4"/>
      <c r="I4" s="4"/>
      <c r="J4" s="4"/>
      <c r="K4" s="4"/>
    </row>
    <row r="5" spans="1:11" ht="15" customHeight="1" x14ac:dyDescent="0.3">
      <c r="A5" s="3">
        <v>45217</v>
      </c>
      <c r="B5" s="5" t="s">
        <v>1</v>
      </c>
      <c r="C5" s="4"/>
      <c r="D5" s="4"/>
      <c r="E5" s="4">
        <v>130</v>
      </c>
      <c r="F5" s="4" t="s">
        <v>4</v>
      </c>
      <c r="G5" s="4"/>
      <c r="H5" s="4"/>
      <c r="I5" s="4"/>
      <c r="J5" s="4"/>
      <c r="K5" s="4"/>
    </row>
    <row r="6" spans="1:11" ht="15" customHeight="1" x14ac:dyDescent="0.3">
      <c r="A6" s="3">
        <v>45217</v>
      </c>
      <c r="B6" s="4" t="s">
        <v>13</v>
      </c>
      <c r="C6" s="4"/>
      <c r="D6" s="4"/>
      <c r="E6" s="4">
        <v>21</v>
      </c>
      <c r="F6" s="4" t="s">
        <v>4</v>
      </c>
      <c r="G6" s="4"/>
      <c r="H6" s="4"/>
      <c r="I6" s="4"/>
      <c r="J6" s="4"/>
      <c r="K6" s="4"/>
    </row>
    <row r="7" spans="1:11" ht="15" customHeight="1" x14ac:dyDescent="0.3">
      <c r="A7" s="3">
        <v>45233</v>
      </c>
      <c r="B7" s="4" t="s">
        <v>1</v>
      </c>
      <c r="C7" s="4"/>
      <c r="D7" s="4"/>
      <c r="E7" s="4">
        <v>54</v>
      </c>
      <c r="F7" s="4" t="s">
        <v>12</v>
      </c>
      <c r="G7" s="8" t="s">
        <v>7</v>
      </c>
      <c r="H7" s="8" t="s">
        <v>8</v>
      </c>
      <c r="I7" s="8" t="s">
        <v>9</v>
      </c>
      <c r="J7" s="8" t="s">
        <v>10</v>
      </c>
      <c r="K7" s="8" t="s">
        <v>11</v>
      </c>
    </row>
    <row r="8" spans="1:11" ht="15" customHeight="1" x14ac:dyDescent="0.3">
      <c r="A8" s="3">
        <v>45236</v>
      </c>
      <c r="B8" s="4" t="s">
        <v>1</v>
      </c>
      <c r="C8" s="4"/>
      <c r="D8" s="4"/>
      <c r="E8" s="4">
        <v>60</v>
      </c>
      <c r="F8" s="4" t="s">
        <v>4</v>
      </c>
      <c r="G8" s="4"/>
      <c r="H8" s="4"/>
      <c r="I8" s="4"/>
      <c r="J8" s="4"/>
      <c r="K8" s="4"/>
    </row>
    <row r="9" spans="1:11" ht="15" customHeight="1" x14ac:dyDescent="0.3">
      <c r="A9" s="3">
        <v>45238</v>
      </c>
      <c r="B9" s="4" t="s">
        <v>2</v>
      </c>
      <c r="C9" s="4"/>
      <c r="D9" s="4"/>
      <c r="E9" s="4"/>
      <c r="F9" s="4" t="s">
        <v>3</v>
      </c>
      <c r="G9" s="4"/>
      <c r="H9" s="4"/>
      <c r="I9" s="4"/>
      <c r="J9" s="4"/>
      <c r="K9" s="4"/>
    </row>
    <row r="10" spans="1:11" ht="15" customHeight="1" x14ac:dyDescent="0.3">
      <c r="A10" s="3">
        <v>45244</v>
      </c>
      <c r="B10" s="4" t="s">
        <v>13</v>
      </c>
      <c r="C10" s="4"/>
      <c r="D10" s="4"/>
      <c r="E10" s="4">
        <v>101</v>
      </c>
      <c r="F10" s="4" t="s">
        <v>4</v>
      </c>
      <c r="G10" s="8" t="s">
        <v>14</v>
      </c>
      <c r="H10" s="8"/>
      <c r="I10" s="4"/>
      <c r="J10" s="4"/>
      <c r="K10" s="4"/>
    </row>
    <row r="11" spans="1:11" ht="15" customHeight="1" x14ac:dyDescent="0.3">
      <c r="A11" s="3">
        <v>45246</v>
      </c>
      <c r="B11" s="4" t="s">
        <v>1</v>
      </c>
      <c r="C11" s="4"/>
      <c r="D11" s="4"/>
      <c r="E11" s="4"/>
      <c r="F11" s="4" t="s">
        <v>16</v>
      </c>
      <c r="G11" s="4"/>
      <c r="H11" s="4"/>
      <c r="I11" s="4"/>
      <c r="J11" s="4"/>
      <c r="K11" s="4"/>
    </row>
    <row r="12" spans="1:11" ht="15" customHeight="1" x14ac:dyDescent="0.3">
      <c r="A12" s="3">
        <v>45258</v>
      </c>
      <c r="B12" s="4" t="s">
        <v>6</v>
      </c>
      <c r="C12" s="4"/>
      <c r="D12" s="4"/>
      <c r="E12" s="4">
        <v>40</v>
      </c>
      <c r="F12" s="4" t="s">
        <v>4</v>
      </c>
      <c r="G12" s="4"/>
      <c r="H12" s="4"/>
      <c r="I12" s="4"/>
      <c r="J12" s="4"/>
      <c r="K12" s="4"/>
    </row>
    <row r="13" spans="1:11" ht="15" customHeight="1" x14ac:dyDescent="0.3">
      <c r="A13" s="3">
        <v>45272</v>
      </c>
      <c r="B13" s="4" t="s">
        <v>5</v>
      </c>
      <c r="C13" s="4"/>
      <c r="D13" s="4"/>
      <c r="E13" s="4"/>
      <c r="F13" s="4" t="s">
        <v>16</v>
      </c>
      <c r="G13" s="4"/>
      <c r="H13" s="4"/>
      <c r="I13" s="4"/>
      <c r="J13" s="4"/>
      <c r="K13" s="4"/>
    </row>
    <row r="14" spans="1:11" ht="15" customHeight="1" x14ac:dyDescent="0.3">
      <c r="A14" s="3">
        <v>45275</v>
      </c>
      <c r="B14" s="4" t="s">
        <v>13</v>
      </c>
      <c r="C14" s="4"/>
      <c r="D14" s="4"/>
      <c r="E14" s="4"/>
      <c r="F14" s="4" t="s">
        <v>16</v>
      </c>
      <c r="G14" s="4"/>
      <c r="H14" s="4"/>
      <c r="I14" s="4"/>
      <c r="J14" s="4"/>
      <c r="K14" s="4"/>
    </row>
    <row r="15" spans="1:11" ht="15" customHeight="1" x14ac:dyDescent="0.3">
      <c r="A15" s="3">
        <v>45279</v>
      </c>
      <c r="B15" s="4" t="s">
        <v>6</v>
      </c>
      <c r="C15" s="4"/>
      <c r="D15" s="4"/>
      <c r="E15" s="4"/>
      <c r="F15" s="4" t="s">
        <v>16</v>
      </c>
      <c r="G15" s="4"/>
      <c r="H15" s="4"/>
      <c r="I15" s="4"/>
      <c r="J15" s="4"/>
      <c r="K15" s="4"/>
    </row>
    <row r="16" spans="1:11" ht="15" customHeight="1" x14ac:dyDescent="0.3">
      <c r="A16" s="3">
        <v>45316</v>
      </c>
      <c r="B16" s="4" t="s">
        <v>6</v>
      </c>
      <c r="C16" s="4"/>
      <c r="D16" s="4"/>
      <c r="E16" s="4"/>
      <c r="F16" s="4" t="s">
        <v>16</v>
      </c>
      <c r="G16" s="4"/>
      <c r="H16" s="4"/>
      <c r="I16" s="4"/>
      <c r="J16" s="4"/>
      <c r="K16" s="4"/>
    </row>
    <row r="17" spans="1:11" ht="15" customHeight="1" x14ac:dyDescent="0.3">
      <c r="A17" s="3">
        <v>45331</v>
      </c>
      <c r="B17" s="4" t="s">
        <v>18</v>
      </c>
      <c r="C17" s="4"/>
      <c r="D17" s="4"/>
      <c r="E17" s="4">
        <v>36</v>
      </c>
      <c r="F17" s="4" t="s">
        <v>4</v>
      </c>
      <c r="G17" s="4"/>
      <c r="H17" s="4"/>
      <c r="I17" s="4"/>
      <c r="J17" s="4"/>
      <c r="K17" s="4"/>
    </row>
    <row r="18" spans="1:11" ht="15" customHeight="1" x14ac:dyDescent="0.3">
      <c r="A18" s="3">
        <v>45341</v>
      </c>
      <c r="B18" s="4" t="s">
        <v>19</v>
      </c>
      <c r="C18" s="4"/>
      <c r="D18" s="4"/>
      <c r="E18" s="4">
        <v>105</v>
      </c>
      <c r="F18" s="4" t="s">
        <v>4</v>
      </c>
      <c r="G18" s="4"/>
      <c r="H18" s="4"/>
      <c r="I18" s="4"/>
      <c r="J18" s="4"/>
      <c r="K18" s="4"/>
    </row>
    <row r="19" spans="1:11" ht="15" customHeight="1" x14ac:dyDescent="0.3">
      <c r="A19" s="3">
        <v>45343</v>
      </c>
      <c r="B19" s="4" t="s">
        <v>2</v>
      </c>
      <c r="C19" s="4" t="s">
        <v>20</v>
      </c>
      <c r="D19" s="4"/>
      <c r="E19" s="4">
        <v>90</v>
      </c>
      <c r="F19" s="4" t="s">
        <v>4</v>
      </c>
      <c r="G19" s="4"/>
      <c r="H19" s="4"/>
      <c r="I19" s="4"/>
      <c r="J19" s="4"/>
      <c r="K19" s="4"/>
    </row>
    <row r="20" spans="1:11" ht="15" customHeight="1" x14ac:dyDescent="0.3">
      <c r="A20" s="3">
        <v>45358</v>
      </c>
      <c r="B20" s="4" t="s">
        <v>22</v>
      </c>
      <c r="C20" s="4"/>
      <c r="D20" s="4"/>
      <c r="E20" s="4">
        <v>91</v>
      </c>
      <c r="F20" s="4" t="s">
        <v>26</v>
      </c>
      <c r="G20" s="8" t="s">
        <v>21</v>
      </c>
      <c r="H20" s="8" t="s">
        <v>23</v>
      </c>
      <c r="I20" s="4"/>
      <c r="J20" s="4"/>
      <c r="K20" s="4"/>
    </row>
    <row r="21" spans="1:11" ht="15" customHeight="1" x14ac:dyDescent="0.3">
      <c r="A21" s="3">
        <v>45371</v>
      </c>
      <c r="B21" s="4" t="s">
        <v>6</v>
      </c>
      <c r="C21" s="4"/>
      <c r="D21" s="4"/>
      <c r="E21" s="4">
        <v>120</v>
      </c>
      <c r="F21" s="4" t="s">
        <v>26</v>
      </c>
      <c r="G21" s="9" t="s">
        <v>24</v>
      </c>
      <c r="H21" s="8" t="s">
        <v>25</v>
      </c>
      <c r="I21" s="4"/>
      <c r="J21" s="4"/>
      <c r="K21" s="4"/>
    </row>
    <row r="22" spans="1:11" ht="15" customHeight="1" x14ac:dyDescent="0.3">
      <c r="A22" s="3">
        <v>45378</v>
      </c>
      <c r="B22" s="4" t="s">
        <v>27</v>
      </c>
      <c r="C22" s="4"/>
      <c r="D22" s="4"/>
      <c r="E22" s="4"/>
      <c r="F22" s="4" t="s">
        <v>16</v>
      </c>
      <c r="G22" s="4"/>
      <c r="H22" s="4"/>
      <c r="I22" s="4"/>
      <c r="J22" s="4"/>
      <c r="K22" s="4"/>
    </row>
    <row r="23" spans="1:11" ht="15" customHeight="1" x14ac:dyDescent="0.3">
      <c r="A23" s="3">
        <v>45450</v>
      </c>
      <c r="B23" s="4" t="s">
        <v>6</v>
      </c>
      <c r="C23" s="4"/>
      <c r="D23" s="4"/>
      <c r="E23" s="4">
        <v>549</v>
      </c>
      <c r="F23" s="4" t="s">
        <v>12</v>
      </c>
      <c r="G23" s="4"/>
      <c r="H23" s="4"/>
      <c r="I23" s="4"/>
      <c r="J23" s="4"/>
      <c r="K23" s="4"/>
    </row>
    <row r="24" spans="1:11" ht="15" customHeight="1" x14ac:dyDescent="0.3">
      <c r="A24" s="3">
        <v>45447</v>
      </c>
      <c r="B24" s="4" t="s">
        <v>354</v>
      </c>
      <c r="C24" s="4"/>
      <c r="D24" s="4"/>
      <c r="E24" s="4"/>
      <c r="F24" s="4"/>
      <c r="G24" s="4" t="s">
        <v>504</v>
      </c>
      <c r="H24" s="4"/>
      <c r="I24" s="4"/>
      <c r="J24" s="4"/>
      <c r="K24" s="4"/>
    </row>
  </sheetData>
  <autoFilter ref="E1:K24" xr:uid="{2B7F6794-C485-4BA0-A142-3E54ED9F6B20}"/>
  <sortState xmlns:xlrd2="http://schemas.microsoft.com/office/spreadsheetml/2017/richdata2" ref="A2:C16">
    <sortCondition ref="A1:A16"/>
  </sortState>
  <conditionalFormatting sqref="G7:H7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C027-B838-4222-9661-30C08F68952E}">
  <sheetPr codeName="Φύλλο2"/>
  <dimension ref="A1:AA31"/>
  <sheetViews>
    <sheetView workbookViewId="0">
      <selection activeCell="I2" sqref="I2"/>
    </sheetView>
  </sheetViews>
  <sheetFormatPr defaultRowHeight="14.4" x14ac:dyDescent="0.3"/>
  <cols>
    <col min="1" max="27" width="20.6640625" customWidth="1"/>
  </cols>
  <sheetData>
    <row r="1" spans="1:27" ht="15" customHeight="1" x14ac:dyDescent="0.3">
      <c r="A1" s="10" t="s">
        <v>28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/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44</v>
      </c>
      <c r="S1" s="10" t="s">
        <v>45</v>
      </c>
      <c r="T1" s="10" t="s">
        <v>46</v>
      </c>
      <c r="U1" s="10" t="s">
        <v>47</v>
      </c>
      <c r="V1" s="10" t="s">
        <v>48</v>
      </c>
      <c r="W1" s="10" t="s">
        <v>49</v>
      </c>
      <c r="X1" s="10" t="s">
        <v>50</v>
      </c>
      <c r="Y1" s="10" t="s">
        <v>51</v>
      </c>
      <c r="Z1" s="10" t="s">
        <v>52</v>
      </c>
      <c r="AA1" s="10" t="s">
        <v>53</v>
      </c>
    </row>
    <row r="2" spans="1:27" ht="15" customHeight="1" x14ac:dyDescent="0.3">
      <c r="A2" s="4" t="s">
        <v>54</v>
      </c>
      <c r="B2" s="4" t="s">
        <v>55</v>
      </c>
      <c r="C2" s="4" t="s">
        <v>56</v>
      </c>
      <c r="D2" s="4" t="s">
        <v>57</v>
      </c>
      <c r="E2" s="4" t="s">
        <v>58</v>
      </c>
      <c r="F2" s="4" t="s">
        <v>59</v>
      </c>
      <c r="G2" s="4" t="s">
        <v>60</v>
      </c>
      <c r="H2" s="4" t="s">
        <v>61</v>
      </c>
      <c r="I2" s="4" t="s">
        <v>62</v>
      </c>
      <c r="J2" s="8" t="s">
        <v>63</v>
      </c>
      <c r="K2" s="4" t="s">
        <v>64</v>
      </c>
      <c r="L2" s="4" t="s">
        <v>65</v>
      </c>
      <c r="M2" s="4">
        <f>MID(L2,2,1)*100</f>
        <v>600</v>
      </c>
      <c r="N2" s="4" t="s">
        <v>66</v>
      </c>
      <c r="O2" s="4" t="s">
        <v>67</v>
      </c>
      <c r="P2" s="4" t="s">
        <v>68</v>
      </c>
      <c r="Q2" s="4" t="s">
        <v>69</v>
      </c>
      <c r="R2" s="4" t="s">
        <v>70</v>
      </c>
      <c r="S2" s="4" t="s">
        <v>71</v>
      </c>
      <c r="T2" s="4"/>
      <c r="U2" s="4">
        <v>1</v>
      </c>
      <c r="V2" s="4">
        <v>1</v>
      </c>
      <c r="W2" s="4" t="s">
        <v>62</v>
      </c>
      <c r="X2" s="4" t="s">
        <v>67</v>
      </c>
      <c r="Y2" s="4"/>
      <c r="Z2" s="4"/>
      <c r="AA2" s="4"/>
    </row>
    <row r="3" spans="1:27" ht="15" customHeight="1" x14ac:dyDescent="0.3">
      <c r="A3" s="4" t="s">
        <v>72</v>
      </c>
      <c r="B3" s="4" t="s">
        <v>73</v>
      </c>
      <c r="C3" s="4" t="s">
        <v>74</v>
      </c>
      <c r="D3" s="4" t="s">
        <v>75</v>
      </c>
      <c r="E3" s="4" t="s">
        <v>76</v>
      </c>
      <c r="F3" s="4" t="s">
        <v>77</v>
      </c>
      <c r="G3" s="4" t="s">
        <v>78</v>
      </c>
      <c r="H3" s="4" t="s">
        <v>61</v>
      </c>
      <c r="I3" s="4" t="s">
        <v>79</v>
      </c>
      <c r="J3" s="8" t="s">
        <v>80</v>
      </c>
      <c r="K3" s="4" t="s">
        <v>64</v>
      </c>
      <c r="L3" s="4" t="s">
        <v>81</v>
      </c>
      <c r="M3" s="4">
        <f t="shared" ref="M3:M31" si="0">MID(L3,2,1)*100</f>
        <v>500</v>
      </c>
      <c r="N3" s="4" t="s">
        <v>82</v>
      </c>
      <c r="O3" s="4" t="s">
        <v>83</v>
      </c>
      <c r="P3" s="4" t="s">
        <v>68</v>
      </c>
      <c r="Q3" s="4" t="s">
        <v>69</v>
      </c>
      <c r="R3" s="4" t="s">
        <v>70</v>
      </c>
      <c r="S3" s="4" t="s">
        <v>71</v>
      </c>
      <c r="T3" s="4"/>
      <c r="U3" s="4">
        <v>1</v>
      </c>
      <c r="V3" s="4">
        <v>1</v>
      </c>
      <c r="W3" s="4" t="s">
        <v>79</v>
      </c>
      <c r="X3" s="4" t="s">
        <v>83</v>
      </c>
      <c r="Y3" s="4"/>
      <c r="Z3" s="4"/>
      <c r="AA3" s="4"/>
    </row>
    <row r="4" spans="1:27" ht="15" customHeight="1" x14ac:dyDescent="0.3">
      <c r="A4" s="4" t="s">
        <v>84</v>
      </c>
      <c r="B4" s="4" t="s">
        <v>85</v>
      </c>
      <c r="C4" s="4" t="s">
        <v>86</v>
      </c>
      <c r="D4" s="4" t="s">
        <v>87</v>
      </c>
      <c r="E4" s="4" t="s">
        <v>88</v>
      </c>
      <c r="F4" s="4" t="s">
        <v>89</v>
      </c>
      <c r="G4" s="4" t="s">
        <v>90</v>
      </c>
      <c r="H4" s="4" t="s">
        <v>61</v>
      </c>
      <c r="I4" s="4" t="s">
        <v>91</v>
      </c>
      <c r="J4" s="8" t="s">
        <v>92</v>
      </c>
      <c r="K4" s="4" t="s">
        <v>64</v>
      </c>
      <c r="L4" s="4" t="s">
        <v>93</v>
      </c>
      <c r="M4" s="4">
        <f t="shared" si="0"/>
        <v>700</v>
      </c>
      <c r="N4" s="4" t="s">
        <v>94</v>
      </c>
      <c r="O4" s="4" t="s">
        <v>95</v>
      </c>
      <c r="P4" s="4" t="s">
        <v>68</v>
      </c>
      <c r="Q4" s="4" t="s">
        <v>69</v>
      </c>
      <c r="R4" s="4" t="s">
        <v>70</v>
      </c>
      <c r="S4" s="4" t="s">
        <v>71</v>
      </c>
      <c r="T4" s="4"/>
      <c r="U4" s="4">
        <v>1</v>
      </c>
      <c r="V4" s="4">
        <v>1</v>
      </c>
      <c r="W4" s="4" t="s">
        <v>91</v>
      </c>
      <c r="X4" s="4" t="s">
        <v>95</v>
      </c>
      <c r="Y4" s="4"/>
      <c r="Z4" s="4"/>
      <c r="AA4" s="4"/>
    </row>
    <row r="5" spans="1:27" ht="15" customHeight="1" x14ac:dyDescent="0.3">
      <c r="A5" s="4" t="s">
        <v>96</v>
      </c>
      <c r="B5" s="4" t="s">
        <v>97</v>
      </c>
      <c r="C5" s="4" t="s">
        <v>98</v>
      </c>
      <c r="D5" s="4" t="s">
        <v>99</v>
      </c>
      <c r="E5" s="4" t="s">
        <v>100</v>
      </c>
      <c r="F5" s="4" t="s">
        <v>101</v>
      </c>
      <c r="G5" s="4" t="s">
        <v>102</v>
      </c>
      <c r="H5" s="4" t="s">
        <v>61</v>
      </c>
      <c r="I5" s="4" t="s">
        <v>103</v>
      </c>
      <c r="J5" s="8" t="s">
        <v>104</v>
      </c>
      <c r="K5" s="4" t="s">
        <v>64</v>
      </c>
      <c r="L5" s="4" t="s">
        <v>105</v>
      </c>
      <c r="M5" s="4">
        <f t="shared" si="0"/>
        <v>200</v>
      </c>
      <c r="N5" s="4" t="s">
        <v>106</v>
      </c>
      <c r="O5" s="4" t="s">
        <v>107</v>
      </c>
      <c r="P5" s="4" t="s">
        <v>68</v>
      </c>
      <c r="Q5" s="4" t="s">
        <v>69</v>
      </c>
      <c r="R5" s="4" t="s">
        <v>70</v>
      </c>
      <c r="S5" s="4" t="s">
        <v>71</v>
      </c>
      <c r="T5" s="4"/>
      <c r="U5" s="4">
        <v>1</v>
      </c>
      <c r="V5" s="4">
        <v>1</v>
      </c>
      <c r="W5" s="4" t="s">
        <v>103</v>
      </c>
      <c r="X5" s="4" t="s">
        <v>107</v>
      </c>
      <c r="Y5" s="4"/>
      <c r="Z5" s="4"/>
      <c r="AA5" s="4"/>
    </row>
    <row r="6" spans="1:27" ht="15" customHeight="1" x14ac:dyDescent="0.3">
      <c r="A6" s="4" t="s">
        <v>56</v>
      </c>
      <c r="B6" s="4" t="s">
        <v>108</v>
      </c>
      <c r="C6" s="4" t="s">
        <v>109</v>
      </c>
      <c r="D6" s="4" t="s">
        <v>110</v>
      </c>
      <c r="E6" s="4" t="s">
        <v>111</v>
      </c>
      <c r="F6" s="4" t="s">
        <v>112</v>
      </c>
      <c r="G6" s="4" t="s">
        <v>113</v>
      </c>
      <c r="H6" s="4" t="s">
        <v>61</v>
      </c>
      <c r="I6" s="4" t="s">
        <v>114</v>
      </c>
      <c r="J6" s="8" t="s">
        <v>115</v>
      </c>
      <c r="K6" s="4" t="s">
        <v>64</v>
      </c>
      <c r="L6" s="4" t="s">
        <v>116</v>
      </c>
      <c r="M6" s="4">
        <f t="shared" si="0"/>
        <v>200</v>
      </c>
      <c r="N6" s="4" t="s">
        <v>117</v>
      </c>
      <c r="O6" s="4" t="s">
        <v>118</v>
      </c>
      <c r="P6" s="4" t="s">
        <v>68</v>
      </c>
      <c r="Q6" s="4" t="s">
        <v>69</v>
      </c>
      <c r="R6" s="4" t="s">
        <v>70</v>
      </c>
      <c r="S6" s="4" t="s">
        <v>71</v>
      </c>
      <c r="T6" s="4"/>
      <c r="U6" s="4">
        <v>1</v>
      </c>
      <c r="V6" s="4">
        <v>1</v>
      </c>
      <c r="W6" s="4" t="s">
        <v>114</v>
      </c>
      <c r="X6" s="4" t="s">
        <v>118</v>
      </c>
      <c r="Y6" s="4"/>
      <c r="Z6" s="4"/>
      <c r="AA6" s="4"/>
    </row>
    <row r="7" spans="1:27" ht="15" customHeight="1" x14ac:dyDescent="0.3">
      <c r="A7" s="4" t="s">
        <v>119</v>
      </c>
      <c r="B7" s="4" t="s">
        <v>120</v>
      </c>
      <c r="C7" s="4" t="s">
        <v>121</v>
      </c>
      <c r="D7" s="4" t="s">
        <v>122</v>
      </c>
      <c r="E7" s="4" t="s">
        <v>123</v>
      </c>
      <c r="F7" s="4" t="s">
        <v>124</v>
      </c>
      <c r="G7" s="4" t="s">
        <v>125</v>
      </c>
      <c r="H7" s="4" t="s">
        <v>61</v>
      </c>
      <c r="I7" s="4" t="s">
        <v>126</v>
      </c>
      <c r="J7" s="8" t="s">
        <v>127</v>
      </c>
      <c r="K7" s="4" t="s">
        <v>64</v>
      </c>
      <c r="L7" s="4" t="s">
        <v>128</v>
      </c>
      <c r="M7" s="4">
        <f t="shared" si="0"/>
        <v>300</v>
      </c>
      <c r="N7" s="4" t="s">
        <v>129</v>
      </c>
      <c r="O7" s="4" t="s">
        <v>130</v>
      </c>
      <c r="P7" s="4" t="s">
        <v>68</v>
      </c>
      <c r="Q7" s="4" t="s">
        <v>69</v>
      </c>
      <c r="R7" s="4" t="s">
        <v>70</v>
      </c>
      <c r="S7" s="4" t="s">
        <v>71</v>
      </c>
      <c r="T7" s="4"/>
      <c r="U7" s="4">
        <v>1</v>
      </c>
      <c r="V7" s="4">
        <v>1</v>
      </c>
      <c r="W7" s="4" t="s">
        <v>126</v>
      </c>
      <c r="X7" s="4" t="s">
        <v>130</v>
      </c>
      <c r="Y7" s="4"/>
      <c r="Z7" s="4"/>
      <c r="AA7" s="4"/>
    </row>
    <row r="8" spans="1:27" ht="15" customHeight="1" x14ac:dyDescent="0.3">
      <c r="A8" s="4" t="s">
        <v>121</v>
      </c>
      <c r="B8" s="4" t="s">
        <v>131</v>
      </c>
      <c r="C8" s="4" t="s">
        <v>132</v>
      </c>
      <c r="D8" s="4" t="s">
        <v>133</v>
      </c>
      <c r="E8" s="4" t="s">
        <v>134</v>
      </c>
      <c r="F8" s="4" t="s">
        <v>135</v>
      </c>
      <c r="G8" s="4" t="s">
        <v>136</v>
      </c>
      <c r="H8" s="4" t="s">
        <v>61</v>
      </c>
      <c r="I8" s="4" t="s">
        <v>137</v>
      </c>
      <c r="J8" s="8" t="s">
        <v>138</v>
      </c>
      <c r="K8" s="4" t="s">
        <v>64</v>
      </c>
      <c r="L8" s="4" t="s">
        <v>139</v>
      </c>
      <c r="M8" s="4">
        <f t="shared" si="0"/>
        <v>200</v>
      </c>
      <c r="N8" s="4" t="s">
        <v>140</v>
      </c>
      <c r="O8" s="4" t="s">
        <v>141</v>
      </c>
      <c r="P8" s="4" t="s">
        <v>68</v>
      </c>
      <c r="Q8" s="4" t="s">
        <v>69</v>
      </c>
      <c r="R8" s="4" t="s">
        <v>70</v>
      </c>
      <c r="S8" s="4" t="s">
        <v>71</v>
      </c>
      <c r="T8" s="4"/>
      <c r="U8" s="4">
        <v>1</v>
      </c>
      <c r="V8" s="4">
        <v>1</v>
      </c>
      <c r="W8" s="4" t="s">
        <v>137</v>
      </c>
      <c r="X8" s="4" t="s">
        <v>141</v>
      </c>
      <c r="Y8" s="4"/>
      <c r="Z8" s="4"/>
      <c r="AA8" s="4"/>
    </row>
    <row r="9" spans="1:27" ht="15" customHeight="1" x14ac:dyDescent="0.3">
      <c r="A9" s="4" t="s">
        <v>142</v>
      </c>
      <c r="B9" s="4" t="s">
        <v>108</v>
      </c>
      <c r="C9" s="4" t="s">
        <v>143</v>
      </c>
      <c r="D9" s="4" t="s">
        <v>144</v>
      </c>
      <c r="E9" s="4" t="s">
        <v>145</v>
      </c>
      <c r="F9" s="4" t="s">
        <v>146</v>
      </c>
      <c r="G9" s="4" t="s">
        <v>147</v>
      </c>
      <c r="H9" s="4" t="s">
        <v>61</v>
      </c>
      <c r="I9" s="4" t="s">
        <v>148</v>
      </c>
      <c r="J9" s="8" t="s">
        <v>149</v>
      </c>
      <c r="K9" s="4" t="s">
        <v>64</v>
      </c>
      <c r="L9" s="4" t="s">
        <v>150</v>
      </c>
      <c r="M9" s="4">
        <f t="shared" si="0"/>
        <v>800</v>
      </c>
      <c r="N9" s="4" t="s">
        <v>151</v>
      </c>
      <c r="O9" s="4" t="s">
        <v>152</v>
      </c>
      <c r="P9" s="4" t="s">
        <v>68</v>
      </c>
      <c r="Q9" s="4" t="s">
        <v>69</v>
      </c>
      <c r="R9" s="4" t="s">
        <v>70</v>
      </c>
      <c r="S9" s="4" t="s">
        <v>71</v>
      </c>
      <c r="T9" s="4"/>
      <c r="U9" s="4">
        <v>1</v>
      </c>
      <c r="V9" s="4">
        <v>1</v>
      </c>
      <c r="W9" s="4" t="s">
        <v>148</v>
      </c>
      <c r="X9" s="4" t="s">
        <v>152</v>
      </c>
      <c r="Y9" s="4"/>
      <c r="Z9" s="4"/>
      <c r="AA9" s="4"/>
    </row>
    <row r="10" spans="1:27" ht="15" customHeight="1" x14ac:dyDescent="0.3">
      <c r="A10" s="4" t="s">
        <v>153</v>
      </c>
      <c r="B10" s="4" t="s">
        <v>154</v>
      </c>
      <c r="C10" s="4" t="s">
        <v>155</v>
      </c>
      <c r="D10" s="4" t="s">
        <v>133</v>
      </c>
      <c r="E10" s="4" t="s">
        <v>156</v>
      </c>
      <c r="F10" s="4" t="s">
        <v>157</v>
      </c>
      <c r="G10" s="4" t="s">
        <v>158</v>
      </c>
      <c r="H10" s="4" t="s">
        <v>61</v>
      </c>
      <c r="I10" s="4" t="s">
        <v>159</v>
      </c>
      <c r="J10" s="8" t="s">
        <v>160</v>
      </c>
      <c r="K10" s="4" t="s">
        <v>64</v>
      </c>
      <c r="L10" s="4" t="s">
        <v>161</v>
      </c>
      <c r="M10" s="4">
        <f t="shared" si="0"/>
        <v>500</v>
      </c>
      <c r="N10" s="4" t="s">
        <v>162</v>
      </c>
      <c r="O10" s="4" t="s">
        <v>163</v>
      </c>
      <c r="P10" s="4" t="s">
        <v>68</v>
      </c>
      <c r="Q10" s="4" t="s">
        <v>69</v>
      </c>
      <c r="R10" s="4" t="s">
        <v>70</v>
      </c>
      <c r="S10" s="4" t="s">
        <v>71</v>
      </c>
      <c r="T10" s="4"/>
      <c r="U10" s="4">
        <v>1</v>
      </c>
      <c r="V10" s="4">
        <v>1</v>
      </c>
      <c r="W10" s="4" t="s">
        <v>159</v>
      </c>
      <c r="X10" s="4" t="s">
        <v>163</v>
      </c>
      <c r="Y10" s="4"/>
      <c r="Z10" s="4"/>
      <c r="AA10" s="4"/>
    </row>
    <row r="11" spans="1:27" ht="15" customHeight="1" x14ac:dyDescent="0.3">
      <c r="A11" s="4" t="s">
        <v>164</v>
      </c>
      <c r="B11" s="4" t="s">
        <v>165</v>
      </c>
      <c r="C11" s="4" t="s">
        <v>166</v>
      </c>
      <c r="D11" s="4" t="s">
        <v>167</v>
      </c>
      <c r="E11" s="4" t="s">
        <v>168</v>
      </c>
      <c r="F11" s="4" t="s">
        <v>169</v>
      </c>
      <c r="G11" s="4" t="s">
        <v>170</v>
      </c>
      <c r="H11" s="4" t="s">
        <v>61</v>
      </c>
      <c r="I11" s="4" t="s">
        <v>171</v>
      </c>
      <c r="J11" s="8" t="s">
        <v>172</v>
      </c>
      <c r="K11" s="4" t="s">
        <v>64</v>
      </c>
      <c r="L11" s="4" t="s">
        <v>173</v>
      </c>
      <c r="M11" s="4">
        <f t="shared" si="0"/>
        <v>300</v>
      </c>
      <c r="N11" s="4" t="s">
        <v>174</v>
      </c>
      <c r="O11" s="4" t="s">
        <v>175</v>
      </c>
      <c r="P11" s="4" t="s">
        <v>68</v>
      </c>
      <c r="Q11" s="4" t="s">
        <v>69</v>
      </c>
      <c r="R11" s="4" t="s">
        <v>70</v>
      </c>
      <c r="S11" s="4" t="s">
        <v>71</v>
      </c>
      <c r="T11" s="4"/>
      <c r="U11" s="4">
        <v>1</v>
      </c>
      <c r="V11" s="4">
        <v>1</v>
      </c>
      <c r="W11" s="4" t="s">
        <v>171</v>
      </c>
      <c r="X11" s="4" t="s">
        <v>175</v>
      </c>
      <c r="Y11" s="4"/>
      <c r="Z11" s="4"/>
      <c r="AA11" s="4"/>
    </row>
    <row r="12" spans="1:27" ht="15" customHeight="1" x14ac:dyDescent="0.3">
      <c r="A12" s="4" t="s">
        <v>56</v>
      </c>
      <c r="B12" s="4" t="s">
        <v>176</v>
      </c>
      <c r="C12" s="4" t="s">
        <v>177</v>
      </c>
      <c r="D12" s="4" t="s">
        <v>178</v>
      </c>
      <c r="E12" s="4" t="s">
        <v>179</v>
      </c>
      <c r="F12" s="4" t="s">
        <v>180</v>
      </c>
      <c r="G12" s="4" t="s">
        <v>181</v>
      </c>
      <c r="H12" s="4" t="s">
        <v>61</v>
      </c>
      <c r="I12" s="4" t="s">
        <v>182</v>
      </c>
      <c r="J12" s="8" t="s">
        <v>183</v>
      </c>
      <c r="K12" s="4" t="s">
        <v>64</v>
      </c>
      <c r="L12" s="4" t="s">
        <v>184</v>
      </c>
      <c r="M12" s="4">
        <f t="shared" si="0"/>
        <v>100</v>
      </c>
      <c r="N12" s="4" t="s">
        <v>188</v>
      </c>
      <c r="O12" s="4" t="s">
        <v>189</v>
      </c>
      <c r="P12" s="4" t="s">
        <v>68</v>
      </c>
      <c r="Q12" s="4" t="s">
        <v>69</v>
      </c>
      <c r="R12" s="4" t="s">
        <v>70</v>
      </c>
      <c r="S12" s="4" t="s">
        <v>71</v>
      </c>
      <c r="T12" s="4"/>
      <c r="U12" s="4">
        <v>1</v>
      </c>
      <c r="V12" s="4">
        <v>1</v>
      </c>
      <c r="W12" s="4" t="s">
        <v>182</v>
      </c>
      <c r="X12" s="4" t="s">
        <v>189</v>
      </c>
      <c r="Y12" s="4"/>
      <c r="Z12" s="4"/>
      <c r="AA12" s="4"/>
    </row>
    <row r="13" spans="1:27" ht="15" customHeight="1" x14ac:dyDescent="0.3">
      <c r="A13" s="4" t="s">
        <v>56</v>
      </c>
      <c r="B13" s="4" t="s">
        <v>176</v>
      </c>
      <c r="C13" s="4" t="s">
        <v>177</v>
      </c>
      <c r="D13" s="4" t="s">
        <v>178</v>
      </c>
      <c r="E13" s="4" t="s">
        <v>179</v>
      </c>
      <c r="F13" s="4" t="s">
        <v>180</v>
      </c>
      <c r="G13" s="4" t="s">
        <v>181</v>
      </c>
      <c r="H13" s="4" t="s">
        <v>61</v>
      </c>
      <c r="I13" s="4" t="s">
        <v>185</v>
      </c>
      <c r="J13" s="8" t="s">
        <v>186</v>
      </c>
      <c r="K13" s="4" t="s">
        <v>64</v>
      </c>
      <c r="L13" s="4" t="s">
        <v>187</v>
      </c>
      <c r="M13" s="4">
        <f t="shared" si="0"/>
        <v>300</v>
      </c>
      <c r="N13" s="4" t="s">
        <v>190</v>
      </c>
      <c r="O13" s="4" t="s">
        <v>189</v>
      </c>
      <c r="P13" s="4" t="s">
        <v>68</v>
      </c>
      <c r="Q13" s="4" t="s">
        <v>69</v>
      </c>
      <c r="R13" s="4" t="s">
        <v>70</v>
      </c>
      <c r="S13" s="4" t="s">
        <v>71</v>
      </c>
      <c r="T13" s="4"/>
      <c r="U13" s="4">
        <v>1</v>
      </c>
      <c r="V13" s="4">
        <v>1</v>
      </c>
      <c r="W13" s="4" t="s">
        <v>185</v>
      </c>
      <c r="X13" s="4" t="s">
        <v>189</v>
      </c>
      <c r="Y13" s="4"/>
      <c r="Z13" s="4"/>
      <c r="AA13" s="4"/>
    </row>
    <row r="14" spans="1:27" ht="15" customHeight="1" x14ac:dyDescent="0.3">
      <c r="A14" s="4" t="s">
        <v>164</v>
      </c>
      <c r="B14" s="4" t="s">
        <v>165</v>
      </c>
      <c r="C14" s="4" t="s">
        <v>166</v>
      </c>
      <c r="D14" s="4" t="s">
        <v>167</v>
      </c>
      <c r="E14" s="4" t="s">
        <v>168</v>
      </c>
      <c r="F14" s="4" t="s">
        <v>169</v>
      </c>
      <c r="G14" s="4" t="s">
        <v>170</v>
      </c>
      <c r="H14" s="4" t="s">
        <v>61</v>
      </c>
      <c r="I14" s="4" t="s">
        <v>191</v>
      </c>
      <c r="J14" s="8" t="s">
        <v>192</v>
      </c>
      <c r="K14" s="4" t="s">
        <v>64</v>
      </c>
      <c r="L14" s="4" t="s">
        <v>193</v>
      </c>
      <c r="M14" s="4">
        <f t="shared" si="0"/>
        <v>100</v>
      </c>
      <c r="N14" s="4" t="s">
        <v>194</v>
      </c>
      <c r="O14" s="4" t="s">
        <v>175</v>
      </c>
      <c r="P14" s="4" t="s">
        <v>68</v>
      </c>
      <c r="Q14" s="4" t="s">
        <v>69</v>
      </c>
      <c r="R14" s="4" t="s">
        <v>70</v>
      </c>
      <c r="S14" s="4" t="s">
        <v>71</v>
      </c>
      <c r="T14" s="4"/>
      <c r="U14" s="4">
        <v>1</v>
      </c>
      <c r="V14" s="4">
        <v>1</v>
      </c>
      <c r="W14" s="4" t="s">
        <v>191</v>
      </c>
      <c r="X14" s="4" t="s">
        <v>175</v>
      </c>
      <c r="Y14" s="4"/>
      <c r="Z14" s="4"/>
      <c r="AA14" s="4"/>
    </row>
    <row r="15" spans="1:27" ht="15" customHeight="1" x14ac:dyDescent="0.3">
      <c r="A15" s="4" t="s">
        <v>153</v>
      </c>
      <c r="B15" s="4" t="s">
        <v>154</v>
      </c>
      <c r="C15" s="4" t="s">
        <v>155</v>
      </c>
      <c r="D15" s="4" t="s">
        <v>133</v>
      </c>
      <c r="E15" s="4" t="s">
        <v>156</v>
      </c>
      <c r="F15" s="4" t="s">
        <v>157</v>
      </c>
      <c r="G15" s="4" t="s">
        <v>158</v>
      </c>
      <c r="H15" s="4" t="s">
        <v>61</v>
      </c>
      <c r="I15" s="4" t="s">
        <v>195</v>
      </c>
      <c r="J15" s="8" t="s">
        <v>196</v>
      </c>
      <c r="K15" s="4" t="s">
        <v>64</v>
      </c>
      <c r="L15" s="4" t="s">
        <v>197</v>
      </c>
      <c r="M15" s="4">
        <f t="shared" si="0"/>
        <v>400</v>
      </c>
      <c r="N15" s="4" t="s">
        <v>198</v>
      </c>
      <c r="O15" s="4" t="s">
        <v>163</v>
      </c>
      <c r="P15" s="4" t="s">
        <v>68</v>
      </c>
      <c r="Q15" s="4" t="s">
        <v>69</v>
      </c>
      <c r="R15" s="4" t="s">
        <v>70</v>
      </c>
      <c r="S15" s="4" t="s">
        <v>71</v>
      </c>
      <c r="T15" s="4"/>
      <c r="U15" s="4">
        <v>1</v>
      </c>
      <c r="V15" s="4">
        <v>1</v>
      </c>
      <c r="W15" s="4" t="s">
        <v>195</v>
      </c>
      <c r="X15" s="4" t="s">
        <v>163</v>
      </c>
      <c r="Y15" s="4"/>
      <c r="Z15" s="4"/>
      <c r="AA15" s="4"/>
    </row>
    <row r="16" spans="1:27" ht="15" customHeight="1" x14ac:dyDescent="0.3">
      <c r="A16" s="4" t="s">
        <v>132</v>
      </c>
      <c r="B16" s="4" t="s">
        <v>199</v>
      </c>
      <c r="C16" s="4" t="s">
        <v>166</v>
      </c>
      <c r="D16" s="4" t="s">
        <v>200</v>
      </c>
      <c r="E16" s="4" t="s">
        <v>201</v>
      </c>
      <c r="F16" s="4" t="s">
        <v>202</v>
      </c>
      <c r="G16" s="4" t="s">
        <v>203</v>
      </c>
      <c r="H16" s="4" t="s">
        <v>61</v>
      </c>
      <c r="I16" s="4" t="s">
        <v>204</v>
      </c>
      <c r="J16" s="8" t="s">
        <v>205</v>
      </c>
      <c r="K16" s="4" t="s">
        <v>64</v>
      </c>
      <c r="L16" s="4" t="s">
        <v>206</v>
      </c>
      <c r="M16" s="4">
        <f t="shared" si="0"/>
        <v>600</v>
      </c>
      <c r="N16" s="4" t="s">
        <v>207</v>
      </c>
      <c r="O16" s="4" t="s">
        <v>208</v>
      </c>
      <c r="P16" s="4" t="s">
        <v>68</v>
      </c>
      <c r="Q16" s="4" t="s">
        <v>69</v>
      </c>
      <c r="R16" s="4" t="s">
        <v>70</v>
      </c>
      <c r="S16" s="4" t="s">
        <v>71</v>
      </c>
      <c r="T16" s="4"/>
      <c r="U16" s="4">
        <v>1</v>
      </c>
      <c r="V16" s="4">
        <v>1</v>
      </c>
      <c r="W16" s="4" t="s">
        <v>204</v>
      </c>
      <c r="X16" s="4" t="s">
        <v>208</v>
      </c>
      <c r="Y16" s="4"/>
      <c r="Z16" s="4"/>
      <c r="AA16" s="4"/>
    </row>
    <row r="17" spans="1:27" ht="15" customHeight="1" x14ac:dyDescent="0.3">
      <c r="A17" s="4" t="s">
        <v>209</v>
      </c>
      <c r="B17" s="4" t="s">
        <v>210</v>
      </c>
      <c r="C17" s="4" t="s">
        <v>119</v>
      </c>
      <c r="D17" s="4" t="s">
        <v>211</v>
      </c>
      <c r="E17" s="4" t="s">
        <v>212</v>
      </c>
      <c r="F17" s="4" t="s">
        <v>213</v>
      </c>
      <c r="G17" s="4" t="s">
        <v>214</v>
      </c>
      <c r="H17" s="4" t="s">
        <v>61</v>
      </c>
      <c r="I17" s="4" t="s">
        <v>215</v>
      </c>
      <c r="J17" s="8" t="s">
        <v>216</v>
      </c>
      <c r="K17" s="4" t="s">
        <v>64</v>
      </c>
      <c r="L17" s="4" t="s">
        <v>217</v>
      </c>
      <c r="M17" s="4">
        <f t="shared" si="0"/>
        <v>200</v>
      </c>
      <c r="N17" s="4" t="s">
        <v>218</v>
      </c>
      <c r="O17" s="4" t="s">
        <v>219</v>
      </c>
      <c r="P17" s="4" t="s">
        <v>68</v>
      </c>
      <c r="Q17" s="4" t="s">
        <v>69</v>
      </c>
      <c r="R17" s="4" t="s">
        <v>70</v>
      </c>
      <c r="S17" s="4" t="s">
        <v>71</v>
      </c>
      <c r="T17" s="4"/>
      <c r="U17" s="4">
        <v>1</v>
      </c>
      <c r="V17" s="4">
        <v>1</v>
      </c>
      <c r="W17" s="4" t="s">
        <v>215</v>
      </c>
      <c r="X17" s="4" t="s">
        <v>219</v>
      </c>
      <c r="Y17" s="4"/>
      <c r="Z17" s="4"/>
      <c r="AA17" s="4"/>
    </row>
    <row r="18" spans="1:27" ht="15" customHeight="1" x14ac:dyDescent="0.3">
      <c r="A18" s="4" t="s">
        <v>220</v>
      </c>
      <c r="B18" s="4" t="s">
        <v>221</v>
      </c>
      <c r="C18" s="4" t="s">
        <v>121</v>
      </c>
      <c r="D18" s="4" t="s">
        <v>222</v>
      </c>
      <c r="E18" s="4" t="s">
        <v>223</v>
      </c>
      <c r="F18" s="4" t="s">
        <v>224</v>
      </c>
      <c r="G18" s="4" t="s">
        <v>225</v>
      </c>
      <c r="H18" s="4" t="s">
        <v>61</v>
      </c>
      <c r="I18" s="4" t="s">
        <v>226</v>
      </c>
      <c r="J18" s="8" t="s">
        <v>227</v>
      </c>
      <c r="K18" s="4" t="s">
        <v>64</v>
      </c>
      <c r="L18" s="4" t="s">
        <v>228</v>
      </c>
      <c r="M18" s="4">
        <f t="shared" si="0"/>
        <v>400</v>
      </c>
      <c r="N18" s="4" t="s">
        <v>232</v>
      </c>
      <c r="O18" s="4" t="s">
        <v>233</v>
      </c>
      <c r="P18" s="4" t="s">
        <v>68</v>
      </c>
      <c r="Q18" s="4" t="s">
        <v>69</v>
      </c>
      <c r="R18" s="4" t="s">
        <v>70</v>
      </c>
      <c r="S18" s="4" t="s">
        <v>71</v>
      </c>
      <c r="T18" s="4"/>
      <c r="U18" s="4">
        <v>1</v>
      </c>
      <c r="V18" s="4">
        <v>1</v>
      </c>
      <c r="W18" s="4" t="s">
        <v>226</v>
      </c>
      <c r="X18" s="4" t="s">
        <v>233</v>
      </c>
      <c r="Y18" s="4"/>
      <c r="Z18" s="4"/>
      <c r="AA18" s="4"/>
    </row>
    <row r="19" spans="1:27" ht="15" customHeight="1" x14ac:dyDescent="0.3">
      <c r="A19" s="4" t="s">
        <v>220</v>
      </c>
      <c r="B19" s="4" t="s">
        <v>221</v>
      </c>
      <c r="C19" s="4" t="s">
        <v>121</v>
      </c>
      <c r="D19" s="4" t="s">
        <v>222</v>
      </c>
      <c r="E19" s="4" t="s">
        <v>223</v>
      </c>
      <c r="F19" s="4" t="s">
        <v>224</v>
      </c>
      <c r="G19" s="4" t="s">
        <v>225</v>
      </c>
      <c r="H19" s="4" t="s">
        <v>61</v>
      </c>
      <c r="I19" s="4" t="s">
        <v>229</v>
      </c>
      <c r="J19" s="8" t="s">
        <v>230</v>
      </c>
      <c r="K19" s="4" t="s">
        <v>64</v>
      </c>
      <c r="L19" s="4" t="s">
        <v>231</v>
      </c>
      <c r="M19" s="4">
        <f t="shared" si="0"/>
        <v>600</v>
      </c>
      <c r="N19" s="4" t="s">
        <v>234</v>
      </c>
      <c r="O19" s="4" t="s">
        <v>233</v>
      </c>
      <c r="P19" s="4" t="s">
        <v>68</v>
      </c>
      <c r="Q19" s="4" t="s">
        <v>69</v>
      </c>
      <c r="R19" s="4" t="s">
        <v>70</v>
      </c>
      <c r="S19" s="4" t="s">
        <v>71</v>
      </c>
      <c r="T19" s="4"/>
      <c r="U19" s="4">
        <v>1</v>
      </c>
      <c r="V19" s="4">
        <v>1</v>
      </c>
      <c r="W19" s="4" t="s">
        <v>229</v>
      </c>
      <c r="X19" s="4" t="s">
        <v>233</v>
      </c>
      <c r="Y19" s="4"/>
      <c r="Z19" s="4"/>
      <c r="AA19" s="4"/>
    </row>
    <row r="20" spans="1:27" ht="15" customHeight="1" x14ac:dyDescent="0.3">
      <c r="A20" s="4" t="s">
        <v>74</v>
      </c>
      <c r="B20" s="4" t="s">
        <v>235</v>
      </c>
      <c r="C20" s="4" t="s">
        <v>119</v>
      </c>
      <c r="D20" s="4" t="s">
        <v>236</v>
      </c>
      <c r="E20" s="4" t="s">
        <v>237</v>
      </c>
      <c r="F20" s="4" t="s">
        <v>238</v>
      </c>
      <c r="G20" s="4" t="s">
        <v>239</v>
      </c>
      <c r="H20" s="4" t="s">
        <v>61</v>
      </c>
      <c r="I20" s="4" t="s">
        <v>240</v>
      </c>
      <c r="J20" s="8" t="s">
        <v>241</v>
      </c>
      <c r="K20" s="4" t="s">
        <v>64</v>
      </c>
      <c r="L20" s="4" t="s">
        <v>242</v>
      </c>
      <c r="M20" s="4">
        <f t="shared" si="0"/>
        <v>600</v>
      </c>
      <c r="N20" s="4" t="s">
        <v>243</v>
      </c>
      <c r="O20" s="4" t="s">
        <v>244</v>
      </c>
      <c r="P20" s="4" t="s">
        <v>68</v>
      </c>
      <c r="Q20" s="4" t="s">
        <v>69</v>
      </c>
      <c r="R20" s="4" t="s">
        <v>70</v>
      </c>
      <c r="S20" s="4" t="s">
        <v>71</v>
      </c>
      <c r="T20" s="4"/>
      <c r="U20" s="4">
        <v>1</v>
      </c>
      <c r="V20" s="4">
        <v>1</v>
      </c>
      <c r="W20" s="4" t="s">
        <v>240</v>
      </c>
      <c r="X20" s="4" t="s">
        <v>244</v>
      </c>
      <c r="Y20" s="4"/>
      <c r="Z20" s="4"/>
      <c r="AA20" s="4"/>
    </row>
    <row r="21" spans="1:27" ht="15" customHeight="1" x14ac:dyDescent="0.3">
      <c r="A21" s="4" t="s">
        <v>245</v>
      </c>
      <c r="B21" s="4" t="s">
        <v>246</v>
      </c>
      <c r="C21" s="4" t="s">
        <v>247</v>
      </c>
      <c r="D21" s="4" t="s">
        <v>248</v>
      </c>
      <c r="E21" s="4" t="s">
        <v>249</v>
      </c>
      <c r="F21" s="4" t="s">
        <v>250</v>
      </c>
      <c r="G21" s="4" t="s">
        <v>251</v>
      </c>
      <c r="H21" s="4" t="s">
        <v>61</v>
      </c>
      <c r="I21" s="4" t="s">
        <v>252</v>
      </c>
      <c r="J21" s="8" t="s">
        <v>253</v>
      </c>
      <c r="K21" s="4" t="s">
        <v>64</v>
      </c>
      <c r="L21" s="4" t="s">
        <v>254</v>
      </c>
      <c r="M21" s="4">
        <f t="shared" si="0"/>
        <v>200</v>
      </c>
      <c r="N21" s="4" t="s">
        <v>255</v>
      </c>
      <c r="O21" s="4" t="s">
        <v>256</v>
      </c>
      <c r="P21" s="4" t="s">
        <v>68</v>
      </c>
      <c r="Q21" s="4" t="s">
        <v>69</v>
      </c>
      <c r="R21" s="4" t="s">
        <v>70</v>
      </c>
      <c r="S21" s="4" t="s">
        <v>71</v>
      </c>
      <c r="T21" s="4"/>
      <c r="U21" s="4">
        <v>1</v>
      </c>
      <c r="V21" s="4">
        <v>1</v>
      </c>
      <c r="W21" s="4" t="s">
        <v>252</v>
      </c>
      <c r="X21" s="4" t="s">
        <v>256</v>
      </c>
      <c r="Y21" s="4"/>
      <c r="Z21" s="4"/>
      <c r="AA21" s="4"/>
    </row>
    <row r="22" spans="1:27" ht="15" customHeight="1" x14ac:dyDescent="0.3">
      <c r="A22" s="4" t="s">
        <v>257</v>
      </c>
      <c r="B22" s="4" t="s">
        <v>258</v>
      </c>
      <c r="C22" s="4" t="s">
        <v>259</v>
      </c>
      <c r="D22" s="4" t="s">
        <v>260</v>
      </c>
      <c r="E22" s="4" t="s">
        <v>261</v>
      </c>
      <c r="F22" s="4" t="s">
        <v>262</v>
      </c>
      <c r="G22" s="4" t="s">
        <v>263</v>
      </c>
      <c r="H22" s="4" t="s">
        <v>61</v>
      </c>
      <c r="I22" s="4" t="s">
        <v>264</v>
      </c>
      <c r="J22" s="8" t="s">
        <v>265</v>
      </c>
      <c r="K22" s="4" t="s">
        <v>64</v>
      </c>
      <c r="L22" s="4" t="s">
        <v>266</v>
      </c>
      <c r="M22" s="4">
        <f t="shared" si="0"/>
        <v>700</v>
      </c>
      <c r="N22" s="4" t="s">
        <v>267</v>
      </c>
      <c r="O22" s="4" t="s">
        <v>268</v>
      </c>
      <c r="P22" s="4" t="s">
        <v>68</v>
      </c>
      <c r="Q22" s="4" t="s">
        <v>69</v>
      </c>
      <c r="R22" s="4" t="s">
        <v>70</v>
      </c>
      <c r="S22" s="4" t="s">
        <v>71</v>
      </c>
      <c r="T22" s="4"/>
      <c r="U22" s="4">
        <v>1</v>
      </c>
      <c r="V22" s="4">
        <v>1</v>
      </c>
      <c r="W22" s="4" t="s">
        <v>264</v>
      </c>
      <c r="X22" s="4" t="s">
        <v>268</v>
      </c>
      <c r="Y22" s="4"/>
      <c r="Z22" s="4"/>
      <c r="AA22" s="4"/>
    </row>
    <row r="23" spans="1:27" ht="15" customHeight="1" x14ac:dyDescent="0.3">
      <c r="A23" s="4" t="s">
        <v>257</v>
      </c>
      <c r="B23" s="4" t="s">
        <v>258</v>
      </c>
      <c r="C23" s="4" t="s">
        <v>259</v>
      </c>
      <c r="D23" s="4" t="s">
        <v>260</v>
      </c>
      <c r="E23" s="4" t="s">
        <v>261</v>
      </c>
      <c r="F23" s="4" t="s">
        <v>262</v>
      </c>
      <c r="G23" s="4" t="s">
        <v>263</v>
      </c>
      <c r="H23" s="4" t="s">
        <v>61</v>
      </c>
      <c r="I23" s="4" t="s">
        <v>269</v>
      </c>
      <c r="J23" s="8" t="s">
        <v>270</v>
      </c>
      <c r="K23" s="4" t="s">
        <v>64</v>
      </c>
      <c r="L23" s="4" t="s">
        <v>271</v>
      </c>
      <c r="M23" s="4">
        <f t="shared" si="0"/>
        <v>200</v>
      </c>
      <c r="N23" s="4" t="s">
        <v>272</v>
      </c>
      <c r="O23" s="4" t="s">
        <v>268</v>
      </c>
      <c r="P23" s="4" t="s">
        <v>68</v>
      </c>
      <c r="Q23" s="4" t="s">
        <v>69</v>
      </c>
      <c r="R23" s="4" t="s">
        <v>70</v>
      </c>
      <c r="S23" s="4" t="s">
        <v>71</v>
      </c>
      <c r="T23" s="4"/>
      <c r="U23" s="4">
        <v>1</v>
      </c>
      <c r="V23" s="4">
        <v>1</v>
      </c>
      <c r="W23" s="4" t="s">
        <v>269</v>
      </c>
      <c r="X23" s="4" t="s">
        <v>268</v>
      </c>
      <c r="Y23" s="4"/>
      <c r="Z23" s="4"/>
      <c r="AA23" s="4"/>
    </row>
    <row r="24" spans="1:27" ht="15" customHeight="1" x14ac:dyDescent="0.3">
      <c r="A24" s="4" t="s">
        <v>273</v>
      </c>
      <c r="B24" s="4" t="s">
        <v>274</v>
      </c>
      <c r="C24" s="4" t="s">
        <v>275</v>
      </c>
      <c r="D24" s="4" t="s">
        <v>211</v>
      </c>
      <c r="E24" s="4" t="s">
        <v>276</v>
      </c>
      <c r="F24" s="4" t="s">
        <v>277</v>
      </c>
      <c r="G24" s="4" t="s">
        <v>278</v>
      </c>
      <c r="H24" s="4" t="s">
        <v>61</v>
      </c>
      <c r="I24" s="4" t="s">
        <v>279</v>
      </c>
      <c r="J24" s="8" t="s">
        <v>280</v>
      </c>
      <c r="K24" s="4" t="s">
        <v>64</v>
      </c>
      <c r="L24" s="4" t="s">
        <v>281</v>
      </c>
      <c r="M24" s="4">
        <f t="shared" si="0"/>
        <v>100</v>
      </c>
      <c r="N24" s="4" t="s">
        <v>282</v>
      </c>
      <c r="O24" s="4" t="s">
        <v>283</v>
      </c>
      <c r="P24" s="4" t="s">
        <v>68</v>
      </c>
      <c r="Q24" s="4" t="s">
        <v>69</v>
      </c>
      <c r="R24" s="4" t="s">
        <v>70</v>
      </c>
      <c r="S24" s="4" t="s">
        <v>71</v>
      </c>
      <c r="T24" s="4"/>
      <c r="U24" s="4">
        <v>1</v>
      </c>
      <c r="V24" s="4">
        <v>1</v>
      </c>
      <c r="W24" s="4" t="s">
        <v>279</v>
      </c>
      <c r="X24" s="4" t="s">
        <v>283</v>
      </c>
      <c r="Y24" s="4"/>
      <c r="Z24" s="4"/>
      <c r="AA24" s="4"/>
    </row>
    <row r="25" spans="1:27" ht="15" customHeight="1" x14ac:dyDescent="0.3">
      <c r="A25" s="4" t="s">
        <v>284</v>
      </c>
      <c r="B25" s="4" t="s">
        <v>285</v>
      </c>
      <c r="C25" s="4" t="s">
        <v>132</v>
      </c>
      <c r="D25" s="4" t="s">
        <v>286</v>
      </c>
      <c r="E25" s="4" t="s">
        <v>287</v>
      </c>
      <c r="F25" s="4" t="s">
        <v>288</v>
      </c>
      <c r="G25" s="4" t="s">
        <v>289</v>
      </c>
      <c r="H25" s="4" t="s">
        <v>61</v>
      </c>
      <c r="I25" s="4" t="s">
        <v>290</v>
      </c>
      <c r="J25" s="8" t="s">
        <v>291</v>
      </c>
      <c r="K25" s="4" t="s">
        <v>64</v>
      </c>
      <c r="L25" s="4" t="s">
        <v>292</v>
      </c>
      <c r="M25" s="4">
        <f t="shared" si="0"/>
        <v>200</v>
      </c>
      <c r="N25" s="4" t="s">
        <v>293</v>
      </c>
      <c r="O25" s="4" t="s">
        <v>294</v>
      </c>
      <c r="P25" s="4" t="s">
        <v>68</v>
      </c>
      <c r="Q25" s="4" t="s">
        <v>69</v>
      </c>
      <c r="R25" s="4" t="s">
        <v>70</v>
      </c>
      <c r="S25" s="4" t="s">
        <v>71</v>
      </c>
      <c r="T25" s="4"/>
      <c r="U25" s="4">
        <v>1</v>
      </c>
      <c r="V25" s="4">
        <v>1</v>
      </c>
      <c r="W25" s="4" t="s">
        <v>290</v>
      </c>
      <c r="X25" s="4" t="s">
        <v>294</v>
      </c>
      <c r="Y25" s="4"/>
      <c r="Z25" s="4"/>
      <c r="AA25" s="4"/>
    </row>
    <row r="26" spans="1:27" ht="15" customHeight="1" x14ac:dyDescent="0.3">
      <c r="A26" s="4" t="s">
        <v>56</v>
      </c>
      <c r="B26" s="4" t="s">
        <v>295</v>
      </c>
      <c r="C26" s="4" t="s">
        <v>296</v>
      </c>
      <c r="D26" s="4" t="s">
        <v>297</v>
      </c>
      <c r="E26" s="4" t="s">
        <v>298</v>
      </c>
      <c r="F26" s="4" t="s">
        <v>299</v>
      </c>
      <c r="G26" s="4" t="s">
        <v>300</v>
      </c>
      <c r="H26" s="4" t="s">
        <v>61</v>
      </c>
      <c r="I26" s="4" t="s">
        <v>301</v>
      </c>
      <c r="J26" s="8" t="s">
        <v>302</v>
      </c>
      <c r="K26" s="4" t="s">
        <v>64</v>
      </c>
      <c r="L26" s="4" t="s">
        <v>303</v>
      </c>
      <c r="M26" s="4">
        <f t="shared" si="0"/>
        <v>300</v>
      </c>
      <c r="N26" s="4" t="s">
        <v>304</v>
      </c>
      <c r="O26" s="4" t="s">
        <v>305</v>
      </c>
      <c r="P26" s="4" t="s">
        <v>68</v>
      </c>
      <c r="Q26" s="4" t="s">
        <v>69</v>
      </c>
      <c r="R26" s="4" t="s">
        <v>70</v>
      </c>
      <c r="S26" s="4" t="s">
        <v>71</v>
      </c>
      <c r="T26" s="4"/>
      <c r="U26" s="4">
        <v>1</v>
      </c>
      <c r="V26" s="4">
        <v>1</v>
      </c>
      <c r="W26" s="4" t="s">
        <v>301</v>
      </c>
      <c r="X26" s="4" t="s">
        <v>305</v>
      </c>
      <c r="Y26" s="4"/>
      <c r="Z26" s="4"/>
      <c r="AA26" s="4"/>
    </row>
    <row r="27" spans="1:27" ht="15" customHeight="1" x14ac:dyDescent="0.3">
      <c r="A27" s="4" t="s">
        <v>306</v>
      </c>
      <c r="B27" s="4" t="s">
        <v>307</v>
      </c>
      <c r="C27" s="4" t="s">
        <v>72</v>
      </c>
      <c r="D27" s="4" t="s">
        <v>308</v>
      </c>
      <c r="E27" s="4" t="s">
        <v>309</v>
      </c>
      <c r="F27" s="4" t="s">
        <v>310</v>
      </c>
      <c r="G27" s="4" t="s">
        <v>311</v>
      </c>
      <c r="H27" s="4" t="s">
        <v>61</v>
      </c>
      <c r="I27" s="4" t="s">
        <v>312</v>
      </c>
      <c r="J27" s="8" t="s">
        <v>313</v>
      </c>
      <c r="K27" s="4" t="s">
        <v>64</v>
      </c>
      <c r="L27" s="4" t="s">
        <v>314</v>
      </c>
      <c r="M27" s="4">
        <f t="shared" si="0"/>
        <v>500</v>
      </c>
      <c r="N27" s="4" t="s">
        <v>315</v>
      </c>
      <c r="O27" s="4" t="s">
        <v>316</v>
      </c>
      <c r="P27" s="4" t="s">
        <v>68</v>
      </c>
      <c r="Q27" s="4" t="s">
        <v>69</v>
      </c>
      <c r="R27" s="4" t="s">
        <v>70</v>
      </c>
      <c r="S27" s="4" t="s">
        <v>71</v>
      </c>
      <c r="T27" s="4"/>
      <c r="U27" s="4">
        <v>1</v>
      </c>
      <c r="V27" s="4">
        <v>1</v>
      </c>
      <c r="W27" s="4" t="s">
        <v>312</v>
      </c>
      <c r="X27" s="4" t="s">
        <v>316</v>
      </c>
      <c r="Y27" s="4"/>
      <c r="Z27" s="4"/>
      <c r="AA27" s="4"/>
    </row>
    <row r="28" spans="1:27" ht="15" customHeight="1" x14ac:dyDescent="0.3">
      <c r="A28" s="4" t="s">
        <v>132</v>
      </c>
      <c r="B28" s="4" t="s">
        <v>245</v>
      </c>
      <c r="C28" s="4" t="s">
        <v>56</v>
      </c>
      <c r="D28" s="4" t="s">
        <v>133</v>
      </c>
      <c r="E28" s="4" t="s">
        <v>317</v>
      </c>
      <c r="F28" s="4" t="s">
        <v>135</v>
      </c>
      <c r="G28" s="4" t="s">
        <v>318</v>
      </c>
      <c r="H28" s="4" t="s">
        <v>61</v>
      </c>
      <c r="I28" s="4" t="s">
        <v>319</v>
      </c>
      <c r="J28" s="8" t="s">
        <v>320</v>
      </c>
      <c r="K28" s="4" t="s">
        <v>64</v>
      </c>
      <c r="L28" s="4" t="s">
        <v>321</v>
      </c>
      <c r="M28" s="4">
        <f t="shared" si="0"/>
        <v>400</v>
      </c>
      <c r="N28" s="4" t="s">
        <v>322</v>
      </c>
      <c r="O28" s="4" t="s">
        <v>323</v>
      </c>
      <c r="P28" s="4" t="s">
        <v>68</v>
      </c>
      <c r="Q28" s="4" t="s">
        <v>69</v>
      </c>
      <c r="R28" s="4" t="s">
        <v>70</v>
      </c>
      <c r="S28" s="4" t="s">
        <v>71</v>
      </c>
      <c r="T28" s="4"/>
      <c r="U28" s="4">
        <v>1</v>
      </c>
      <c r="V28" s="4">
        <v>1</v>
      </c>
      <c r="W28" s="4" t="s">
        <v>319</v>
      </c>
      <c r="X28" s="4" t="s">
        <v>323</v>
      </c>
      <c r="Y28" s="4"/>
      <c r="Z28" s="4"/>
      <c r="AA28" s="4"/>
    </row>
    <row r="29" spans="1:27" ht="15" customHeight="1" x14ac:dyDescent="0.3">
      <c r="A29" s="4" t="s">
        <v>56</v>
      </c>
      <c r="B29" s="4" t="s">
        <v>324</v>
      </c>
      <c r="C29" s="4" t="s">
        <v>325</v>
      </c>
      <c r="D29" s="4" t="s">
        <v>326</v>
      </c>
      <c r="E29" s="4" t="s">
        <v>327</v>
      </c>
      <c r="F29" s="4" t="s">
        <v>328</v>
      </c>
      <c r="G29" s="4" t="s">
        <v>329</v>
      </c>
      <c r="H29" s="4" t="s">
        <v>61</v>
      </c>
      <c r="I29" s="4" t="s">
        <v>330</v>
      </c>
      <c r="J29" s="8" t="s">
        <v>331</v>
      </c>
      <c r="K29" s="4" t="s">
        <v>64</v>
      </c>
      <c r="L29" s="4" t="s">
        <v>332</v>
      </c>
      <c r="M29" s="4">
        <f t="shared" si="0"/>
        <v>300</v>
      </c>
      <c r="N29" s="4" t="s">
        <v>333</v>
      </c>
      <c r="O29" s="4" t="s">
        <v>334</v>
      </c>
      <c r="P29" s="4" t="s">
        <v>68</v>
      </c>
      <c r="Q29" s="4" t="s">
        <v>69</v>
      </c>
      <c r="R29" s="4" t="s">
        <v>70</v>
      </c>
      <c r="S29" s="4" t="s">
        <v>71</v>
      </c>
      <c r="T29" s="4"/>
      <c r="U29" s="4">
        <v>1</v>
      </c>
      <c r="V29" s="4">
        <v>1</v>
      </c>
      <c r="W29" s="4" t="s">
        <v>330</v>
      </c>
      <c r="X29" s="4" t="s">
        <v>334</v>
      </c>
      <c r="Y29" s="4"/>
      <c r="Z29" s="4"/>
      <c r="AA29" s="4"/>
    </row>
    <row r="30" spans="1:27" ht="15" customHeight="1" x14ac:dyDescent="0.3">
      <c r="A30" s="4" t="s">
        <v>56</v>
      </c>
      <c r="B30" s="4" t="s">
        <v>335</v>
      </c>
      <c r="C30" s="4" t="s">
        <v>74</v>
      </c>
      <c r="D30" s="4" t="s">
        <v>144</v>
      </c>
      <c r="E30" s="4" t="s">
        <v>336</v>
      </c>
      <c r="F30" s="4" t="s">
        <v>337</v>
      </c>
      <c r="G30" s="4" t="s">
        <v>338</v>
      </c>
      <c r="H30" s="4" t="s">
        <v>61</v>
      </c>
      <c r="I30" s="4" t="s">
        <v>339</v>
      </c>
      <c r="J30" s="8" t="s">
        <v>340</v>
      </c>
      <c r="K30" s="4" t="s">
        <v>64</v>
      </c>
      <c r="L30" s="4" t="s">
        <v>341</v>
      </c>
      <c r="M30" s="4">
        <f t="shared" si="0"/>
        <v>800</v>
      </c>
      <c r="N30" s="4" t="s">
        <v>350</v>
      </c>
      <c r="O30" s="4" t="s">
        <v>351</v>
      </c>
      <c r="P30" s="4" t="s">
        <v>68</v>
      </c>
      <c r="Q30" s="4" t="s">
        <v>69</v>
      </c>
      <c r="R30" s="4" t="s">
        <v>70</v>
      </c>
      <c r="S30" s="4" t="s">
        <v>71</v>
      </c>
      <c r="T30" s="4"/>
      <c r="U30" s="4">
        <v>1</v>
      </c>
      <c r="V30" s="4">
        <v>1</v>
      </c>
      <c r="W30" s="4" t="s">
        <v>339</v>
      </c>
      <c r="X30" s="4" t="s">
        <v>351</v>
      </c>
      <c r="Y30" s="4"/>
      <c r="Z30" s="4"/>
      <c r="AA30" s="4"/>
    </row>
    <row r="31" spans="1:27" ht="15" customHeight="1" x14ac:dyDescent="0.3">
      <c r="A31" s="4" t="s">
        <v>342</v>
      </c>
      <c r="B31" s="4" t="s">
        <v>343</v>
      </c>
      <c r="C31" s="4" t="s">
        <v>245</v>
      </c>
      <c r="D31" s="4" t="s">
        <v>344</v>
      </c>
      <c r="E31" s="4" t="s">
        <v>345</v>
      </c>
      <c r="F31" s="4" t="s">
        <v>310</v>
      </c>
      <c r="G31" s="4" t="s">
        <v>346</v>
      </c>
      <c r="H31" s="4" t="s">
        <v>61</v>
      </c>
      <c r="I31" s="4" t="s">
        <v>347</v>
      </c>
      <c r="J31" s="8" t="s">
        <v>348</v>
      </c>
      <c r="K31" s="4" t="s">
        <v>64</v>
      </c>
      <c r="L31" s="4" t="s">
        <v>349</v>
      </c>
      <c r="M31" s="4">
        <f t="shared" si="0"/>
        <v>300</v>
      </c>
      <c r="N31" s="4" t="s">
        <v>352</v>
      </c>
      <c r="O31" s="4" t="s">
        <v>353</v>
      </c>
      <c r="P31" s="4" t="s">
        <v>68</v>
      </c>
      <c r="Q31" s="4" t="s">
        <v>69</v>
      </c>
      <c r="R31" s="4" t="s">
        <v>70</v>
      </c>
      <c r="S31" s="4" t="s">
        <v>71</v>
      </c>
      <c r="T31" s="4"/>
      <c r="U31" s="4">
        <v>1</v>
      </c>
      <c r="V31" s="4">
        <v>1</v>
      </c>
      <c r="W31" s="4" t="s">
        <v>347</v>
      </c>
      <c r="X31" s="4" t="s">
        <v>353</v>
      </c>
      <c r="Y31" s="4"/>
      <c r="Z31" s="4"/>
      <c r="AA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9ACC-43DF-4640-9610-7CDF98FE1095}">
  <sheetPr codeName="Φύλλο3"/>
  <dimension ref="A1:AG81"/>
  <sheetViews>
    <sheetView zoomScale="190" zoomScaleNormal="190" workbookViewId="0"/>
  </sheetViews>
  <sheetFormatPr defaultRowHeight="14.4" outlineLevelCol="1" x14ac:dyDescent="0.3"/>
  <cols>
    <col min="1" max="8" width="20.6640625" customWidth="1"/>
    <col min="9" max="9" width="20.6640625" style="2" customWidth="1"/>
    <col min="10" max="15" width="20.6640625" customWidth="1"/>
    <col min="16" max="32" width="20.6640625" customWidth="1" outlineLevel="1"/>
    <col min="33" max="33" width="20.6640625" customWidth="1"/>
  </cols>
  <sheetData>
    <row r="1" spans="1:33" ht="15" customHeight="1" x14ac:dyDescent="0.3">
      <c r="A1" s="4">
        <f>COUNTIF(E:E,$E$2)</f>
        <v>12</v>
      </c>
      <c r="B1" s="4"/>
      <c r="C1" s="11" t="s">
        <v>433</v>
      </c>
      <c r="D1" s="12" t="s">
        <v>481</v>
      </c>
      <c r="E1" s="12" t="s">
        <v>453</v>
      </c>
      <c r="F1" s="13" t="s">
        <v>432</v>
      </c>
      <c r="G1" s="4" t="s">
        <v>476</v>
      </c>
      <c r="H1" s="4" t="s">
        <v>448</v>
      </c>
      <c r="I1" s="14" t="s">
        <v>440</v>
      </c>
      <c r="J1" s="4" t="s">
        <v>454</v>
      </c>
      <c r="K1" s="4" t="s">
        <v>455</v>
      </c>
      <c r="L1" s="4" t="s">
        <v>451</v>
      </c>
      <c r="M1" s="4" t="s">
        <v>447</v>
      </c>
      <c r="N1" s="4" t="s">
        <v>436</v>
      </c>
      <c r="O1" s="4" t="s">
        <v>457</v>
      </c>
      <c r="P1" s="4" t="s">
        <v>458</v>
      </c>
      <c r="Q1" s="4" t="s">
        <v>459</v>
      </c>
      <c r="R1" s="4" t="s">
        <v>460</v>
      </c>
      <c r="S1" s="4" t="s">
        <v>461</v>
      </c>
      <c r="T1" s="4" t="s">
        <v>462</v>
      </c>
      <c r="U1" s="4" t="s">
        <v>463</v>
      </c>
      <c r="V1" s="4" t="s">
        <v>464</v>
      </c>
      <c r="W1" s="4" t="s">
        <v>465</v>
      </c>
      <c r="X1" s="4" t="s">
        <v>466</v>
      </c>
      <c r="Y1" s="4" t="s">
        <v>467</v>
      </c>
      <c r="Z1" s="4" t="s">
        <v>468</v>
      </c>
      <c r="AA1" s="4" t="s">
        <v>469</v>
      </c>
      <c r="AB1" s="4" t="s">
        <v>470</v>
      </c>
      <c r="AC1" s="4" t="s">
        <v>471</v>
      </c>
      <c r="AD1" s="4" t="s">
        <v>472</v>
      </c>
      <c r="AE1" s="4" t="s">
        <v>473</v>
      </c>
      <c r="AF1" s="4" t="s">
        <v>474</v>
      </c>
      <c r="AG1" s="4"/>
    </row>
    <row r="2" spans="1:33" ht="15" customHeight="1" x14ac:dyDescent="0.3">
      <c r="A2" s="5">
        <v>45458</v>
      </c>
      <c r="B2" s="5" t="s">
        <v>434</v>
      </c>
      <c r="C2" s="4" t="s">
        <v>6</v>
      </c>
      <c r="D2" s="4">
        <v>1</v>
      </c>
      <c r="E2" s="4" t="s">
        <v>0</v>
      </c>
      <c r="F2" s="15" t="s">
        <v>368</v>
      </c>
      <c r="G2" s="16">
        <v>45450</v>
      </c>
      <c r="H2" s="15" t="s">
        <v>449</v>
      </c>
      <c r="I2" s="17" t="s">
        <v>368</v>
      </c>
      <c r="J2" s="15">
        <v>578</v>
      </c>
      <c r="K2" s="15">
        <v>578</v>
      </c>
      <c r="L2" s="15" t="str">
        <f t="shared" ref="L2:L12" si="0">IF(J2&lt;&gt;"",IF(K2-J2=0,"Yes",K2-J2),"")</f>
        <v>Yes</v>
      </c>
      <c r="M2" s="15" t="s">
        <v>4</v>
      </c>
      <c r="N2" s="15" t="s">
        <v>452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5" customHeight="1" x14ac:dyDescent="0.3">
      <c r="A3" s="5">
        <v>45458</v>
      </c>
      <c r="B3" s="5" t="s">
        <v>434</v>
      </c>
      <c r="C3" s="4" t="s">
        <v>6</v>
      </c>
      <c r="D3" s="4">
        <v>8</v>
      </c>
      <c r="E3" s="4" t="s">
        <v>482</v>
      </c>
      <c r="F3" s="15" t="s">
        <v>360</v>
      </c>
      <c r="G3" s="15"/>
      <c r="H3" s="15" t="s">
        <v>449</v>
      </c>
      <c r="I3" s="17" t="s">
        <v>3</v>
      </c>
      <c r="J3" s="15">
        <v>53</v>
      </c>
      <c r="K3" s="15"/>
      <c r="L3" s="15">
        <f t="shared" si="0"/>
        <v>-53</v>
      </c>
      <c r="M3" s="15" t="s">
        <v>4</v>
      </c>
      <c r="N3" s="1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5" customHeight="1" x14ac:dyDescent="0.3">
      <c r="A4" s="5">
        <v>45458</v>
      </c>
      <c r="B4" s="5" t="s">
        <v>434</v>
      </c>
      <c r="C4" s="4" t="s">
        <v>6</v>
      </c>
      <c r="D4" s="4">
        <v>6</v>
      </c>
      <c r="E4" s="4" t="s">
        <v>0</v>
      </c>
      <c r="F4" s="15" t="s">
        <v>367</v>
      </c>
      <c r="G4" s="16">
        <v>45442</v>
      </c>
      <c r="H4" s="15" t="s">
        <v>449</v>
      </c>
      <c r="I4" s="17" t="s">
        <v>446</v>
      </c>
      <c r="J4" s="15">
        <v>37</v>
      </c>
      <c r="K4" s="15">
        <v>37</v>
      </c>
      <c r="L4" s="15" t="str">
        <f t="shared" si="0"/>
        <v>Yes</v>
      </c>
      <c r="M4" s="15" t="s">
        <v>4</v>
      </c>
      <c r="N4" s="1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" customHeight="1" x14ac:dyDescent="0.3">
      <c r="A5" s="5">
        <v>45458</v>
      </c>
      <c r="B5" s="5" t="s">
        <v>434</v>
      </c>
      <c r="C5" s="4" t="s">
        <v>6</v>
      </c>
      <c r="D5" s="4">
        <v>2</v>
      </c>
      <c r="E5" s="4" t="s">
        <v>475</v>
      </c>
      <c r="F5" s="15" t="s">
        <v>365</v>
      </c>
      <c r="G5" s="16">
        <v>45439</v>
      </c>
      <c r="H5" s="15" t="s">
        <v>449</v>
      </c>
      <c r="I5" s="14" t="s">
        <v>442</v>
      </c>
      <c r="J5" s="15">
        <v>84</v>
      </c>
      <c r="K5" s="15">
        <v>85</v>
      </c>
      <c r="L5" s="15">
        <f t="shared" si="0"/>
        <v>1</v>
      </c>
      <c r="M5" s="15"/>
      <c r="N5" s="15"/>
      <c r="O5" s="4" t="s">
        <v>456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5" customHeight="1" x14ac:dyDescent="0.3">
      <c r="A6" s="5">
        <v>45458</v>
      </c>
      <c r="B6" s="5" t="s">
        <v>434</v>
      </c>
      <c r="C6" s="4" t="s">
        <v>6</v>
      </c>
      <c r="D6" s="4"/>
      <c r="E6" s="4"/>
      <c r="F6" s="4" t="s">
        <v>356</v>
      </c>
      <c r="G6" s="4"/>
      <c r="H6" s="15" t="s">
        <v>449</v>
      </c>
      <c r="I6" s="14"/>
      <c r="J6" s="4"/>
      <c r="K6" s="4"/>
      <c r="L6" s="15" t="str">
        <f t="shared" si="0"/>
        <v/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5" customHeight="1" x14ac:dyDescent="0.3">
      <c r="A7" s="5">
        <v>45458</v>
      </c>
      <c r="B7" s="5" t="s">
        <v>434</v>
      </c>
      <c r="C7" s="4" t="s">
        <v>6</v>
      </c>
      <c r="D7" s="4"/>
      <c r="E7" s="4"/>
      <c r="F7" s="15" t="s">
        <v>357</v>
      </c>
      <c r="G7" s="15"/>
      <c r="H7" s="15" t="s">
        <v>449</v>
      </c>
      <c r="I7" s="17"/>
      <c r="J7" s="15"/>
      <c r="K7" s="15"/>
      <c r="L7" s="15" t="str">
        <f t="shared" si="0"/>
        <v/>
      </c>
      <c r="M7" s="15"/>
      <c r="N7" s="1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5" customHeight="1" x14ac:dyDescent="0.3">
      <c r="A8" s="5">
        <v>45458</v>
      </c>
      <c r="B8" s="5" t="s">
        <v>434</v>
      </c>
      <c r="C8" s="4" t="s">
        <v>6</v>
      </c>
      <c r="D8" s="4"/>
      <c r="E8" s="4"/>
      <c r="F8" s="15" t="s">
        <v>358</v>
      </c>
      <c r="G8" s="15"/>
      <c r="H8" s="15" t="s">
        <v>449</v>
      </c>
      <c r="I8" s="17"/>
      <c r="J8" s="15"/>
      <c r="K8" s="15"/>
      <c r="L8" s="15" t="str">
        <f t="shared" si="0"/>
        <v/>
      </c>
      <c r="M8" s="15"/>
      <c r="N8" s="15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5" customHeight="1" x14ac:dyDescent="0.3">
      <c r="A9" s="5">
        <v>45458</v>
      </c>
      <c r="B9" s="5" t="s">
        <v>434</v>
      </c>
      <c r="C9" s="4" t="s">
        <v>6</v>
      </c>
      <c r="D9" s="4"/>
      <c r="E9" s="4"/>
      <c r="F9" s="15" t="s">
        <v>359</v>
      </c>
      <c r="G9" s="15"/>
      <c r="H9" s="15" t="s">
        <v>449</v>
      </c>
      <c r="I9" s="17"/>
      <c r="J9" s="15"/>
      <c r="K9" s="15"/>
      <c r="L9" s="15" t="str">
        <f t="shared" si="0"/>
        <v/>
      </c>
      <c r="M9" s="15"/>
      <c r="N9" s="1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5" customHeight="1" x14ac:dyDescent="0.3">
      <c r="A10" s="5">
        <v>45458</v>
      </c>
      <c r="B10" s="5" t="s">
        <v>434</v>
      </c>
      <c r="C10" s="4" t="s">
        <v>6</v>
      </c>
      <c r="D10" s="4">
        <v>5</v>
      </c>
      <c r="E10" s="4" t="s">
        <v>0</v>
      </c>
      <c r="F10" s="15" t="s">
        <v>361</v>
      </c>
      <c r="G10" s="15" t="s">
        <v>479</v>
      </c>
      <c r="H10" s="15" t="s">
        <v>449</v>
      </c>
      <c r="I10" s="15" t="s">
        <v>480</v>
      </c>
      <c r="J10" s="15">
        <v>65</v>
      </c>
      <c r="K10" s="15">
        <v>65</v>
      </c>
      <c r="L10" s="15" t="str">
        <f t="shared" si="0"/>
        <v>Yes</v>
      </c>
      <c r="M10" s="15" t="s">
        <v>4</v>
      </c>
      <c r="N10" s="1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" customHeight="1" x14ac:dyDescent="0.3">
      <c r="A11" s="5">
        <v>45458</v>
      </c>
      <c r="B11" s="5" t="s">
        <v>434</v>
      </c>
      <c r="C11" s="4" t="s">
        <v>6</v>
      </c>
      <c r="D11" s="4"/>
      <c r="E11" s="4"/>
      <c r="F11" s="15" t="s">
        <v>362</v>
      </c>
      <c r="G11" s="15"/>
      <c r="H11" s="15" t="s">
        <v>449</v>
      </c>
      <c r="I11" s="14" t="s">
        <v>478</v>
      </c>
      <c r="J11" s="15"/>
      <c r="K11" s="15"/>
      <c r="L11" s="15" t="str">
        <f t="shared" si="0"/>
        <v/>
      </c>
      <c r="M11" s="15"/>
      <c r="N11" s="1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5" customHeight="1" x14ac:dyDescent="0.3">
      <c r="A12" s="5">
        <v>45458</v>
      </c>
      <c r="B12" s="5" t="s">
        <v>434</v>
      </c>
      <c r="C12" s="4" t="s">
        <v>6</v>
      </c>
      <c r="D12" s="4">
        <v>3</v>
      </c>
      <c r="E12" s="4" t="s">
        <v>506</v>
      </c>
      <c r="F12" s="15" t="s">
        <v>363</v>
      </c>
      <c r="G12" s="16">
        <v>45372</v>
      </c>
      <c r="H12" s="15" t="s">
        <v>449</v>
      </c>
      <c r="I12" s="14" t="s">
        <v>443</v>
      </c>
      <c r="J12" s="15">
        <v>122</v>
      </c>
      <c r="K12" s="15">
        <v>120</v>
      </c>
      <c r="L12" s="15">
        <f t="shared" si="0"/>
        <v>-2</v>
      </c>
      <c r="M12" s="15" t="s">
        <v>4</v>
      </c>
      <c r="N12" s="1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5" customHeight="1" x14ac:dyDescent="0.3">
      <c r="A13" s="5">
        <v>45458</v>
      </c>
      <c r="B13" s="5" t="s">
        <v>434</v>
      </c>
      <c r="C13" s="4" t="s">
        <v>6</v>
      </c>
      <c r="D13" s="4">
        <v>7</v>
      </c>
      <c r="E13" s="4" t="s">
        <v>482</v>
      </c>
      <c r="F13" s="15" t="s">
        <v>364</v>
      </c>
      <c r="G13" s="15"/>
      <c r="H13" s="15" t="s">
        <v>449</v>
      </c>
      <c r="I13" s="17"/>
      <c r="J13" s="15"/>
      <c r="K13" s="15">
        <v>90</v>
      </c>
      <c r="L13" s="15"/>
      <c r="M13" s="15"/>
      <c r="N13" s="1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" customHeight="1" x14ac:dyDescent="0.3">
      <c r="A14" s="5">
        <v>45458</v>
      </c>
      <c r="B14" s="5" t="s">
        <v>434</v>
      </c>
      <c r="C14" s="4" t="s">
        <v>6</v>
      </c>
      <c r="D14" s="4">
        <v>4</v>
      </c>
      <c r="E14" s="4" t="s">
        <v>0</v>
      </c>
      <c r="F14" s="15" t="s">
        <v>366</v>
      </c>
      <c r="G14" s="15"/>
      <c r="H14" s="15" t="s">
        <v>449</v>
      </c>
      <c r="I14" s="17" t="s">
        <v>444</v>
      </c>
      <c r="J14" s="15">
        <v>20</v>
      </c>
      <c r="K14" s="15">
        <v>21</v>
      </c>
      <c r="L14" s="15"/>
      <c r="M14" s="15"/>
      <c r="N14" s="15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5" customHeight="1" x14ac:dyDescent="0.3">
      <c r="A15" s="5">
        <v>45458</v>
      </c>
      <c r="B15" s="5" t="s">
        <v>434</v>
      </c>
      <c r="C15" s="4" t="s">
        <v>6</v>
      </c>
      <c r="D15" s="4"/>
      <c r="E15" s="4"/>
      <c r="F15" s="15" t="s">
        <v>369</v>
      </c>
      <c r="G15" s="15"/>
      <c r="H15" s="15" t="s">
        <v>449</v>
      </c>
      <c r="I15" s="17" t="s">
        <v>477</v>
      </c>
      <c r="J15" s="15"/>
      <c r="K15" s="15"/>
      <c r="L15" s="15"/>
      <c r="M15" s="15"/>
      <c r="N15" s="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5" customHeight="1" x14ac:dyDescent="0.3">
      <c r="A16" s="5">
        <v>45458</v>
      </c>
      <c r="B16" s="5" t="s">
        <v>434</v>
      </c>
      <c r="C16" s="4" t="s">
        <v>6</v>
      </c>
      <c r="D16" s="4"/>
      <c r="E16" s="4"/>
      <c r="F16" s="15" t="s">
        <v>370</v>
      </c>
      <c r="G16" s="15"/>
      <c r="H16" s="15" t="s">
        <v>449</v>
      </c>
      <c r="I16" s="17"/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5" customHeight="1" x14ac:dyDescent="0.3">
      <c r="A17" s="5">
        <v>45459</v>
      </c>
      <c r="B17" s="5" t="s">
        <v>435</v>
      </c>
      <c r="C17" s="4" t="s">
        <v>1</v>
      </c>
      <c r="D17" s="4"/>
      <c r="E17" s="4"/>
      <c r="F17" s="15" t="s">
        <v>375</v>
      </c>
      <c r="G17" s="15"/>
      <c r="H17" s="15" t="s">
        <v>449</v>
      </c>
      <c r="I17" s="17"/>
      <c r="J17" s="15"/>
      <c r="K17" s="15"/>
      <c r="L17" s="15"/>
      <c r="M17" s="15"/>
      <c r="N17" s="1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5" customHeight="1" x14ac:dyDescent="0.3">
      <c r="A18" s="5">
        <v>45459</v>
      </c>
      <c r="B18" s="5" t="s">
        <v>435</v>
      </c>
      <c r="C18" s="4" t="s">
        <v>1</v>
      </c>
      <c r="D18" s="4"/>
      <c r="E18" s="4"/>
      <c r="F18" s="15" t="s">
        <v>371</v>
      </c>
      <c r="G18" s="15"/>
      <c r="H18" s="15" t="s">
        <v>449</v>
      </c>
      <c r="I18" s="17"/>
      <c r="J18" s="15"/>
      <c r="K18" s="15"/>
      <c r="L18" s="15"/>
      <c r="M18" s="15"/>
      <c r="N18" s="1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" customHeight="1" x14ac:dyDescent="0.3">
      <c r="A19" s="5">
        <v>45459</v>
      </c>
      <c r="B19" s="5" t="s">
        <v>435</v>
      </c>
      <c r="C19" s="4" t="s">
        <v>1</v>
      </c>
      <c r="D19" s="4"/>
      <c r="E19" s="4"/>
      <c r="F19" s="15" t="s">
        <v>372</v>
      </c>
      <c r="G19" s="15"/>
      <c r="H19" s="15" t="s">
        <v>449</v>
      </c>
      <c r="I19" s="17"/>
      <c r="J19" s="15"/>
      <c r="K19" s="15"/>
      <c r="L19" s="15"/>
      <c r="M19" s="15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5" customHeight="1" x14ac:dyDescent="0.3">
      <c r="A20" s="5">
        <v>45459</v>
      </c>
      <c r="B20" s="5" t="s">
        <v>435</v>
      </c>
      <c r="C20" s="4" t="s">
        <v>1</v>
      </c>
      <c r="D20" s="4"/>
      <c r="E20" s="4"/>
      <c r="F20" s="15" t="s">
        <v>1</v>
      </c>
      <c r="G20" s="15"/>
      <c r="H20" s="15" t="s">
        <v>449</v>
      </c>
      <c r="I20" s="18">
        <v>45118</v>
      </c>
      <c r="J20" s="15"/>
      <c r="K20" s="15"/>
      <c r="L20" s="15"/>
      <c r="M20" s="15"/>
      <c r="N20" s="1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5" customHeight="1" x14ac:dyDescent="0.3">
      <c r="A21" s="5">
        <v>45459</v>
      </c>
      <c r="B21" s="5" t="s">
        <v>435</v>
      </c>
      <c r="C21" s="4" t="s">
        <v>1</v>
      </c>
      <c r="D21" s="4"/>
      <c r="E21" s="4"/>
      <c r="F21" s="15" t="s">
        <v>373</v>
      </c>
      <c r="G21" s="15"/>
      <c r="H21" s="15" t="s">
        <v>449</v>
      </c>
      <c r="I21" s="17"/>
      <c r="J21" s="15"/>
      <c r="K21" s="15"/>
      <c r="L21" s="15"/>
      <c r="M21" s="15"/>
      <c r="N21" s="1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5" customHeight="1" x14ac:dyDescent="0.3">
      <c r="A22" s="5">
        <v>45459</v>
      </c>
      <c r="B22" s="5" t="s">
        <v>435</v>
      </c>
      <c r="C22" s="4" t="s">
        <v>1</v>
      </c>
      <c r="D22" s="4"/>
      <c r="E22" s="4"/>
      <c r="F22" s="15" t="s">
        <v>374</v>
      </c>
      <c r="G22" s="15"/>
      <c r="H22" s="15" t="s">
        <v>449</v>
      </c>
      <c r="I22" s="17"/>
      <c r="J22" s="15"/>
      <c r="K22" s="15"/>
      <c r="L22" s="15"/>
      <c r="M22" s="15"/>
      <c r="N22" s="1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5" customHeight="1" x14ac:dyDescent="0.3">
      <c r="A23" s="5">
        <v>45459</v>
      </c>
      <c r="B23" s="5" t="s">
        <v>435</v>
      </c>
      <c r="C23" s="4" t="s">
        <v>1</v>
      </c>
      <c r="D23" s="4"/>
      <c r="E23" s="4"/>
      <c r="F23" s="15" t="s">
        <v>376</v>
      </c>
      <c r="G23" s="15"/>
      <c r="H23" s="15" t="s">
        <v>449</v>
      </c>
      <c r="I23" s="19" t="s">
        <v>445</v>
      </c>
      <c r="J23" s="15"/>
      <c r="K23" s="15"/>
      <c r="L23" s="15"/>
      <c r="M23" s="15"/>
      <c r="N23" s="1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" customHeight="1" x14ac:dyDescent="0.3">
      <c r="A24" s="5">
        <v>45459</v>
      </c>
      <c r="B24" s="5" t="s">
        <v>435</v>
      </c>
      <c r="C24" s="4" t="s">
        <v>1</v>
      </c>
      <c r="D24" s="4"/>
      <c r="E24" s="4"/>
      <c r="F24" s="15" t="s">
        <v>377</v>
      </c>
      <c r="G24" s="15"/>
      <c r="H24" s="15" t="s">
        <v>449</v>
      </c>
      <c r="I24" s="17"/>
      <c r="J24" s="15"/>
      <c r="K24" s="15"/>
      <c r="L24" s="15"/>
      <c r="M24" s="15"/>
      <c r="N24" s="1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" customHeight="1" x14ac:dyDescent="0.3">
      <c r="A25" s="5">
        <v>45459</v>
      </c>
      <c r="B25" s="5" t="s">
        <v>435</v>
      </c>
      <c r="C25" s="4" t="s">
        <v>1</v>
      </c>
      <c r="D25" s="4"/>
      <c r="E25" s="4"/>
      <c r="F25" s="15" t="s">
        <v>378</v>
      </c>
      <c r="G25" s="15"/>
      <c r="H25" s="15" t="s">
        <v>449</v>
      </c>
      <c r="I25" s="17"/>
      <c r="J25" s="15"/>
      <c r="K25" s="15"/>
      <c r="L25" s="15"/>
      <c r="M25" s="15"/>
      <c r="N25" s="1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" customHeight="1" x14ac:dyDescent="0.3">
      <c r="A26" s="5">
        <v>45459</v>
      </c>
      <c r="B26" s="5" t="s">
        <v>435</v>
      </c>
      <c r="C26" s="4" t="s">
        <v>1</v>
      </c>
      <c r="D26" s="4"/>
      <c r="E26" s="4"/>
      <c r="F26" s="15" t="s">
        <v>379</v>
      </c>
      <c r="G26" s="15"/>
      <c r="H26" s="15" t="s">
        <v>449</v>
      </c>
      <c r="I26" s="17"/>
      <c r="J26" s="15"/>
      <c r="K26" s="15"/>
      <c r="L26" s="15"/>
      <c r="M26" s="15"/>
      <c r="N26" s="1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" customHeight="1" x14ac:dyDescent="0.3">
      <c r="A27" s="5">
        <v>45459</v>
      </c>
      <c r="B27" s="5" t="s">
        <v>437</v>
      </c>
      <c r="C27" s="4" t="s">
        <v>13</v>
      </c>
      <c r="D27" s="4"/>
      <c r="E27" s="4"/>
      <c r="F27" s="15" t="s">
        <v>411</v>
      </c>
      <c r="G27" s="15"/>
      <c r="H27" s="15"/>
      <c r="I27" s="17"/>
      <c r="J27" s="15"/>
      <c r="K27" s="15"/>
      <c r="L27" s="15"/>
      <c r="M27" s="15"/>
      <c r="N27" s="1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5" customHeight="1" x14ac:dyDescent="0.3">
      <c r="A28" s="5">
        <v>45459</v>
      </c>
      <c r="B28" s="5" t="s">
        <v>437</v>
      </c>
      <c r="C28" s="4" t="s">
        <v>13</v>
      </c>
      <c r="D28" s="4"/>
      <c r="E28" s="4"/>
      <c r="F28" s="15" t="s">
        <v>412</v>
      </c>
      <c r="G28" s="15"/>
      <c r="H28" s="15"/>
      <c r="I28" s="17"/>
      <c r="J28" s="15"/>
      <c r="K28" s="15"/>
      <c r="L28" s="15"/>
      <c r="M28" s="15"/>
      <c r="N28" s="1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" customHeight="1" x14ac:dyDescent="0.3">
      <c r="A29" s="5">
        <v>45459</v>
      </c>
      <c r="B29" s="5" t="s">
        <v>437</v>
      </c>
      <c r="C29" s="4" t="s">
        <v>13</v>
      </c>
      <c r="D29" s="4"/>
      <c r="E29" s="4"/>
      <c r="F29" s="15" t="s">
        <v>413</v>
      </c>
      <c r="G29" s="15"/>
      <c r="H29" s="15"/>
      <c r="I29" s="17"/>
      <c r="J29" s="15"/>
      <c r="K29" s="15"/>
      <c r="L29" s="15"/>
      <c r="M29" s="15"/>
      <c r="N29" s="1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" customHeight="1" x14ac:dyDescent="0.3">
      <c r="A30" s="5">
        <v>45459</v>
      </c>
      <c r="B30" s="5" t="s">
        <v>437</v>
      </c>
      <c r="C30" s="4" t="s">
        <v>13</v>
      </c>
      <c r="D30" s="4"/>
      <c r="E30" s="4"/>
      <c r="F30" s="15" t="s">
        <v>414</v>
      </c>
      <c r="G30" s="15"/>
      <c r="H30" s="15"/>
      <c r="I30" s="17"/>
      <c r="J30" s="15"/>
      <c r="K30" s="15"/>
      <c r="L30" s="15"/>
      <c r="M30" s="15"/>
      <c r="N30" s="1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5" customHeight="1" x14ac:dyDescent="0.3">
      <c r="A31" s="5">
        <v>45459</v>
      </c>
      <c r="B31" s="5" t="s">
        <v>437</v>
      </c>
      <c r="C31" s="4" t="s">
        <v>13</v>
      </c>
      <c r="D31" s="4"/>
      <c r="E31" s="4"/>
      <c r="F31" s="15" t="s">
        <v>415</v>
      </c>
      <c r="G31" s="15"/>
      <c r="H31" s="15"/>
      <c r="I31" s="17"/>
      <c r="J31" s="15"/>
      <c r="K31" s="15"/>
      <c r="L31" s="15"/>
      <c r="M31" s="15"/>
      <c r="N31" s="1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 customHeight="1" x14ac:dyDescent="0.3">
      <c r="A32" s="5">
        <v>45459</v>
      </c>
      <c r="B32" s="5" t="s">
        <v>437</v>
      </c>
      <c r="C32" s="4" t="s">
        <v>13</v>
      </c>
      <c r="D32" s="4"/>
      <c r="E32" s="4" t="s">
        <v>482</v>
      </c>
      <c r="F32" s="15" t="s">
        <v>416</v>
      </c>
      <c r="G32" s="15"/>
      <c r="H32" s="15"/>
      <c r="I32" s="17"/>
      <c r="J32" s="15"/>
      <c r="K32" s="15"/>
      <c r="L32" s="15"/>
      <c r="M32" s="15"/>
      <c r="N32" s="1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" customHeight="1" x14ac:dyDescent="0.3">
      <c r="A33" s="5">
        <v>45459</v>
      </c>
      <c r="B33" s="5" t="s">
        <v>437</v>
      </c>
      <c r="C33" s="4" t="s">
        <v>13</v>
      </c>
      <c r="D33" s="4"/>
      <c r="E33" s="4"/>
      <c r="F33" s="15" t="s">
        <v>417</v>
      </c>
      <c r="G33" s="15"/>
      <c r="H33" s="15"/>
      <c r="I33" s="17"/>
      <c r="J33" s="15"/>
      <c r="K33" s="15"/>
      <c r="L33" s="15"/>
      <c r="M33" s="15"/>
      <c r="N33" s="1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" customHeight="1" x14ac:dyDescent="0.3">
      <c r="A34" s="5">
        <v>45459</v>
      </c>
      <c r="B34" s="5" t="s">
        <v>437</v>
      </c>
      <c r="C34" s="4" t="s">
        <v>13</v>
      </c>
      <c r="D34" s="4"/>
      <c r="E34" s="4"/>
      <c r="F34" s="15" t="s">
        <v>423</v>
      </c>
      <c r="G34" s="15"/>
      <c r="H34" s="15"/>
      <c r="I34" s="17"/>
      <c r="J34" s="15"/>
      <c r="K34" s="15"/>
      <c r="L34" s="15"/>
      <c r="M34" s="15"/>
      <c r="N34" s="1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" customHeight="1" x14ac:dyDescent="0.3">
      <c r="A35" s="5">
        <v>45459</v>
      </c>
      <c r="B35" s="5" t="s">
        <v>437</v>
      </c>
      <c r="C35" s="4" t="s">
        <v>13</v>
      </c>
      <c r="D35" s="4"/>
      <c r="E35" s="4"/>
      <c r="F35" s="15" t="s">
        <v>424</v>
      </c>
      <c r="G35" s="15"/>
      <c r="H35" s="15"/>
      <c r="I35" s="17"/>
      <c r="J35" s="15"/>
      <c r="K35" s="15"/>
      <c r="L35" s="15"/>
      <c r="M35" s="15"/>
      <c r="N35" s="1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5" customHeight="1" x14ac:dyDescent="0.3">
      <c r="A36" s="5">
        <v>45459</v>
      </c>
      <c r="B36" s="5" t="s">
        <v>438</v>
      </c>
      <c r="C36" s="4" t="s">
        <v>483</v>
      </c>
      <c r="D36" s="4"/>
      <c r="E36" s="4"/>
      <c r="F36" s="15" t="s">
        <v>380</v>
      </c>
      <c r="G36" s="15"/>
      <c r="H36" s="15"/>
      <c r="I36" s="17"/>
      <c r="J36" s="15"/>
      <c r="K36" s="15"/>
      <c r="L36" s="15"/>
      <c r="M36" s="15"/>
      <c r="N36" s="1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5" customHeight="1" x14ac:dyDescent="0.3">
      <c r="A37" s="5">
        <v>45459</v>
      </c>
      <c r="B37" s="5" t="s">
        <v>438</v>
      </c>
      <c r="C37" s="4" t="s">
        <v>483</v>
      </c>
      <c r="D37" s="4"/>
      <c r="E37" s="4"/>
      <c r="F37" s="15" t="s">
        <v>381</v>
      </c>
      <c r="G37" s="15"/>
      <c r="H37" s="15"/>
      <c r="I37" s="17"/>
      <c r="J37" s="15"/>
      <c r="K37" s="15"/>
      <c r="L37" s="15"/>
      <c r="M37" s="15"/>
      <c r="N37" s="1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5" customHeight="1" x14ac:dyDescent="0.3">
      <c r="A38" s="5">
        <v>45459</v>
      </c>
      <c r="B38" s="5" t="s">
        <v>438</v>
      </c>
      <c r="C38" s="4" t="s">
        <v>483</v>
      </c>
      <c r="D38" s="4"/>
      <c r="E38" s="4"/>
      <c r="F38" s="15" t="s">
        <v>382</v>
      </c>
      <c r="G38" s="15"/>
      <c r="H38" s="15"/>
      <c r="I38" s="17"/>
      <c r="J38" s="15"/>
      <c r="K38" s="15"/>
      <c r="L38" s="15"/>
      <c r="M38" s="15"/>
      <c r="N38" s="1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5" customHeight="1" x14ac:dyDescent="0.3">
      <c r="A39" s="5">
        <v>45459</v>
      </c>
      <c r="B39" s="5" t="s">
        <v>438</v>
      </c>
      <c r="C39" s="4" t="s">
        <v>483</v>
      </c>
      <c r="D39" s="4"/>
      <c r="E39" s="4"/>
      <c r="F39" s="15" t="s">
        <v>383</v>
      </c>
      <c r="G39" s="15"/>
      <c r="H39" s="15"/>
      <c r="I39" s="17"/>
      <c r="J39" s="15"/>
      <c r="K39" s="15"/>
      <c r="L39" s="15"/>
      <c r="M39" s="15"/>
      <c r="N39" s="1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5" customHeight="1" x14ac:dyDescent="0.3">
      <c r="A40" s="5">
        <v>45459</v>
      </c>
      <c r="B40" s="5" t="s">
        <v>439</v>
      </c>
      <c r="C40" s="4" t="s">
        <v>484</v>
      </c>
      <c r="D40" s="4"/>
      <c r="E40" s="4"/>
      <c r="F40" s="15" t="s">
        <v>384</v>
      </c>
      <c r="G40" s="15"/>
      <c r="H40" s="15"/>
      <c r="I40" s="17"/>
      <c r="J40" s="15"/>
      <c r="K40" s="15"/>
      <c r="L40" s="15"/>
      <c r="M40" s="15"/>
      <c r="N40" s="1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5" customHeight="1" x14ac:dyDescent="0.3">
      <c r="A41" s="5">
        <v>45459</v>
      </c>
      <c r="B41" s="5" t="s">
        <v>439</v>
      </c>
      <c r="C41" s="4" t="s">
        <v>484</v>
      </c>
      <c r="D41" s="4"/>
      <c r="E41" s="4"/>
      <c r="F41" s="15" t="s">
        <v>385</v>
      </c>
      <c r="G41" s="15"/>
      <c r="H41" s="15"/>
      <c r="I41" s="17"/>
      <c r="J41" s="15"/>
      <c r="K41" s="15"/>
      <c r="L41" s="15"/>
      <c r="M41" s="15"/>
      <c r="N41" s="1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5" customHeight="1" x14ac:dyDescent="0.3">
      <c r="A42" s="5">
        <v>45459</v>
      </c>
      <c r="B42" s="5" t="s">
        <v>439</v>
      </c>
      <c r="C42" s="4" t="s">
        <v>484</v>
      </c>
      <c r="D42" s="4"/>
      <c r="E42" s="4"/>
      <c r="F42" s="15" t="s">
        <v>385</v>
      </c>
      <c r="G42" s="15"/>
      <c r="H42" s="15"/>
      <c r="I42" s="17"/>
      <c r="J42" s="15"/>
      <c r="K42" s="15"/>
      <c r="L42" s="15"/>
      <c r="M42" s="15"/>
      <c r="N42" s="1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5" customHeight="1" x14ac:dyDescent="0.3">
      <c r="A43" s="5">
        <v>45459</v>
      </c>
      <c r="B43" s="5" t="s">
        <v>439</v>
      </c>
      <c r="C43" s="4" t="s">
        <v>484</v>
      </c>
      <c r="D43" s="4"/>
      <c r="E43" s="4"/>
      <c r="F43" s="15" t="s">
        <v>396</v>
      </c>
      <c r="G43" s="15"/>
      <c r="H43" s="15"/>
      <c r="I43" s="17"/>
      <c r="J43" s="15"/>
      <c r="K43" s="15"/>
      <c r="L43" s="15"/>
      <c r="M43" s="15"/>
      <c r="N43" s="1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5" customHeight="1" x14ac:dyDescent="0.3">
      <c r="A44" s="5">
        <v>45459</v>
      </c>
      <c r="B44" s="5" t="s">
        <v>439</v>
      </c>
      <c r="C44" s="4" t="s">
        <v>484</v>
      </c>
      <c r="D44" s="4"/>
      <c r="E44" s="4"/>
      <c r="F44" s="15" t="s">
        <v>397</v>
      </c>
      <c r="G44" s="15"/>
      <c r="H44" s="15"/>
      <c r="I44" s="17"/>
      <c r="J44" s="15"/>
      <c r="K44" s="15"/>
      <c r="L44" s="15"/>
      <c r="M44" s="15"/>
      <c r="N44" s="1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5" customHeight="1" x14ac:dyDescent="0.3">
      <c r="A45" s="5">
        <v>45459</v>
      </c>
      <c r="B45" s="5" t="s">
        <v>439</v>
      </c>
      <c r="C45" s="4" t="s">
        <v>484</v>
      </c>
      <c r="D45" s="4"/>
      <c r="E45" s="4"/>
      <c r="F45" s="15" t="s">
        <v>398</v>
      </c>
      <c r="G45" s="15"/>
      <c r="H45" s="15"/>
      <c r="I45" s="17"/>
      <c r="J45" s="15"/>
      <c r="K45" s="15"/>
      <c r="L45" s="15"/>
      <c r="M45" s="15"/>
      <c r="N45" s="1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5" customHeight="1" x14ac:dyDescent="0.3">
      <c r="A46" s="5">
        <v>45459</v>
      </c>
      <c r="B46" s="5"/>
      <c r="C46" s="4" t="s">
        <v>441</v>
      </c>
      <c r="D46" s="4"/>
      <c r="E46" s="4"/>
      <c r="F46" s="15" t="s">
        <v>407</v>
      </c>
      <c r="G46" s="15"/>
      <c r="H46" s="15"/>
      <c r="I46" s="17"/>
      <c r="J46" s="15"/>
      <c r="K46" s="15"/>
      <c r="L46" s="15"/>
      <c r="M46" s="15"/>
      <c r="N46" s="1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5" customHeight="1" x14ac:dyDescent="0.3">
      <c r="A47" s="5">
        <v>45459</v>
      </c>
      <c r="B47" s="5"/>
      <c r="C47" s="4" t="s">
        <v>450</v>
      </c>
      <c r="D47" s="4"/>
      <c r="E47" s="4"/>
      <c r="F47" s="15" t="s">
        <v>387</v>
      </c>
      <c r="G47" s="15"/>
      <c r="H47" s="15"/>
      <c r="I47" s="17"/>
      <c r="J47" s="15"/>
      <c r="K47" s="15"/>
      <c r="L47" s="15"/>
      <c r="M47" s="15"/>
      <c r="N47" s="1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5" customHeight="1" x14ac:dyDescent="0.3">
      <c r="A48" s="5">
        <v>45459</v>
      </c>
      <c r="B48" s="5"/>
      <c r="C48" s="4" t="s">
        <v>485</v>
      </c>
      <c r="D48" s="4"/>
      <c r="E48" s="4"/>
      <c r="F48" s="15" t="s">
        <v>386</v>
      </c>
      <c r="G48" s="15"/>
      <c r="H48" s="15"/>
      <c r="I48" s="17"/>
      <c r="J48" s="15"/>
      <c r="K48" s="15"/>
      <c r="L48" s="15"/>
      <c r="M48" s="15"/>
      <c r="N48" s="1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5" customHeight="1" x14ac:dyDescent="0.3">
      <c r="A49" s="5">
        <v>45459</v>
      </c>
      <c r="B49" s="5"/>
      <c r="C49" s="4" t="s">
        <v>487</v>
      </c>
      <c r="D49" s="4"/>
      <c r="E49" s="4"/>
      <c r="F49" s="15" t="s">
        <v>388</v>
      </c>
      <c r="G49" s="15"/>
      <c r="H49" s="15"/>
      <c r="I49" s="17"/>
      <c r="J49" s="15"/>
      <c r="K49" s="15"/>
      <c r="L49" s="15"/>
      <c r="M49" s="15"/>
      <c r="N49" s="1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5" customHeight="1" x14ac:dyDescent="0.3">
      <c r="A50" s="5">
        <v>45459</v>
      </c>
      <c r="B50" s="5"/>
      <c r="C50" s="4" t="s">
        <v>487</v>
      </c>
      <c r="D50" s="4"/>
      <c r="E50" s="4"/>
      <c r="F50" s="15" t="s">
        <v>389</v>
      </c>
      <c r="G50" s="15"/>
      <c r="H50" s="15"/>
      <c r="I50" s="17"/>
      <c r="J50" s="15"/>
      <c r="K50" s="15"/>
      <c r="L50" s="15"/>
      <c r="M50" s="15"/>
      <c r="N50" s="1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5" customHeight="1" x14ac:dyDescent="0.3">
      <c r="A51" s="5">
        <v>45459</v>
      </c>
      <c r="B51" s="5"/>
      <c r="C51" s="4" t="s">
        <v>486</v>
      </c>
      <c r="D51" s="4"/>
      <c r="E51" s="4"/>
      <c r="F51" s="15" t="s">
        <v>390</v>
      </c>
      <c r="G51" s="15"/>
      <c r="H51" s="15"/>
      <c r="I51" s="17"/>
      <c r="J51" s="15"/>
      <c r="K51" s="15"/>
      <c r="L51" s="15"/>
      <c r="M51" s="15"/>
      <c r="N51" s="1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5" customHeight="1" x14ac:dyDescent="0.3">
      <c r="A52" s="5">
        <v>45459</v>
      </c>
      <c r="B52" s="5"/>
      <c r="C52" s="4" t="s">
        <v>486</v>
      </c>
      <c r="D52" s="4"/>
      <c r="E52" s="4"/>
      <c r="F52" s="15" t="s">
        <v>391</v>
      </c>
      <c r="G52" s="15"/>
      <c r="H52" s="15"/>
      <c r="I52" s="17"/>
      <c r="J52" s="15"/>
      <c r="K52" s="15"/>
      <c r="L52" s="15"/>
      <c r="M52" s="15"/>
      <c r="N52" s="1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5" customHeight="1" x14ac:dyDescent="0.3">
      <c r="A53" s="4"/>
      <c r="B53" s="4"/>
      <c r="C53" s="4" t="s">
        <v>486</v>
      </c>
      <c r="D53" s="4"/>
      <c r="E53" s="4" t="s">
        <v>0</v>
      </c>
      <c r="F53" s="15" t="s">
        <v>392</v>
      </c>
      <c r="G53" s="15"/>
      <c r="H53" s="15"/>
      <c r="I53" s="17"/>
      <c r="J53" s="15"/>
      <c r="K53" s="15"/>
      <c r="L53" s="15"/>
      <c r="M53" s="15"/>
      <c r="N53" s="1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5" customHeight="1" x14ac:dyDescent="0.3">
      <c r="A54" s="5">
        <v>45459</v>
      </c>
      <c r="B54" s="5"/>
      <c r="C54" s="4" t="s">
        <v>18</v>
      </c>
      <c r="D54" s="4"/>
      <c r="E54" s="4"/>
      <c r="F54" s="15" t="s">
        <v>393</v>
      </c>
      <c r="G54" s="15"/>
      <c r="H54" s="15"/>
      <c r="I54" s="17"/>
      <c r="J54" s="15"/>
      <c r="K54" s="15"/>
      <c r="L54" s="15"/>
      <c r="M54" s="15"/>
      <c r="N54" s="1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5" customHeight="1" x14ac:dyDescent="0.3">
      <c r="A55" s="5">
        <v>45459</v>
      </c>
      <c r="B55" s="5"/>
      <c r="C55" s="4" t="s">
        <v>18</v>
      </c>
      <c r="D55" s="4"/>
      <c r="E55" s="4"/>
      <c r="F55" s="15" t="s">
        <v>394</v>
      </c>
      <c r="G55" s="15"/>
      <c r="H55" s="15"/>
      <c r="I55" s="17"/>
      <c r="J55" s="15"/>
      <c r="K55" s="15"/>
      <c r="L55" s="15"/>
      <c r="M55" s="15"/>
      <c r="N55" s="1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5" customHeight="1" x14ac:dyDescent="0.3">
      <c r="A56" s="5">
        <v>45459</v>
      </c>
      <c r="B56" s="5"/>
      <c r="C56" s="4" t="s">
        <v>18</v>
      </c>
      <c r="D56" s="4"/>
      <c r="E56" s="4"/>
      <c r="F56" s="15" t="s">
        <v>395</v>
      </c>
      <c r="G56" s="15"/>
      <c r="H56" s="15"/>
      <c r="I56" s="17"/>
      <c r="J56" s="15"/>
      <c r="K56" s="15"/>
      <c r="L56" s="15"/>
      <c r="M56" s="15"/>
      <c r="N56" s="1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5" customHeight="1" x14ac:dyDescent="0.3">
      <c r="A57" s="5">
        <v>45459</v>
      </c>
      <c r="B57" s="5"/>
      <c r="C57" s="4" t="s">
        <v>18</v>
      </c>
      <c r="D57" s="4"/>
      <c r="E57" s="4"/>
      <c r="F57" s="15" t="s">
        <v>389</v>
      </c>
      <c r="G57" s="15"/>
      <c r="H57" s="15"/>
      <c r="I57" s="17"/>
      <c r="J57" s="15"/>
      <c r="K57" s="15"/>
      <c r="L57" s="15"/>
      <c r="M57" s="15"/>
      <c r="N57" s="1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5" customHeight="1" x14ac:dyDescent="0.3">
      <c r="A58" s="5">
        <v>45459</v>
      </c>
      <c r="B58" s="5"/>
      <c r="C58" s="4" t="s">
        <v>399</v>
      </c>
      <c r="D58" s="4"/>
      <c r="E58" s="4"/>
      <c r="F58" s="15" t="s">
        <v>399</v>
      </c>
      <c r="G58" s="15"/>
      <c r="H58" s="15"/>
      <c r="I58" s="17"/>
      <c r="J58" s="15"/>
      <c r="K58" s="15"/>
      <c r="L58" s="15"/>
      <c r="M58" s="15"/>
      <c r="N58" s="1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5" customHeight="1" x14ac:dyDescent="0.3">
      <c r="A59" s="5">
        <v>45459</v>
      </c>
      <c r="B59" s="5"/>
      <c r="C59" s="4" t="s">
        <v>399</v>
      </c>
      <c r="D59" s="4"/>
      <c r="E59" s="4"/>
      <c r="F59" s="15" t="s">
        <v>400</v>
      </c>
      <c r="G59" s="15"/>
      <c r="H59" s="15"/>
      <c r="I59" s="17"/>
      <c r="J59" s="15"/>
      <c r="K59" s="15"/>
      <c r="L59" s="15"/>
      <c r="M59" s="15"/>
      <c r="N59" s="1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5" customHeight="1" x14ac:dyDescent="0.3">
      <c r="A60" s="5">
        <v>45459</v>
      </c>
      <c r="B60" s="5"/>
      <c r="C60" s="4" t="s">
        <v>488</v>
      </c>
      <c r="D60" s="4"/>
      <c r="E60" s="4"/>
      <c r="F60" s="15" t="s">
        <v>401</v>
      </c>
      <c r="G60" s="15"/>
      <c r="H60" s="15"/>
      <c r="I60" s="17"/>
      <c r="J60" s="15"/>
      <c r="K60" s="15"/>
      <c r="L60" s="15"/>
      <c r="M60" s="15"/>
      <c r="N60" s="1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5" customHeight="1" x14ac:dyDescent="0.3">
      <c r="A61" s="5">
        <v>45459</v>
      </c>
      <c r="B61" s="5"/>
      <c r="C61" s="4" t="s">
        <v>488</v>
      </c>
      <c r="D61" s="4"/>
      <c r="E61" s="4"/>
      <c r="F61" s="15" t="s">
        <v>402</v>
      </c>
      <c r="G61" s="15"/>
      <c r="H61" s="15"/>
      <c r="I61" s="17"/>
      <c r="J61" s="15"/>
      <c r="K61" s="15"/>
      <c r="L61" s="15"/>
      <c r="M61" s="15"/>
      <c r="N61" s="1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" customHeight="1" x14ac:dyDescent="0.3">
      <c r="A62" s="5">
        <v>45459</v>
      </c>
      <c r="B62" s="5"/>
      <c r="C62" s="4" t="s">
        <v>488</v>
      </c>
      <c r="D62" s="4"/>
      <c r="E62" s="4"/>
      <c r="F62" s="15" t="s">
        <v>403</v>
      </c>
      <c r="G62" s="15"/>
      <c r="H62" s="15"/>
      <c r="I62" s="17"/>
      <c r="J62" s="15"/>
      <c r="K62" s="15"/>
      <c r="L62" s="15"/>
      <c r="M62" s="15"/>
      <c r="N62" s="1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5" customHeight="1" x14ac:dyDescent="0.3">
      <c r="A63" s="5">
        <v>45459</v>
      </c>
      <c r="B63" s="5"/>
      <c r="C63" s="4" t="s">
        <v>489</v>
      </c>
      <c r="D63" s="4"/>
      <c r="E63" s="4"/>
      <c r="F63" s="15" t="s">
        <v>404</v>
      </c>
      <c r="G63" s="15"/>
      <c r="H63" s="15"/>
      <c r="I63" s="17"/>
      <c r="J63" s="15"/>
      <c r="K63" s="15"/>
      <c r="L63" s="15"/>
      <c r="M63" s="15"/>
      <c r="N63" s="1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5" customHeight="1" x14ac:dyDescent="0.3">
      <c r="A64" s="5">
        <v>45459</v>
      </c>
      <c r="B64" s="5"/>
      <c r="C64" s="4" t="s">
        <v>491</v>
      </c>
      <c r="D64" s="4"/>
      <c r="E64" s="4"/>
      <c r="F64" s="15" t="s">
        <v>405</v>
      </c>
      <c r="G64" s="15"/>
      <c r="H64" s="15"/>
      <c r="I64" s="17"/>
      <c r="J64" s="15"/>
      <c r="K64" s="15"/>
      <c r="L64" s="15"/>
      <c r="M64" s="15"/>
      <c r="N64" s="1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5" customHeight="1" x14ac:dyDescent="0.3">
      <c r="A65" s="5">
        <v>45459</v>
      </c>
      <c r="B65" s="5"/>
      <c r="C65" s="4" t="s">
        <v>488</v>
      </c>
      <c r="D65" s="4"/>
      <c r="E65" s="4"/>
      <c r="F65" s="15" t="s">
        <v>406</v>
      </c>
      <c r="G65" s="15"/>
      <c r="H65" s="15"/>
      <c r="I65" s="17"/>
      <c r="J65" s="15"/>
      <c r="K65" s="15"/>
      <c r="L65" s="15"/>
      <c r="M65" s="15"/>
      <c r="N65" s="1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5" customHeight="1" x14ac:dyDescent="0.3">
      <c r="A66" s="5">
        <v>45459</v>
      </c>
      <c r="B66" s="5"/>
      <c r="C66" s="4" t="s">
        <v>17</v>
      </c>
      <c r="D66" s="4"/>
      <c r="E66" s="4"/>
      <c r="F66" s="15" t="s">
        <v>408</v>
      </c>
      <c r="G66" s="15"/>
      <c r="H66" s="15"/>
      <c r="I66" s="17"/>
      <c r="J66" s="15"/>
      <c r="K66" s="15"/>
      <c r="L66" s="15"/>
      <c r="M66" s="15"/>
      <c r="N66" s="1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5" customHeight="1" x14ac:dyDescent="0.3">
      <c r="A67" s="5">
        <v>45459</v>
      </c>
      <c r="B67" s="5"/>
      <c r="C67" s="4" t="s">
        <v>496</v>
      </c>
      <c r="D67" s="4"/>
      <c r="E67" s="4" t="s">
        <v>0</v>
      </c>
      <c r="F67" s="15" t="s">
        <v>409</v>
      </c>
      <c r="G67" s="15"/>
      <c r="H67" s="15"/>
      <c r="I67" s="17"/>
      <c r="J67" s="15"/>
      <c r="K67" s="15"/>
      <c r="L67" s="15"/>
      <c r="M67" s="15"/>
      <c r="N67" s="1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" customHeight="1" x14ac:dyDescent="0.3">
      <c r="A68" s="4"/>
      <c r="B68" s="4"/>
      <c r="C68" s="4" t="s">
        <v>496</v>
      </c>
      <c r="D68" s="4">
        <v>4</v>
      </c>
      <c r="E68" s="4" t="s">
        <v>0</v>
      </c>
      <c r="F68" s="15" t="s">
        <v>410</v>
      </c>
      <c r="G68" s="5">
        <v>45226</v>
      </c>
      <c r="H68" s="15"/>
      <c r="I68" s="17"/>
      <c r="J68" s="15">
        <v>80</v>
      </c>
      <c r="K68" s="15"/>
      <c r="L68" s="15"/>
      <c r="M68" s="15"/>
      <c r="N68" s="1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" customHeight="1" x14ac:dyDescent="0.3">
      <c r="A69" s="5">
        <v>45459</v>
      </c>
      <c r="B69" s="5"/>
      <c r="C69" s="4" t="s">
        <v>490</v>
      </c>
      <c r="D69" s="4"/>
      <c r="E69" s="4"/>
      <c r="F69" s="15" t="s">
        <v>418</v>
      </c>
      <c r="G69" s="15"/>
      <c r="H69" s="15"/>
      <c r="I69" s="17"/>
      <c r="J69" s="15"/>
      <c r="K69" s="15"/>
      <c r="L69" s="15"/>
      <c r="M69" s="15"/>
      <c r="N69" s="15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" customHeight="1" x14ac:dyDescent="0.3">
      <c r="A70" s="5">
        <v>45459</v>
      </c>
      <c r="B70" s="5"/>
      <c r="C70" s="4" t="s">
        <v>18</v>
      </c>
      <c r="D70" s="4"/>
      <c r="E70" s="4"/>
      <c r="F70" s="15" t="s">
        <v>419</v>
      </c>
      <c r="G70" s="15"/>
      <c r="H70" s="15"/>
      <c r="I70" s="17"/>
      <c r="J70" s="15"/>
      <c r="K70" s="15"/>
      <c r="L70" s="15"/>
      <c r="M70" s="15"/>
      <c r="N70" s="15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" customHeight="1" x14ac:dyDescent="0.3">
      <c r="A71" s="5">
        <v>45459</v>
      </c>
      <c r="B71" s="5"/>
      <c r="C71" s="4" t="s">
        <v>5</v>
      </c>
      <c r="D71" s="4"/>
      <c r="E71" s="4"/>
      <c r="F71" s="15" t="s">
        <v>420</v>
      </c>
      <c r="G71" s="15"/>
      <c r="H71" s="15"/>
      <c r="I71" s="17"/>
      <c r="J71" s="15"/>
      <c r="K71" s="15"/>
      <c r="L71" s="15"/>
      <c r="M71" s="15"/>
      <c r="N71" s="15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" customHeight="1" x14ac:dyDescent="0.3">
      <c r="A72" s="4"/>
      <c r="B72" s="4"/>
      <c r="C72" s="4"/>
      <c r="D72" s="4">
        <v>13</v>
      </c>
      <c r="E72" s="4" t="s">
        <v>0</v>
      </c>
      <c r="F72" s="15" t="s">
        <v>421</v>
      </c>
      <c r="G72" s="15"/>
      <c r="H72" s="15"/>
      <c r="I72" s="17"/>
      <c r="J72" s="15"/>
      <c r="K72" s="15"/>
      <c r="L72" s="15"/>
      <c r="M72" s="15"/>
      <c r="N72" s="15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" customHeight="1" x14ac:dyDescent="0.3">
      <c r="A73" s="5">
        <v>45459</v>
      </c>
      <c r="B73" s="5"/>
      <c r="C73" s="4" t="s">
        <v>492</v>
      </c>
      <c r="D73" s="4"/>
      <c r="E73" s="4"/>
      <c r="F73" s="15" t="s">
        <v>422</v>
      </c>
      <c r="G73" s="15"/>
      <c r="H73" s="15"/>
      <c r="I73" s="17"/>
      <c r="J73" s="15"/>
      <c r="K73" s="15"/>
      <c r="L73" s="15"/>
      <c r="M73" s="15"/>
      <c r="N73" s="15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" customHeight="1" x14ac:dyDescent="0.3">
      <c r="A74" s="5">
        <v>45459</v>
      </c>
      <c r="B74" s="5"/>
      <c r="C74" s="4" t="s">
        <v>493</v>
      </c>
      <c r="D74" s="4"/>
      <c r="E74" s="4"/>
      <c r="F74" s="15" t="s">
        <v>425</v>
      </c>
      <c r="G74" s="15"/>
      <c r="H74" s="15"/>
      <c r="I74" s="17"/>
      <c r="J74" s="15"/>
      <c r="K74" s="15"/>
      <c r="L74" s="15"/>
      <c r="M74" s="15"/>
      <c r="N74" s="15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" customHeight="1" x14ac:dyDescent="0.3">
      <c r="A75" s="5">
        <v>45459</v>
      </c>
      <c r="B75" s="5"/>
      <c r="C75" s="4"/>
      <c r="D75" s="4"/>
      <c r="E75" s="4"/>
      <c r="F75" s="15" t="s">
        <v>426</v>
      </c>
      <c r="G75" s="15"/>
      <c r="H75" s="15"/>
      <c r="I75" s="17"/>
      <c r="J75" s="15"/>
      <c r="K75" s="15"/>
      <c r="L75" s="15"/>
      <c r="M75" s="15"/>
      <c r="N75" s="15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" customHeight="1" x14ac:dyDescent="0.3">
      <c r="A76" s="5">
        <v>45459</v>
      </c>
      <c r="B76" s="5"/>
      <c r="C76" s="4" t="s">
        <v>494</v>
      </c>
      <c r="D76" s="4"/>
      <c r="E76" s="4"/>
      <c r="F76" s="15" t="s">
        <v>427</v>
      </c>
      <c r="G76" s="15"/>
      <c r="H76" s="15"/>
      <c r="I76" s="17"/>
      <c r="J76" s="15"/>
      <c r="K76" s="15"/>
      <c r="L76" s="15"/>
      <c r="M76" s="15"/>
      <c r="N76" s="15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" customHeight="1" x14ac:dyDescent="0.3">
      <c r="A77" s="5">
        <v>45459</v>
      </c>
      <c r="B77" s="5"/>
      <c r="C77" s="4" t="s">
        <v>495</v>
      </c>
      <c r="D77" s="4"/>
      <c r="E77" s="4"/>
      <c r="F77" s="15" t="s">
        <v>428</v>
      </c>
      <c r="G77" s="15"/>
      <c r="H77" s="15"/>
      <c r="I77" s="17"/>
      <c r="J77" s="15"/>
      <c r="K77" s="15"/>
      <c r="L77" s="15"/>
      <c r="M77" s="15"/>
      <c r="N77" s="15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" customHeight="1" x14ac:dyDescent="0.3">
      <c r="A78" s="4"/>
      <c r="B78" s="4"/>
      <c r="C78" s="4" t="s">
        <v>496</v>
      </c>
      <c r="D78" s="4">
        <v>12</v>
      </c>
      <c r="E78" s="4" t="s">
        <v>0</v>
      </c>
      <c r="F78" s="15" t="s">
        <v>429</v>
      </c>
      <c r="G78" s="15"/>
      <c r="H78" s="15"/>
      <c r="I78" s="17"/>
      <c r="J78" s="15"/>
      <c r="K78" s="15"/>
      <c r="L78" s="15"/>
      <c r="M78" s="15"/>
      <c r="N78" s="15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" customHeight="1" x14ac:dyDescent="0.3">
      <c r="A79" s="4"/>
      <c r="B79" s="4"/>
      <c r="C79" s="4" t="s">
        <v>496</v>
      </c>
      <c r="D79" s="4">
        <v>9</v>
      </c>
      <c r="E79" s="4" t="s">
        <v>0</v>
      </c>
      <c r="F79" s="15" t="s">
        <v>430</v>
      </c>
      <c r="G79" s="15"/>
      <c r="H79" s="15"/>
      <c r="I79" s="17"/>
      <c r="J79" s="15"/>
      <c r="K79" s="15"/>
      <c r="L79" s="15"/>
      <c r="M79" s="15"/>
      <c r="N79" s="15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" customHeight="1" x14ac:dyDescent="0.3">
      <c r="A80" s="4"/>
      <c r="B80" s="4"/>
      <c r="C80" s="4" t="s">
        <v>496</v>
      </c>
      <c r="D80" s="4">
        <v>10</v>
      </c>
      <c r="E80" s="4" t="s">
        <v>0</v>
      </c>
      <c r="F80" s="15" t="s">
        <v>431</v>
      </c>
      <c r="G80" s="15"/>
      <c r="H80" s="15"/>
      <c r="I80" s="17"/>
      <c r="J80" s="15"/>
      <c r="K80" s="15"/>
      <c r="L80" s="15"/>
      <c r="M80" s="15"/>
      <c r="N80" s="15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" customHeight="1" x14ac:dyDescent="0.3">
      <c r="A81" s="4"/>
      <c r="B81" s="4"/>
      <c r="C81" s="4" t="s">
        <v>496</v>
      </c>
      <c r="D81" s="4">
        <v>11</v>
      </c>
      <c r="E81" s="4" t="s">
        <v>0</v>
      </c>
      <c r="F81" s="15" t="s">
        <v>355</v>
      </c>
      <c r="G81" s="15"/>
      <c r="H81" s="15"/>
      <c r="I81" s="17"/>
      <c r="J81" s="15"/>
      <c r="K81" s="15"/>
      <c r="L81" s="15"/>
      <c r="M81" s="15"/>
      <c r="N81" s="15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</sheetData>
  <autoFilter ref="A1:AG81" xr:uid="{0DD59ACC-43DF-4640-9610-7CDF98FE1095}"/>
  <sortState xmlns:xlrd2="http://schemas.microsoft.com/office/spreadsheetml/2017/richdata2" ref="C2:AF82">
    <sortCondition ref="D1:D82"/>
  </sortState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6F42-696D-42EC-AF38-6F17C94FF651}">
  <dimension ref="A3:C7"/>
  <sheetViews>
    <sheetView workbookViewId="0">
      <selection activeCell="C3" sqref="C3"/>
    </sheetView>
  </sheetViews>
  <sheetFormatPr defaultRowHeight="14.4" x14ac:dyDescent="0.3"/>
  <cols>
    <col min="1" max="1" width="17.6640625" style="57" bestFit="1" customWidth="1"/>
    <col min="2" max="2" width="9.44140625" style="57" customWidth="1"/>
    <col min="3" max="3" width="10.21875" style="57" customWidth="1"/>
  </cols>
  <sheetData>
    <row r="3" spans="1:3" x14ac:dyDescent="0.3">
      <c r="A3" s="58" t="s">
        <v>574</v>
      </c>
      <c r="B3" s="59" t="s">
        <v>576</v>
      </c>
      <c r="C3" s="59" t="s">
        <v>577</v>
      </c>
    </row>
    <row r="4" spans="1:3" x14ac:dyDescent="0.3">
      <c r="A4" s="57" t="s">
        <v>541</v>
      </c>
      <c r="B4" s="60">
        <v>4</v>
      </c>
      <c r="C4" s="61">
        <v>0.05</v>
      </c>
    </row>
    <row r="5" spans="1:3" x14ac:dyDescent="0.3">
      <c r="A5" s="57" t="s">
        <v>540</v>
      </c>
      <c r="B5" s="60">
        <v>20</v>
      </c>
      <c r="C5" s="61">
        <v>0.25</v>
      </c>
    </row>
    <row r="6" spans="1:3" x14ac:dyDescent="0.3">
      <c r="A6" s="57" t="s">
        <v>482</v>
      </c>
      <c r="B6" s="60">
        <v>56</v>
      </c>
      <c r="C6" s="61">
        <v>0.7</v>
      </c>
    </row>
    <row r="7" spans="1:3" x14ac:dyDescent="0.3">
      <c r="A7" s="57" t="s">
        <v>575</v>
      </c>
      <c r="B7" s="60">
        <v>80</v>
      </c>
      <c r="C7" s="6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795F-9709-440E-A240-48253CF2F797}">
  <sheetPr codeName="Φύλλο4" filterMode="1"/>
  <dimension ref="A1:BB81"/>
  <sheetViews>
    <sheetView tabSelected="1" topLeftCell="C1" zoomScale="81" zoomScaleNormal="81" workbookViewId="0">
      <pane ySplit="1" topLeftCell="A33" activePane="bottomLeft" state="frozen"/>
      <selection activeCell="D1" sqref="D1"/>
      <selection pane="bottomLeft" activeCell="I82" sqref="I82"/>
    </sheetView>
  </sheetViews>
  <sheetFormatPr defaultRowHeight="15" customHeight="1" outlineLevelCol="1" x14ac:dyDescent="0.3"/>
  <cols>
    <col min="1" max="1" width="21.21875" customWidth="1" outlineLevel="1"/>
    <col min="2" max="2" width="10.44140625" style="6" bestFit="1" customWidth="1" outlineLevel="1"/>
    <col min="3" max="4" width="15.77734375" customWidth="1" outlineLevel="1"/>
    <col min="5" max="10" width="15.77734375" customWidth="1"/>
    <col min="11" max="11" width="77.109375" customWidth="1"/>
    <col min="12" max="12" width="15.77734375" customWidth="1"/>
    <col min="13" max="13" width="15.77734375" style="6" customWidth="1"/>
    <col min="14" max="14" width="15.77734375" customWidth="1"/>
    <col min="15" max="15" width="15.77734375" style="2" customWidth="1"/>
    <col min="16" max="20" width="15.77734375" customWidth="1"/>
    <col min="21" max="37" width="15.77734375" customWidth="1" outlineLevel="1"/>
    <col min="38" max="54" width="15.77734375" customWidth="1"/>
  </cols>
  <sheetData>
    <row r="1" spans="1:54" s="20" customFormat="1" ht="15" customHeight="1" x14ac:dyDescent="0.3">
      <c r="A1" s="72"/>
      <c r="B1" s="72"/>
      <c r="C1" s="44" t="s">
        <v>502</v>
      </c>
      <c r="D1" s="36" t="s">
        <v>501</v>
      </c>
      <c r="E1" s="36" t="s">
        <v>433</v>
      </c>
      <c r="F1" s="37" t="s">
        <v>481</v>
      </c>
      <c r="G1" s="37" t="s">
        <v>453</v>
      </c>
      <c r="H1" s="37" t="s">
        <v>562</v>
      </c>
      <c r="I1" s="37" t="s">
        <v>563</v>
      </c>
      <c r="J1" s="37" t="s">
        <v>509</v>
      </c>
      <c r="K1" s="38" t="s">
        <v>432</v>
      </c>
      <c r="L1" s="38" t="s">
        <v>497</v>
      </c>
      <c r="M1" s="26" t="s">
        <v>476</v>
      </c>
      <c r="N1" s="26" t="s">
        <v>448</v>
      </c>
      <c r="O1" s="39" t="s">
        <v>440</v>
      </c>
      <c r="P1" s="26" t="s">
        <v>454</v>
      </c>
      <c r="Q1" s="26" t="s">
        <v>455</v>
      </c>
      <c r="R1" s="26" t="s">
        <v>451</v>
      </c>
      <c r="S1" s="26" t="s">
        <v>447</v>
      </c>
      <c r="T1" s="26" t="s">
        <v>457</v>
      </c>
      <c r="U1" s="26" t="s">
        <v>458</v>
      </c>
      <c r="V1" s="26" t="s">
        <v>459</v>
      </c>
      <c r="W1" s="26" t="s">
        <v>460</v>
      </c>
      <c r="X1" s="26" t="s">
        <v>461</v>
      </c>
      <c r="Y1" s="26" t="s">
        <v>462</v>
      </c>
      <c r="Z1" s="26" t="s">
        <v>463</v>
      </c>
      <c r="AA1" s="26" t="s">
        <v>464</v>
      </c>
      <c r="AB1" s="26" t="s">
        <v>465</v>
      </c>
      <c r="AC1" s="26" t="s">
        <v>466</v>
      </c>
      <c r="AD1" s="26" t="s">
        <v>467</v>
      </c>
      <c r="AE1" s="26" t="s">
        <v>468</v>
      </c>
      <c r="AF1" s="26" t="s">
        <v>469</v>
      </c>
      <c r="AG1" s="26" t="s">
        <v>470</v>
      </c>
      <c r="AH1" s="26" t="s">
        <v>471</v>
      </c>
      <c r="AI1" s="26" t="s">
        <v>472</v>
      </c>
      <c r="AJ1" s="26" t="s">
        <v>473</v>
      </c>
      <c r="AK1" s="26" t="s">
        <v>474</v>
      </c>
      <c r="AL1" s="26" t="s">
        <v>511</v>
      </c>
      <c r="AM1" s="26" t="s">
        <v>512</v>
      </c>
      <c r="AN1" s="26" t="s">
        <v>513</v>
      </c>
      <c r="AO1" s="26" t="s">
        <v>514</v>
      </c>
      <c r="AP1" s="26" t="s">
        <v>515</v>
      </c>
      <c r="AQ1" s="26" t="s">
        <v>516</v>
      </c>
      <c r="AR1" s="26" t="s">
        <v>517</v>
      </c>
      <c r="AS1" s="26" t="s">
        <v>518</v>
      </c>
      <c r="AT1" s="26" t="s">
        <v>519</v>
      </c>
      <c r="AU1" s="26" t="s">
        <v>520</v>
      </c>
      <c r="AV1" s="26" t="s">
        <v>521</v>
      </c>
      <c r="AW1" s="26" t="s">
        <v>522</v>
      </c>
      <c r="AX1" s="26" t="s">
        <v>523</v>
      </c>
      <c r="AY1" s="26" t="s">
        <v>524</v>
      </c>
      <c r="AZ1" s="26" t="s">
        <v>525</v>
      </c>
      <c r="BA1" s="26" t="s">
        <v>526</v>
      </c>
      <c r="BB1" s="26" t="s">
        <v>527</v>
      </c>
    </row>
    <row r="2" spans="1:54" ht="15" hidden="1" customHeight="1" x14ac:dyDescent="0.3">
      <c r="A2" s="70" t="s">
        <v>584</v>
      </c>
      <c r="B2" s="71"/>
      <c r="C2" s="28">
        <v>45458</v>
      </c>
      <c r="D2" s="28" t="s">
        <v>434</v>
      </c>
      <c r="E2" s="31" t="s">
        <v>6</v>
      </c>
      <c r="F2" s="31">
        <v>1</v>
      </c>
      <c r="G2" s="31" t="s">
        <v>540</v>
      </c>
      <c r="H2" s="31"/>
      <c r="I2" s="31"/>
      <c r="J2" s="31"/>
      <c r="K2" s="29" t="s">
        <v>368</v>
      </c>
      <c r="L2" s="29" t="s">
        <v>580</v>
      </c>
      <c r="M2" s="27">
        <v>45450</v>
      </c>
      <c r="N2" s="29" t="s">
        <v>449</v>
      </c>
      <c r="O2" s="40" t="s">
        <v>368</v>
      </c>
      <c r="P2" s="29">
        <v>578</v>
      </c>
      <c r="Q2" s="29">
        <v>578</v>
      </c>
      <c r="R2" s="29" t="str">
        <f>IF(OR(P2="",Q2=""),"-",IF(Q2-P2=0,"Yes",Q2-P2))</f>
        <v>Yes</v>
      </c>
      <c r="S2" s="29" t="s">
        <v>4</v>
      </c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>
        <f>IFERROR(MID(T2,2,1) *100,0)</f>
        <v>0</v>
      </c>
      <c r="AM2" s="31">
        <f>IFERROR(MID(U2,2,1) *100,0)</f>
        <v>0</v>
      </c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</row>
    <row r="3" spans="1:54" ht="15" hidden="1" customHeight="1" x14ac:dyDescent="0.3">
      <c r="A3" s="31" t="s">
        <v>569</v>
      </c>
      <c r="B3" s="64">
        <f>COUNTIF(G:G,$G$2)</f>
        <v>22</v>
      </c>
      <c r="C3" s="28">
        <v>45458</v>
      </c>
      <c r="D3" s="28" t="s">
        <v>434</v>
      </c>
      <c r="E3" s="31" t="s">
        <v>6</v>
      </c>
      <c r="F3" s="31">
        <v>2</v>
      </c>
      <c r="G3" s="31" t="s">
        <v>541</v>
      </c>
      <c r="H3" s="31"/>
      <c r="I3" s="31" t="s">
        <v>558</v>
      </c>
      <c r="J3" s="31">
        <v>1</v>
      </c>
      <c r="K3" s="29" t="s">
        <v>365</v>
      </c>
      <c r="L3" s="29"/>
      <c r="M3" s="27">
        <v>45439</v>
      </c>
      <c r="N3" s="29" t="s">
        <v>449</v>
      </c>
      <c r="O3" s="41" t="s">
        <v>442</v>
      </c>
      <c r="P3" s="29">
        <v>84</v>
      </c>
      <c r="Q3" s="29">
        <v>85</v>
      </c>
      <c r="R3" s="29">
        <f>IF(OR(P3="",Q3=""),"-",IF(Q3-P3=0,"Yes",Q3-P3))</f>
        <v>1</v>
      </c>
      <c r="S3" s="29" t="s">
        <v>4</v>
      </c>
      <c r="T3" s="31" t="s">
        <v>456</v>
      </c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>
        <f>IFERROR(MID(T3,2,1) *100,0)</f>
        <v>400</v>
      </c>
      <c r="AM3" s="31">
        <f>IFERROR(MID(U3,2,1) *100,0)</f>
        <v>0</v>
      </c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</row>
    <row r="4" spans="1:54" ht="15" hidden="1" customHeight="1" x14ac:dyDescent="0.3">
      <c r="A4" s="31" t="s">
        <v>565</v>
      </c>
      <c r="B4" s="64">
        <f>COUNTIF(G:G,$G$3)</f>
        <v>4</v>
      </c>
      <c r="C4" s="28">
        <v>45458</v>
      </c>
      <c r="D4" s="28" t="s">
        <v>434</v>
      </c>
      <c r="E4" s="31" t="s">
        <v>6</v>
      </c>
      <c r="F4" s="31">
        <v>3</v>
      </c>
      <c r="G4" s="31" t="s">
        <v>540</v>
      </c>
      <c r="H4" s="31"/>
      <c r="I4" s="31"/>
      <c r="J4" s="31"/>
      <c r="K4" s="29" t="s">
        <v>363</v>
      </c>
      <c r="L4" s="29" t="s">
        <v>507</v>
      </c>
      <c r="M4" s="27">
        <v>45372</v>
      </c>
      <c r="N4" s="29" t="s">
        <v>449</v>
      </c>
      <c r="O4" s="41" t="s">
        <v>443</v>
      </c>
      <c r="P4" s="29">
        <v>122</v>
      </c>
      <c r="Q4" s="29">
        <v>120</v>
      </c>
      <c r="R4" s="29">
        <f>IF(OR(P4="",Q4=""),"-",IF(Q4-P4=0,"Yes",Q4-P4))</f>
        <v>-2</v>
      </c>
      <c r="S4" s="29" t="s">
        <v>4</v>
      </c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>
        <f>IFERROR(MID(T4,2,1) *100,0)</f>
        <v>0</v>
      </c>
      <c r="AM4" s="31">
        <f>IFERROR(MID(U4,2,1) *100,0)</f>
        <v>0</v>
      </c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</row>
    <row r="5" spans="1:54" ht="15" hidden="1" customHeight="1" x14ac:dyDescent="0.3">
      <c r="A5" s="31" t="s">
        <v>560</v>
      </c>
      <c r="B5" s="33">
        <f>COUNTIF(G:G,"Pending")</f>
        <v>54</v>
      </c>
      <c r="C5" s="28">
        <v>45458</v>
      </c>
      <c r="D5" s="28" t="s">
        <v>434</v>
      </c>
      <c r="E5" s="31" t="s">
        <v>6</v>
      </c>
      <c r="F5" s="31">
        <v>4</v>
      </c>
      <c r="G5" s="31" t="s">
        <v>540</v>
      </c>
      <c r="H5" s="31"/>
      <c r="I5" s="31"/>
      <c r="J5" s="31"/>
      <c r="K5" s="29" t="s">
        <v>366</v>
      </c>
      <c r="L5" s="29"/>
      <c r="M5" s="27">
        <v>45260</v>
      </c>
      <c r="N5" s="29" t="s">
        <v>449</v>
      </c>
      <c r="O5" s="40" t="s">
        <v>505</v>
      </c>
      <c r="P5" s="29">
        <v>20</v>
      </c>
      <c r="Q5" s="29">
        <v>21</v>
      </c>
      <c r="R5" s="29">
        <f>IF(OR(P5="",Q5=""),"-",IF(Q5-P5=0,"Yes",Q5-P5))</f>
        <v>1</v>
      </c>
      <c r="S5" s="29" t="s">
        <v>4</v>
      </c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>
        <f>IFERROR(MID(T5,2,1) *100,0)</f>
        <v>0</v>
      </c>
      <c r="AM5" s="31">
        <f>IFERROR(MID(U5,2,1) *100,0)</f>
        <v>0</v>
      </c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</row>
    <row r="6" spans="1:54" ht="15" hidden="1" customHeight="1" x14ac:dyDescent="0.3">
      <c r="A6" s="31" t="s">
        <v>564</v>
      </c>
      <c r="B6" s="33" t="str">
        <f>_xlfn.TEXTJOIN("/",1,COUNTIF(H:H,"Check Merge"),COUNTIF(G:G,"Pending"))</f>
        <v>8/54</v>
      </c>
      <c r="C6" s="28">
        <v>45458</v>
      </c>
      <c r="D6" s="28" t="s">
        <v>500</v>
      </c>
      <c r="E6" s="31" t="s">
        <v>496</v>
      </c>
      <c r="F6" s="31">
        <v>4</v>
      </c>
      <c r="G6" s="31" t="s">
        <v>540</v>
      </c>
      <c r="H6" s="31"/>
      <c r="I6" s="31"/>
      <c r="J6" s="31"/>
      <c r="K6" s="29" t="s">
        <v>410</v>
      </c>
      <c r="L6" s="29"/>
      <c r="M6" s="28">
        <v>45226</v>
      </c>
      <c r="N6" s="29" t="s">
        <v>504</v>
      </c>
      <c r="O6" s="40" t="s">
        <v>504</v>
      </c>
      <c r="P6" s="29">
        <v>80</v>
      </c>
      <c r="Q6" s="29"/>
      <c r="R6" s="29" t="str">
        <f>IF(OR(P6="",Q6=""),"-",IF(Q6-P6=0,"Yes",Q6-P6))</f>
        <v>-</v>
      </c>
      <c r="S6" s="29" t="s">
        <v>499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>
        <f>IFERROR(MID(T6,2,1) *100,0)</f>
        <v>0</v>
      </c>
      <c r="AM6" s="31">
        <f>IFERROR(MID(U6,2,1) *100,0)</f>
        <v>0</v>
      </c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 spans="1:54" ht="15" hidden="1" customHeight="1" x14ac:dyDescent="0.3">
      <c r="A7" s="70" t="s">
        <v>585</v>
      </c>
      <c r="B7" s="71"/>
      <c r="C7" s="28">
        <v>45458</v>
      </c>
      <c r="D7" s="28" t="s">
        <v>434</v>
      </c>
      <c r="E7" s="31" t="s">
        <v>6</v>
      </c>
      <c r="F7" s="31">
        <v>5</v>
      </c>
      <c r="G7" s="31" t="s">
        <v>540</v>
      </c>
      <c r="H7" s="31"/>
      <c r="I7" s="31"/>
      <c r="J7" s="31"/>
      <c r="K7" s="29" t="s">
        <v>361</v>
      </c>
      <c r="L7" s="29"/>
      <c r="M7" s="27">
        <v>45397</v>
      </c>
      <c r="N7" s="29" t="s">
        <v>449</v>
      </c>
      <c r="O7" s="29" t="s">
        <v>480</v>
      </c>
      <c r="P7" s="29">
        <v>65</v>
      </c>
      <c r="Q7" s="29">
        <v>65</v>
      </c>
      <c r="R7" s="29" t="str">
        <f>IF(OR(P7="",Q7=""),"-",IF(Q7-P7=0,"Yes",Q7-P7))</f>
        <v>Yes</v>
      </c>
      <c r="S7" s="29" t="s">
        <v>4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>
        <f>IFERROR(MID(T7,2,1) *100,0)</f>
        <v>0</v>
      </c>
      <c r="AM7" s="31">
        <f>IFERROR(MID(U7,2,1) *100,0)</f>
        <v>0</v>
      </c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</row>
    <row r="8" spans="1:54" ht="15" hidden="1" customHeight="1" x14ac:dyDescent="0.3">
      <c r="A8" s="31" t="s">
        <v>566</v>
      </c>
      <c r="B8" s="34">
        <f>COUNTIF(G:G,$G$2)/COUNTA(Total)</f>
        <v>0.27160493827160492</v>
      </c>
      <c r="C8" s="28">
        <v>45458</v>
      </c>
      <c r="D8" s="28" t="s">
        <v>434</v>
      </c>
      <c r="E8" s="31" t="s">
        <v>6</v>
      </c>
      <c r="F8" s="31">
        <v>6</v>
      </c>
      <c r="G8" s="31" t="s">
        <v>540</v>
      </c>
      <c r="H8" s="31"/>
      <c r="I8" s="31"/>
      <c r="J8" s="31"/>
      <c r="K8" s="29" t="s">
        <v>367</v>
      </c>
      <c r="L8" s="29"/>
      <c r="M8" s="27">
        <v>45442</v>
      </c>
      <c r="N8" s="29" t="s">
        <v>449</v>
      </c>
      <c r="O8" s="40" t="s">
        <v>446</v>
      </c>
      <c r="P8" s="29">
        <v>37</v>
      </c>
      <c r="Q8" s="29">
        <v>37</v>
      </c>
      <c r="R8" s="29" t="str">
        <f>IF(OR(P8="",Q8=""),"-",IF(Q8-P8=0,"Yes",Q8-P8))</f>
        <v>Yes</v>
      </c>
      <c r="S8" s="29" t="s">
        <v>4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>
        <f>IFERROR(MID(T8,2,1) *100,0)</f>
        <v>0</v>
      </c>
      <c r="AM8" s="31">
        <f>IFERROR(MID(U8,2,1) *100,0)</f>
        <v>0</v>
      </c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</row>
    <row r="9" spans="1:54" ht="15" hidden="1" customHeight="1" x14ac:dyDescent="0.3">
      <c r="A9" s="31" t="s">
        <v>568</v>
      </c>
      <c r="B9" s="22">
        <f>B4/COUNTA(Total)</f>
        <v>4.9382716049382713E-2</v>
      </c>
      <c r="C9" s="28">
        <v>45458</v>
      </c>
      <c r="D9" s="28" t="s">
        <v>435</v>
      </c>
      <c r="E9" s="31" t="s">
        <v>1</v>
      </c>
      <c r="F9" s="31">
        <v>7</v>
      </c>
      <c r="G9" s="31" t="s">
        <v>540</v>
      </c>
      <c r="H9" s="31"/>
      <c r="I9" s="31"/>
      <c r="J9" s="31"/>
      <c r="K9" s="29" t="s">
        <v>375</v>
      </c>
      <c r="L9" s="29" t="s">
        <v>498</v>
      </c>
      <c r="M9" s="27">
        <v>45447</v>
      </c>
      <c r="N9" s="29" t="s">
        <v>449</v>
      </c>
      <c r="O9" s="40"/>
      <c r="P9" s="29">
        <v>242</v>
      </c>
      <c r="Q9" s="29">
        <v>243</v>
      </c>
      <c r="R9" s="29">
        <f>IF(OR(P9="",Q9=""),"-",IF(Q9-P9=0,"Yes",Q9-P9))</f>
        <v>1</v>
      </c>
      <c r="S9" s="29" t="s">
        <v>4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>
        <f>IFERROR(MID(T9,2,1) *100,0)</f>
        <v>0</v>
      </c>
      <c r="AM9" s="31">
        <f>IFERROR(MID(U9,2,1) *100,0)</f>
        <v>0</v>
      </c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</row>
    <row r="10" spans="1:54" ht="15" hidden="1" customHeight="1" x14ac:dyDescent="0.3">
      <c r="A10" s="31" t="s">
        <v>567</v>
      </c>
      <c r="B10" s="22">
        <f>COUNTIF(G:G,"Pending")/COUNTA(Total)</f>
        <v>0.66666666666666663</v>
      </c>
      <c r="C10" s="28">
        <v>45458</v>
      </c>
      <c r="D10" s="28" t="s">
        <v>435</v>
      </c>
      <c r="E10" s="31" t="s">
        <v>1</v>
      </c>
      <c r="F10" s="31">
        <v>8</v>
      </c>
      <c r="G10" s="31" t="s">
        <v>540</v>
      </c>
      <c r="H10" s="31"/>
      <c r="I10" s="31"/>
      <c r="J10" s="31"/>
      <c r="K10" s="29" t="s">
        <v>374</v>
      </c>
      <c r="L10" s="29"/>
      <c r="M10" s="27">
        <v>45386</v>
      </c>
      <c r="N10" s="29" t="s">
        <v>449</v>
      </c>
      <c r="O10" s="40" t="s">
        <v>503</v>
      </c>
      <c r="P10" s="31">
        <v>39</v>
      </c>
      <c r="Q10" s="31">
        <v>39</v>
      </c>
      <c r="R10" s="29" t="str">
        <f>IF(OR(P10="",Q10=""),"-",IF(Q10-P10=0,"Yes",Q10-P10))</f>
        <v>Yes</v>
      </c>
      <c r="S10" s="29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>
        <f>IFERROR(MID(T10,2,1) *100,0)</f>
        <v>0</v>
      </c>
      <c r="AM10" s="31">
        <f>IFERROR(MID(U10,2,1) *100,0)</f>
        <v>0</v>
      </c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1:54" ht="15" hidden="1" customHeight="1" x14ac:dyDescent="0.3">
      <c r="A11" s="31" t="s">
        <v>570</v>
      </c>
      <c r="B11" s="22">
        <f>COUNTIF(H:H,"Check Merge")/COUNTIF(G:G,"Pending")</f>
        <v>0.14814814814814814</v>
      </c>
      <c r="C11" s="28">
        <v>45458</v>
      </c>
      <c r="D11" s="28" t="s">
        <v>500</v>
      </c>
      <c r="E11" s="31" t="s">
        <v>496</v>
      </c>
      <c r="F11" s="31">
        <v>9</v>
      </c>
      <c r="G11" s="31" t="s">
        <v>482</v>
      </c>
      <c r="H11" s="31"/>
      <c r="I11" s="31"/>
      <c r="J11" s="31"/>
      <c r="K11" s="29" t="s">
        <v>430</v>
      </c>
      <c r="L11" s="31"/>
      <c r="M11" s="29" t="s">
        <v>504</v>
      </c>
      <c r="N11" s="27">
        <v>44938</v>
      </c>
      <c r="O11" s="40"/>
      <c r="P11" s="29"/>
      <c r="Q11" s="29"/>
      <c r="R11" s="29"/>
      <c r="S11" s="29" t="s">
        <v>499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>
        <f>IFERROR(MID(T11,2,1) *100,0)</f>
        <v>0</v>
      </c>
      <c r="AM11" s="31">
        <f>IFERROR(MID(U11,2,1) *100,0)</f>
        <v>0</v>
      </c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</row>
    <row r="12" spans="1:54" ht="15" hidden="1" customHeight="1" x14ac:dyDescent="0.3">
      <c r="A12" s="31" t="s">
        <v>529</v>
      </c>
      <c r="C12" s="28">
        <v>45458</v>
      </c>
      <c r="D12" s="28" t="s">
        <v>500</v>
      </c>
      <c r="E12" s="31" t="s">
        <v>496</v>
      </c>
      <c r="F12" s="31">
        <v>10</v>
      </c>
      <c r="G12" s="31" t="s">
        <v>540</v>
      </c>
      <c r="H12" s="31"/>
      <c r="I12" s="31"/>
      <c r="J12" s="31"/>
      <c r="K12" s="29" t="s">
        <v>431</v>
      </c>
      <c r="L12" s="29"/>
      <c r="M12" s="42">
        <v>45105</v>
      </c>
      <c r="N12" s="29" t="s">
        <v>504</v>
      </c>
      <c r="O12" s="40"/>
      <c r="P12" s="29"/>
      <c r="Q12" s="29"/>
      <c r="R12" s="29"/>
      <c r="S12" s="29" t="s">
        <v>499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>
        <f>IFERROR(MID(T12,2,1) *100,0)</f>
        <v>0</v>
      </c>
      <c r="AM12" s="31">
        <f>IFERROR(MID(U12,2,1) *100,0)</f>
        <v>0</v>
      </c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</row>
    <row r="13" spans="1:54" ht="15" hidden="1" customHeight="1" x14ac:dyDescent="0.3">
      <c r="A13" s="31" t="s">
        <v>529</v>
      </c>
      <c r="B13" s="35">
        <f>SUM(AL:AR)</f>
        <v>2700</v>
      </c>
      <c r="C13" s="28">
        <v>45458</v>
      </c>
      <c r="D13" s="28" t="s">
        <v>500</v>
      </c>
      <c r="E13" s="31" t="s">
        <v>496</v>
      </c>
      <c r="F13" s="31">
        <v>11</v>
      </c>
      <c r="G13" s="31" t="s">
        <v>540</v>
      </c>
      <c r="H13" s="31"/>
      <c r="I13" s="31"/>
      <c r="J13" s="31"/>
      <c r="K13" s="29" t="s">
        <v>355</v>
      </c>
      <c r="L13" s="29"/>
      <c r="M13" s="42">
        <v>45105</v>
      </c>
      <c r="N13" s="29" t="s">
        <v>504</v>
      </c>
      <c r="O13" s="40"/>
      <c r="P13" s="29"/>
      <c r="Q13" s="29"/>
      <c r="R13" s="29"/>
      <c r="S13" s="29" t="s">
        <v>499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>
        <f>IFERROR(MID(T13,2,1) *100,0)</f>
        <v>0</v>
      </c>
      <c r="AM13" s="31">
        <f>IFERROR(MID(U13,2,1) *100,0)</f>
        <v>0</v>
      </c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</row>
    <row r="14" spans="1:54" ht="15" hidden="1" customHeight="1" x14ac:dyDescent="0.3">
      <c r="A14" s="71" t="s">
        <v>588</v>
      </c>
      <c r="B14" s="71"/>
      <c r="C14" s="28">
        <v>45458</v>
      </c>
      <c r="D14" s="28" t="s">
        <v>500</v>
      </c>
      <c r="E14" s="31" t="s">
        <v>496</v>
      </c>
      <c r="F14" s="31">
        <v>12</v>
      </c>
      <c r="G14" s="31" t="s">
        <v>540</v>
      </c>
      <c r="H14" s="31"/>
      <c r="I14" s="31"/>
      <c r="J14" s="31"/>
      <c r="K14" s="29" t="s">
        <v>429</v>
      </c>
      <c r="L14" s="29"/>
      <c r="M14" s="27">
        <v>45020</v>
      </c>
      <c r="N14" s="29" t="s">
        <v>504</v>
      </c>
      <c r="O14" s="40"/>
      <c r="P14" s="29"/>
      <c r="Q14" s="29"/>
      <c r="R14" s="29"/>
      <c r="S14" s="29" t="s">
        <v>499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>
        <f>IFERROR(MID(T14,2,1) *100,0)</f>
        <v>0</v>
      </c>
      <c r="AM14" s="31">
        <f>IFERROR(MID(U14,2,1) *100,0)</f>
        <v>0</v>
      </c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</row>
    <row r="15" spans="1:54" ht="15" hidden="1" customHeight="1" x14ac:dyDescent="0.3">
      <c r="A15" s="31" t="s">
        <v>559</v>
      </c>
      <c r="B15" s="65">
        <f>COUNTA(C2:C90)-COUNTIF(G:G,"Pending")</f>
        <v>26</v>
      </c>
      <c r="C15" s="28">
        <v>45458</v>
      </c>
      <c r="D15" s="28" t="s">
        <v>500</v>
      </c>
      <c r="E15" s="31" t="s">
        <v>496</v>
      </c>
      <c r="F15" s="31">
        <v>13</v>
      </c>
      <c r="G15" s="31" t="s">
        <v>540</v>
      </c>
      <c r="H15" s="31"/>
      <c r="I15" s="31"/>
      <c r="J15" s="31"/>
      <c r="K15" s="29" t="s">
        <v>421</v>
      </c>
      <c r="L15" s="31"/>
      <c r="M15" s="27">
        <v>45026</v>
      </c>
      <c r="N15" s="29" t="s">
        <v>504</v>
      </c>
      <c r="O15" s="40"/>
      <c r="P15" s="29"/>
      <c r="Q15" s="29"/>
      <c r="R15" s="29"/>
      <c r="S15" s="29" t="s">
        <v>499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>
        <f>IFERROR(MID(T15,2,1) *100,0)</f>
        <v>0</v>
      </c>
      <c r="AM15" s="31">
        <f>IFERROR(MID(U15,2,1) *100,0)</f>
        <v>0</v>
      </c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</row>
    <row r="16" spans="1:54" ht="15" hidden="1" customHeight="1" x14ac:dyDescent="0.3">
      <c r="A16" t="s">
        <v>583</v>
      </c>
      <c r="B16" s="63">
        <f>B15/COUNTA(C2:C90)</f>
        <v>0.32500000000000001</v>
      </c>
      <c r="C16" s="28">
        <v>45458</v>
      </c>
      <c r="D16" s="28"/>
      <c r="E16" s="31" t="s">
        <v>496</v>
      </c>
      <c r="F16" s="31">
        <v>14</v>
      </c>
      <c r="G16" s="31" t="s">
        <v>540</v>
      </c>
      <c r="H16" s="31"/>
      <c r="I16" s="31"/>
      <c r="J16" s="31"/>
      <c r="K16" s="29" t="s">
        <v>409</v>
      </c>
      <c r="L16" s="29"/>
      <c r="M16" s="30">
        <v>45292</v>
      </c>
      <c r="N16" s="29"/>
      <c r="O16" s="40"/>
      <c r="P16" s="29"/>
      <c r="Q16" s="29"/>
      <c r="R16" s="29"/>
      <c r="S16" s="29" t="s">
        <v>499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>
        <f>IFERROR(MID(T16,2,1) *100,0)</f>
        <v>0</v>
      </c>
      <c r="AM16" s="31">
        <f>IFERROR(MID(U16,2,1) *100,0)</f>
        <v>0</v>
      </c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</row>
    <row r="17" spans="1:54" ht="15" hidden="1" customHeight="1" x14ac:dyDescent="0.3">
      <c r="A17" s="44" t="s">
        <v>582</v>
      </c>
      <c r="B17" s="66">
        <f>COUNTIF(G:G,$G$2)/B15</f>
        <v>0.84615384615384615</v>
      </c>
      <c r="C17" s="45">
        <v>45458</v>
      </c>
      <c r="D17" s="45" t="s">
        <v>435</v>
      </c>
      <c r="E17" s="44" t="s">
        <v>1</v>
      </c>
      <c r="F17" s="44">
        <v>15</v>
      </c>
      <c r="G17" s="44" t="s">
        <v>541</v>
      </c>
      <c r="H17" s="44"/>
      <c r="I17" s="44" t="s">
        <v>558</v>
      </c>
      <c r="J17" s="44">
        <v>2</v>
      </c>
      <c r="K17" s="46" t="s">
        <v>378</v>
      </c>
      <c r="L17" s="46" t="s">
        <v>508</v>
      </c>
      <c r="M17" s="46"/>
      <c r="N17" s="46" t="s">
        <v>449</v>
      </c>
      <c r="O17" s="47" t="s">
        <v>534</v>
      </c>
      <c r="P17" s="48"/>
      <c r="Q17" s="46">
        <v>91</v>
      </c>
      <c r="R17" s="46"/>
      <c r="S17" s="46" t="s">
        <v>499</v>
      </c>
      <c r="T17" s="49" t="s">
        <v>510</v>
      </c>
      <c r="U17" s="49" t="s">
        <v>528</v>
      </c>
      <c r="V17" s="44"/>
      <c r="W17" s="44"/>
      <c r="X17" s="44"/>
      <c r="Y17" s="44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>
        <f>IFERROR(MID(T17,2,1) *100,0)</f>
        <v>900</v>
      </c>
      <c r="AM17" s="31">
        <f>IFERROR(MID(U17,2,1) *100,0)</f>
        <v>100</v>
      </c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</row>
    <row r="18" spans="1:54" ht="15" hidden="1" customHeight="1" x14ac:dyDescent="0.3">
      <c r="A18" s="44" t="s">
        <v>586</v>
      </c>
      <c r="B18" s="66">
        <f>1-B17</f>
        <v>0.15384615384615385</v>
      </c>
      <c r="C18" s="45">
        <v>45458</v>
      </c>
      <c r="D18" s="45" t="s">
        <v>434</v>
      </c>
      <c r="E18" s="44" t="s">
        <v>6</v>
      </c>
      <c r="F18" s="44">
        <v>16</v>
      </c>
      <c r="G18" s="31" t="s">
        <v>540</v>
      </c>
      <c r="H18" s="44"/>
      <c r="I18" s="44"/>
      <c r="J18" s="44"/>
      <c r="K18" s="46" t="s">
        <v>360</v>
      </c>
      <c r="L18" s="46"/>
      <c r="M18" s="50">
        <v>45079</v>
      </c>
      <c r="N18" s="46" t="s">
        <v>449</v>
      </c>
      <c r="O18" s="51" t="s">
        <v>3</v>
      </c>
      <c r="P18" s="46">
        <v>53</v>
      </c>
      <c r="Q18" s="46" t="s">
        <v>504</v>
      </c>
      <c r="R18" s="46" t="e">
        <f>IF(P18&lt;&gt;"",IF(Q18-P18=0,"Yes",Q18-P18),"")</f>
        <v>#VALUE!</v>
      </c>
      <c r="S18" s="46" t="s">
        <v>530</v>
      </c>
      <c r="T18" s="44"/>
      <c r="U18" s="44"/>
      <c r="V18" s="44"/>
      <c r="W18" s="44"/>
      <c r="X18" s="44"/>
      <c r="Y18" s="44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>
        <f>IFERROR(MID(T18,2,1) *100,0)</f>
        <v>0</v>
      </c>
      <c r="AM18" s="31">
        <f>IFERROR(MID(U18,2,1) *100,0)</f>
        <v>0</v>
      </c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</row>
    <row r="19" spans="1:54" ht="15" hidden="1" customHeight="1" x14ac:dyDescent="0.3">
      <c r="A19" s="44" t="s">
        <v>587</v>
      </c>
      <c r="B19" t="s">
        <v>589</v>
      </c>
      <c r="C19" s="45">
        <v>45458</v>
      </c>
      <c r="D19" s="45" t="s">
        <v>434</v>
      </c>
      <c r="E19" s="44" t="s">
        <v>6</v>
      </c>
      <c r="F19" s="44">
        <v>17</v>
      </c>
      <c r="G19" s="44" t="s">
        <v>541</v>
      </c>
      <c r="H19" s="44"/>
      <c r="I19" s="44" t="s">
        <v>558</v>
      </c>
      <c r="J19" s="44"/>
      <c r="K19" s="46" t="s">
        <v>531</v>
      </c>
      <c r="L19" s="46" t="s">
        <v>548</v>
      </c>
      <c r="M19" s="50">
        <v>45342</v>
      </c>
      <c r="N19" s="46" t="s">
        <v>449</v>
      </c>
      <c r="O19" s="47" t="s">
        <v>532</v>
      </c>
      <c r="P19" s="46">
        <v>102</v>
      </c>
      <c r="Q19" s="46">
        <v>90</v>
      </c>
      <c r="R19" s="46">
        <f>IF(P19&lt;&gt;"",IF(Q19-P19=0,"Yes",Q19-P19),"")</f>
        <v>-12</v>
      </c>
      <c r="S19" s="46"/>
      <c r="T19" s="52" t="s">
        <v>549</v>
      </c>
      <c r="U19" s="52" t="s">
        <v>551</v>
      </c>
      <c r="V19" s="52" t="s">
        <v>552</v>
      </c>
      <c r="W19" s="44" t="s">
        <v>553</v>
      </c>
      <c r="X19" s="44" t="s">
        <v>553</v>
      </c>
      <c r="Y19" s="52" t="s">
        <v>554</v>
      </c>
      <c r="Z19" s="43" t="s">
        <v>555</v>
      </c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 t="s">
        <v>550</v>
      </c>
      <c r="AM19" s="31" t="s">
        <v>550</v>
      </c>
      <c r="AN19" s="31" t="s">
        <v>550</v>
      </c>
      <c r="AO19" s="31" t="s">
        <v>550</v>
      </c>
      <c r="AP19" s="31" t="s">
        <v>550</v>
      </c>
      <c r="AQ19" s="31" t="s">
        <v>550</v>
      </c>
      <c r="AR19" s="31" t="s">
        <v>550</v>
      </c>
      <c r="AS19" s="31" t="s">
        <v>550</v>
      </c>
      <c r="AT19" s="31" t="s">
        <v>550</v>
      </c>
      <c r="AU19" s="31" t="s">
        <v>550</v>
      </c>
      <c r="AV19" s="31"/>
      <c r="AW19" s="31"/>
      <c r="AX19" s="31"/>
      <c r="AY19" s="31"/>
      <c r="AZ19" s="31"/>
      <c r="BA19" s="31"/>
      <c r="BB19" s="31"/>
    </row>
    <row r="20" spans="1:54" ht="15" hidden="1" customHeight="1" x14ac:dyDescent="0.3">
      <c r="C20" s="45">
        <v>45458</v>
      </c>
      <c r="D20" s="45" t="s">
        <v>439</v>
      </c>
      <c r="E20" s="44" t="s">
        <v>484</v>
      </c>
      <c r="F20" s="44">
        <v>18</v>
      </c>
      <c r="G20" s="31" t="s">
        <v>540</v>
      </c>
      <c r="H20" s="44"/>
      <c r="I20" s="44"/>
      <c r="J20" s="44"/>
      <c r="K20" s="46" t="s">
        <v>533</v>
      </c>
      <c r="L20" s="46"/>
      <c r="M20" s="50">
        <v>45342</v>
      </c>
      <c r="N20" s="46" t="s">
        <v>504</v>
      </c>
      <c r="O20" s="47" t="s">
        <v>532</v>
      </c>
      <c r="P20" s="46">
        <v>49</v>
      </c>
      <c r="Q20" s="46">
        <v>49</v>
      </c>
      <c r="R20" s="46" t="str">
        <f>IF(P20&lt;&gt;"",IF(Q20-P20=0,"Yes",Q20-P20),"")</f>
        <v>Yes</v>
      </c>
      <c r="S20" s="46" t="s">
        <v>4</v>
      </c>
      <c r="T20" s="44"/>
      <c r="U20" s="44"/>
      <c r="V20" s="44"/>
      <c r="W20" s="44"/>
      <c r="X20" s="44"/>
      <c r="Y20" s="44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</row>
    <row r="21" spans="1:54" ht="15" hidden="1" customHeight="1" x14ac:dyDescent="0.3">
      <c r="C21" s="45">
        <v>45458</v>
      </c>
      <c r="D21" s="45" t="s">
        <v>437</v>
      </c>
      <c r="E21" s="44" t="s">
        <v>13</v>
      </c>
      <c r="F21" s="44">
        <v>19</v>
      </c>
      <c r="G21" s="31" t="s">
        <v>540</v>
      </c>
      <c r="H21" s="44"/>
      <c r="I21" s="44"/>
      <c r="J21" s="44"/>
      <c r="K21" s="46" t="s">
        <v>416</v>
      </c>
      <c r="L21" s="46"/>
      <c r="M21" s="50">
        <v>45244</v>
      </c>
      <c r="N21" s="46"/>
      <c r="O21" s="53" t="s">
        <v>416</v>
      </c>
      <c r="P21" s="46">
        <v>40</v>
      </c>
      <c r="Q21" s="46">
        <v>40</v>
      </c>
      <c r="R21" s="46" t="str">
        <f>IF(P21&lt;&gt;"",IF(Q21-P21=0,"Yes",Q21-P21),"")</f>
        <v>Yes</v>
      </c>
      <c r="S21" s="46" t="s">
        <v>4</v>
      </c>
      <c r="T21" s="44"/>
      <c r="U21" s="44"/>
      <c r="V21" s="44"/>
      <c r="W21" s="44"/>
      <c r="X21" s="44"/>
      <c r="Y21" s="44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>
        <f>IFERROR(MID(T21,2,1) *100,0)</f>
        <v>0</v>
      </c>
      <c r="AM21" s="31">
        <f>IFERROR(MID(U21,2,1) *100,0)</f>
        <v>0</v>
      </c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</row>
    <row r="22" spans="1:54" ht="15" hidden="1" customHeight="1" x14ac:dyDescent="0.3">
      <c r="A22" s="44"/>
      <c r="B22" s="67"/>
      <c r="C22" s="45">
        <v>45458</v>
      </c>
      <c r="D22" s="45" t="s">
        <v>435</v>
      </c>
      <c r="E22" s="44" t="s">
        <v>1</v>
      </c>
      <c r="F22" s="44">
        <v>20</v>
      </c>
      <c r="G22" s="44" t="s">
        <v>482</v>
      </c>
      <c r="H22" s="44" t="s">
        <v>543</v>
      </c>
      <c r="I22" s="44"/>
      <c r="J22" s="44"/>
      <c r="K22" s="44" t="s">
        <v>535</v>
      </c>
      <c r="L22" s="44"/>
      <c r="M22" s="44"/>
      <c r="N22" s="44"/>
      <c r="O22" s="54" t="s">
        <v>536</v>
      </c>
      <c r="P22" s="44"/>
      <c r="Q22" s="44">
        <v>90</v>
      </c>
      <c r="R22" s="46" t="str">
        <f>IF(P22&lt;&gt;"",IF(Q22-P22=0,"Yes",Q22-P22),"")</f>
        <v/>
      </c>
      <c r="S22" s="44"/>
      <c r="T22" s="44"/>
      <c r="U22" s="44"/>
      <c r="V22" s="44"/>
      <c r="W22" s="44"/>
      <c r="X22" s="44"/>
      <c r="Y22" s="44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>
        <f>IFERROR(MID(T22,2,1) *100,0)</f>
        <v>0</v>
      </c>
      <c r="AM22" s="31">
        <f>IFERROR(MID(U22,2,1) *100,0)</f>
        <v>0</v>
      </c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</row>
    <row r="23" spans="1:54" ht="15" hidden="1" customHeight="1" x14ac:dyDescent="0.3">
      <c r="C23" s="45">
        <v>45459</v>
      </c>
      <c r="D23" s="45" t="s">
        <v>435</v>
      </c>
      <c r="E23" s="44" t="s">
        <v>1</v>
      </c>
      <c r="F23" s="44">
        <v>21</v>
      </c>
      <c r="G23" s="44" t="s">
        <v>541</v>
      </c>
      <c r="H23" s="44"/>
      <c r="I23" s="44" t="s">
        <v>558</v>
      </c>
      <c r="J23" s="48"/>
      <c r="K23" s="46" t="s">
        <v>407</v>
      </c>
      <c r="L23" s="46"/>
      <c r="M23" s="46"/>
      <c r="N23" s="46"/>
      <c r="O23" s="51" t="s">
        <v>537</v>
      </c>
      <c r="P23" s="46">
        <v>114</v>
      </c>
      <c r="Q23" s="46">
        <v>114</v>
      </c>
      <c r="R23" s="46" t="str">
        <f>IF(P23&lt;&gt;"",IF(Q23-P23=0,"Yes",Q23-P23),"")</f>
        <v>Yes</v>
      </c>
      <c r="S23" s="46"/>
      <c r="T23" s="52" t="s">
        <v>556</v>
      </c>
      <c r="U23" s="52" t="s">
        <v>557</v>
      </c>
      <c r="V23" s="44"/>
      <c r="W23" s="44"/>
      <c r="X23" s="44"/>
      <c r="Y23" s="44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>
        <f>IFERROR(MID(T23,2,1) *100,0)</f>
        <v>600</v>
      </c>
      <c r="AM23" s="31">
        <f>IFERROR(MID(U23,2,1) *100,0)</f>
        <v>700</v>
      </c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</row>
    <row r="24" spans="1:54" ht="15" hidden="1" customHeight="1" x14ac:dyDescent="0.3">
      <c r="C24" s="45">
        <v>45458</v>
      </c>
      <c r="D24" s="45" t="s">
        <v>434</v>
      </c>
      <c r="E24" s="44" t="s">
        <v>6</v>
      </c>
      <c r="F24" s="44">
        <v>22</v>
      </c>
      <c r="G24" s="44" t="s">
        <v>482</v>
      </c>
      <c r="H24" s="44" t="s">
        <v>542</v>
      </c>
      <c r="I24" s="44" t="s">
        <v>539</v>
      </c>
      <c r="J24" s="44"/>
      <c r="K24" s="44" t="s">
        <v>356</v>
      </c>
      <c r="L24" s="44"/>
      <c r="M24" s="44"/>
      <c r="N24" s="46" t="s">
        <v>449</v>
      </c>
      <c r="O24" s="55"/>
      <c r="P24" s="44"/>
      <c r="Q24" s="44"/>
      <c r="R24" s="46" t="str">
        <f>IF(P24&lt;&gt;"",IF(Q24-P24=0,"Yes",Q24-P24),"")</f>
        <v/>
      </c>
      <c r="S24" s="44"/>
      <c r="T24" s="44"/>
      <c r="U24" s="44"/>
      <c r="V24" s="44"/>
      <c r="W24" s="44"/>
      <c r="X24" s="44"/>
      <c r="Y24" s="4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>
        <f>IFERROR(MID(T24,2,1) *100,0)</f>
        <v>0</v>
      </c>
      <c r="AM24" s="32">
        <f>IFERROR(MID(U24,2,1) *100,0)</f>
        <v>0</v>
      </c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</row>
    <row r="25" spans="1:54" s="20" customFormat="1" ht="15" hidden="1" customHeight="1" x14ac:dyDescent="0.3">
      <c r="A25" s="44"/>
      <c r="B25" s="69"/>
      <c r="C25" s="45">
        <v>45458</v>
      </c>
      <c r="D25" s="45" t="s">
        <v>434</v>
      </c>
      <c r="E25" s="44" t="s">
        <v>6</v>
      </c>
      <c r="F25" s="44">
        <v>23</v>
      </c>
      <c r="G25" s="44" t="s">
        <v>482</v>
      </c>
      <c r="H25" s="44" t="s">
        <v>542</v>
      </c>
      <c r="I25" s="44" t="s">
        <v>539</v>
      </c>
      <c r="J25" s="44"/>
      <c r="K25" s="46" t="s">
        <v>357</v>
      </c>
      <c r="L25" s="46"/>
      <c r="M25" s="46"/>
      <c r="N25" s="46" t="s">
        <v>449</v>
      </c>
      <c r="O25" s="51"/>
      <c r="P25" s="46"/>
      <c r="Q25" s="46"/>
      <c r="R25" s="46" t="str">
        <f>IF(P25&lt;&gt;"",IF(Q25-P25=0,"Yes",Q25-P25),"")</f>
        <v/>
      </c>
      <c r="S25" s="46"/>
      <c r="T25" s="44"/>
      <c r="U25" s="44"/>
      <c r="V25" s="44"/>
      <c r="W25" s="44"/>
      <c r="X25" s="44"/>
      <c r="Y25" s="44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>
        <f>IFERROR(MID(T25,2,1) *100,0)</f>
        <v>0</v>
      </c>
      <c r="AM25" s="32">
        <f>IFERROR(MID(U25,2,1) *100,0)</f>
        <v>0</v>
      </c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</row>
    <row r="26" spans="1:54" s="20" customFormat="1" ht="15" hidden="1" customHeight="1" x14ac:dyDescent="0.3">
      <c r="A26" s="44"/>
      <c r="B26" s="69"/>
      <c r="C26" s="45">
        <v>45458</v>
      </c>
      <c r="D26" s="45" t="s">
        <v>434</v>
      </c>
      <c r="E26" s="44" t="s">
        <v>6</v>
      </c>
      <c r="F26" s="44">
        <v>24</v>
      </c>
      <c r="G26" s="44" t="s">
        <v>482</v>
      </c>
      <c r="H26" s="44" t="s">
        <v>542</v>
      </c>
      <c r="I26" s="44" t="s">
        <v>539</v>
      </c>
      <c r="J26" s="44"/>
      <c r="K26" s="46" t="s">
        <v>358</v>
      </c>
      <c r="L26" s="46"/>
      <c r="M26" s="46"/>
      <c r="N26" s="46" t="s">
        <v>449</v>
      </c>
      <c r="O26" s="51"/>
      <c r="P26" s="46"/>
      <c r="Q26" s="46"/>
      <c r="R26" s="46" t="str">
        <f>IF(P26&lt;&gt;"",IF(Q26-P26=0,"Yes",Q26-P26),"")</f>
        <v/>
      </c>
      <c r="S26" s="46"/>
      <c r="T26" s="44"/>
      <c r="U26" s="44"/>
      <c r="V26" s="44"/>
      <c r="W26" s="44"/>
      <c r="X26" s="44"/>
      <c r="Y26" s="44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>
        <f>IFERROR(MID(T26,2,1) *100,0)</f>
        <v>0</v>
      </c>
      <c r="AM26" s="32">
        <f>IFERROR(MID(U26,2,1) *100,0)</f>
        <v>0</v>
      </c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</row>
    <row r="27" spans="1:54" s="20" customFormat="1" ht="15" hidden="1" customHeight="1" x14ac:dyDescent="0.3">
      <c r="A27" s="44"/>
      <c r="B27" s="69"/>
      <c r="C27" s="45">
        <v>45459</v>
      </c>
      <c r="D27" s="45" t="s">
        <v>434</v>
      </c>
      <c r="E27" s="44" t="s">
        <v>6</v>
      </c>
      <c r="F27" s="44">
        <v>25</v>
      </c>
      <c r="G27" s="44" t="s">
        <v>482</v>
      </c>
      <c r="H27" s="44" t="s">
        <v>542</v>
      </c>
      <c r="I27" s="44" t="s">
        <v>539</v>
      </c>
      <c r="J27" s="44"/>
      <c r="K27" s="46" t="s">
        <v>359</v>
      </c>
      <c r="L27" s="46"/>
      <c r="M27" s="46"/>
      <c r="N27" s="46" t="s">
        <v>449</v>
      </c>
      <c r="O27" s="51"/>
      <c r="P27" s="46"/>
      <c r="Q27" s="46"/>
      <c r="R27" s="46" t="str">
        <f>IF(P27&lt;&gt;"",IF(Q27-P27=0,"Yes",Q27-P27),"")</f>
        <v/>
      </c>
      <c r="S27" s="46"/>
      <c r="T27" s="44"/>
      <c r="U27" s="44"/>
      <c r="V27" s="44"/>
      <c r="W27" s="44"/>
      <c r="X27" s="44"/>
      <c r="Y27" s="4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>
        <f>IFERROR(MID(T27,2,1) *100,0)</f>
        <v>0</v>
      </c>
      <c r="AM27" s="32">
        <f>IFERROR(MID(U27,2,1) *100,0)</f>
        <v>0</v>
      </c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</row>
    <row r="28" spans="1:54" s="20" customFormat="1" ht="15" hidden="1" customHeight="1" x14ac:dyDescent="0.3">
      <c r="A28" s="44"/>
      <c r="B28" s="69"/>
      <c r="C28" s="45">
        <v>45459</v>
      </c>
      <c r="D28" s="45" t="s">
        <v>434</v>
      </c>
      <c r="E28" s="44" t="s">
        <v>6</v>
      </c>
      <c r="F28" s="44">
        <v>26</v>
      </c>
      <c r="G28" s="31" t="s">
        <v>540</v>
      </c>
      <c r="H28" s="44"/>
      <c r="I28" s="44"/>
      <c r="J28" s="44"/>
      <c r="K28" s="46" t="s">
        <v>362</v>
      </c>
      <c r="L28" s="46"/>
      <c r="M28" s="46" t="s">
        <v>573</v>
      </c>
      <c r="N28" s="46" t="s">
        <v>449</v>
      </c>
      <c r="O28" s="55" t="s">
        <v>478</v>
      </c>
      <c r="P28" s="46">
        <v>98</v>
      </c>
      <c r="Q28" s="46">
        <v>98</v>
      </c>
      <c r="R28" s="46" t="str">
        <f>IF(P28&lt;&gt;"",IF(Q28-P28=0,"Yes",Q28-P28),"")</f>
        <v>Yes</v>
      </c>
      <c r="S28" s="46"/>
      <c r="T28" s="44"/>
      <c r="U28" s="44"/>
      <c r="V28" s="44"/>
      <c r="W28" s="44"/>
      <c r="X28" s="44"/>
      <c r="Y28" s="44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>
        <f>IFERROR(MID(T28,2,1) *100,0)</f>
        <v>0</v>
      </c>
      <c r="AM28" s="31">
        <f>IFERROR(MID(U28,2,1) *100,0)</f>
        <v>0</v>
      </c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</row>
    <row r="29" spans="1:54" ht="15" hidden="1" customHeight="1" x14ac:dyDescent="0.3">
      <c r="A29" s="44"/>
      <c r="B29" s="69"/>
      <c r="C29" s="45">
        <v>45459</v>
      </c>
      <c r="D29" s="45" t="s">
        <v>434</v>
      </c>
      <c r="E29" s="44" t="s">
        <v>6</v>
      </c>
      <c r="F29" s="44">
        <v>27</v>
      </c>
      <c r="G29" s="31" t="s">
        <v>540</v>
      </c>
      <c r="H29" s="44"/>
      <c r="I29" s="44"/>
      <c r="J29" s="44"/>
      <c r="K29" s="46" t="s">
        <v>369</v>
      </c>
      <c r="L29" s="46"/>
      <c r="M29" s="50">
        <v>45316</v>
      </c>
      <c r="N29" s="46" t="s">
        <v>449</v>
      </c>
      <c r="O29" s="51" t="s">
        <v>538</v>
      </c>
      <c r="P29" s="46">
        <v>34</v>
      </c>
      <c r="Q29" s="46">
        <v>34</v>
      </c>
      <c r="R29" s="46" t="str">
        <f>IF(P29&lt;&gt;"",IF(Q29-P29=0,"Yes",Q29-P29),"")</f>
        <v>Yes</v>
      </c>
      <c r="S29" s="46" t="s">
        <v>4</v>
      </c>
      <c r="T29" s="44"/>
      <c r="U29" s="44"/>
      <c r="V29" s="44"/>
      <c r="W29" s="44"/>
      <c r="X29" s="44"/>
      <c r="Y29" s="44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>
        <f>IFERROR(MID(T29,2,1) *100,0)</f>
        <v>0</v>
      </c>
      <c r="AM29" s="31">
        <f>IFERROR(MID(U29,2,1) *100,0)</f>
        <v>0</v>
      </c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</row>
    <row r="30" spans="1:54" ht="15" hidden="1" customHeight="1" x14ac:dyDescent="0.3">
      <c r="A30" s="21"/>
      <c r="B30" s="69"/>
      <c r="C30" s="45">
        <v>45459</v>
      </c>
      <c r="D30" s="45" t="s">
        <v>434</v>
      </c>
      <c r="E30" s="44" t="s">
        <v>6</v>
      </c>
      <c r="F30" s="44">
        <v>28</v>
      </c>
      <c r="G30" s="31" t="s">
        <v>540</v>
      </c>
      <c r="H30" s="44"/>
      <c r="I30" s="44"/>
      <c r="J30" s="44"/>
      <c r="K30" s="46" t="s">
        <v>370</v>
      </c>
      <c r="L30" s="46"/>
      <c r="M30" s="50">
        <v>44935</v>
      </c>
      <c r="N30" s="46" t="s">
        <v>449</v>
      </c>
      <c r="O30" s="51"/>
      <c r="P30" s="46">
        <v>267</v>
      </c>
      <c r="Q30" s="46">
        <v>267</v>
      </c>
      <c r="R30" s="46" t="str">
        <f t="shared" ref="R30:R81" si="0">IF(P30&lt;&gt;"",IF(Q30-P30=0,"Yes",Q30-P30),"")</f>
        <v>Yes</v>
      </c>
      <c r="S30" s="46"/>
      <c r="T30" s="44"/>
      <c r="U30" s="44"/>
      <c r="V30" s="44"/>
      <c r="W30" s="44"/>
      <c r="X30" s="44"/>
      <c r="Y30" s="44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>
        <f>IFERROR(MID(T30,2,1) *100,0)</f>
        <v>0</v>
      </c>
      <c r="AM30" s="31">
        <f>IFERROR(MID(U30,2,1) *100,0)</f>
        <v>0</v>
      </c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</row>
    <row r="31" spans="1:54" ht="15" hidden="1" customHeight="1" x14ac:dyDescent="0.3">
      <c r="A31" s="44"/>
      <c r="B31" s="69"/>
      <c r="C31" s="45">
        <v>45459</v>
      </c>
      <c r="D31" s="45" t="s">
        <v>435</v>
      </c>
      <c r="E31" s="44" t="s">
        <v>1</v>
      </c>
      <c r="F31" s="44">
        <v>29</v>
      </c>
      <c r="G31" s="44" t="s">
        <v>482</v>
      </c>
      <c r="H31" s="44" t="s">
        <v>542</v>
      </c>
      <c r="I31" s="44" t="s">
        <v>539</v>
      </c>
      <c r="J31" s="44"/>
      <c r="K31" s="46" t="s">
        <v>371</v>
      </c>
      <c r="L31" s="46"/>
      <c r="M31" s="46"/>
      <c r="N31" s="46" t="s">
        <v>449</v>
      </c>
      <c r="O31" s="51"/>
      <c r="P31" s="46"/>
      <c r="Q31" s="46"/>
      <c r="R31" s="46" t="str">
        <f t="shared" si="0"/>
        <v/>
      </c>
      <c r="S31" s="46"/>
      <c r="T31" s="44"/>
      <c r="U31" s="44"/>
      <c r="V31" s="44"/>
      <c r="W31" s="44"/>
      <c r="X31" s="44"/>
      <c r="Y31" s="4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>
        <f>IFERROR(MID(T31,2,1) *100,0)</f>
        <v>0</v>
      </c>
      <c r="AM31" s="32">
        <f>IFERROR(MID(U31,2,1) *100,0)</f>
        <v>0</v>
      </c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</row>
    <row r="32" spans="1:54" s="20" customFormat="1" ht="15" hidden="1" customHeight="1" x14ac:dyDescent="0.3">
      <c r="A32" s="44"/>
      <c r="B32" s="69"/>
      <c r="C32" s="45">
        <v>45459</v>
      </c>
      <c r="D32" s="45" t="s">
        <v>435</v>
      </c>
      <c r="E32" s="44" t="s">
        <v>1</v>
      </c>
      <c r="F32" s="44">
        <v>30</v>
      </c>
      <c r="G32" s="44" t="s">
        <v>482</v>
      </c>
      <c r="H32" s="44" t="s">
        <v>542</v>
      </c>
      <c r="I32" s="44" t="s">
        <v>539</v>
      </c>
      <c r="J32" s="44"/>
      <c r="K32" s="46" t="s">
        <v>372</v>
      </c>
      <c r="L32" s="46"/>
      <c r="M32" s="46"/>
      <c r="N32" s="46" t="s">
        <v>449</v>
      </c>
      <c r="O32" s="51"/>
      <c r="P32" s="46"/>
      <c r="Q32" s="46"/>
      <c r="R32" s="46" t="str">
        <f t="shared" si="0"/>
        <v/>
      </c>
      <c r="S32" s="46"/>
      <c r="T32" s="44"/>
      <c r="U32" s="44"/>
      <c r="V32" s="44"/>
      <c r="W32" s="44"/>
      <c r="X32" s="44"/>
      <c r="Y32" s="4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>
        <f>IFERROR(MID(T32,2,1) *100,0)</f>
        <v>0</v>
      </c>
      <c r="AM32" s="32">
        <f>IFERROR(MID(U32,2,1) *100,0)</f>
        <v>0</v>
      </c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</row>
    <row r="33" spans="1:54" s="20" customFormat="1" ht="15" customHeight="1" x14ac:dyDescent="0.3">
      <c r="A33" s="44"/>
      <c r="B33" s="69"/>
      <c r="C33" s="45">
        <v>45459</v>
      </c>
      <c r="D33" s="45" t="s">
        <v>435</v>
      </c>
      <c r="E33" s="44" t="s">
        <v>1</v>
      </c>
      <c r="F33" s="44">
        <v>31</v>
      </c>
      <c r="G33" s="44" t="s">
        <v>482</v>
      </c>
      <c r="H33" s="44" t="s">
        <v>590</v>
      </c>
      <c r="I33" s="44" t="s">
        <v>591</v>
      </c>
      <c r="J33" s="44"/>
      <c r="K33" s="46" t="s">
        <v>1</v>
      </c>
      <c r="L33" s="46"/>
      <c r="M33" s="46"/>
      <c r="N33" s="46" t="s">
        <v>449</v>
      </c>
      <c r="O33" s="56">
        <v>45118</v>
      </c>
      <c r="P33" s="46"/>
      <c r="Q33" s="46"/>
      <c r="R33" s="46" t="str">
        <f t="shared" si="0"/>
        <v/>
      </c>
      <c r="S33" s="46"/>
      <c r="T33" s="44"/>
      <c r="U33" s="44"/>
      <c r="V33" s="44"/>
      <c r="W33" s="44"/>
      <c r="X33" s="44"/>
      <c r="Y33" s="4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>
        <f>IFERROR(MID(T33,2,1) *100,0)</f>
        <v>0</v>
      </c>
      <c r="AM33" s="32">
        <f>IFERROR(MID(U33,2,1) *100,0)</f>
        <v>0</v>
      </c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s="20" customFormat="1" ht="15" hidden="1" customHeight="1" x14ac:dyDescent="0.3">
      <c r="A34" s="44"/>
      <c r="B34" s="69"/>
      <c r="C34" s="45">
        <v>45459</v>
      </c>
      <c r="D34" s="45" t="s">
        <v>435</v>
      </c>
      <c r="E34" s="44" t="s">
        <v>1</v>
      </c>
      <c r="F34" s="44">
        <v>32</v>
      </c>
      <c r="G34" s="44" t="s">
        <v>482</v>
      </c>
      <c r="H34" s="44" t="s">
        <v>542</v>
      </c>
      <c r="I34" s="44" t="s">
        <v>539</v>
      </c>
      <c r="J34" s="44"/>
      <c r="K34" s="46" t="s">
        <v>373</v>
      </c>
      <c r="L34" s="46"/>
      <c r="M34" s="46"/>
      <c r="N34" s="46" t="s">
        <v>449</v>
      </c>
      <c r="O34" s="51"/>
      <c r="P34" s="46"/>
      <c r="Q34" s="46"/>
      <c r="R34" s="46" t="str">
        <f t="shared" si="0"/>
        <v/>
      </c>
      <c r="S34" s="46"/>
      <c r="T34" s="44"/>
      <c r="U34" s="44"/>
      <c r="V34" s="44"/>
      <c r="W34" s="44"/>
      <c r="X34" s="44"/>
      <c r="Y34" s="44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>
        <f>IFERROR(MID(T34,2,1) *100,0)</f>
        <v>0</v>
      </c>
      <c r="AM34" s="32">
        <f>IFERROR(MID(U34,2,1) *100,0)</f>
        <v>0</v>
      </c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s="20" customFormat="1" ht="15" hidden="1" customHeight="1" x14ac:dyDescent="0.3">
      <c r="A35" s="21"/>
      <c r="B35" s="69"/>
      <c r="C35" s="45">
        <v>45459</v>
      </c>
      <c r="D35" s="45" t="s">
        <v>435</v>
      </c>
      <c r="E35" s="44" t="s">
        <v>1</v>
      </c>
      <c r="F35" s="44">
        <v>33</v>
      </c>
      <c r="G35" s="44" t="s">
        <v>540</v>
      </c>
      <c r="H35" s="44"/>
      <c r="I35" s="44"/>
      <c r="J35" s="44"/>
      <c r="K35" s="46" t="s">
        <v>376</v>
      </c>
      <c r="L35" s="46"/>
      <c r="M35" s="50">
        <v>45236</v>
      </c>
      <c r="N35" s="46" t="s">
        <v>449</v>
      </c>
      <c r="O35" s="46" t="s">
        <v>581</v>
      </c>
      <c r="P35" s="46">
        <v>60</v>
      </c>
      <c r="Q35" s="46">
        <v>60</v>
      </c>
      <c r="R35" s="46" t="str">
        <f t="shared" si="0"/>
        <v>Yes</v>
      </c>
      <c r="S35" s="46" t="s">
        <v>4</v>
      </c>
      <c r="T35" s="44"/>
      <c r="U35" s="44"/>
      <c r="V35" s="44"/>
      <c r="W35" s="44"/>
      <c r="X35" s="44"/>
      <c r="Y35" s="44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>
        <f>IFERROR(MID(T35,2,1) *100,0)</f>
        <v>0</v>
      </c>
      <c r="AM35" s="32">
        <f>IFERROR(MID(U35,2,1) *100,0)</f>
        <v>0</v>
      </c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s="20" customFormat="1" ht="15" hidden="1" customHeight="1" x14ac:dyDescent="0.3">
      <c r="A36" s="44"/>
      <c r="B36" s="69"/>
      <c r="C36" s="45">
        <v>45459</v>
      </c>
      <c r="D36" s="45" t="s">
        <v>435</v>
      </c>
      <c r="E36" s="44" t="s">
        <v>1</v>
      </c>
      <c r="F36" s="44">
        <v>34</v>
      </c>
      <c r="G36" s="44" t="s">
        <v>540</v>
      </c>
      <c r="H36" s="44"/>
      <c r="I36" s="44"/>
      <c r="J36" s="44"/>
      <c r="K36" s="46" t="s">
        <v>377</v>
      </c>
      <c r="L36" s="46"/>
      <c r="M36" s="50">
        <v>45175</v>
      </c>
      <c r="N36" s="46" t="s">
        <v>449</v>
      </c>
      <c r="O36" s="62" t="s">
        <v>579</v>
      </c>
      <c r="P36" s="46">
        <v>70</v>
      </c>
      <c r="Q36" s="46">
        <v>70</v>
      </c>
      <c r="R36" s="46" t="str">
        <f t="shared" si="0"/>
        <v>Yes</v>
      </c>
      <c r="S36" s="46" t="s">
        <v>4</v>
      </c>
      <c r="T36" s="21"/>
      <c r="U36" s="44"/>
      <c r="V36" s="44"/>
      <c r="W36" s="44"/>
      <c r="X36" s="44"/>
      <c r="Y36" s="44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>
        <f>IFERROR(MID(U36,2,1) *100,0)</f>
        <v>0</v>
      </c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s="20" customFormat="1" ht="15" hidden="1" customHeight="1" x14ac:dyDescent="0.3">
      <c r="A37" s="44"/>
      <c r="B37" s="69"/>
      <c r="C37" s="45">
        <v>45459</v>
      </c>
      <c r="D37" s="45" t="s">
        <v>435</v>
      </c>
      <c r="E37" s="44" t="s">
        <v>1</v>
      </c>
      <c r="F37" s="44">
        <v>35</v>
      </c>
      <c r="G37" s="44" t="s">
        <v>482</v>
      </c>
      <c r="H37" s="44" t="s">
        <v>542</v>
      </c>
      <c r="I37" s="44" t="s">
        <v>539</v>
      </c>
      <c r="J37" s="44"/>
      <c r="K37" s="46" t="s">
        <v>379</v>
      </c>
      <c r="L37" s="46"/>
      <c r="M37" s="46"/>
      <c r="N37" s="46" t="s">
        <v>449</v>
      </c>
      <c r="O37" s="51"/>
      <c r="P37" s="46"/>
      <c r="Q37" s="46"/>
      <c r="R37" s="46" t="str">
        <f t="shared" si="0"/>
        <v/>
      </c>
      <c r="S37" s="46"/>
      <c r="T37" s="44"/>
      <c r="U37" s="44"/>
      <c r="V37" s="44"/>
      <c r="W37" s="44"/>
      <c r="X37" s="44"/>
      <c r="Y37" s="44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>
        <f>IFERROR(MID(U37,2,1) *100,0)</f>
        <v>0</v>
      </c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ht="15" hidden="1" customHeight="1" x14ac:dyDescent="0.3">
      <c r="A38" s="31"/>
      <c r="B38" s="24"/>
      <c r="C38" s="28">
        <v>45459</v>
      </c>
      <c r="D38" s="28" t="s">
        <v>437</v>
      </c>
      <c r="E38" s="31" t="s">
        <v>13</v>
      </c>
      <c r="F38" s="31"/>
      <c r="G38" s="44" t="s">
        <v>482</v>
      </c>
      <c r="H38" s="31"/>
      <c r="I38" s="31"/>
      <c r="J38" s="31"/>
      <c r="K38" s="29" t="s">
        <v>411</v>
      </c>
      <c r="L38" s="29"/>
      <c r="M38" s="29"/>
      <c r="N38" s="29"/>
      <c r="O38" s="40"/>
      <c r="P38" s="29"/>
      <c r="Q38" s="29"/>
      <c r="R38" s="46" t="str">
        <f t="shared" si="0"/>
        <v/>
      </c>
      <c r="S38" s="29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>
        <f>IFERROR(MID(U38,2,1) *100,0)</f>
        <v>0</v>
      </c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</row>
    <row r="39" spans="1:54" ht="15" hidden="1" customHeight="1" x14ac:dyDescent="0.3">
      <c r="A39" s="31"/>
      <c r="B39" s="24"/>
      <c r="C39" s="28">
        <v>45459</v>
      </c>
      <c r="D39" s="28" t="s">
        <v>437</v>
      </c>
      <c r="E39" s="31" t="s">
        <v>13</v>
      </c>
      <c r="F39" s="31"/>
      <c r="G39" s="44" t="s">
        <v>482</v>
      </c>
      <c r="H39" s="31"/>
      <c r="I39" s="31"/>
      <c r="J39" s="31"/>
      <c r="K39" s="29" t="s">
        <v>412</v>
      </c>
      <c r="L39" s="29"/>
      <c r="M39" s="29"/>
      <c r="N39" s="29"/>
      <c r="O39" s="40"/>
      <c r="P39" s="29"/>
      <c r="Q39" s="29"/>
      <c r="R39" s="46" t="str">
        <f t="shared" si="0"/>
        <v/>
      </c>
      <c r="S39" s="29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>
        <f>IFERROR(MID(U39,2,1) *100,0)</f>
        <v>0</v>
      </c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</row>
    <row r="40" spans="1:54" ht="15" hidden="1" customHeight="1" x14ac:dyDescent="0.3">
      <c r="A40" s="31"/>
      <c r="B40" s="24"/>
      <c r="C40" s="28">
        <v>45459</v>
      </c>
      <c r="D40" s="28" t="s">
        <v>437</v>
      </c>
      <c r="E40" s="31" t="s">
        <v>13</v>
      </c>
      <c r="F40" s="31"/>
      <c r="G40" s="31" t="s">
        <v>482</v>
      </c>
      <c r="H40" s="31" t="s">
        <v>578</v>
      </c>
      <c r="I40" s="31"/>
      <c r="J40" s="31"/>
      <c r="K40" s="29" t="s">
        <v>413</v>
      </c>
      <c r="L40" s="29"/>
      <c r="M40" s="29"/>
      <c r="N40" s="29"/>
      <c r="O40" s="40"/>
      <c r="P40" s="29"/>
      <c r="Q40" s="29"/>
      <c r="R40" s="46" t="str">
        <f t="shared" si="0"/>
        <v/>
      </c>
      <c r="S40" s="29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>
        <f>IFERROR(MID(U40,2,1) *100,0)</f>
        <v>0</v>
      </c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</row>
    <row r="41" spans="1:54" ht="15" hidden="1" customHeight="1" x14ac:dyDescent="0.3">
      <c r="A41" s="31"/>
      <c r="B41" s="24"/>
      <c r="C41" s="28">
        <v>45459</v>
      </c>
      <c r="D41" s="28" t="s">
        <v>437</v>
      </c>
      <c r="E41" s="31" t="s">
        <v>13</v>
      </c>
      <c r="F41" s="31"/>
      <c r="G41" s="31" t="s">
        <v>482</v>
      </c>
      <c r="H41" s="31"/>
      <c r="I41" s="31"/>
      <c r="J41" s="31"/>
      <c r="K41" s="29" t="s">
        <v>414</v>
      </c>
      <c r="L41" s="29"/>
      <c r="M41" s="29"/>
      <c r="N41" s="29"/>
      <c r="O41" s="40"/>
      <c r="P41" s="29"/>
      <c r="Q41" s="29"/>
      <c r="R41" s="46" t="str">
        <f t="shared" si="0"/>
        <v/>
      </c>
      <c r="S41" s="29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>
        <f>IFERROR(MID(U41,2,1) *100,0)</f>
        <v>0</v>
      </c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</row>
    <row r="42" spans="1:54" ht="15" hidden="1" customHeight="1" x14ac:dyDescent="0.3">
      <c r="A42" s="31"/>
      <c r="B42" s="24"/>
      <c r="C42" s="28">
        <v>45459</v>
      </c>
      <c r="D42" s="28" t="s">
        <v>437</v>
      </c>
      <c r="E42" s="31" t="s">
        <v>13</v>
      </c>
      <c r="F42" s="31"/>
      <c r="G42" s="31" t="s">
        <v>482</v>
      </c>
      <c r="H42" s="31" t="s">
        <v>578</v>
      </c>
      <c r="I42" s="31"/>
      <c r="J42" s="31"/>
      <c r="K42" s="29" t="s">
        <v>415</v>
      </c>
      <c r="L42" s="29"/>
      <c r="M42" s="29"/>
      <c r="N42" s="29"/>
      <c r="O42" s="40"/>
      <c r="P42" s="29"/>
      <c r="Q42" s="29"/>
      <c r="R42" s="46" t="str">
        <f t="shared" si="0"/>
        <v/>
      </c>
      <c r="S42" s="29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>
        <f>IFERROR(MID(U42,2,1) *100,0)</f>
        <v>0</v>
      </c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</row>
    <row r="43" spans="1:54" ht="15" hidden="1" customHeight="1" x14ac:dyDescent="0.3">
      <c r="A43" s="31"/>
      <c r="B43" s="24"/>
      <c r="C43" s="28">
        <v>45459</v>
      </c>
      <c r="D43" s="28" t="s">
        <v>437</v>
      </c>
      <c r="E43" s="31" t="s">
        <v>13</v>
      </c>
      <c r="F43" s="31"/>
      <c r="G43" s="31" t="s">
        <v>482</v>
      </c>
      <c r="H43" s="31" t="s">
        <v>578</v>
      </c>
      <c r="I43" s="31"/>
      <c r="J43" s="31"/>
      <c r="K43" s="29" t="s">
        <v>417</v>
      </c>
      <c r="L43" s="29"/>
      <c r="M43" s="29"/>
      <c r="N43" s="29"/>
      <c r="O43" s="40"/>
      <c r="P43" s="29"/>
      <c r="Q43" s="29"/>
      <c r="R43" s="46" t="str">
        <f t="shared" si="0"/>
        <v/>
      </c>
      <c r="S43" s="29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>
        <f>IFERROR(MID(U43,2,1) *100,0)</f>
        <v>0</v>
      </c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</row>
    <row r="44" spans="1:54" ht="15" hidden="1" customHeight="1" x14ac:dyDescent="0.3">
      <c r="A44" s="31"/>
      <c r="B44" s="24"/>
      <c r="C44" s="28">
        <v>45459</v>
      </c>
      <c r="D44" s="28" t="s">
        <v>437</v>
      </c>
      <c r="E44" s="31" t="s">
        <v>13</v>
      </c>
      <c r="F44" s="31"/>
      <c r="G44" s="31" t="s">
        <v>482</v>
      </c>
      <c r="H44" s="31"/>
      <c r="I44" s="31"/>
      <c r="J44" s="31"/>
      <c r="K44" s="29" t="s">
        <v>423</v>
      </c>
      <c r="L44" s="29"/>
      <c r="M44" s="29"/>
      <c r="N44" s="29"/>
      <c r="O44" s="40"/>
      <c r="P44" s="29"/>
      <c r="Q44" s="29"/>
      <c r="R44" s="46" t="str">
        <f t="shared" si="0"/>
        <v/>
      </c>
      <c r="S44" s="29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>
        <f>IFERROR(MID(U44,2,1) *100,0)</f>
        <v>0</v>
      </c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</row>
    <row r="45" spans="1:54" ht="15" hidden="1" customHeight="1" x14ac:dyDescent="0.3">
      <c r="A45" s="31"/>
      <c r="B45" s="24"/>
      <c r="C45" s="28">
        <v>45459</v>
      </c>
      <c r="D45" s="28" t="s">
        <v>437</v>
      </c>
      <c r="E45" s="31" t="s">
        <v>13</v>
      </c>
      <c r="F45" s="31"/>
      <c r="G45" s="31" t="s">
        <v>482</v>
      </c>
      <c r="H45" s="31"/>
      <c r="I45" s="31"/>
      <c r="J45" s="31"/>
      <c r="K45" s="29" t="s">
        <v>424</v>
      </c>
      <c r="L45" s="29"/>
      <c r="M45" s="29"/>
      <c r="N45" s="29"/>
      <c r="O45" s="40"/>
      <c r="P45" s="29"/>
      <c r="Q45" s="29"/>
      <c r="R45" s="46" t="str">
        <f t="shared" si="0"/>
        <v/>
      </c>
      <c r="S45" s="29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>
        <f>IFERROR(MID(U45,2,1) *100,0)</f>
        <v>0</v>
      </c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</row>
    <row r="46" spans="1:54" ht="15" hidden="1" customHeight="1" x14ac:dyDescent="0.3">
      <c r="A46" s="31"/>
      <c r="B46" s="24"/>
      <c r="C46" s="28">
        <v>45459</v>
      </c>
      <c r="D46" s="28" t="s">
        <v>438</v>
      </c>
      <c r="E46" s="31" t="s">
        <v>544</v>
      </c>
      <c r="F46" s="31"/>
      <c r="G46" s="31" t="s">
        <v>482</v>
      </c>
      <c r="H46" s="31"/>
      <c r="I46" s="31"/>
      <c r="J46" s="31"/>
      <c r="K46" s="29" t="s">
        <v>380</v>
      </c>
      <c r="L46" s="29"/>
      <c r="M46" s="29"/>
      <c r="N46" s="29"/>
      <c r="O46" s="40"/>
      <c r="P46" s="29"/>
      <c r="Q46" s="29"/>
      <c r="R46" s="46" t="str">
        <f t="shared" si="0"/>
        <v/>
      </c>
      <c r="S46" s="29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>
        <f>IFERROR(MID(U46,2,1) *100,0)</f>
        <v>0</v>
      </c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</row>
    <row r="47" spans="1:54" ht="15" hidden="1" customHeight="1" x14ac:dyDescent="0.3">
      <c r="A47" s="31"/>
      <c r="B47" s="24"/>
      <c r="C47" s="28">
        <v>45459</v>
      </c>
      <c r="D47" s="28" t="s">
        <v>438</v>
      </c>
      <c r="E47" s="31" t="s">
        <v>544</v>
      </c>
      <c r="F47" s="31"/>
      <c r="G47" s="31" t="s">
        <v>482</v>
      </c>
      <c r="H47" s="31"/>
      <c r="I47" s="31"/>
      <c r="J47" s="31"/>
      <c r="K47" s="29" t="s">
        <v>381</v>
      </c>
      <c r="L47" s="29"/>
      <c r="M47" s="29"/>
      <c r="N47" s="29"/>
      <c r="O47" s="40"/>
      <c r="P47" s="29"/>
      <c r="Q47" s="29"/>
      <c r="R47" s="46" t="str">
        <f t="shared" si="0"/>
        <v/>
      </c>
      <c r="S47" s="29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>
        <f>IFERROR(MID(U47,2,1) *100,0)</f>
        <v>0</v>
      </c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</row>
    <row r="48" spans="1:54" ht="15" hidden="1" customHeight="1" x14ac:dyDescent="0.3">
      <c r="A48" s="31"/>
      <c r="B48" s="24"/>
      <c r="C48" s="28">
        <v>45459</v>
      </c>
      <c r="D48" s="28" t="s">
        <v>438</v>
      </c>
      <c r="E48" s="31" t="s">
        <v>544</v>
      </c>
      <c r="F48" s="31"/>
      <c r="G48" s="31" t="s">
        <v>482</v>
      </c>
      <c r="H48" s="31"/>
      <c r="I48" s="31"/>
      <c r="J48" s="31"/>
      <c r="K48" s="29" t="s">
        <v>382</v>
      </c>
      <c r="L48" s="29"/>
      <c r="M48" s="29"/>
      <c r="N48" s="29"/>
      <c r="O48" s="40"/>
      <c r="P48" s="29"/>
      <c r="Q48" s="29"/>
      <c r="R48" s="46" t="str">
        <f t="shared" si="0"/>
        <v/>
      </c>
      <c r="S48" s="29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>
        <f>IFERROR(MID(U48,2,1) *100,0)</f>
        <v>0</v>
      </c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</row>
    <row r="49" spans="1:54" ht="15" hidden="1" customHeight="1" x14ac:dyDescent="0.3">
      <c r="A49" s="31"/>
      <c r="B49" s="24"/>
      <c r="C49" s="28">
        <v>45459</v>
      </c>
      <c r="D49" s="28" t="s">
        <v>438</v>
      </c>
      <c r="E49" s="31" t="s">
        <v>544</v>
      </c>
      <c r="F49" s="31"/>
      <c r="G49" s="31" t="s">
        <v>482</v>
      </c>
      <c r="H49" s="31"/>
      <c r="I49" s="31"/>
      <c r="J49" s="31"/>
      <c r="K49" s="29" t="s">
        <v>383</v>
      </c>
      <c r="L49" s="29"/>
      <c r="M49" s="29"/>
      <c r="N49" s="29"/>
      <c r="O49" s="40"/>
      <c r="P49" s="29"/>
      <c r="Q49" s="29"/>
      <c r="R49" s="46" t="str">
        <f t="shared" si="0"/>
        <v/>
      </c>
      <c r="S49" s="29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>
        <f>IFERROR(MID(U49,2,1) *100,0)</f>
        <v>0</v>
      </c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</row>
    <row r="50" spans="1:54" ht="15" hidden="1" customHeight="1" x14ac:dyDescent="0.3">
      <c r="A50" s="31"/>
      <c r="B50" s="24"/>
      <c r="C50" s="28">
        <v>45459</v>
      </c>
      <c r="D50" s="28" t="s">
        <v>439</v>
      </c>
      <c r="E50" s="31" t="s">
        <v>484</v>
      </c>
      <c r="F50" s="31"/>
      <c r="G50" s="31" t="s">
        <v>482</v>
      </c>
      <c r="H50" s="31"/>
      <c r="I50" s="31"/>
      <c r="J50" s="31"/>
      <c r="K50" s="29" t="s">
        <v>384</v>
      </c>
      <c r="L50" s="29"/>
      <c r="M50" s="29"/>
      <c r="N50" s="29"/>
      <c r="O50" s="40"/>
      <c r="P50" s="29"/>
      <c r="Q50" s="29"/>
      <c r="R50" s="46" t="str">
        <f t="shared" si="0"/>
        <v/>
      </c>
      <c r="S50" s="29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>
        <f>IFERROR(MID(U50,2,1) *100,0)</f>
        <v>0</v>
      </c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</row>
    <row r="51" spans="1:54" ht="15" hidden="1" customHeight="1" x14ac:dyDescent="0.3">
      <c r="A51" s="31"/>
      <c r="B51" s="24"/>
      <c r="C51" s="28">
        <v>45459</v>
      </c>
      <c r="D51" s="28" t="s">
        <v>439</v>
      </c>
      <c r="E51" s="31" t="s">
        <v>484</v>
      </c>
      <c r="F51" s="31"/>
      <c r="G51" s="31" t="s">
        <v>482</v>
      </c>
      <c r="H51" s="31"/>
      <c r="I51" s="31"/>
      <c r="J51" s="31"/>
      <c r="K51" s="29" t="s">
        <v>396</v>
      </c>
      <c r="L51" s="29"/>
      <c r="M51" s="29"/>
      <c r="N51" s="29"/>
      <c r="O51" s="40"/>
      <c r="P51" s="29"/>
      <c r="Q51" s="29"/>
      <c r="R51" s="46" t="str">
        <f t="shared" si="0"/>
        <v/>
      </c>
      <c r="S51" s="29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>
        <f>IFERROR(MID(U51,2,1) *100,0)</f>
        <v>0</v>
      </c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</row>
    <row r="52" spans="1:54" ht="15" hidden="1" customHeight="1" x14ac:dyDescent="0.3">
      <c r="A52" s="31"/>
      <c r="B52" s="24"/>
      <c r="C52" s="28">
        <v>45459</v>
      </c>
      <c r="D52" s="28" t="s">
        <v>439</v>
      </c>
      <c r="E52" s="31" t="s">
        <v>484</v>
      </c>
      <c r="F52" s="31"/>
      <c r="G52" s="31" t="s">
        <v>482</v>
      </c>
      <c r="H52" s="31"/>
      <c r="I52" s="31"/>
      <c r="J52" s="31"/>
      <c r="K52" s="29" t="s">
        <v>397</v>
      </c>
      <c r="L52" s="29"/>
      <c r="M52" s="29"/>
      <c r="N52" s="29"/>
      <c r="O52" s="40"/>
      <c r="P52" s="29"/>
      <c r="Q52" s="29"/>
      <c r="R52" s="46" t="str">
        <f t="shared" si="0"/>
        <v/>
      </c>
      <c r="S52" s="29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>
        <f>IFERROR(MID(U52,2,1) *100,0)</f>
        <v>0</v>
      </c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</row>
    <row r="53" spans="1:54" ht="15" hidden="1" customHeight="1" x14ac:dyDescent="0.3">
      <c r="A53" s="31"/>
      <c r="B53" s="24"/>
      <c r="C53" s="28">
        <v>45459</v>
      </c>
      <c r="D53" s="28" t="s">
        <v>439</v>
      </c>
      <c r="E53" s="31" t="s">
        <v>484</v>
      </c>
      <c r="F53" s="31"/>
      <c r="G53" s="31" t="s">
        <v>482</v>
      </c>
      <c r="H53" s="31"/>
      <c r="I53" s="31"/>
      <c r="J53" s="31"/>
      <c r="K53" s="29" t="s">
        <v>398</v>
      </c>
      <c r="L53" s="29"/>
      <c r="M53" s="29"/>
      <c r="N53" s="29"/>
      <c r="O53" s="40"/>
      <c r="P53" s="29"/>
      <c r="Q53" s="29"/>
      <c r="R53" s="46" t="str">
        <f t="shared" si="0"/>
        <v/>
      </c>
      <c r="S53" s="29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>
        <f>IFERROR(MID(U53,2,1) *100,0)</f>
        <v>0</v>
      </c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</row>
    <row r="54" spans="1:54" ht="15" hidden="1" customHeight="1" x14ac:dyDescent="0.3">
      <c r="A54" s="31"/>
      <c r="B54" s="24"/>
      <c r="C54" s="28">
        <v>45459</v>
      </c>
      <c r="D54" s="28"/>
      <c r="E54" s="31" t="s">
        <v>19</v>
      </c>
      <c r="F54" s="31"/>
      <c r="G54" s="31" t="s">
        <v>482</v>
      </c>
      <c r="H54" s="31"/>
      <c r="I54" s="31"/>
      <c r="J54" s="31"/>
      <c r="K54" s="29" t="s">
        <v>387</v>
      </c>
      <c r="L54" s="29"/>
      <c r="M54" s="29"/>
      <c r="N54" s="29"/>
      <c r="O54" s="40"/>
      <c r="P54" s="29"/>
      <c r="Q54" s="29"/>
      <c r="R54" s="46" t="str">
        <f t="shared" si="0"/>
        <v/>
      </c>
      <c r="S54" s="29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>
        <f>IFERROR(MID(U54,2,1) *100,0)</f>
        <v>0</v>
      </c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</row>
    <row r="55" spans="1:54" ht="15" hidden="1" customHeight="1" x14ac:dyDescent="0.3">
      <c r="A55" s="31"/>
      <c r="B55" s="24"/>
      <c r="C55" s="28">
        <v>45459</v>
      </c>
      <c r="D55" s="28"/>
      <c r="E55" s="31" t="s">
        <v>485</v>
      </c>
      <c r="F55" s="31"/>
      <c r="G55" s="31" t="s">
        <v>482</v>
      </c>
      <c r="H55" s="31"/>
      <c r="I55" s="31"/>
      <c r="J55" s="31"/>
      <c r="K55" s="29" t="s">
        <v>386</v>
      </c>
      <c r="L55" s="29"/>
      <c r="M55" s="29"/>
      <c r="N55" s="29"/>
      <c r="O55" s="40"/>
      <c r="P55" s="29"/>
      <c r="Q55" s="29"/>
      <c r="R55" s="46" t="str">
        <f t="shared" si="0"/>
        <v/>
      </c>
      <c r="S55" s="29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>
        <f>IFERROR(MID(U55,2,1) *100,0)</f>
        <v>0</v>
      </c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</row>
    <row r="56" spans="1:54" ht="15" hidden="1" customHeight="1" x14ac:dyDescent="0.3">
      <c r="A56" s="31"/>
      <c r="B56" s="24"/>
      <c r="C56" s="28">
        <v>45459</v>
      </c>
      <c r="D56" s="28"/>
      <c r="E56" s="31" t="s">
        <v>19</v>
      </c>
      <c r="F56" s="31"/>
      <c r="G56" s="31" t="s">
        <v>482</v>
      </c>
      <c r="H56" s="31"/>
      <c r="I56" s="31"/>
      <c r="J56" s="31"/>
      <c r="K56" s="29" t="s">
        <v>388</v>
      </c>
      <c r="L56" s="29"/>
      <c r="M56" s="29"/>
      <c r="N56" s="29"/>
      <c r="O56" s="40"/>
      <c r="P56" s="29"/>
      <c r="Q56" s="29"/>
      <c r="R56" s="46" t="str">
        <f t="shared" si="0"/>
        <v/>
      </c>
      <c r="S56" s="29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>
        <f>IFERROR(MID(U56,2,1) *100,0)</f>
        <v>0</v>
      </c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</row>
    <row r="57" spans="1:54" ht="15" hidden="1" customHeight="1" x14ac:dyDescent="0.3">
      <c r="A57" s="31"/>
      <c r="B57" s="24"/>
      <c r="C57" s="28">
        <v>45459</v>
      </c>
      <c r="D57" s="28"/>
      <c r="E57" s="31" t="s">
        <v>19</v>
      </c>
      <c r="F57" s="31"/>
      <c r="G57" s="31" t="s">
        <v>482</v>
      </c>
      <c r="H57" s="31"/>
      <c r="I57" s="31"/>
      <c r="J57" s="31"/>
      <c r="K57" s="29" t="s">
        <v>389</v>
      </c>
      <c r="L57" s="29"/>
      <c r="M57" s="29"/>
      <c r="N57" s="29"/>
      <c r="O57" s="40"/>
      <c r="P57" s="29"/>
      <c r="Q57" s="29"/>
      <c r="R57" s="46" t="str">
        <f t="shared" si="0"/>
        <v/>
      </c>
      <c r="S57" s="29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>
        <f>IFERROR(MID(U57,2,1) *100,0)</f>
        <v>0</v>
      </c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</row>
    <row r="58" spans="1:54" ht="15" hidden="1" customHeight="1" x14ac:dyDescent="0.3">
      <c r="A58" s="31"/>
      <c r="B58" s="24"/>
      <c r="C58" s="28">
        <v>45459</v>
      </c>
      <c r="D58" s="28"/>
      <c r="E58" s="31" t="s">
        <v>486</v>
      </c>
      <c r="F58" s="31"/>
      <c r="G58" s="31" t="s">
        <v>482</v>
      </c>
      <c r="H58" s="31"/>
      <c r="I58" s="31"/>
      <c r="J58" s="31"/>
      <c r="K58" s="29" t="s">
        <v>390</v>
      </c>
      <c r="L58" s="29"/>
      <c r="M58" s="29"/>
      <c r="N58" s="29"/>
      <c r="O58" s="40"/>
      <c r="P58" s="29"/>
      <c r="Q58" s="29"/>
      <c r="R58" s="46" t="str">
        <f t="shared" si="0"/>
        <v/>
      </c>
      <c r="S58" s="29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>
        <f>IFERROR(MID(U58,2,1) *100,0)</f>
        <v>0</v>
      </c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</row>
    <row r="59" spans="1:54" ht="15" hidden="1" customHeight="1" x14ac:dyDescent="0.3">
      <c r="A59" s="31"/>
      <c r="B59" s="24"/>
      <c r="C59" s="28">
        <v>45459</v>
      </c>
      <c r="D59" s="28"/>
      <c r="E59" s="31" t="s">
        <v>486</v>
      </c>
      <c r="F59" s="31"/>
      <c r="G59" s="31" t="s">
        <v>482</v>
      </c>
      <c r="H59" s="31"/>
      <c r="I59" s="31"/>
      <c r="J59" s="31"/>
      <c r="K59" s="29" t="s">
        <v>391</v>
      </c>
      <c r="L59" s="29"/>
      <c r="M59" s="29"/>
      <c r="N59" s="29"/>
      <c r="O59" s="40"/>
      <c r="P59" s="29"/>
      <c r="Q59" s="29"/>
      <c r="R59" s="46" t="str">
        <f t="shared" si="0"/>
        <v/>
      </c>
      <c r="S59" s="29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>
        <f>IFERROR(MID(U59,2,1) *100,0)</f>
        <v>0</v>
      </c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</row>
    <row r="60" spans="1:54" ht="15" hidden="1" customHeight="1" x14ac:dyDescent="0.3">
      <c r="A60" s="31"/>
      <c r="B60" s="24"/>
      <c r="C60" s="28">
        <v>45459</v>
      </c>
      <c r="D60" s="28"/>
      <c r="E60" s="31" t="s">
        <v>18</v>
      </c>
      <c r="F60" s="31"/>
      <c r="G60" s="31" t="s">
        <v>482</v>
      </c>
      <c r="H60" s="31" t="s">
        <v>578</v>
      </c>
      <c r="I60" s="31"/>
      <c r="J60" s="31"/>
      <c r="K60" s="29" t="s">
        <v>393</v>
      </c>
      <c r="L60" s="29"/>
      <c r="M60" s="29"/>
      <c r="N60" s="29"/>
      <c r="O60" s="40"/>
      <c r="P60" s="29"/>
      <c r="Q60" s="29"/>
      <c r="R60" s="46" t="str">
        <f t="shared" si="0"/>
        <v/>
      </c>
      <c r="S60" s="29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>
        <f>IFERROR(MID(U60,2,1) *100,0)</f>
        <v>0</v>
      </c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</row>
    <row r="61" spans="1:54" ht="15" hidden="1" customHeight="1" x14ac:dyDescent="0.3">
      <c r="A61" s="31"/>
      <c r="B61" s="24"/>
      <c r="C61" s="28">
        <v>45459</v>
      </c>
      <c r="D61" s="28"/>
      <c r="E61" s="31" t="s">
        <v>18</v>
      </c>
      <c r="F61" s="31"/>
      <c r="G61" s="31" t="s">
        <v>482</v>
      </c>
      <c r="H61" s="31" t="s">
        <v>578</v>
      </c>
      <c r="I61" s="31"/>
      <c r="J61" s="31"/>
      <c r="K61" s="29" t="s">
        <v>394</v>
      </c>
      <c r="L61" s="29"/>
      <c r="M61" s="29"/>
      <c r="N61" s="29"/>
      <c r="O61" s="40"/>
      <c r="P61" s="29"/>
      <c r="Q61" s="29"/>
      <c r="R61" s="46" t="str">
        <f t="shared" si="0"/>
        <v/>
      </c>
      <c r="S61" s="29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>
        <f>IFERROR(MID(U61,2,1) *100,0)</f>
        <v>0</v>
      </c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</row>
    <row r="62" spans="1:54" ht="15" hidden="1" customHeight="1" x14ac:dyDescent="0.3">
      <c r="A62" s="31"/>
      <c r="B62" s="24"/>
      <c r="C62" s="28">
        <v>45459</v>
      </c>
      <c r="D62" s="28"/>
      <c r="E62" s="31" t="s">
        <v>18</v>
      </c>
      <c r="F62" s="31"/>
      <c r="G62" s="31" t="s">
        <v>482</v>
      </c>
      <c r="H62" s="31" t="s">
        <v>578</v>
      </c>
      <c r="I62" s="31"/>
      <c r="J62" s="31"/>
      <c r="K62" s="29" t="s">
        <v>395</v>
      </c>
      <c r="L62" s="29"/>
      <c r="M62" s="29"/>
      <c r="N62" s="29"/>
      <c r="O62" s="40"/>
      <c r="P62" s="29"/>
      <c r="Q62" s="29"/>
      <c r="R62" s="46" t="str">
        <f t="shared" si="0"/>
        <v/>
      </c>
      <c r="S62" s="29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>
        <f>IFERROR(MID(U62,2,1) *100,0)</f>
        <v>0</v>
      </c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</row>
    <row r="63" spans="1:54" ht="15" hidden="1" customHeight="1" x14ac:dyDescent="0.3">
      <c r="A63" s="31"/>
      <c r="B63" s="24"/>
      <c r="C63" s="28">
        <v>45459</v>
      </c>
      <c r="D63" s="28"/>
      <c r="E63" s="31" t="s">
        <v>18</v>
      </c>
      <c r="F63" s="31"/>
      <c r="G63" s="31" t="s">
        <v>482</v>
      </c>
      <c r="H63" s="31"/>
      <c r="I63" s="31"/>
      <c r="J63" s="31"/>
      <c r="K63" s="29" t="s">
        <v>389</v>
      </c>
      <c r="L63" s="29"/>
      <c r="M63" s="29"/>
      <c r="N63" s="29"/>
      <c r="O63" s="40"/>
      <c r="P63" s="29"/>
      <c r="Q63" s="29"/>
      <c r="R63" s="46" t="str">
        <f t="shared" si="0"/>
        <v/>
      </c>
      <c r="S63" s="29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>
        <f>IFERROR(MID(U63,2,1) *100,0)</f>
        <v>0</v>
      </c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</row>
    <row r="64" spans="1:54" ht="15" hidden="1" customHeight="1" x14ac:dyDescent="0.3">
      <c r="A64" s="31"/>
      <c r="B64" s="24"/>
      <c r="C64" s="28">
        <v>45459</v>
      </c>
      <c r="D64" s="28"/>
      <c r="E64" s="31" t="s">
        <v>399</v>
      </c>
      <c r="F64" s="31"/>
      <c r="G64" s="31" t="s">
        <v>482</v>
      </c>
      <c r="H64" s="31"/>
      <c r="I64" s="31"/>
      <c r="J64" s="31"/>
      <c r="K64" s="29" t="s">
        <v>399</v>
      </c>
      <c r="L64" s="29"/>
      <c r="M64" s="29"/>
      <c r="N64" s="29"/>
      <c r="O64" s="40"/>
      <c r="P64" s="29"/>
      <c r="Q64" s="29"/>
      <c r="R64" s="46" t="str">
        <f t="shared" si="0"/>
        <v/>
      </c>
      <c r="S64" s="29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>
        <f>IFERROR(MID(U64,2,1) *100,0)</f>
        <v>0</v>
      </c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</row>
    <row r="65" spans="1:54" ht="15" hidden="1" customHeight="1" x14ac:dyDescent="0.3">
      <c r="A65" s="31"/>
      <c r="B65" s="24"/>
      <c r="C65" s="28">
        <v>45459</v>
      </c>
      <c r="D65" s="28"/>
      <c r="E65" s="31" t="s">
        <v>399</v>
      </c>
      <c r="F65" s="31"/>
      <c r="G65" s="31" t="s">
        <v>482</v>
      </c>
      <c r="H65" s="31" t="s">
        <v>578</v>
      </c>
      <c r="I65" s="31"/>
      <c r="J65" s="31"/>
      <c r="K65" s="29" t="s">
        <v>400</v>
      </c>
      <c r="L65" s="29"/>
      <c r="M65" s="29"/>
      <c r="N65" s="29"/>
      <c r="O65" s="40"/>
      <c r="P65" s="29"/>
      <c r="Q65" s="29"/>
      <c r="R65" s="46" t="str">
        <f t="shared" si="0"/>
        <v/>
      </c>
      <c r="S65" s="29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>
        <f>IFERROR(MID(U65,2,1) *100,0)</f>
        <v>0</v>
      </c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</row>
    <row r="66" spans="1:54" ht="15" hidden="1" customHeight="1" x14ac:dyDescent="0.3">
      <c r="A66" s="31"/>
      <c r="B66" s="24"/>
      <c r="C66" s="28">
        <v>45459</v>
      </c>
      <c r="D66" s="28"/>
      <c r="E66" s="31" t="s">
        <v>488</v>
      </c>
      <c r="F66" s="31"/>
      <c r="G66" s="31" t="s">
        <v>482</v>
      </c>
      <c r="H66" s="31"/>
      <c r="I66" s="31"/>
      <c r="J66" s="31"/>
      <c r="K66" s="29" t="s">
        <v>401</v>
      </c>
      <c r="L66" s="29"/>
      <c r="M66" s="29"/>
      <c r="N66" s="29"/>
      <c r="O66" s="40"/>
      <c r="P66" s="29"/>
      <c r="Q66" s="29"/>
      <c r="R66" s="46" t="str">
        <f t="shared" si="0"/>
        <v/>
      </c>
      <c r="S66" s="29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>
        <f>IFERROR(MID(U66,2,1) *100,0)</f>
        <v>0</v>
      </c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</row>
    <row r="67" spans="1:54" ht="15" hidden="1" customHeight="1" x14ac:dyDescent="0.3">
      <c r="A67" s="31"/>
      <c r="B67" s="24"/>
      <c r="C67" s="28">
        <v>45459</v>
      </c>
      <c r="D67" s="28"/>
      <c r="E67" s="31" t="s">
        <v>488</v>
      </c>
      <c r="F67" s="31"/>
      <c r="G67" s="31" t="s">
        <v>482</v>
      </c>
      <c r="H67" s="31"/>
      <c r="I67" s="31"/>
      <c r="J67" s="31"/>
      <c r="K67" s="29" t="s">
        <v>402</v>
      </c>
      <c r="L67" s="29"/>
      <c r="M67" s="29"/>
      <c r="N67" s="29"/>
      <c r="O67" s="40"/>
      <c r="P67" s="29"/>
      <c r="Q67" s="29"/>
      <c r="R67" s="46" t="str">
        <f t="shared" si="0"/>
        <v/>
      </c>
      <c r="S67" s="29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>
        <f>IFERROR(MID(U67,2,1) *100,0)</f>
        <v>0</v>
      </c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</row>
    <row r="68" spans="1:54" ht="15" hidden="1" customHeight="1" x14ac:dyDescent="0.3">
      <c r="A68" s="31"/>
      <c r="B68" s="24"/>
      <c r="C68" s="28">
        <v>45459</v>
      </c>
      <c r="D68" s="28"/>
      <c r="E68" s="31" t="s">
        <v>488</v>
      </c>
      <c r="F68" s="31"/>
      <c r="G68" s="31" t="s">
        <v>482</v>
      </c>
      <c r="H68" s="31"/>
      <c r="I68" s="31"/>
      <c r="J68" s="31"/>
      <c r="K68" s="29" t="s">
        <v>403</v>
      </c>
      <c r="L68" s="29"/>
      <c r="M68" s="29"/>
      <c r="N68" s="29"/>
      <c r="O68" s="40"/>
      <c r="P68" s="29"/>
      <c r="Q68" s="29"/>
      <c r="R68" s="46" t="str">
        <f t="shared" si="0"/>
        <v/>
      </c>
      <c r="S68" s="29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>
        <f>IFERROR(MID(U68,2,1) *100,0)</f>
        <v>0</v>
      </c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</row>
    <row r="69" spans="1:54" ht="15" hidden="1" customHeight="1" x14ac:dyDescent="0.3">
      <c r="A69" s="31"/>
      <c r="B69" s="24"/>
      <c r="C69" s="28">
        <v>45459</v>
      </c>
      <c r="D69" s="28"/>
      <c r="E69" s="31" t="s">
        <v>545</v>
      </c>
      <c r="F69" s="31"/>
      <c r="G69" s="31" t="s">
        <v>482</v>
      </c>
      <c r="H69" s="31"/>
      <c r="I69" s="31"/>
      <c r="J69" s="31"/>
      <c r="K69" s="29" t="s">
        <v>404</v>
      </c>
      <c r="L69" s="29"/>
      <c r="M69" s="29"/>
      <c r="N69" s="29"/>
      <c r="O69" s="40"/>
      <c r="P69" s="29"/>
      <c r="Q69" s="29"/>
      <c r="R69" s="46" t="str">
        <f t="shared" si="0"/>
        <v/>
      </c>
      <c r="S69" s="29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>
        <f>IFERROR(MID(U69,2,1) *100,0)</f>
        <v>0</v>
      </c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</row>
    <row r="70" spans="1:54" ht="15" hidden="1" customHeight="1" x14ac:dyDescent="0.3">
      <c r="A70" s="31"/>
      <c r="B70" s="24"/>
      <c r="C70" s="28">
        <v>45459</v>
      </c>
      <c r="D70" s="28"/>
      <c r="E70" s="31" t="s">
        <v>491</v>
      </c>
      <c r="F70" s="31"/>
      <c r="G70" s="31" t="s">
        <v>482</v>
      </c>
      <c r="H70" s="31"/>
      <c r="I70" s="31"/>
      <c r="J70" s="31"/>
      <c r="K70" s="29" t="s">
        <v>405</v>
      </c>
      <c r="L70" s="29"/>
      <c r="M70" s="29"/>
      <c r="N70" s="29"/>
      <c r="O70" s="40"/>
      <c r="P70" s="29"/>
      <c r="Q70" s="29"/>
      <c r="R70" s="46" t="str">
        <f t="shared" si="0"/>
        <v/>
      </c>
      <c r="S70" s="29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>
        <f>IFERROR(MID(U70,2,1) *100,0)</f>
        <v>0</v>
      </c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</row>
    <row r="71" spans="1:54" ht="15" hidden="1" customHeight="1" x14ac:dyDescent="0.3">
      <c r="A71" s="31"/>
      <c r="B71" s="24"/>
      <c r="C71" s="28">
        <v>45459</v>
      </c>
      <c r="D71" s="28"/>
      <c r="E71" s="31" t="s">
        <v>488</v>
      </c>
      <c r="F71" s="31"/>
      <c r="G71" s="31" t="s">
        <v>482</v>
      </c>
      <c r="H71" s="31" t="s">
        <v>578</v>
      </c>
      <c r="I71" s="31"/>
      <c r="J71" s="31"/>
      <c r="K71" s="29" t="s">
        <v>406</v>
      </c>
      <c r="L71" s="29"/>
      <c r="M71" s="29"/>
      <c r="N71" s="29"/>
      <c r="O71" s="40"/>
      <c r="P71" s="29"/>
      <c r="Q71" s="29"/>
      <c r="R71" s="46" t="str">
        <f t="shared" si="0"/>
        <v/>
      </c>
      <c r="S71" s="29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>
        <f>IFERROR(MID(U71,2,1) *100,0)</f>
        <v>0</v>
      </c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</row>
    <row r="72" spans="1:54" ht="15" hidden="1" customHeight="1" x14ac:dyDescent="0.3">
      <c r="A72" s="31"/>
      <c r="B72" s="24"/>
      <c r="C72" s="28">
        <v>45459</v>
      </c>
      <c r="D72" s="28"/>
      <c r="E72" s="31" t="s">
        <v>17</v>
      </c>
      <c r="F72" s="31"/>
      <c r="G72" s="31" t="s">
        <v>482</v>
      </c>
      <c r="H72" s="31" t="s">
        <v>578</v>
      </c>
      <c r="I72" s="31"/>
      <c r="J72" s="31"/>
      <c r="K72" s="29" t="s">
        <v>408</v>
      </c>
      <c r="L72" s="29"/>
      <c r="M72" s="29"/>
      <c r="N72" s="29"/>
      <c r="O72" s="40"/>
      <c r="P72" s="29"/>
      <c r="Q72" s="29"/>
      <c r="R72" s="46" t="str">
        <f t="shared" si="0"/>
        <v/>
      </c>
      <c r="S72" s="29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>
        <f>IFERROR(MID(U72,2,1) *100,0)</f>
        <v>0</v>
      </c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</row>
    <row r="73" spans="1:54" ht="15" hidden="1" customHeight="1" x14ac:dyDescent="0.3">
      <c r="A73" s="31"/>
      <c r="B73" s="24"/>
      <c r="C73" s="28">
        <v>45459</v>
      </c>
      <c r="D73" s="28"/>
      <c r="E73" s="31" t="s">
        <v>490</v>
      </c>
      <c r="F73" s="31"/>
      <c r="G73" s="31" t="s">
        <v>482</v>
      </c>
      <c r="H73" s="31"/>
      <c r="I73" s="31"/>
      <c r="J73" s="31"/>
      <c r="K73" s="29" t="s">
        <v>418</v>
      </c>
      <c r="L73" s="29"/>
      <c r="M73" s="29"/>
      <c r="N73" s="29"/>
      <c r="O73" s="40"/>
      <c r="P73" s="29"/>
      <c r="Q73" s="29"/>
      <c r="R73" s="46" t="str">
        <f t="shared" si="0"/>
        <v/>
      </c>
      <c r="S73" s="29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>
        <f>IFERROR(MID(U73,2,1) *100,0)</f>
        <v>0</v>
      </c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</row>
    <row r="74" spans="1:54" ht="15" hidden="1" customHeight="1" x14ac:dyDescent="0.3">
      <c r="A74" s="31"/>
      <c r="B74" s="24"/>
      <c r="C74" s="28">
        <v>45459</v>
      </c>
      <c r="D74" s="28"/>
      <c r="E74" s="31" t="s">
        <v>18</v>
      </c>
      <c r="F74" s="31"/>
      <c r="G74" s="31" t="s">
        <v>482</v>
      </c>
      <c r="H74" s="31" t="s">
        <v>578</v>
      </c>
      <c r="I74" s="31"/>
      <c r="J74" s="31"/>
      <c r="K74" s="29" t="s">
        <v>419</v>
      </c>
      <c r="L74" s="29"/>
      <c r="M74" s="29"/>
      <c r="N74" s="29"/>
      <c r="O74" s="40"/>
      <c r="P74" s="29"/>
      <c r="Q74" s="29"/>
      <c r="R74" s="46" t="str">
        <f t="shared" si="0"/>
        <v/>
      </c>
      <c r="S74" s="29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>
        <f>IFERROR(MID(U74,2,1) *100,0)</f>
        <v>0</v>
      </c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</row>
    <row r="75" spans="1:54" ht="15" hidden="1" customHeight="1" x14ac:dyDescent="0.3">
      <c r="A75" s="31"/>
      <c r="B75" s="24"/>
      <c r="C75" s="28">
        <v>45459</v>
      </c>
      <c r="D75" s="28"/>
      <c r="E75" s="31" t="s">
        <v>5</v>
      </c>
      <c r="F75" s="31"/>
      <c r="G75" s="31" t="s">
        <v>482</v>
      </c>
      <c r="H75" s="31"/>
      <c r="I75" s="31"/>
      <c r="J75" s="31"/>
      <c r="K75" s="29" t="s">
        <v>420</v>
      </c>
      <c r="L75" s="29"/>
      <c r="M75" s="29"/>
      <c r="N75" s="29"/>
      <c r="O75" s="40"/>
      <c r="P75" s="29"/>
      <c r="Q75" s="29"/>
      <c r="R75" s="46" t="str">
        <f t="shared" si="0"/>
        <v/>
      </c>
      <c r="S75" s="29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>
        <f>IFERROR(MID(U75,2,1) *100,0)</f>
        <v>0</v>
      </c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</row>
    <row r="76" spans="1:54" ht="15" hidden="1" customHeight="1" x14ac:dyDescent="0.3">
      <c r="A76" s="31"/>
      <c r="B76" s="24"/>
      <c r="C76" s="28">
        <v>45459</v>
      </c>
      <c r="D76" s="28"/>
      <c r="E76" s="31" t="s">
        <v>492</v>
      </c>
      <c r="F76" s="31"/>
      <c r="G76" s="31" t="s">
        <v>482</v>
      </c>
      <c r="H76" s="31"/>
      <c r="I76" s="31"/>
      <c r="J76" s="31"/>
      <c r="K76" s="29" t="s">
        <v>422</v>
      </c>
      <c r="L76" s="29"/>
      <c r="M76" s="29"/>
      <c r="N76" s="29"/>
      <c r="O76" s="40"/>
      <c r="P76" s="29"/>
      <c r="Q76" s="29"/>
      <c r="R76" s="46" t="str">
        <f t="shared" si="0"/>
        <v/>
      </c>
      <c r="S76" s="29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>
        <f>IFERROR(MID(U76,2,1) *100,0)</f>
        <v>0</v>
      </c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</row>
    <row r="77" spans="1:54" ht="15" hidden="1" customHeight="1" x14ac:dyDescent="0.3">
      <c r="A77" s="31"/>
      <c r="B77" s="24"/>
      <c r="C77" s="28">
        <v>45459</v>
      </c>
      <c r="D77" s="28"/>
      <c r="E77" s="31" t="s">
        <v>493</v>
      </c>
      <c r="F77" s="31"/>
      <c r="G77" s="31" t="s">
        <v>482</v>
      </c>
      <c r="H77" s="31"/>
      <c r="I77" s="31"/>
      <c r="J77" s="31"/>
      <c r="K77" s="29" t="s">
        <v>425</v>
      </c>
      <c r="L77" s="29"/>
      <c r="M77" s="29"/>
      <c r="N77" s="29"/>
      <c r="O77" s="40"/>
      <c r="P77" s="29"/>
      <c r="Q77" s="29"/>
      <c r="R77" s="46" t="str">
        <f t="shared" si="0"/>
        <v/>
      </c>
      <c r="S77" s="29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>
        <f>IFERROR(MID(U77,2,1) *100,0)</f>
        <v>0</v>
      </c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</row>
    <row r="78" spans="1:54" ht="15" hidden="1" customHeight="1" x14ac:dyDescent="0.3">
      <c r="A78" s="31"/>
      <c r="B78" s="24"/>
      <c r="C78" s="28">
        <v>45459</v>
      </c>
      <c r="D78" s="28"/>
      <c r="E78" s="31" t="s">
        <v>6</v>
      </c>
      <c r="F78" s="31"/>
      <c r="G78" s="31" t="s">
        <v>482</v>
      </c>
      <c r="H78" s="31"/>
      <c r="I78" s="31"/>
      <c r="J78" s="31"/>
      <c r="K78" s="29" t="s">
        <v>426</v>
      </c>
      <c r="L78" s="29"/>
      <c r="M78" s="27">
        <v>44852</v>
      </c>
      <c r="N78" s="29"/>
      <c r="O78" s="40"/>
      <c r="P78" s="29"/>
      <c r="Q78" s="29"/>
      <c r="R78" s="46" t="str">
        <f t="shared" si="0"/>
        <v/>
      </c>
      <c r="S78" s="29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>
        <f>IFERROR(MID(U78,2,1) *100,0)</f>
        <v>0</v>
      </c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</row>
    <row r="79" spans="1:54" ht="15" hidden="1" customHeight="1" x14ac:dyDescent="0.3">
      <c r="A79" s="31"/>
      <c r="B79" s="24"/>
      <c r="C79" s="28">
        <v>45459</v>
      </c>
      <c r="D79" s="28"/>
      <c r="E79" s="31" t="s">
        <v>546</v>
      </c>
      <c r="F79" s="31"/>
      <c r="G79" s="31" t="s">
        <v>482</v>
      </c>
      <c r="H79" s="31"/>
      <c r="I79" s="31"/>
      <c r="J79" s="31"/>
      <c r="K79" s="29" t="s">
        <v>427</v>
      </c>
      <c r="L79" s="29"/>
      <c r="M79" s="29"/>
      <c r="N79" s="29"/>
      <c r="O79" s="40"/>
      <c r="P79" s="29"/>
      <c r="Q79" s="29"/>
      <c r="R79" s="46" t="str">
        <f t="shared" si="0"/>
        <v/>
      </c>
      <c r="S79" s="29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>
        <f>IFERROR(MID(U79,2,1) *100,0)</f>
        <v>0</v>
      </c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</row>
    <row r="80" spans="1:54" ht="15" hidden="1" customHeight="1" x14ac:dyDescent="0.3">
      <c r="A80" s="31"/>
      <c r="B80" s="24"/>
      <c r="C80" s="28">
        <v>45459</v>
      </c>
      <c r="D80" s="28"/>
      <c r="E80" s="31" t="s">
        <v>547</v>
      </c>
      <c r="F80" s="31"/>
      <c r="G80" s="31" t="s">
        <v>482</v>
      </c>
      <c r="H80" s="31"/>
      <c r="I80" s="31"/>
      <c r="J80" s="31"/>
      <c r="K80" s="29" t="s">
        <v>428</v>
      </c>
      <c r="L80" s="29"/>
      <c r="M80" s="29"/>
      <c r="N80" s="29"/>
      <c r="O80" s="40"/>
      <c r="P80" s="29"/>
      <c r="Q80" s="29"/>
      <c r="R80" s="46" t="str">
        <f t="shared" si="0"/>
        <v/>
      </c>
      <c r="S80" s="29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>
        <f>IFERROR(MID(U80,2,1) *100,0)</f>
        <v>0</v>
      </c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</row>
    <row r="81" spans="1:54" ht="15" hidden="1" customHeight="1" x14ac:dyDescent="0.3">
      <c r="A81" s="31"/>
      <c r="B81" s="25"/>
      <c r="C81" s="28">
        <v>45458</v>
      </c>
      <c r="D81" s="31"/>
      <c r="E81" s="31" t="s">
        <v>486</v>
      </c>
      <c r="F81" s="31"/>
      <c r="G81" s="31" t="s">
        <v>540</v>
      </c>
      <c r="H81" s="31"/>
      <c r="I81" s="31"/>
      <c r="J81" s="31"/>
      <c r="K81" s="29" t="s">
        <v>392</v>
      </c>
      <c r="L81" s="29"/>
      <c r="M81" s="27">
        <v>44833</v>
      </c>
      <c r="N81" s="29"/>
      <c r="O81" s="40"/>
      <c r="P81" s="29"/>
      <c r="Q81" s="29"/>
      <c r="R81" s="46" t="str">
        <f t="shared" si="0"/>
        <v/>
      </c>
      <c r="S81" s="29" t="s">
        <v>499</v>
      </c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>
        <f>IFERROR(MID(U81,2,1) *100,0)</f>
        <v>0</v>
      </c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</row>
  </sheetData>
  <autoFilter ref="A1:BB81" xr:uid="{D4CC795F-9709-440E-A240-48253CF2F797}">
    <filterColumn colId="7">
      <filters>
        <filter val="Checking"/>
      </filters>
    </filterColumn>
  </autoFilter>
  <sortState xmlns:xlrd2="http://schemas.microsoft.com/office/spreadsheetml/2017/richdata2" ref="A2:BB81">
    <sortCondition ref="F2:F81"/>
  </sortState>
  <phoneticPr fontId="3" type="noConversion"/>
  <hyperlinks>
    <hyperlink ref="O19" r:id="rId1" xr:uid="{DADC3E03-DD01-43BC-A15D-EA91E2E3AF19}"/>
    <hyperlink ref="O20" r:id="rId2" xr:uid="{F424EC8C-1DE5-451D-89CB-B25E8E9B1DDB}"/>
    <hyperlink ref="O21" r:id="rId3" xr:uid="{D3BD5D9D-9FF4-4480-8229-65387EB684E4}"/>
    <hyperlink ref="O17" r:id="rId4" xr:uid="{F0A6EB8D-420B-4EB1-9247-6C983ABBE42F}"/>
    <hyperlink ref="O22" r:id="rId5" display="Frontier 3/11/23 ??" xr:uid="{001D54D3-EEA9-43AF-B294-7518A98EBB0E}"/>
  </hyperlinks>
  <pageMargins left="0.7" right="0.7" top="0.75" bottom="0.75" header="0.3" footer="0.3"/>
  <pageSetup paperSize="9" orientation="portrait" r:id="rId6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3664-E274-4165-BC9E-B409028467F2}">
  <dimension ref="A1:B2"/>
  <sheetViews>
    <sheetView workbookViewId="0">
      <selection sqref="A1:B2"/>
    </sheetView>
  </sheetViews>
  <sheetFormatPr defaultRowHeight="14.4" x14ac:dyDescent="0.3"/>
  <sheetData>
    <row r="1" spans="1:2" ht="15.6" x14ac:dyDescent="0.3">
      <c r="A1" s="52" t="s">
        <v>561</v>
      </c>
      <c r="B1" s="68">
        <f>COUNTA(Total)</f>
        <v>81</v>
      </c>
    </row>
    <row r="2" spans="1:2" ht="93.6" x14ac:dyDescent="0.3">
      <c r="A2" s="31" t="s">
        <v>571</v>
      </c>
      <c r="B2" s="23" t="s">
        <v>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Καθορισμένες περιοχές</vt:lpstr>
      </vt:variant>
      <vt:variant>
        <vt:i4>1</vt:i4>
      </vt:variant>
    </vt:vector>
  </HeadingPairs>
  <TitlesOfParts>
    <vt:vector size="7" baseType="lpstr">
      <vt:lpstr>Total</vt:lpstr>
      <vt:lpstr>NF 7_6_24</vt:lpstr>
      <vt:lpstr>Production Folders</vt:lpstr>
      <vt:lpstr>Φύλλο3</vt:lpstr>
      <vt:lpstr>Production Folders (working)</vt:lpstr>
      <vt:lpstr>Φύλλο5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p2812105@aueb.gr</dc:creator>
  <cp:lastModifiedBy>p2812105@aueb.gr</cp:lastModifiedBy>
  <cp:lastPrinted>2024-06-15T17:19:11Z</cp:lastPrinted>
  <dcterms:created xsi:type="dcterms:W3CDTF">2024-06-13T07:57:48Z</dcterms:created>
  <dcterms:modified xsi:type="dcterms:W3CDTF">2024-06-16T12:02:31Z</dcterms:modified>
</cp:coreProperties>
</file>