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reidarbbratvold/Documents/UiS/Undervisning/2025/MOD550/classes/reidar/"/>
    </mc:Choice>
  </mc:AlternateContent>
  <xr:revisionPtr revIDLastSave="0" documentId="13_ncr:1_{D09DED09-B33F-D941-B5B3-2BC9217FA1CB}" xr6:coauthVersionLast="47" xr6:coauthVersionMax="47" xr10:uidLastSave="{00000000-0000-0000-0000-000000000000}"/>
  <bookViews>
    <workbookView xWindow="280" yWindow="800" windowWidth="33560" windowHeight="21580" activeTab="1" xr2:uid="{00000000-000D-0000-FFFF-FFFF00000000}"/>
  </bookViews>
  <sheets>
    <sheet name="Class eg " sheetId="9" r:id="rId1"/>
    <sheet name="Class eg_v2" sheetId="10" r:id="rId2"/>
  </sheets>
  <calcPr calcId="191029" calcMode="manual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10" l="1"/>
  <c r="AC6" i="10" l="1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29" i="10"/>
  <c r="AC30" i="10"/>
  <c r="AC31" i="10"/>
  <c r="AC32" i="10"/>
  <c r="AC33" i="10"/>
  <c r="AC34" i="10"/>
  <c r="AC5" i="10"/>
  <c r="C22" i="10" l="1"/>
  <c r="D22" i="10"/>
  <c r="I36" i="9"/>
  <c r="I35" i="9"/>
  <c r="H35" i="9"/>
  <c r="D21" i="9"/>
  <c r="D27" i="9" s="1"/>
  <c r="I27" i="9" s="1"/>
  <c r="E21" i="9"/>
  <c r="C23" i="9" s="1"/>
  <c r="C29" i="9" s="1"/>
  <c r="H29" i="9" s="1"/>
  <c r="D22" i="9"/>
  <c r="D28" i="9" s="1"/>
  <c r="I28" i="9" s="1"/>
  <c r="E22" i="9"/>
  <c r="D23" i="9" s="1"/>
  <c r="D29" i="9" s="1"/>
  <c r="I29" i="9" s="1"/>
  <c r="C27" i="9"/>
  <c r="H27" i="9"/>
  <c r="E29" i="9"/>
  <c r="J29" i="9"/>
  <c r="F23" i="9"/>
  <c r="F29" i="9"/>
  <c r="K29" i="9"/>
  <c r="F22" i="9"/>
  <c r="F28" i="9" s="1"/>
  <c r="K28" i="9" s="1"/>
  <c r="F21" i="9"/>
  <c r="F27" i="9"/>
  <c r="K27" i="9"/>
  <c r="D23" i="10" l="1"/>
  <c r="C23" i="10"/>
  <c r="E27" i="9"/>
  <c r="J27" i="9" s="1"/>
  <c r="C22" i="9"/>
  <c r="C28" i="9" s="1"/>
  <c r="H28" i="9" s="1"/>
  <c r="E28" i="9"/>
  <c r="J28" i="9" s="1"/>
  <c r="E12" i="10" l="1" a="1"/>
  <c r="E12" i="10" s="1"/>
  <c r="M27" i="9" a="1"/>
  <c r="M27" i="9" s="1"/>
  <c r="O27" i="9" l="1"/>
  <c r="N28" i="9"/>
  <c r="N27" i="9"/>
  <c r="M28" i="9"/>
  <c r="O28" i="9"/>
  <c r="N29" i="9"/>
  <c r="O29" i="9"/>
  <c r="M29" i="9"/>
  <c r="F9" i="9" l="1" a="1"/>
  <c r="F11" i="9" s="1"/>
  <c r="F10" i="9" l="1"/>
  <c r="F9" i="9"/>
  <c r="F12" i="9" l="1"/>
  <c r="E1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<sst xmlns="http://schemas.openxmlformats.org/spreadsheetml/2006/main" count="130" uniqueCount="36">
  <si>
    <t>X</t>
  </si>
  <si>
    <t>Y</t>
  </si>
  <si>
    <t>Z</t>
  </si>
  <si>
    <t>Distances</t>
  </si>
  <si>
    <t>Sill</t>
  </si>
  <si>
    <t>Covariances</t>
  </si>
  <si>
    <t>M Inverse</t>
  </si>
  <si>
    <t>Data</t>
  </si>
  <si>
    <t>Soln</t>
  </si>
  <si>
    <t>Semi-Variances</t>
  </si>
  <si>
    <t>Data-Data</t>
  </si>
  <si>
    <t>U</t>
  </si>
  <si>
    <t>Point</t>
  </si>
  <si>
    <t>Data-U</t>
  </si>
  <si>
    <t>Range</t>
  </si>
  <si>
    <t>Simple Kriging</t>
  </si>
  <si>
    <t>Weights</t>
  </si>
  <si>
    <t>- works with residuals about known mean (either global, or local)</t>
  </si>
  <si>
    <t>- a "trend" is a locally varying mean - remove first</t>
  </si>
  <si>
    <t>Semi-Variogram (Spherical)</t>
  </si>
  <si>
    <t>Lecture eg Data</t>
  </si>
  <si>
    <t>Equi Distant Data</t>
  </si>
  <si>
    <t>2 Close Points</t>
  </si>
  <si>
    <t>Note : Zs are RESIDUALS</t>
  </si>
  <si>
    <t>Changing the values of the data points has no impact on the weights</t>
  </si>
  <si>
    <t>Reundancy - points near each other have less weight</t>
  </si>
  <si>
    <t>?</t>
  </si>
  <si>
    <t>Lecture eg Data - Z equal</t>
  </si>
  <si>
    <t>Equi-distant, equi-spread data have the same weights (if isotropic variogram)</t>
  </si>
  <si>
    <t>Closeness - closer data have larger weight</t>
  </si>
  <si>
    <t>Vary U location</t>
  </si>
  <si>
    <t>Vary the variogram params</t>
  </si>
  <si>
    <t>Vary the data locations &amp; values</t>
  </si>
  <si>
    <t>Mean</t>
  </si>
  <si>
    <t>h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</si>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</sst>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2" fontId="0" fillId="0" borderId="0" xfId="0" applyNumberFormat="1"/>
    <xf numFmtId="0" fontId="0" fillId="2" borderId="1" xfId="0" applyFill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" fontId="0" fillId="3" borderId="0" xfId="0" applyNumberFormat="1" applyFill="1"/>
    <xf numFmtId="0" fontId="0" fillId="3" borderId="3" xfId="0" applyFill="1" applyBorder="1"/>
    <xf numFmtId="2" fontId="0" fillId="3" borderId="5" xfId="0" applyNumberFormat="1" applyFill="1" applyBorder="1"/>
    <xf numFmtId="2" fontId="0" fillId="3" borderId="8" xfId="0" applyNumberFormat="1" applyFill="1" applyBorder="1"/>
    <xf numFmtId="0" fontId="0" fillId="3" borderId="9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2" fontId="0" fillId="0" borderId="1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0" fontId="0" fillId="2" borderId="4" xfId="0" applyFill="1" applyBorder="1" applyAlignment="1">
      <alignment horizontal="center"/>
    </xf>
    <xf numFmtId="2" fontId="0" fillId="4" borderId="0" xfId="0" applyNumberFormat="1" applyFill="1"/>
    <xf numFmtId="2" fontId="0" fillId="4" borderId="5" xfId="0" applyNumberFormat="1" applyFill="1" applyBorder="1"/>
    <xf numFmtId="2" fontId="0" fillId="4" borderId="16" xfId="0" applyNumberFormat="1" applyFill="1" applyBorder="1"/>
    <xf numFmtId="0" fontId="0" fillId="0" borderId="0" xfId="0" quotePrefix="1"/>
    <xf numFmtId="0" fontId="0" fillId="2" borderId="17" xfId="0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3" borderId="13" xfId="0" applyFill="1" applyBorder="1"/>
    <xf numFmtId="0" fontId="0" fillId="3" borderId="4" xfId="0" applyFill="1" applyBorder="1"/>
    <xf numFmtId="0" fontId="0" fillId="2" borderId="20" xfId="0" applyFill="1" applyBorder="1" applyAlignment="1">
      <alignment horizontal="center"/>
    </xf>
    <xf numFmtId="164" fontId="0" fillId="0" borderId="21" xfId="0" applyNumberFormat="1" applyBorder="1"/>
    <xf numFmtId="164" fontId="0" fillId="0" borderId="19" xfId="0" applyNumberFormat="1" applyBorder="1"/>
    <xf numFmtId="165" fontId="0" fillId="0" borderId="1" xfId="0" applyNumberFormat="1" applyBorder="1"/>
    <xf numFmtId="165" fontId="0" fillId="0" borderId="0" xfId="0" applyNumberFormat="1"/>
    <xf numFmtId="165" fontId="0" fillId="0" borderId="3" xfId="0" applyNumberFormat="1" applyBorder="1"/>
    <xf numFmtId="165" fontId="0" fillId="0" borderId="15" xfId="0" applyNumberFormat="1" applyBorder="1"/>
    <xf numFmtId="165" fontId="0" fillId="0" borderId="5" xfId="0" applyNumberFormat="1" applyBorder="1"/>
    <xf numFmtId="165" fontId="0" fillId="0" borderId="4" xfId="0" applyNumberFormat="1" applyBorder="1"/>
    <xf numFmtId="0" fontId="0" fillId="5" borderId="4" xfId="0" applyFill="1" applyBorder="1" applyAlignment="1">
      <alignment horizontal="center"/>
    </xf>
    <xf numFmtId="2" fontId="0" fillId="5" borderId="4" xfId="0" applyNumberFormat="1" applyFill="1" applyBorder="1"/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 wrapText="1"/>
    </xf>
    <xf numFmtId="0" fontId="0" fillId="2" borderId="31" xfId="0" applyFill="1" applyBorder="1" applyAlignment="1">
      <alignment horizontal="center" wrapText="1"/>
    </xf>
    <xf numFmtId="0" fontId="0" fillId="2" borderId="3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0" fillId="0" borderId="4" xfId="0" applyBorder="1"/>
    <xf numFmtId="0" fontId="0" fillId="6" borderId="4" xfId="0" applyFill="1" applyBorder="1"/>
    <xf numFmtId="0" fontId="3" fillId="7" borderId="4" xfId="0" applyFont="1" applyFill="1" applyBorder="1"/>
    <xf numFmtId="2" fontId="0" fillId="0" borderId="1" xfId="0" applyNumberFormat="1" applyBorder="1" applyAlignment="1">
      <alignment horizontal="right"/>
    </xf>
    <xf numFmtId="2" fontId="0" fillId="4" borderId="0" xfId="0" applyNumberFormat="1" applyFill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4062917233574"/>
          <c:y val="8.6092715231788006E-2"/>
          <c:w val="0.77083529366885795"/>
          <c:h val="0.70860927152317899"/>
        </c:manualLayout>
      </c:layout>
      <c:bubbleChart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1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9C3-664B-A3FB-159DD43962AD}"/>
              </c:ext>
            </c:extLst>
          </c:dPt>
          <c:xVal>
            <c:numRef>
              <c:f>'Class eg '!$C$9:$C$12</c:f>
              <c:numCache>
                <c:formatCode>0.00</c:formatCode>
                <c:ptCount val="4"/>
                <c:pt idx="0">
                  <c:v>-1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</c:numCache>
            </c:numRef>
          </c:xVal>
          <c:yVal>
            <c:numRef>
              <c:f>'Class eg '!$D$9:$D$12</c:f>
              <c:numCache>
                <c:formatCode>0.00</c:formatCode>
                <c:ptCount val="4"/>
                <c:pt idx="0">
                  <c:v>3</c:v>
                </c:pt>
                <c:pt idx="1">
                  <c:v>5</c:v>
                </c:pt>
                <c:pt idx="2">
                  <c:v>3.5</c:v>
                </c:pt>
                <c:pt idx="3">
                  <c:v>0</c:v>
                </c:pt>
              </c:numCache>
            </c:numRef>
          </c:yVal>
          <c:bubbleSize>
            <c:numRef>
              <c:f>('Class eg '!$F$9:$F$11,'Class eg '!$F$6)</c:f>
              <c:numCache>
                <c:formatCode>0.0000</c:formatCode>
                <c:ptCount val="4"/>
                <c:pt idx="0">
                  <c:v>0.5575934283898677</c:v>
                </c:pt>
                <c:pt idx="1">
                  <c:v>-2.7905058249014087E-2</c:v>
                </c:pt>
                <c:pt idx="2">
                  <c:v>1.828623676430785E-2</c:v>
                </c:pt>
                <c:pt idx="3" formatCode="General">
                  <c:v>0.1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A9C3-664B-A3FB-159DD43962AD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xVal>
            <c:numRef>
              <c:f>'Class eg '!$F$6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'Class eg '!$F$9:$F$11</c:f>
              <c:numCache>
                <c:formatCode>0.0000</c:formatCode>
                <c:ptCount val="3"/>
                <c:pt idx="0">
                  <c:v>0.5575934283898677</c:v>
                </c:pt>
                <c:pt idx="1">
                  <c:v>-2.7905058249014087E-2</c:v>
                </c:pt>
                <c:pt idx="2">
                  <c:v>1.828623676430785E-2</c:v>
                </c:pt>
              </c:numCache>
            </c:numRef>
          </c:yVal>
          <c:bubbleSize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3-A9C3-664B-A3FB-159DD4396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1"/>
        <c:axId val="453438256"/>
        <c:axId val="453538384"/>
      </c:bubbleChart>
      <c:valAx>
        <c:axId val="453438256"/>
        <c:scaling>
          <c:orientation val="minMax"/>
          <c:max val="10"/>
          <c:min val="-10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3538384"/>
        <c:crossesAt val="-10"/>
        <c:crossBetween val="midCat"/>
        <c:majorUnit val="2"/>
      </c:valAx>
      <c:valAx>
        <c:axId val="453538384"/>
        <c:scaling>
          <c:orientation val="minMax"/>
          <c:max val="10"/>
          <c:min val="-1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3438256"/>
        <c:crossesAt val="-1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4062917233574"/>
          <c:y val="8.6092715231788006E-2"/>
          <c:w val="0.77083529366885795"/>
          <c:h val="0.70860927152317899"/>
        </c:manualLayout>
      </c:layout>
      <c:bubbleChart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1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F39-3643-9C14-352B37627E05}"/>
              </c:ext>
            </c:extLst>
          </c:dPt>
          <c:xVal>
            <c:numRef>
              <c:f>'Class eg_v2'!$C$9:$C$12</c:f>
              <c:numCache>
                <c:formatCode>0.00</c:formatCode>
                <c:ptCount val="4"/>
                <c:pt idx="0">
                  <c:v>-1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</c:numCache>
            </c:numRef>
          </c:xVal>
          <c:yVal>
            <c:numRef>
              <c:f>'Class eg_v2'!$D$9:$D$12</c:f>
              <c:numCache>
                <c:formatCode>0.00</c:formatCode>
                <c:ptCount val="4"/>
                <c:pt idx="0">
                  <c:v>3</c:v>
                </c:pt>
                <c:pt idx="1">
                  <c:v>5</c:v>
                </c:pt>
                <c:pt idx="2">
                  <c:v>3.5</c:v>
                </c:pt>
                <c:pt idx="3">
                  <c:v>0</c:v>
                </c:pt>
              </c:numCache>
            </c:numRef>
          </c:yVal>
          <c:bubbleSize>
            <c:numRef>
              <c:f>('Class eg_v2'!$F$9:$F$11,'Class eg_v2'!$F$6)</c:f>
              <c:numCache>
                <c:formatCode>0.0000</c:formatCode>
                <c:ptCount val="4"/>
                <c:pt idx="3" formatCode="General">
                  <c:v>0.1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AF39-3643-9C14-352B37627E05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xVal>
            <c:numRef>
              <c:f>'Class eg_v2'!$F$6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'Class eg_v2'!$F$9:$F$11</c:f>
              <c:numCache>
                <c:formatCode>0.0000</c:formatCode>
                <c:ptCount val="3"/>
              </c:numCache>
            </c:numRef>
          </c:yVal>
          <c:bubbleSize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3-AF39-3643-9C14-352B37627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1"/>
        <c:axId val="453438256"/>
        <c:axId val="453538384"/>
      </c:bubbleChart>
      <c:valAx>
        <c:axId val="453438256"/>
        <c:scaling>
          <c:orientation val="minMax"/>
          <c:max val="10"/>
          <c:min val="-10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3538384"/>
        <c:crossesAt val="-10"/>
        <c:crossBetween val="midCat"/>
        <c:majorUnit val="2"/>
      </c:valAx>
      <c:valAx>
        <c:axId val="453538384"/>
        <c:scaling>
          <c:orientation val="minMax"/>
          <c:max val="10"/>
          <c:min val="-1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3438256"/>
        <c:crossesAt val="-1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'Class eg_v2'!$AB$4:$AB$34</c:f>
              <c:numCache>
                <c:formatCode>General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'Class eg_v2'!$AC$4:$AC$34</c:f>
              <c:numCache>
                <c:formatCode>General</c:formatCode>
                <c:ptCount val="31"/>
                <c:pt idx="0">
                  <c:v>0</c:v>
                </c:pt>
                <c:pt idx="1">
                  <c:v>0.22481250000000005</c:v>
                </c:pt>
                <c:pt idx="2">
                  <c:v>0.44850000000000007</c:v>
                </c:pt>
                <c:pt idx="3">
                  <c:v>0.66993749999999985</c:v>
                </c:pt>
                <c:pt idx="4">
                  <c:v>0.88800000000000012</c:v>
                </c:pt>
                <c:pt idx="5">
                  <c:v>1.1015625</c:v>
                </c:pt>
                <c:pt idx="6">
                  <c:v>1.3094999999999999</c:v>
                </c:pt>
                <c:pt idx="7">
                  <c:v>1.5106874999999997</c:v>
                </c:pt>
                <c:pt idx="8">
                  <c:v>1.7040000000000002</c:v>
                </c:pt>
                <c:pt idx="9">
                  <c:v>1.8883125000000003</c:v>
                </c:pt>
                <c:pt idx="10">
                  <c:v>2.0625</c:v>
                </c:pt>
                <c:pt idx="11">
                  <c:v>2.2254375</c:v>
                </c:pt>
                <c:pt idx="12">
                  <c:v>2.3759999999999999</c:v>
                </c:pt>
                <c:pt idx="13">
                  <c:v>2.5130625000000002</c:v>
                </c:pt>
                <c:pt idx="14">
                  <c:v>2.6354999999999995</c:v>
                </c:pt>
                <c:pt idx="15">
                  <c:v>2.7421875</c:v>
                </c:pt>
                <c:pt idx="16">
                  <c:v>2.8320000000000007</c:v>
                </c:pt>
                <c:pt idx="17">
                  <c:v>2.9038124999999999</c:v>
                </c:pt>
                <c:pt idx="18">
                  <c:v>2.9565000000000001</c:v>
                </c:pt>
                <c:pt idx="19">
                  <c:v>2.9889374999999996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85-3A41-B64E-1D35934CD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745327"/>
        <c:axId val="108515936"/>
      </c:lineChart>
      <c:catAx>
        <c:axId val="137974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15936"/>
        <c:crosses val="autoZero"/>
        <c:auto val="1"/>
        <c:lblAlgn val="ctr"/>
        <c:lblOffset val="100"/>
        <c:noMultiLvlLbl val="0"/>
      </c:catAx>
      <c:valAx>
        <c:axId val="10851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74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Relationship Id="rId5" Type="http://schemas.openxmlformats.org/officeDocument/2006/relationships/chart" Target="../charts/chart3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16637</xdr:colOff>
      <xdr:row>6</xdr:row>
      <xdr:rowOff>4955</xdr:rowOff>
    </xdr:from>
    <xdr:to>
      <xdr:col>15</xdr:col>
      <xdr:colOff>112089</xdr:colOff>
      <xdr:row>23</xdr:row>
      <xdr:rowOff>47451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161191</xdr:colOff>
      <xdr:row>2</xdr:row>
      <xdr:rowOff>76933</xdr:rowOff>
    </xdr:from>
    <xdr:to>
      <xdr:col>25</xdr:col>
      <xdr:colOff>585011</xdr:colOff>
      <xdr:row>26</xdr:row>
      <xdr:rowOff>57759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0672" y="399318"/>
          <a:ext cx="5259589" cy="3944691"/>
        </a:xfrm>
        <a:prstGeom prst="rect">
          <a:avLst/>
        </a:prstGeom>
      </xdr:spPr>
    </xdr:pic>
    <xdr:clientData/>
  </xdr:twoCellAnchor>
  <xdr:twoCellAnchor editAs="oneCell">
    <xdr:from>
      <xdr:col>16</xdr:col>
      <xdr:colOff>17094</xdr:colOff>
      <xdr:row>27</xdr:row>
      <xdr:rowOff>14654</xdr:rowOff>
    </xdr:from>
    <xdr:to>
      <xdr:col>26</xdr:col>
      <xdr:colOff>13510</xdr:colOff>
      <xdr:row>52</xdr:row>
      <xdr:rowOff>6471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6575" y="4462096"/>
          <a:ext cx="5440320" cy="4080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16637</xdr:colOff>
      <xdr:row>6</xdr:row>
      <xdr:rowOff>4955</xdr:rowOff>
    </xdr:from>
    <xdr:to>
      <xdr:col>15</xdr:col>
      <xdr:colOff>112089</xdr:colOff>
      <xdr:row>23</xdr:row>
      <xdr:rowOff>47451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CBAB05-B542-2B49-9D67-6C6C0872D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161191</xdr:colOff>
      <xdr:row>2</xdr:row>
      <xdr:rowOff>76933</xdr:rowOff>
    </xdr:from>
    <xdr:to>
      <xdr:col>25</xdr:col>
      <xdr:colOff>585011</xdr:colOff>
      <xdr:row>26</xdr:row>
      <xdr:rowOff>57759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08DC20-50AD-BB48-A533-B270AE307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06591" y="407133"/>
          <a:ext cx="5922920" cy="4108326"/>
        </a:xfrm>
        <a:prstGeom prst="rect">
          <a:avLst/>
        </a:prstGeom>
      </xdr:spPr>
    </xdr:pic>
    <xdr:clientData/>
  </xdr:twoCellAnchor>
  <xdr:twoCellAnchor editAs="oneCell">
    <xdr:from>
      <xdr:col>16</xdr:col>
      <xdr:colOff>17094</xdr:colOff>
      <xdr:row>27</xdr:row>
      <xdr:rowOff>14654</xdr:rowOff>
    </xdr:from>
    <xdr:to>
      <xdr:col>26</xdr:col>
      <xdr:colOff>13510</xdr:colOff>
      <xdr:row>52</xdr:row>
      <xdr:rowOff>6471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638362-8C32-B54A-8B4F-E1F621ADF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62494" y="4637454"/>
          <a:ext cx="6168616" cy="4220917"/>
        </a:xfrm>
        <a:prstGeom prst="rect">
          <a:avLst/>
        </a:prstGeom>
      </xdr:spPr>
    </xdr:pic>
    <xdr:clientData/>
  </xdr:twoCellAnchor>
  <xdr:twoCellAnchor editAs="oneCell">
    <xdr:from>
      <xdr:col>16</xdr:col>
      <xdr:colOff>35354</xdr:colOff>
      <xdr:row>28</xdr:row>
      <xdr:rowOff>74705</xdr:rowOff>
    </xdr:from>
    <xdr:to>
      <xdr:col>24</xdr:col>
      <xdr:colOff>476958</xdr:colOff>
      <xdr:row>35</xdr:row>
      <xdr:rowOff>171823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D23016-420F-76D0-7930-3F47E9171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77766" y="4870823"/>
          <a:ext cx="5275074" cy="1277471"/>
        </a:xfrm>
        <a:prstGeom prst="rect">
          <a:avLst/>
        </a:prstGeom>
      </xdr:spPr>
    </xdr:pic>
    <xdr:clientData/>
  </xdr:twoCellAnchor>
  <xdr:twoCellAnchor>
    <xdr:from>
      <xdr:col>25</xdr:col>
      <xdr:colOff>582706</xdr:colOff>
      <xdr:row>4</xdr:row>
      <xdr:rowOff>73958</xdr:rowOff>
    </xdr:from>
    <xdr:to>
      <xdr:col>32</xdr:col>
      <xdr:colOff>448235</xdr:colOff>
      <xdr:row>20</xdr:row>
      <xdr:rowOff>53041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69E6CA-34A6-1000-3277-135331D53C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22</xdr:row>
      <xdr:rowOff>179294</xdr:rowOff>
    </xdr:from>
    <xdr:to>
      <xdr:col>31</xdr:col>
      <xdr:colOff>150420</xdr:colOff>
      <xdr:row>28</xdr:row>
      <xdr:rowOff>77656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 Box 1">
              <a:extLst>
                <a:ext uri="{FF2B5EF4-FFF2-40B4-BE49-F238E27FC236}">
                  <a16:creationId xmlns:a16="http://schemas.microsoft.com/office/drawing/2014/main" id="{8F6AD79E-9D8F-6E0A-CB8C-3AE341F211D2}"/>
                </a:ext>
              </a:extLst>
            </xdr:cNvPr>
            <xdr:cNvSpPr txBox="1"/>
          </xdr:nvSpPr>
          <xdr:spPr>
            <a:xfrm>
              <a:off x="13820588" y="3929529"/>
              <a:ext cx="3512185" cy="944245"/>
            </a:xfrm>
            <a:prstGeom prst="rect">
              <a:avLst/>
            </a:prstGeom>
            <a:solidFill>
              <a:schemeClr val="bg1"/>
            </a:solidFill>
            <a:ln w="6350">
              <a:solidFill>
                <a:prstClr val="black"/>
              </a:solidFill>
            </a:ln>
          </xdr:spPr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 kern="100"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𝛾</m:t>
                    </m:r>
                    <m:d>
                      <m:dPr>
                        <m:ctrlPr>
                          <a:rPr lang="en-US" sz="1200" i="1" kern="100"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</m:ctrlPr>
                      </m:dPr>
                      <m:e>
                        <m:r>
                          <a:rPr lang="en-US" sz="1200" i="1" kern="100"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h</m:t>
                        </m:r>
                      </m:e>
                    </m:d>
                    <m:r>
                      <a:rPr lang="en-US" sz="1200" i="1" kern="100"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200" i="1" kern="100"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</m:ctrlPr>
                          </m:eqArrPr>
                          <m:e>
                            <m: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0 </m:t>
                            </m:r>
                            <m: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𝑓𝑜𝑟</m:t>
                            </m:r>
                            <m: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 </m:t>
                            </m:r>
                            <m: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h</m:t>
                            </m:r>
                            <m: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=0</m:t>
                            </m:r>
                          </m:e>
                          <m:e>
                            <m: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3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lang="en-US" sz="1200" i="1" kern="100">
                                    <a:effectLst/>
                                    <a:latin typeface="Cambria Math" panose="02040503050406030204" pitchFamily="18" charset="0"/>
                                    <a:ea typeface="Aptos" panose="020B0004020202020204" pitchFamily="34" charset="0"/>
                                    <a:cs typeface="Times New Roman" panose="020206030504050203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200" i="1" kern="100">
                                        <a:effectLst/>
                                        <a:latin typeface="Cambria Math" panose="02040503050406030204" pitchFamily="18" charset="0"/>
                                        <a:ea typeface="Aptos" panose="020B0004020202020204" pitchFamily="34" charset="0"/>
                                        <a:cs typeface="Times New Roman" panose="020206030504050203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200" i="1" kern="100">
                                        <a:effectLst/>
                                        <a:latin typeface="Cambria Math" panose="02040503050406030204" pitchFamily="18" charset="0"/>
                                        <a:ea typeface="Aptos" panose="020B0004020202020204" pitchFamily="34" charset="0"/>
                                        <a:cs typeface="Times New Roman" panose="02020603050405020304" pitchFamily="18" charset="0"/>
                                      </a:rPr>
                                      <m:t>3</m:t>
                                    </m:r>
                                  </m:num>
                                  <m:den>
                                    <m:r>
                                      <a:rPr lang="en-US" sz="1200" i="1" kern="100">
                                        <a:effectLst/>
                                        <a:latin typeface="Cambria Math" panose="02040503050406030204" pitchFamily="18" charset="0"/>
                                        <a:ea typeface="Aptos" panose="020B0004020202020204" pitchFamily="34" charset="0"/>
                                        <a:cs typeface="Times New Roman" panose="02020603050405020304" pitchFamily="18" charset="0"/>
                                      </a:rPr>
                                      <m:t>2</m:t>
                                    </m:r>
                                  </m:den>
                                </m:f>
                                <m:d>
                                  <m:dPr>
                                    <m:ctrlPr>
                                      <a:rPr lang="en-US" sz="1200" i="1" kern="100">
                                        <a:effectLst/>
                                        <a:latin typeface="Cambria Math" panose="02040503050406030204" pitchFamily="18" charset="0"/>
                                        <a:ea typeface="Aptos" panose="020B0004020202020204" pitchFamily="34" charset="0"/>
                                        <a:cs typeface="Times New Roman" panose="02020603050405020304" pitchFamily="18" charset="0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US" sz="1200" i="1" kern="100">
                                            <a:effectLst/>
                                            <a:latin typeface="Cambria Math" panose="02040503050406030204" pitchFamily="18" charset="0"/>
                                            <a:ea typeface="Aptos" panose="020B0004020202020204" pitchFamily="34" charset="0"/>
                                            <a:cs typeface="Times New Roman" panose="020206030504050203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200" i="1" kern="100">
                                            <a:effectLst/>
                                            <a:latin typeface="Cambria Math" panose="02040503050406030204" pitchFamily="18" charset="0"/>
                                            <a:ea typeface="Aptos" panose="020B0004020202020204" pitchFamily="34" charset="0"/>
                                            <a:cs typeface="Times New Roman" panose="02020603050405020304" pitchFamily="18" charset="0"/>
                                          </a:rPr>
                                          <m:t>h</m:t>
                                        </m:r>
                                      </m:num>
                                      <m:den>
                                        <m:r>
                                          <a:rPr lang="en-US" sz="1200" i="1" kern="100">
                                            <a:effectLst/>
                                            <a:latin typeface="Cambria Math" panose="02040503050406030204" pitchFamily="18" charset="0"/>
                                            <a:ea typeface="Aptos" panose="020B0004020202020204" pitchFamily="34" charset="0"/>
                                            <a:cs typeface="Times New Roman" panose="02020603050405020304" pitchFamily="18" charset="0"/>
                                          </a:rPr>
                                          <m:t>10</m:t>
                                        </m:r>
                                      </m:den>
                                    </m:f>
                                  </m:e>
                                </m:d>
                                <m:r>
                                  <a:rPr lang="en-US" sz="1200" i="1" kern="100">
                                    <a:effectLst/>
                                    <a:latin typeface="Cambria Math" panose="02040503050406030204" pitchFamily="18" charset="0"/>
                                    <a:ea typeface="Aptos" panose="020B0004020202020204" pitchFamily="34" charset="0"/>
                                    <a:cs typeface="Times New Roman" panose="02020603050405020304" pitchFamily="18" charset="0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en-US" sz="1200" i="1" kern="100">
                                        <a:effectLst/>
                                        <a:latin typeface="Cambria Math" panose="02040503050406030204" pitchFamily="18" charset="0"/>
                                        <a:ea typeface="Aptos" panose="020B0004020202020204" pitchFamily="34" charset="0"/>
                                        <a:cs typeface="Times New Roman" panose="020206030504050203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200" i="1" kern="100">
                                        <a:effectLst/>
                                        <a:latin typeface="Cambria Math" panose="02040503050406030204" pitchFamily="18" charset="0"/>
                                        <a:ea typeface="Aptos" panose="020B0004020202020204" pitchFamily="34" charset="0"/>
                                        <a:cs typeface="Times New Roman" panose="02020603050405020304" pitchFamily="18" charset="0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n-US" sz="1200" i="1" kern="100">
                                        <a:effectLst/>
                                        <a:latin typeface="Cambria Math" panose="02040503050406030204" pitchFamily="18" charset="0"/>
                                        <a:ea typeface="Aptos" panose="020B0004020202020204" pitchFamily="34" charset="0"/>
                                        <a:cs typeface="Times New Roman" panose="02020603050405020304" pitchFamily="18" charset="0"/>
                                      </a:rPr>
                                      <m:t>2</m:t>
                                    </m:r>
                                  </m:den>
                                </m:f>
                                <m:sSup>
                                  <m:sSupPr>
                                    <m:ctrlPr>
                                      <a:rPr lang="en-US" sz="1200" i="1" kern="100">
                                        <a:effectLst/>
                                        <a:latin typeface="Cambria Math" panose="02040503050406030204" pitchFamily="18" charset="0"/>
                                        <a:ea typeface="Aptos" panose="020B0004020202020204" pitchFamily="34" charset="0"/>
                                        <a:cs typeface="Times New Roman" panose="020206030504050203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200" i="1" kern="100">
                                            <a:effectLst/>
                                            <a:latin typeface="Cambria Math" panose="02040503050406030204" pitchFamily="18" charset="0"/>
                                            <a:ea typeface="Aptos" panose="020B0004020202020204" pitchFamily="34" charset="0"/>
                                            <a:cs typeface="Times New Roman" panose="02020603050405020304" pitchFamily="18" charset="0"/>
                                          </a:rPr>
                                        </m:ctrlPr>
                                      </m:dPr>
                                      <m:e>
                                        <m:f>
                                          <m:fPr>
                                            <m:ctrlPr>
                                              <a:rPr lang="en-US" sz="1200" i="1" kern="100">
                                                <a:effectLst/>
                                                <a:latin typeface="Cambria Math" panose="02040503050406030204" pitchFamily="18" charset="0"/>
                                                <a:ea typeface="Aptos" panose="020B0004020202020204" pitchFamily="34" charset="0"/>
                                                <a:cs typeface="Times New Roman" panose="02020603050405020304" pitchFamily="18" charset="0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en-US" sz="1200" i="1" kern="100">
                                                <a:effectLst/>
                                                <a:latin typeface="Cambria Math" panose="02040503050406030204" pitchFamily="18" charset="0"/>
                                                <a:ea typeface="Aptos" panose="020B0004020202020204" pitchFamily="34" charset="0"/>
                                                <a:cs typeface="Times New Roman" panose="02020603050405020304" pitchFamily="18" charset="0"/>
                                              </a:rPr>
                                              <m:t>h</m:t>
                                            </m:r>
                                          </m:num>
                                          <m:den>
                                            <m:r>
                                              <a:rPr lang="en-US" sz="1200" i="1" kern="100">
                                                <a:effectLst/>
                                                <a:latin typeface="Cambria Math" panose="02040503050406030204" pitchFamily="18" charset="0"/>
                                                <a:ea typeface="Aptos" panose="020B0004020202020204" pitchFamily="34" charset="0"/>
                                                <a:cs typeface="Times New Roman" panose="02020603050405020304" pitchFamily="18" charset="0"/>
                                              </a:rPr>
                                              <m:t>10</m:t>
                                            </m:r>
                                          </m:den>
                                        </m:f>
                                      </m:e>
                                    </m:d>
                                  </m:e>
                                  <m:sup>
                                    <m:r>
                                      <a:rPr lang="en-US" sz="1200" i="1" kern="100">
                                        <a:effectLst/>
                                        <a:latin typeface="Cambria Math" panose="02040503050406030204" pitchFamily="18" charset="0"/>
                                        <a:ea typeface="Aptos" panose="020B0004020202020204" pitchFamily="34" charset="0"/>
                                        <a:cs typeface="Times New Roman" panose="02020603050405020304" pitchFamily="18" charset="0"/>
                                      </a:rPr>
                                      <m:t>3</m:t>
                                    </m:r>
                                  </m:sup>
                                </m:sSup>
                              </m:e>
                            </m:d>
                            <m: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 </m:t>
                            </m:r>
                            <m: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𝑓𝑜𝑟</m:t>
                            </m:r>
                            <m: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 0&lt;</m:t>
                            </m:r>
                            <m: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h</m:t>
                            </m:r>
                            <m: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≤10</m:t>
                            </m:r>
                          </m:e>
                          <m:e>
                            <m: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3 </m:t>
                            </m:r>
                            <m: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𝑓𝑜𝑟</m:t>
                            </m:r>
                            <m: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 </m:t>
                            </m:r>
                            <m: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h</m:t>
                            </m:r>
                            <m:r>
                              <a:rPr lang="en-US" sz="1200" i="1" kern="100"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&gt;10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en-US" sz="1200" kern="100">
                <a:effectLst/>
                <a:latin typeface="Aptos" panose="020B0004020202020204" pitchFamily="34" charset="0"/>
                <a:ea typeface="Aptos" panose="020B0004020202020204" pitchFamily="34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8" name="Text Box 1">
              <a:extLst>
                <a:ext uri="{FF2B5EF4-FFF2-40B4-BE49-F238E27FC236}">
                  <a16:creationId xmlns:a16="http://schemas.microsoft.com/office/drawing/2014/main" id="{8F6AD79E-9D8F-6E0A-CB8C-3AE341F211D2}"/>
                </a:ext>
              </a:extLst>
            </xdr:cNvPr>
            <xdr:cNvSpPr txBox="1"/>
          </xdr:nvSpPr>
          <xdr:spPr>
            <a:xfrm>
              <a:off x="13820588" y="3929529"/>
              <a:ext cx="3512185" cy="944245"/>
            </a:xfrm>
            <a:prstGeom prst="rect">
              <a:avLst/>
            </a:prstGeom>
            <a:solidFill>
              <a:schemeClr val="bg1"/>
            </a:solidFill>
            <a:ln w="6350">
              <a:solidFill>
                <a:prstClr val="black"/>
              </a:solidFill>
            </a:ln>
          </xdr:spPr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/>
              <a:r>
                <a:rPr lang="en-US" sz="1200" i="0" kern="100"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𝛾</a:t>
              </a:r>
              <a:r>
                <a:rPr lang="en-US" sz="1200" i="0" kern="100"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(</a:t>
              </a:r>
              <a:r>
                <a:rPr lang="en-US" sz="1200" i="0" kern="100"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ℎ)=</a:t>
              </a:r>
              <a:r>
                <a:rPr lang="en-US" sz="1200" i="0" kern="100"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{█(</a:t>
              </a:r>
              <a:r>
                <a:rPr lang="en-US" sz="1200" i="0" kern="100"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0 𝑓𝑜𝑟 ℎ=0@3[3/2 (ℎ/10)−1/2 (ℎ/10)^3 ]  𝑓𝑜𝑟 0&lt;ℎ≤10@3 𝑓𝑜𝑟 ℎ&gt;10)┤</a:t>
              </a:r>
              <a:endParaRPr lang="en-US" sz="1200" kern="100">
                <a:effectLst/>
                <a:latin typeface="Aptos" panose="020B0004020202020204" pitchFamily="34" charset="0"/>
                <a:ea typeface="Aptos" panose="020B0004020202020204" pitchFamily="34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57"/>
  <sheetViews>
    <sheetView showRuler="0" topLeftCell="A2" zoomScale="170" zoomScaleNormal="170" zoomScalePageLayoutView="170" workbookViewId="0">
      <selection activeCell="D21" sqref="D21"/>
    </sheetView>
  </sheetViews>
  <sheetFormatPr baseColWidth="10" defaultColWidth="8.83203125" defaultRowHeight="13" x14ac:dyDescent="0.15"/>
  <cols>
    <col min="1" max="1" width="1.83203125" customWidth="1"/>
    <col min="2" max="2" width="6.5" customWidth="1"/>
    <col min="3" max="4" width="6" customWidth="1"/>
    <col min="5" max="5" width="6.1640625" customWidth="1"/>
    <col min="6" max="6" width="7.1640625" customWidth="1"/>
    <col min="7" max="7" width="4.83203125" customWidth="1"/>
    <col min="8" max="8" width="6.5" customWidth="1"/>
    <col min="9" max="9" width="5.6640625" customWidth="1"/>
    <col min="10" max="10" width="7.1640625" customWidth="1"/>
    <col min="11" max="11" width="8.33203125" customWidth="1"/>
    <col min="12" max="12" width="3.83203125" customWidth="1"/>
    <col min="13" max="13" width="8" customWidth="1"/>
    <col min="14" max="14" width="7.33203125" customWidth="1"/>
    <col min="15" max="15" width="7" customWidth="1"/>
    <col min="16" max="16" width="8" customWidth="1"/>
    <col min="17" max="17" width="9.5" customWidth="1"/>
    <col min="18" max="18" width="4.6640625" customWidth="1"/>
    <col min="19" max="21" width="9.5" customWidth="1"/>
    <col min="22" max="22" width="2.33203125" customWidth="1"/>
    <col min="23" max="23" width="9.5" customWidth="1"/>
  </cols>
  <sheetData>
    <row r="2" spans="2:16" x14ac:dyDescent="0.15">
      <c r="B2" s="49" t="s">
        <v>15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2:16" x14ac:dyDescent="0.15">
      <c r="B3" s="26" t="s">
        <v>17</v>
      </c>
    </row>
    <row r="4" spans="2:16" x14ac:dyDescent="0.15">
      <c r="B4" s="26" t="s">
        <v>18</v>
      </c>
      <c r="J4" s="58" t="s">
        <v>30</v>
      </c>
    </row>
    <row r="5" spans="2:16" x14ac:dyDescent="0.15">
      <c r="J5" s="58" t="s">
        <v>31</v>
      </c>
    </row>
    <row r="6" spans="2:16" ht="14" thickBot="1" x14ac:dyDescent="0.2">
      <c r="B6" t="s">
        <v>23</v>
      </c>
      <c r="F6">
        <v>0.1</v>
      </c>
      <c r="J6" s="58" t="s">
        <v>32</v>
      </c>
    </row>
    <row r="7" spans="2:16" x14ac:dyDescent="0.15">
      <c r="B7" s="43" t="s">
        <v>7</v>
      </c>
      <c r="C7" s="44"/>
      <c r="D7" s="44"/>
      <c r="E7" s="45"/>
      <c r="F7" s="28" t="s">
        <v>16</v>
      </c>
    </row>
    <row r="8" spans="2:16" ht="14" thickBot="1" x14ac:dyDescent="0.2">
      <c r="B8" s="14" t="s">
        <v>12</v>
      </c>
      <c r="C8" s="7" t="s">
        <v>0</v>
      </c>
      <c r="D8" s="7" t="s">
        <v>1</v>
      </c>
      <c r="E8" s="8" t="s">
        <v>2</v>
      </c>
      <c r="F8" s="29" t="s">
        <v>8</v>
      </c>
    </row>
    <row r="9" spans="2:16" x14ac:dyDescent="0.15">
      <c r="B9" s="15">
        <v>1</v>
      </c>
      <c r="C9" s="9">
        <v>-1</v>
      </c>
      <c r="D9" s="9">
        <v>3</v>
      </c>
      <c r="E9" s="10">
        <v>10</v>
      </c>
      <c r="F9" s="33">
        <f t="array" aca="1" ref="F9:F11" ca="1">MMULT(M27:O29,K27:K29)</f>
        <v>0.5575934283898677</v>
      </c>
    </row>
    <row r="10" spans="2:16" x14ac:dyDescent="0.15">
      <c r="B10" s="15">
        <v>2</v>
      </c>
      <c r="C10" s="9">
        <v>1</v>
      </c>
      <c r="D10" s="9">
        <v>5</v>
      </c>
      <c r="E10" s="10">
        <v>20</v>
      </c>
      <c r="F10" s="33">
        <f ca="1"/>
        <v>-2.7905058249014087E-2</v>
      </c>
    </row>
    <row r="11" spans="2:16" ht="14" thickBot="1" x14ac:dyDescent="0.2">
      <c r="B11" s="16">
        <v>3</v>
      </c>
      <c r="C11" s="12">
        <v>8</v>
      </c>
      <c r="D11" s="12">
        <v>3.5</v>
      </c>
      <c r="E11" s="13">
        <v>30</v>
      </c>
      <c r="F11" s="34">
        <f ca="1"/>
        <v>1.828623676430785E-2</v>
      </c>
    </row>
    <row r="12" spans="2:16" ht="14" thickBot="1" x14ac:dyDescent="0.2">
      <c r="B12" s="17" t="s">
        <v>11</v>
      </c>
      <c r="C12" s="11">
        <v>0</v>
      </c>
      <c r="D12" s="11">
        <v>0</v>
      </c>
      <c r="E12" s="42">
        <f ca="1">SUMPRODUCT(E9:E11,F9:F11)</f>
        <v>5.5664202218476309</v>
      </c>
      <c r="F12">
        <f ca="1">SUM(F9:F11)</f>
        <v>0.54797460690516142</v>
      </c>
    </row>
    <row r="14" spans="2:16" ht="14" thickBot="1" x14ac:dyDescent="0.2">
      <c r="B14" t="s">
        <v>19</v>
      </c>
    </row>
    <row r="15" spans="2:16" ht="14" thickBot="1" x14ac:dyDescent="0.2">
      <c r="B15" s="32" t="s">
        <v>14</v>
      </c>
      <c r="C15" s="27" t="s">
        <v>4</v>
      </c>
    </row>
    <row r="16" spans="2:16" ht="14" thickBot="1" x14ac:dyDescent="0.2">
      <c r="B16" s="30">
        <v>10</v>
      </c>
      <c r="C16" s="31">
        <v>3</v>
      </c>
    </row>
    <row r="17" spans="2:17" ht="14" thickBot="1" x14ac:dyDescent="0.2"/>
    <row r="18" spans="2:17" ht="14" thickBot="1" x14ac:dyDescent="0.2">
      <c r="B18" s="46" t="s">
        <v>3</v>
      </c>
      <c r="C18" s="47"/>
      <c r="D18" s="47"/>
      <c r="E18" s="47"/>
      <c r="F18" s="48"/>
    </row>
    <row r="19" spans="2:17" x14ac:dyDescent="0.15">
      <c r="B19" s="55" t="s">
        <v>10</v>
      </c>
      <c r="C19" s="56"/>
      <c r="D19" s="56"/>
      <c r="E19" s="57"/>
      <c r="F19" s="53" t="s">
        <v>13</v>
      </c>
    </row>
    <row r="20" spans="2:17" x14ac:dyDescent="0.15">
      <c r="B20" s="2"/>
      <c r="C20" s="7">
        <v>1</v>
      </c>
      <c r="D20" s="7">
        <v>2</v>
      </c>
      <c r="E20" s="18">
        <v>3</v>
      </c>
      <c r="F20" s="54"/>
      <c r="M20" s="1"/>
      <c r="N20" s="1"/>
      <c r="O20" s="1"/>
      <c r="Q20" s="1"/>
    </row>
    <row r="21" spans="2:17" x14ac:dyDescent="0.15">
      <c r="B21" s="15">
        <v>1</v>
      </c>
      <c r="C21" s="23">
        <v>0</v>
      </c>
      <c r="D21" s="1">
        <f ca="1">SQRT(  (OFFSET($C$8,D$20,0)-OFFSET($C$8,$B21,0))^2 +  (OFFSET($D$8,D$20,0)-OFFSET($D$8,$B21,0))^2)</f>
        <v>2.8284271247461903</v>
      </c>
      <c r="E21" s="3">
        <f ca="1">SQRT(  (OFFSET($C$8,E$20,0)-OFFSET($C$8,$B21,0))^2 +  (OFFSET($D$8,E$20,0)-OFFSET($D$8,$B21,0))^2)</f>
        <v>9.013878188659973</v>
      </c>
      <c r="F21" s="4">
        <f>SQRT(($C$12-C9)^2 + ($D$12-D9)^2)</f>
        <v>3.1622776601683795</v>
      </c>
    </row>
    <row r="22" spans="2:17" x14ac:dyDescent="0.15">
      <c r="B22" s="15">
        <v>2</v>
      </c>
      <c r="C22" s="23">
        <f ca="1">D21</f>
        <v>2.8284271247461903</v>
      </c>
      <c r="D22" s="23">
        <f ca="1">ROUND(SQRT(  (OFFSET($C$8,D$20,0)-OFFSET($C$8,$B22,0))^2 +  (OFFSET($D$8,D$20,0)-OFFSET($D$8,$B22,0))^2),0)</f>
        <v>0</v>
      </c>
      <c r="E22" s="3">
        <f ca="1">SQRT(  (OFFSET($C$8,E$20,0)-OFFSET($C$8,$B22,0))^2 +  (OFFSET($D$8,E$20,0)-OFFSET($D$8,$B22,0))^2)</f>
        <v>7.1589105316381767</v>
      </c>
      <c r="F22" s="4">
        <f>SQRT(($C$12-C10)^2 + ($D$12-D10)^2)</f>
        <v>5.0990195135927845</v>
      </c>
    </row>
    <row r="23" spans="2:17" ht="14" thickBot="1" x14ac:dyDescent="0.2">
      <c r="B23" s="17">
        <v>3</v>
      </c>
      <c r="C23" s="24">
        <f ca="1">E21</f>
        <v>9.013878188659973</v>
      </c>
      <c r="D23" s="24">
        <f ca="1">E22</f>
        <v>7.1589105316381767</v>
      </c>
      <c r="E23" s="25">
        <v>0</v>
      </c>
      <c r="F23" s="5">
        <f>SQRT(($C$12-C11)^2 + ($D$12-D11)^2)</f>
        <v>8.7321245982864895</v>
      </c>
    </row>
    <row r="24" spans="2:17" ht="14" thickBot="1" x14ac:dyDescent="0.2"/>
    <row r="25" spans="2:17" ht="14" thickBot="1" x14ac:dyDescent="0.2">
      <c r="C25" s="43" t="s">
        <v>9</v>
      </c>
      <c r="D25" s="44"/>
      <c r="E25" s="44"/>
      <c r="F25" s="45"/>
      <c r="H25" s="43" t="s">
        <v>5</v>
      </c>
      <c r="I25" s="44"/>
      <c r="J25" s="44"/>
      <c r="K25" s="45"/>
    </row>
    <row r="26" spans="2:17" ht="14" thickBot="1" x14ac:dyDescent="0.2">
      <c r="C26" s="50" t="s">
        <v>10</v>
      </c>
      <c r="D26" s="51"/>
      <c r="E26" s="52"/>
      <c r="F26" s="22" t="s">
        <v>13</v>
      </c>
      <c r="H26" s="50" t="s">
        <v>10</v>
      </c>
      <c r="I26" s="51"/>
      <c r="J26" s="52"/>
      <c r="K26" s="22" t="s">
        <v>13</v>
      </c>
      <c r="M26" s="46" t="s">
        <v>6</v>
      </c>
      <c r="N26" s="47"/>
      <c r="O26" s="48"/>
    </row>
    <row r="27" spans="2:17" x14ac:dyDescent="0.15">
      <c r="C27" s="19">
        <f t="shared" ref="C27:F29" si="0">IF(C21&gt;$B$16,$C$16,$C$16*(1.5*(C21/$B$16) - 0.5*(C21/$B$16)^3))</f>
        <v>0</v>
      </c>
      <c r="D27" s="1">
        <f t="shared" ca="1" si="0"/>
        <v>1.2388510806388311</v>
      </c>
      <c r="E27" s="3">
        <f t="shared" ca="1" si="0"/>
        <v>2.9576787806540539</v>
      </c>
      <c r="F27" s="4">
        <f t="shared" si="0"/>
        <v>1.3755907821732449</v>
      </c>
      <c r="H27" s="19">
        <f t="shared" ref="H27:K29" si="1">$C$16- C27</f>
        <v>3</v>
      </c>
      <c r="I27" s="1">
        <f t="shared" ca="1" si="1"/>
        <v>1.7611489193611689</v>
      </c>
      <c r="J27" s="3">
        <f t="shared" ca="1" si="1"/>
        <v>4.2321219345946126E-2</v>
      </c>
      <c r="K27" s="4">
        <f t="shared" si="1"/>
        <v>1.6244092178267551</v>
      </c>
      <c r="M27" s="35">
        <f t="array" aca="1" ref="M27:O29" ca="1">MINVERSE(H27:J29)</f>
        <v>0.51060683891539071</v>
      </c>
      <c r="N27" s="36">
        <f ca="1"/>
        <v>-0.30259756502493168</v>
      </c>
      <c r="O27" s="37">
        <f ca="1"/>
        <v>2.5964703186481409E-2</v>
      </c>
    </row>
    <row r="28" spans="2:17" x14ac:dyDescent="0.15">
      <c r="C28" s="19">
        <f t="shared" ca="1" si="0"/>
        <v>1.2388510806388311</v>
      </c>
      <c r="D28" s="1">
        <f t="shared" ca="1" si="0"/>
        <v>0</v>
      </c>
      <c r="E28" s="3">
        <f t="shared" ca="1" si="0"/>
        <v>2.671168492117495</v>
      </c>
      <c r="F28" s="4">
        <f t="shared" si="0"/>
        <v>2.0956970200866341</v>
      </c>
      <c r="H28" s="19">
        <f t="shared" ca="1" si="1"/>
        <v>1.7611489193611689</v>
      </c>
      <c r="I28" s="1">
        <f t="shared" ca="1" si="1"/>
        <v>3</v>
      </c>
      <c r="J28" s="3">
        <f t="shared" ca="1" si="1"/>
        <v>0.32883150788250504</v>
      </c>
      <c r="K28" s="4">
        <f t="shared" si="1"/>
        <v>0.90430297991336595</v>
      </c>
      <c r="M28" s="35">
        <f ca="1"/>
        <v>-0.30259756502493168</v>
      </c>
      <c r="N28" s="36">
        <f ca="1"/>
        <v>0.5167132552152055</v>
      </c>
      <c r="O28" s="37">
        <f ca="1"/>
        <v>-5.236843364410812E-2</v>
      </c>
    </row>
    <row r="29" spans="2:17" ht="14" thickBot="1" x14ac:dyDescent="0.2">
      <c r="C29" s="20">
        <f t="shared" ca="1" si="0"/>
        <v>2.9576787806540539</v>
      </c>
      <c r="D29" s="6">
        <f t="shared" ca="1" si="0"/>
        <v>2.671168492117495</v>
      </c>
      <c r="E29" s="21">
        <f t="shared" si="0"/>
        <v>0</v>
      </c>
      <c r="F29" s="5">
        <f t="shared" si="0"/>
        <v>2.9307193182999032</v>
      </c>
      <c r="H29" s="20">
        <f t="shared" ca="1" si="1"/>
        <v>4.2321219345946126E-2</v>
      </c>
      <c r="I29" s="6">
        <f t="shared" ca="1" si="1"/>
        <v>0.32883150788250504</v>
      </c>
      <c r="J29" s="21">
        <f t="shared" si="1"/>
        <v>3</v>
      </c>
      <c r="K29" s="5">
        <f t="shared" si="1"/>
        <v>6.9280681700096824E-2</v>
      </c>
      <c r="M29" s="38">
        <f ca="1"/>
        <v>2.5964703186481409E-2</v>
      </c>
      <c r="N29" s="39">
        <f ca="1"/>
        <v>-5.2368433644108127E-2</v>
      </c>
      <c r="O29" s="40">
        <f ca="1"/>
        <v>0.33870717770060987</v>
      </c>
    </row>
    <row r="30" spans="2:17" ht="14" thickBot="1" x14ac:dyDescent="0.2"/>
    <row r="31" spans="2:17" x14ac:dyDescent="0.15">
      <c r="B31" s="43" t="s">
        <v>20</v>
      </c>
      <c r="C31" s="44"/>
      <c r="D31" s="44"/>
      <c r="E31" s="45"/>
    </row>
    <row r="32" spans="2:17" x14ac:dyDescent="0.15">
      <c r="B32" s="14" t="s">
        <v>12</v>
      </c>
      <c r="C32" s="7" t="s">
        <v>0</v>
      </c>
      <c r="D32" s="7" t="s">
        <v>1</v>
      </c>
      <c r="E32" s="8" t="s">
        <v>2</v>
      </c>
    </row>
    <row r="33" spans="2:9" x14ac:dyDescent="0.15">
      <c r="B33" s="15">
        <v>1</v>
      </c>
      <c r="C33" s="9">
        <v>-1</v>
      </c>
      <c r="D33" s="9">
        <v>3</v>
      </c>
      <c r="E33" s="10">
        <v>10</v>
      </c>
      <c r="G33" t="s">
        <v>29</v>
      </c>
    </row>
    <row r="34" spans="2:9" x14ac:dyDescent="0.15">
      <c r="B34" s="15">
        <v>2</v>
      </c>
      <c r="C34" s="9">
        <v>1</v>
      </c>
      <c r="D34" s="9">
        <v>5</v>
      </c>
      <c r="E34" s="10">
        <v>30</v>
      </c>
    </row>
    <row r="35" spans="2:9" x14ac:dyDescent="0.15">
      <c r="B35" s="16">
        <v>3</v>
      </c>
      <c r="C35" s="12">
        <v>8</v>
      </c>
      <c r="D35" s="12">
        <v>3.5</v>
      </c>
      <c r="E35" s="13">
        <v>20</v>
      </c>
      <c r="H35" s="1">
        <f>SQRT((C9-C10)^2 + (D9-D10)^2)</f>
        <v>2.8284271247461903</v>
      </c>
      <c r="I35" s="1">
        <f>SQRT((C9-C11)^2 + (D9-D11)^2)</f>
        <v>9.013878188659973</v>
      </c>
    </row>
    <row r="36" spans="2:9" ht="14" thickBot="1" x14ac:dyDescent="0.2">
      <c r="B36" s="17" t="s">
        <v>11</v>
      </c>
      <c r="C36" s="11">
        <v>0</v>
      </c>
      <c r="D36" s="11">
        <v>0</v>
      </c>
      <c r="E36" s="41" t="s">
        <v>26</v>
      </c>
      <c r="I36" s="1">
        <f>SQRT((C10-C11)^2 + (D10-D11)^2)</f>
        <v>7.1589105316381767</v>
      </c>
    </row>
    <row r="37" spans="2:9" ht="14" thickBot="1" x14ac:dyDescent="0.2"/>
    <row r="38" spans="2:9" x14ac:dyDescent="0.15">
      <c r="B38" s="43" t="s">
        <v>27</v>
      </c>
      <c r="C38" s="44"/>
      <c r="D38" s="44"/>
      <c r="E38" s="45"/>
    </row>
    <row r="39" spans="2:9" x14ac:dyDescent="0.15">
      <c r="B39" s="14" t="s">
        <v>12</v>
      </c>
      <c r="C39" s="7" t="s">
        <v>0</v>
      </c>
      <c r="D39" s="7" t="s">
        <v>1</v>
      </c>
      <c r="E39" s="8" t="s">
        <v>2</v>
      </c>
    </row>
    <row r="40" spans="2:9" x14ac:dyDescent="0.15">
      <c r="B40" s="15">
        <v>1</v>
      </c>
      <c r="C40" s="9">
        <v>-1</v>
      </c>
      <c r="D40" s="9">
        <v>3</v>
      </c>
      <c r="E40" s="10">
        <v>10</v>
      </c>
      <c r="G40" t="s">
        <v>24</v>
      </c>
    </row>
    <row r="41" spans="2:9" x14ac:dyDescent="0.15">
      <c r="B41" s="15">
        <v>2</v>
      </c>
      <c r="C41" s="9">
        <v>1</v>
      </c>
      <c r="D41" s="9">
        <v>5</v>
      </c>
      <c r="E41" s="10">
        <v>10</v>
      </c>
    </row>
    <row r="42" spans="2:9" x14ac:dyDescent="0.15">
      <c r="B42" s="16">
        <v>3</v>
      </c>
      <c r="C42" s="12">
        <v>8</v>
      </c>
      <c r="D42" s="12">
        <v>3.5</v>
      </c>
      <c r="E42" s="13">
        <v>10</v>
      </c>
    </row>
    <row r="43" spans="2:9" ht="14" thickBot="1" x14ac:dyDescent="0.2">
      <c r="B43" s="17" t="s">
        <v>11</v>
      </c>
      <c r="C43" s="11">
        <v>0</v>
      </c>
      <c r="D43" s="11">
        <v>0</v>
      </c>
      <c r="E43" s="41" t="s">
        <v>26</v>
      </c>
    </row>
    <row r="44" spans="2:9" ht="14" thickBot="1" x14ac:dyDescent="0.2"/>
    <row r="45" spans="2:9" x14ac:dyDescent="0.15">
      <c r="B45" s="43" t="s">
        <v>21</v>
      </c>
      <c r="C45" s="44"/>
      <c r="D45" s="44"/>
      <c r="E45" s="45"/>
    </row>
    <row r="46" spans="2:9" x14ac:dyDescent="0.15">
      <c r="B46" s="14" t="s">
        <v>12</v>
      </c>
      <c r="C46" s="7" t="s">
        <v>0</v>
      </c>
      <c r="D46" s="7" t="s">
        <v>1</v>
      </c>
      <c r="E46" s="8" t="s">
        <v>2</v>
      </c>
    </row>
    <row r="47" spans="2:9" x14ac:dyDescent="0.15">
      <c r="B47" s="15">
        <v>1</v>
      </c>
      <c r="C47" s="9">
        <v>-5</v>
      </c>
      <c r="D47" s="9">
        <v>2.88675134594813</v>
      </c>
      <c r="E47" s="10">
        <v>10</v>
      </c>
      <c r="G47" t="s">
        <v>28</v>
      </c>
    </row>
    <row r="48" spans="2:9" x14ac:dyDescent="0.15">
      <c r="B48" s="15">
        <v>2</v>
      </c>
      <c r="C48" s="9">
        <v>5</v>
      </c>
      <c r="D48" s="9">
        <v>2.88675134594813</v>
      </c>
      <c r="E48" s="10">
        <v>30</v>
      </c>
    </row>
    <row r="49" spans="2:7" x14ac:dyDescent="0.15">
      <c r="B49" s="16">
        <v>3</v>
      </c>
      <c r="C49" s="12">
        <v>0</v>
      </c>
      <c r="D49" s="12">
        <v>-5.7735026918962573</v>
      </c>
      <c r="E49" s="13">
        <v>20</v>
      </c>
    </row>
    <row r="50" spans="2:7" ht="14" thickBot="1" x14ac:dyDescent="0.2">
      <c r="B50" s="17" t="s">
        <v>11</v>
      </c>
      <c r="C50" s="11">
        <v>0</v>
      </c>
      <c r="D50" s="11">
        <v>0</v>
      </c>
      <c r="E50" s="41" t="s">
        <v>26</v>
      </c>
    </row>
    <row r="51" spans="2:7" ht="14" thickBot="1" x14ac:dyDescent="0.2"/>
    <row r="52" spans="2:7" x14ac:dyDescent="0.15">
      <c r="B52" s="43" t="s">
        <v>22</v>
      </c>
      <c r="C52" s="44"/>
      <c r="D52" s="44"/>
      <c r="E52" s="45"/>
    </row>
    <row r="53" spans="2:7" x14ac:dyDescent="0.15">
      <c r="B53" s="14" t="s">
        <v>12</v>
      </c>
      <c r="C53" s="7" t="s">
        <v>0</v>
      </c>
      <c r="D53" s="7" t="s">
        <v>1</v>
      </c>
      <c r="E53" s="8" t="s">
        <v>2</v>
      </c>
    </row>
    <row r="54" spans="2:7" x14ac:dyDescent="0.15">
      <c r="B54" s="15">
        <v>1</v>
      </c>
      <c r="C54" s="9">
        <v>-5</v>
      </c>
      <c r="D54" s="9">
        <v>0.5</v>
      </c>
      <c r="E54" s="10">
        <v>10</v>
      </c>
      <c r="G54" t="s">
        <v>25</v>
      </c>
    </row>
    <row r="55" spans="2:7" x14ac:dyDescent="0.15">
      <c r="B55" s="15">
        <v>2</v>
      </c>
      <c r="C55" s="9">
        <v>5</v>
      </c>
      <c r="D55" s="9">
        <v>0</v>
      </c>
      <c r="E55" s="10">
        <v>30</v>
      </c>
    </row>
    <row r="56" spans="2:7" x14ac:dyDescent="0.15">
      <c r="B56" s="16">
        <v>3</v>
      </c>
      <c r="C56" s="12">
        <v>-5</v>
      </c>
      <c r="D56" s="12">
        <v>-0.5</v>
      </c>
      <c r="E56" s="13">
        <v>20</v>
      </c>
    </row>
    <row r="57" spans="2:7" ht="14" thickBot="1" x14ac:dyDescent="0.2">
      <c r="B57" s="17" t="s">
        <v>11</v>
      </c>
      <c r="C57" s="11">
        <v>0</v>
      </c>
      <c r="D57" s="11">
        <v>0</v>
      </c>
      <c r="E57" s="41" t="s">
        <v>26</v>
      </c>
    </row>
  </sheetData>
  <mergeCells count="14">
    <mergeCell ref="B52:E52"/>
    <mergeCell ref="B38:E38"/>
    <mergeCell ref="B31:E31"/>
    <mergeCell ref="M26:O26"/>
    <mergeCell ref="B2:P2"/>
    <mergeCell ref="H25:K25"/>
    <mergeCell ref="C26:E26"/>
    <mergeCell ref="H26:J26"/>
    <mergeCell ref="F19:F20"/>
    <mergeCell ref="B18:F18"/>
    <mergeCell ref="B19:E19"/>
    <mergeCell ref="B7:E7"/>
    <mergeCell ref="C25:F25"/>
    <mergeCell ref="B45:E45"/>
  </mergeCells>
  <phoneticPr fontId="0" type="noConversion"/>
  <pageMargins left="0.75" right="0.75" top="1" bottom="1" header="0.5" footer="0.5"/>
  <pageSetup paperSize="9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5A8E-E178-3341-A8B2-4FDAE6E0736A}">
  <sheetPr>
    <pageSetUpPr fitToPage="1"/>
  </sheetPr>
  <dimension ref="B2:AC64"/>
  <sheetViews>
    <sheetView tabSelected="1" showRuler="0" zoomScale="170" zoomScaleNormal="170" zoomScalePageLayoutView="170" workbookViewId="0">
      <selection activeCell="M27" sqref="M27:O29"/>
    </sheetView>
  </sheetViews>
  <sheetFormatPr baseColWidth="10" defaultColWidth="8.83203125" defaultRowHeight="13" x14ac:dyDescent="0.15"/>
  <cols>
    <col min="1" max="1" width="1.83203125" customWidth="1"/>
    <col min="2" max="2" width="6.5" customWidth="1"/>
    <col min="3" max="4" width="6" customWidth="1"/>
    <col min="5" max="5" width="6.1640625" customWidth="1"/>
    <col min="6" max="6" width="7.1640625" customWidth="1"/>
    <col min="7" max="7" width="4.83203125" customWidth="1"/>
    <col min="8" max="8" width="6.5" customWidth="1"/>
    <col min="9" max="9" width="5.6640625" customWidth="1"/>
    <col min="10" max="10" width="7.1640625" customWidth="1"/>
    <col min="11" max="11" width="8.33203125" customWidth="1"/>
    <col min="12" max="12" width="3.83203125" customWidth="1"/>
    <col min="13" max="13" width="8" customWidth="1"/>
    <col min="14" max="14" width="7.33203125" customWidth="1"/>
    <col min="15" max="15" width="7" customWidth="1"/>
    <col min="16" max="16" width="8" customWidth="1"/>
    <col min="17" max="17" width="9.5" customWidth="1"/>
    <col min="18" max="18" width="4.6640625" customWidth="1"/>
    <col min="19" max="21" width="9.5" customWidth="1"/>
    <col min="22" max="22" width="2.33203125" customWidth="1"/>
    <col min="23" max="23" width="9.5" customWidth="1"/>
  </cols>
  <sheetData>
    <row r="2" spans="2:29" x14ac:dyDescent="0.15">
      <c r="B2" s="49" t="s">
        <v>15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2:29" x14ac:dyDescent="0.15">
      <c r="B3" s="26" t="s">
        <v>17</v>
      </c>
      <c r="AB3" s="59" t="s">
        <v>34</v>
      </c>
      <c r="AC3" s="59" t="s">
        <v>35</v>
      </c>
    </row>
    <row r="4" spans="2:29" x14ac:dyDescent="0.15">
      <c r="B4" s="26" t="s">
        <v>18</v>
      </c>
      <c r="J4" s="58" t="s">
        <v>30</v>
      </c>
      <c r="AB4">
        <v>0</v>
      </c>
      <c r="AC4">
        <v>0</v>
      </c>
    </row>
    <row r="5" spans="2:29" x14ac:dyDescent="0.15">
      <c r="J5" s="58" t="s">
        <v>31</v>
      </c>
      <c r="AB5">
        <v>0.5</v>
      </c>
      <c r="AC5">
        <f>IF(AB5&gt;$B$16,$C$16,$C$16*(1.5*(AB5/$B$16)-0.5*(AB5/$B$16)^3))</f>
        <v>0.22481250000000005</v>
      </c>
    </row>
    <row r="6" spans="2:29" ht="14" thickBot="1" x14ac:dyDescent="0.2">
      <c r="B6" t="s">
        <v>23</v>
      </c>
      <c r="F6">
        <v>0.1</v>
      </c>
      <c r="J6" s="58" t="s">
        <v>32</v>
      </c>
      <c r="AB6">
        <v>1</v>
      </c>
      <c r="AC6">
        <f t="shared" ref="AC6:AC34" si="0">IF(AB6&gt;$B$16,$C$16,$C$16*(1.5*(AB6/$B$16)-0.5*(AB6/$B$16)^3))</f>
        <v>0.44850000000000007</v>
      </c>
    </row>
    <row r="7" spans="2:29" x14ac:dyDescent="0.15">
      <c r="B7" s="43" t="s">
        <v>7</v>
      </c>
      <c r="C7" s="44"/>
      <c r="D7" s="44"/>
      <c r="E7" s="45"/>
      <c r="F7" s="28" t="s">
        <v>16</v>
      </c>
      <c r="AB7">
        <v>1.5</v>
      </c>
      <c r="AC7">
        <f t="shared" si="0"/>
        <v>0.66993749999999985</v>
      </c>
    </row>
    <row r="8" spans="2:29" ht="14" thickBot="1" x14ac:dyDescent="0.2">
      <c r="B8" s="14" t="s">
        <v>12</v>
      </c>
      <c r="C8" s="7" t="s">
        <v>0</v>
      </c>
      <c r="D8" s="7" t="s">
        <v>1</v>
      </c>
      <c r="E8" s="8" t="s">
        <v>2</v>
      </c>
      <c r="F8" s="29" t="s">
        <v>8</v>
      </c>
      <c r="AB8">
        <v>2</v>
      </c>
      <c r="AC8">
        <f t="shared" si="0"/>
        <v>0.88800000000000012</v>
      </c>
    </row>
    <row r="9" spans="2:29" x14ac:dyDescent="0.15">
      <c r="B9" s="15">
        <v>1</v>
      </c>
      <c r="C9" s="9">
        <v>-1</v>
      </c>
      <c r="D9" s="9">
        <v>3</v>
      </c>
      <c r="E9" s="10">
        <v>10</v>
      </c>
      <c r="F9" s="33"/>
      <c r="AB9">
        <v>2.5</v>
      </c>
      <c r="AC9">
        <f t="shared" si="0"/>
        <v>1.1015625</v>
      </c>
    </row>
    <row r="10" spans="2:29" x14ac:dyDescent="0.15">
      <c r="B10" s="15">
        <v>2</v>
      </c>
      <c r="C10" s="9">
        <v>1</v>
      </c>
      <c r="D10" s="9">
        <v>5</v>
      </c>
      <c r="E10" s="10">
        <v>30</v>
      </c>
      <c r="F10" s="33"/>
      <c r="AB10">
        <v>3</v>
      </c>
      <c r="AC10">
        <f t="shared" si="0"/>
        <v>1.3094999999999999</v>
      </c>
    </row>
    <row r="11" spans="2:29" ht="14" thickBot="1" x14ac:dyDescent="0.2">
      <c r="B11" s="16">
        <v>3</v>
      </c>
      <c r="C11" s="12">
        <v>8</v>
      </c>
      <c r="D11" s="12">
        <v>3.5</v>
      </c>
      <c r="E11" s="13">
        <v>20</v>
      </c>
      <c r="F11" s="34"/>
      <c r="AB11">
        <v>3.5</v>
      </c>
      <c r="AC11">
        <f t="shared" si="0"/>
        <v>1.5106874999999997</v>
      </c>
    </row>
    <row r="12" spans="2:29" ht="14" thickBot="1" x14ac:dyDescent="0.2">
      <c r="B12" s="17" t="s">
        <v>11</v>
      </c>
      <c r="C12" s="11">
        <v>0</v>
      </c>
      <c r="D12" s="11">
        <v>0</v>
      </c>
      <c r="E12" s="61" cm="1">
        <f t="array" ref="E12">D16 + SUMPRODUCT(F9:F11 * (E9:E11 - D16))</f>
        <v>20</v>
      </c>
      <c r="F12" s="60"/>
      <c r="AB12">
        <v>4</v>
      </c>
      <c r="AC12">
        <f t="shared" si="0"/>
        <v>1.7040000000000002</v>
      </c>
    </row>
    <row r="13" spans="2:29" x14ac:dyDescent="0.15">
      <c r="AB13">
        <v>4.5</v>
      </c>
      <c r="AC13">
        <f t="shared" si="0"/>
        <v>1.8883125000000003</v>
      </c>
    </row>
    <row r="14" spans="2:29" ht="14" thickBot="1" x14ac:dyDescent="0.2">
      <c r="B14" t="s">
        <v>19</v>
      </c>
      <c r="AB14">
        <v>5</v>
      </c>
      <c r="AC14">
        <f t="shared" si="0"/>
        <v>2.0625</v>
      </c>
    </row>
    <row r="15" spans="2:29" ht="14" thickBot="1" x14ac:dyDescent="0.2">
      <c r="B15" s="32" t="s">
        <v>14</v>
      </c>
      <c r="C15" s="27" t="s">
        <v>4</v>
      </c>
      <c r="D15" s="27" t="s">
        <v>33</v>
      </c>
      <c r="AB15">
        <v>5.5</v>
      </c>
      <c r="AC15">
        <f t="shared" si="0"/>
        <v>2.2254375</v>
      </c>
    </row>
    <row r="16" spans="2:29" ht="14" thickBot="1" x14ac:dyDescent="0.2">
      <c r="B16" s="30">
        <v>10</v>
      </c>
      <c r="C16" s="31">
        <v>3</v>
      </c>
      <c r="D16" s="62">
        <f>AVERAGE(E9:E11)</f>
        <v>20</v>
      </c>
      <c r="AB16">
        <v>6</v>
      </c>
      <c r="AC16">
        <f t="shared" si="0"/>
        <v>2.3759999999999999</v>
      </c>
    </row>
    <row r="17" spans="2:29" ht="14" thickBot="1" x14ac:dyDescent="0.2">
      <c r="AB17">
        <v>6.5</v>
      </c>
      <c r="AC17">
        <f t="shared" si="0"/>
        <v>2.5130625000000002</v>
      </c>
    </row>
    <row r="18" spans="2:29" ht="14" thickBot="1" x14ac:dyDescent="0.2">
      <c r="B18" s="46" t="s">
        <v>3</v>
      </c>
      <c r="C18" s="47"/>
      <c r="D18" s="47"/>
      <c r="E18" s="47"/>
      <c r="F18" s="48"/>
      <c r="AB18">
        <v>7</v>
      </c>
      <c r="AC18">
        <f t="shared" si="0"/>
        <v>2.6354999999999995</v>
      </c>
    </row>
    <row r="19" spans="2:29" x14ac:dyDescent="0.15">
      <c r="B19" s="55" t="s">
        <v>10</v>
      </c>
      <c r="C19" s="56"/>
      <c r="D19" s="56"/>
      <c r="E19" s="57"/>
      <c r="F19" s="53" t="s">
        <v>13</v>
      </c>
      <c r="AB19">
        <v>7.5</v>
      </c>
      <c r="AC19">
        <f t="shared" si="0"/>
        <v>2.7421875</v>
      </c>
    </row>
    <row r="20" spans="2:29" x14ac:dyDescent="0.15">
      <c r="B20" s="2"/>
      <c r="C20" s="7">
        <v>1</v>
      </c>
      <c r="D20" s="7">
        <v>2</v>
      </c>
      <c r="E20" s="18">
        <v>3</v>
      </c>
      <c r="F20" s="54"/>
      <c r="M20" s="1"/>
      <c r="N20" s="1"/>
      <c r="O20" s="1"/>
      <c r="Q20" s="1"/>
      <c r="AB20">
        <v>8</v>
      </c>
      <c r="AC20">
        <f t="shared" si="0"/>
        <v>2.8320000000000007</v>
      </c>
    </row>
    <row r="21" spans="2:29" x14ac:dyDescent="0.15">
      <c r="B21" s="15">
        <v>1</v>
      </c>
      <c r="C21" s="64">
        <v>0</v>
      </c>
      <c r="D21" s="65"/>
      <c r="E21" s="65"/>
      <c r="F21" s="4"/>
      <c r="AB21">
        <v>8.5</v>
      </c>
      <c r="AC21">
        <f t="shared" si="0"/>
        <v>2.9038124999999999</v>
      </c>
    </row>
    <row r="22" spans="2:29" x14ac:dyDescent="0.15">
      <c r="B22" s="15">
        <v>2</v>
      </c>
      <c r="C22" s="64">
        <f>D21</f>
        <v>0</v>
      </c>
      <c r="D22" s="64">
        <f ca="1">ROUND(SQRT(  (OFFSET($C$8,D$20,0)-OFFSET($C$8,$B22,0))^2 +  (OFFSET($D$8,D$20,0)-OFFSET($D$8,$B22,0))^2),0)</f>
        <v>0</v>
      </c>
      <c r="E22" s="65"/>
      <c r="F22" s="4"/>
      <c r="AB22">
        <v>9</v>
      </c>
      <c r="AC22">
        <f t="shared" si="0"/>
        <v>2.9565000000000001</v>
      </c>
    </row>
    <row r="23" spans="2:29" ht="14" thickBot="1" x14ac:dyDescent="0.2">
      <c r="B23" s="17">
        <v>3</v>
      </c>
      <c r="C23" s="24">
        <f>F21</f>
        <v>0</v>
      </c>
      <c r="D23" s="24">
        <f>E22</f>
        <v>0</v>
      </c>
      <c r="E23" s="25">
        <v>0</v>
      </c>
      <c r="F23" s="5"/>
      <c r="AB23">
        <v>9.5</v>
      </c>
      <c r="AC23">
        <f t="shared" si="0"/>
        <v>2.9889374999999996</v>
      </c>
    </row>
    <row r="24" spans="2:29" ht="14" thickBot="1" x14ac:dyDescent="0.2">
      <c r="AB24">
        <v>10</v>
      </c>
      <c r="AC24">
        <f t="shared" si="0"/>
        <v>3</v>
      </c>
    </row>
    <row r="25" spans="2:29" ht="14" thickBot="1" x14ac:dyDescent="0.2">
      <c r="C25" s="43" t="s">
        <v>9</v>
      </c>
      <c r="D25" s="44"/>
      <c r="E25" s="44"/>
      <c r="F25" s="45"/>
      <c r="H25" s="43" t="s">
        <v>5</v>
      </c>
      <c r="I25" s="44"/>
      <c r="J25" s="44"/>
      <c r="K25" s="45"/>
      <c r="AB25">
        <v>10.5</v>
      </c>
      <c r="AC25">
        <f t="shared" si="0"/>
        <v>3</v>
      </c>
    </row>
    <row r="26" spans="2:29" ht="14" thickBot="1" x14ac:dyDescent="0.2">
      <c r="C26" s="50" t="s">
        <v>10</v>
      </c>
      <c r="D26" s="51"/>
      <c r="E26" s="52"/>
      <c r="F26" s="22" t="s">
        <v>13</v>
      </c>
      <c r="H26" s="50" t="s">
        <v>10</v>
      </c>
      <c r="I26" s="51"/>
      <c r="J26" s="52"/>
      <c r="K26" s="22" t="s">
        <v>13</v>
      </c>
      <c r="M26" s="46" t="s">
        <v>6</v>
      </c>
      <c r="N26" s="47"/>
      <c r="O26" s="48"/>
      <c r="AB26">
        <v>11</v>
      </c>
      <c r="AC26">
        <f t="shared" si="0"/>
        <v>3</v>
      </c>
    </row>
    <row r="27" spans="2:29" x14ac:dyDescent="0.15">
      <c r="C27" s="63"/>
      <c r="D27" s="1"/>
      <c r="E27" s="3"/>
      <c r="F27" s="4"/>
      <c r="H27" s="19"/>
      <c r="I27" s="1"/>
      <c r="J27" s="3"/>
      <c r="K27" s="4"/>
      <c r="M27" s="35"/>
      <c r="N27" s="36"/>
      <c r="O27" s="37"/>
      <c r="AB27">
        <v>11.5</v>
      </c>
      <c r="AC27">
        <f t="shared" si="0"/>
        <v>3</v>
      </c>
    </row>
    <row r="28" spans="2:29" x14ac:dyDescent="0.15">
      <c r="C28" s="19"/>
      <c r="D28" s="1"/>
      <c r="E28" s="3"/>
      <c r="F28" s="4"/>
      <c r="H28" s="19"/>
      <c r="I28" s="1"/>
      <c r="J28" s="3"/>
      <c r="K28" s="4"/>
      <c r="M28" s="35"/>
      <c r="N28" s="36"/>
      <c r="O28" s="37"/>
      <c r="AB28">
        <v>12</v>
      </c>
      <c r="AC28">
        <f t="shared" si="0"/>
        <v>3</v>
      </c>
    </row>
    <row r="29" spans="2:29" ht="14" thickBot="1" x14ac:dyDescent="0.2">
      <c r="C29" s="20"/>
      <c r="D29" s="6"/>
      <c r="E29" s="21"/>
      <c r="F29" s="5"/>
      <c r="H29" s="20"/>
      <c r="I29" s="6"/>
      <c r="J29" s="21"/>
      <c r="K29" s="5"/>
      <c r="M29" s="38"/>
      <c r="N29" s="39"/>
      <c r="O29" s="40"/>
      <c r="AB29">
        <v>12.5</v>
      </c>
      <c r="AC29">
        <f t="shared" si="0"/>
        <v>3</v>
      </c>
    </row>
    <row r="30" spans="2:29" ht="14" thickBot="1" x14ac:dyDescent="0.2">
      <c r="AB30">
        <v>13</v>
      </c>
      <c r="AC30">
        <f t="shared" si="0"/>
        <v>3</v>
      </c>
    </row>
    <row r="31" spans="2:29" x14ac:dyDescent="0.15">
      <c r="B31" s="43" t="s">
        <v>20</v>
      </c>
      <c r="C31" s="44"/>
      <c r="D31" s="44"/>
      <c r="E31" s="45"/>
      <c r="AB31">
        <v>13.5</v>
      </c>
      <c r="AC31">
        <f t="shared" si="0"/>
        <v>3</v>
      </c>
    </row>
    <row r="32" spans="2:29" x14ac:dyDescent="0.15">
      <c r="B32" s="14" t="s">
        <v>12</v>
      </c>
      <c r="C32" s="7" t="s">
        <v>0</v>
      </c>
      <c r="D32" s="7" t="s">
        <v>1</v>
      </c>
      <c r="E32" s="8" t="s">
        <v>2</v>
      </c>
      <c r="AB32">
        <v>14</v>
      </c>
      <c r="AC32">
        <f t="shared" si="0"/>
        <v>3</v>
      </c>
    </row>
    <row r="33" spans="2:29" x14ac:dyDescent="0.15">
      <c r="B33" s="15">
        <v>1</v>
      </c>
      <c r="C33" s="9">
        <v>-1</v>
      </c>
      <c r="D33" s="9">
        <v>3</v>
      </c>
      <c r="E33" s="10">
        <v>10</v>
      </c>
      <c r="G33" t="s">
        <v>29</v>
      </c>
      <c r="AB33">
        <v>14.5</v>
      </c>
      <c r="AC33">
        <f t="shared" si="0"/>
        <v>3</v>
      </c>
    </row>
    <row r="34" spans="2:29" x14ac:dyDescent="0.15">
      <c r="B34" s="15">
        <v>2</v>
      </c>
      <c r="C34" s="9">
        <v>1</v>
      </c>
      <c r="D34" s="9">
        <v>5</v>
      </c>
      <c r="E34" s="10">
        <v>30</v>
      </c>
      <c r="AB34">
        <v>15</v>
      </c>
      <c r="AC34">
        <f t="shared" si="0"/>
        <v>3</v>
      </c>
    </row>
    <row r="35" spans="2:29" x14ac:dyDescent="0.15">
      <c r="B35" s="16">
        <v>3</v>
      </c>
      <c r="C35" s="12">
        <v>8</v>
      </c>
      <c r="D35" s="12">
        <v>3.5</v>
      </c>
      <c r="E35" s="13">
        <v>20</v>
      </c>
    </row>
    <row r="36" spans="2:29" ht="14" thickBot="1" x14ac:dyDescent="0.2">
      <c r="B36" s="17" t="s">
        <v>11</v>
      </c>
      <c r="C36" s="11">
        <v>0</v>
      </c>
      <c r="D36" s="11">
        <v>0</v>
      </c>
      <c r="E36" s="41" t="s">
        <v>26</v>
      </c>
    </row>
    <row r="37" spans="2:29" ht="14" thickBot="1" x14ac:dyDescent="0.2"/>
    <row r="38" spans="2:29" x14ac:dyDescent="0.15">
      <c r="B38" s="43" t="s">
        <v>27</v>
      </c>
      <c r="C38" s="44"/>
      <c r="D38" s="44"/>
      <c r="E38" s="45"/>
    </row>
    <row r="39" spans="2:29" x14ac:dyDescent="0.15">
      <c r="B39" s="14" t="s">
        <v>12</v>
      </c>
      <c r="C39" s="7" t="s">
        <v>0</v>
      </c>
      <c r="D39" s="7" t="s">
        <v>1</v>
      </c>
      <c r="E39" s="8" t="s">
        <v>2</v>
      </c>
    </row>
    <row r="40" spans="2:29" x14ac:dyDescent="0.15">
      <c r="B40" s="15">
        <v>1</v>
      </c>
      <c r="C40" s="9">
        <v>-1</v>
      </c>
      <c r="D40" s="9">
        <v>3</v>
      </c>
      <c r="E40" s="10">
        <v>10</v>
      </c>
      <c r="G40" t="s">
        <v>24</v>
      </c>
    </row>
    <row r="41" spans="2:29" x14ac:dyDescent="0.15">
      <c r="B41" s="15">
        <v>2</v>
      </c>
      <c r="C41" s="9">
        <v>1</v>
      </c>
      <c r="D41" s="9">
        <v>5</v>
      </c>
      <c r="E41" s="10">
        <v>10</v>
      </c>
    </row>
    <row r="42" spans="2:29" x14ac:dyDescent="0.15">
      <c r="B42" s="16">
        <v>3</v>
      </c>
      <c r="C42" s="12">
        <v>8</v>
      </c>
      <c r="D42" s="12">
        <v>3.5</v>
      </c>
      <c r="E42" s="13">
        <v>10</v>
      </c>
    </row>
    <row r="43" spans="2:29" ht="14" thickBot="1" x14ac:dyDescent="0.2">
      <c r="B43" s="17" t="s">
        <v>11</v>
      </c>
      <c r="C43" s="11">
        <v>0</v>
      </c>
      <c r="D43" s="11">
        <v>0</v>
      </c>
      <c r="E43" s="41" t="s">
        <v>26</v>
      </c>
    </row>
    <row r="44" spans="2:29" ht="14" thickBot="1" x14ac:dyDescent="0.2"/>
    <row r="45" spans="2:29" x14ac:dyDescent="0.15">
      <c r="B45" s="43" t="s">
        <v>21</v>
      </c>
      <c r="C45" s="44"/>
      <c r="D45" s="44"/>
      <c r="E45" s="45"/>
    </row>
    <row r="46" spans="2:29" x14ac:dyDescent="0.15">
      <c r="B46" s="14" t="s">
        <v>12</v>
      </c>
      <c r="C46" s="7" t="s">
        <v>0</v>
      </c>
      <c r="D46" s="7" t="s">
        <v>1</v>
      </c>
      <c r="E46" s="8" t="s">
        <v>2</v>
      </c>
    </row>
    <row r="47" spans="2:29" x14ac:dyDescent="0.15">
      <c r="B47" s="15">
        <v>1</v>
      </c>
      <c r="C47" s="9">
        <v>-5</v>
      </c>
      <c r="D47" s="9">
        <v>2.88675134594813</v>
      </c>
      <c r="E47" s="10">
        <v>10</v>
      </c>
      <c r="G47" t="s">
        <v>28</v>
      </c>
    </row>
    <row r="48" spans="2:29" x14ac:dyDescent="0.15">
      <c r="B48" s="15">
        <v>2</v>
      </c>
      <c r="C48" s="9">
        <v>5</v>
      </c>
      <c r="D48" s="9">
        <v>2.88675134594813</v>
      </c>
      <c r="E48" s="10">
        <v>30</v>
      </c>
    </row>
    <row r="49" spans="2:7" x14ac:dyDescent="0.15">
      <c r="B49" s="16">
        <v>3</v>
      </c>
      <c r="C49" s="12">
        <v>0</v>
      </c>
      <c r="D49" s="12">
        <v>-5.7735026918962573</v>
      </c>
      <c r="E49" s="13">
        <v>20</v>
      </c>
    </row>
    <row r="50" spans="2:7" ht="14" thickBot="1" x14ac:dyDescent="0.2">
      <c r="B50" s="17" t="s">
        <v>11</v>
      </c>
      <c r="C50" s="11">
        <v>0</v>
      </c>
      <c r="D50" s="11">
        <v>0</v>
      </c>
      <c r="E50" s="41" t="s">
        <v>26</v>
      </c>
    </row>
    <row r="51" spans="2:7" ht="14" thickBot="1" x14ac:dyDescent="0.2"/>
    <row r="52" spans="2:7" x14ac:dyDescent="0.15">
      <c r="B52" s="43" t="s">
        <v>22</v>
      </c>
      <c r="C52" s="44"/>
      <c r="D52" s="44"/>
      <c r="E52" s="45"/>
    </row>
    <row r="53" spans="2:7" x14ac:dyDescent="0.15">
      <c r="B53" s="14" t="s">
        <v>12</v>
      </c>
      <c r="C53" s="7" t="s">
        <v>0</v>
      </c>
      <c r="D53" s="7" t="s">
        <v>1</v>
      </c>
      <c r="E53" s="8" t="s">
        <v>2</v>
      </c>
    </row>
    <row r="54" spans="2:7" x14ac:dyDescent="0.15">
      <c r="B54" s="15">
        <v>1</v>
      </c>
      <c r="C54" s="9">
        <v>-5</v>
      </c>
      <c r="D54" s="9">
        <v>0.5</v>
      </c>
      <c r="E54" s="10">
        <v>10</v>
      </c>
      <c r="G54" t="s">
        <v>25</v>
      </c>
    </row>
    <row r="55" spans="2:7" x14ac:dyDescent="0.15">
      <c r="B55" s="15">
        <v>2</v>
      </c>
      <c r="C55" s="9">
        <v>5</v>
      </c>
      <c r="D55" s="9">
        <v>0</v>
      </c>
      <c r="E55" s="10">
        <v>30</v>
      </c>
    </row>
    <row r="56" spans="2:7" x14ac:dyDescent="0.15">
      <c r="B56" s="16">
        <v>3</v>
      </c>
      <c r="C56" s="12">
        <v>-5</v>
      </c>
      <c r="D56" s="12">
        <v>-0.5</v>
      </c>
      <c r="E56" s="13">
        <v>20</v>
      </c>
    </row>
    <row r="57" spans="2:7" ht="14" thickBot="1" x14ac:dyDescent="0.2">
      <c r="B57" s="17" t="s">
        <v>11</v>
      </c>
      <c r="C57" s="11">
        <v>0</v>
      </c>
      <c r="D57" s="11">
        <v>0</v>
      </c>
      <c r="E57" s="41" t="s">
        <v>26</v>
      </c>
    </row>
    <row r="58" spans="2:7" ht="14" thickBot="1" x14ac:dyDescent="0.2"/>
    <row r="59" spans="2:7" x14ac:dyDescent="0.15">
      <c r="B59" s="43" t="s">
        <v>22</v>
      </c>
      <c r="C59" s="44"/>
      <c r="D59" s="44"/>
      <c r="E59" s="45"/>
    </row>
    <row r="60" spans="2:7" x14ac:dyDescent="0.15">
      <c r="B60" s="14" t="s">
        <v>12</v>
      </c>
      <c r="C60" s="7" t="s">
        <v>0</v>
      </c>
      <c r="D60" s="7" t="s">
        <v>1</v>
      </c>
      <c r="E60" s="8" t="s">
        <v>2</v>
      </c>
    </row>
    <row r="61" spans="2:7" x14ac:dyDescent="0.15">
      <c r="B61" s="15">
        <v>1</v>
      </c>
      <c r="C61" s="9">
        <v>-5</v>
      </c>
      <c r="D61" s="9">
        <v>0</v>
      </c>
      <c r="E61" s="10">
        <v>10</v>
      </c>
    </row>
    <row r="62" spans="2:7" x14ac:dyDescent="0.15">
      <c r="B62" s="15">
        <v>2</v>
      </c>
      <c r="C62" s="9">
        <v>4</v>
      </c>
      <c r="D62" s="9">
        <v>0</v>
      </c>
      <c r="E62" s="10">
        <v>30</v>
      </c>
    </row>
    <row r="63" spans="2:7" x14ac:dyDescent="0.15">
      <c r="B63" s="16">
        <v>3</v>
      </c>
      <c r="C63" s="12">
        <v>8</v>
      </c>
      <c r="D63" s="12">
        <v>0</v>
      </c>
      <c r="E63" s="13">
        <v>20</v>
      </c>
    </row>
    <row r="64" spans="2:7" ht="14" thickBot="1" x14ac:dyDescent="0.2">
      <c r="B64" s="17" t="s">
        <v>11</v>
      </c>
      <c r="C64" s="11">
        <v>0</v>
      </c>
      <c r="D64" s="11">
        <v>0</v>
      </c>
      <c r="E64" s="41" t="s">
        <v>26</v>
      </c>
    </row>
  </sheetData>
  <mergeCells count="15">
    <mergeCell ref="B52:E52"/>
    <mergeCell ref="B59:E59"/>
    <mergeCell ref="C26:E26"/>
    <mergeCell ref="H26:J26"/>
    <mergeCell ref="M26:O26"/>
    <mergeCell ref="B31:E31"/>
    <mergeCell ref="B38:E38"/>
    <mergeCell ref="B45:E45"/>
    <mergeCell ref="B2:P2"/>
    <mergeCell ref="B7:E7"/>
    <mergeCell ref="B18:F18"/>
    <mergeCell ref="B19:E19"/>
    <mergeCell ref="F19:F20"/>
    <mergeCell ref="C25:F25"/>
    <mergeCell ref="H25:K25"/>
  </mergeCells>
  <pageMargins left="0.75" right="0.75" top="1" bottom="1" header="0.5" footer="0.5"/>
  <pageSetup paperSize="9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eg </vt:lpstr>
      <vt:lpstr>Class eg_v2</vt:lpstr>
    </vt:vector>
  </TitlesOfParts>
  <Company>Adelaide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sbegg01</dc:creator>
  <cp:lastModifiedBy>Reidar B Bratvold</cp:lastModifiedBy>
  <cp:lastPrinted>2017-03-27T14:48:07Z</cp:lastPrinted>
  <dcterms:created xsi:type="dcterms:W3CDTF">2005-04-23T04:56:39Z</dcterms:created>
  <dcterms:modified xsi:type="dcterms:W3CDTF">2025-03-04T12:03:14Z</dcterms:modified>
</cp:coreProperties>
</file>