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13_ncr:1_{BB883001-41B7-41AA-994E-FE5A2CCF0885}" xr6:coauthVersionLast="47" xr6:coauthVersionMax="47" xr10:uidLastSave="{00000000-0000-0000-0000-000000000000}"/>
  <bookViews>
    <workbookView xWindow="28680" yWindow="-120" windowWidth="29040" windowHeight="15720" xr2:uid="{756EFAA7-A934-435D-B168-DB580BE8FADC}"/>
  </bookViews>
  <sheets>
    <sheet name="Escolha do Perfil" sheetId="2" r:id="rId1"/>
    <sheet name="Planilha1" sheetId="1" r:id="rId2"/>
    <sheet name="Planilha3" sheetId="3" state="hidden" r:id="rId3"/>
  </sheets>
  <definedNames>
    <definedName name="anos_taxa" localSheetId="0">'Escolha do Perfil'!$E$20</definedName>
    <definedName name="anos_taxa">Planilha1!$E$20</definedName>
    <definedName name="dividendos_mensais" localSheetId="0">'Escolha do Perfil'!$E$23</definedName>
    <definedName name="dividendos_mensais">Planilha1!$E$23</definedName>
    <definedName name="Investimento_mensal" localSheetId="0">'Escolha do Perfil'!$E$19</definedName>
    <definedName name="Investimento_mensal">Planilha1!$E$19</definedName>
    <definedName name="patrimonio_acumulado" localSheetId="0">'Escolha do Perfil'!$E$22</definedName>
    <definedName name="patrimonio_acumulado">Planilha1!$E$22</definedName>
    <definedName name="rendimento_carteira" localSheetId="0">'Escolha do Perfil'!$E$15</definedName>
    <definedName name="rendimento_carteira">Planilha1!$E$15</definedName>
    <definedName name="salario" localSheetId="0">'Escolha do Perfil'!$E$14</definedName>
    <definedName name="salario">Planilha1!$E$14</definedName>
    <definedName name="sugestao_de_investimento" localSheetId="0">'Escolha do Perfil'!$E$16</definedName>
    <definedName name="sugestao_de_investimento">Planilha1!$E$16</definedName>
    <definedName name="Taxa_Rendimento_Mensal" localSheetId="0">'Escolha do Perfil'!$E$21</definedName>
    <definedName name="Taxa_Rendimento_Mensal">Planilha1!$E$21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40" i="2"/>
  <c r="C39" i="2"/>
  <c r="C38" i="2"/>
  <c r="C37" i="2"/>
  <c r="C36" i="2"/>
  <c r="A9" i="3"/>
  <c r="A20" i="3"/>
  <c r="A19" i="3"/>
  <c r="A18" i="3"/>
  <c r="A17" i="3"/>
  <c r="A16" i="3"/>
  <c r="A15" i="3"/>
  <c r="A14" i="3"/>
  <c r="A13" i="3"/>
  <c r="A12" i="3"/>
  <c r="A11" i="3"/>
  <c r="A10" i="3"/>
  <c r="A8" i="3"/>
  <c r="A7" i="3"/>
  <c r="A6" i="3"/>
  <c r="A5" i="3"/>
  <c r="A4" i="3"/>
  <c r="A3" i="3"/>
  <c r="D33" i="2"/>
  <c r="D30" i="2"/>
  <c r="E30" i="2" s="1"/>
  <c r="D29" i="2"/>
  <c r="E29" i="2" s="1"/>
  <c r="D28" i="2"/>
  <c r="E28" i="2" s="1"/>
  <c r="D27" i="2"/>
  <c r="E27" i="2" s="1"/>
  <c r="D26" i="2"/>
  <c r="E26" i="2" s="1"/>
  <c r="E22" i="2"/>
  <c r="E23" i="2" s="1"/>
  <c r="E16" i="2"/>
  <c r="E16" i="1"/>
  <c r="D30" i="1"/>
  <c r="E30" i="1" s="1"/>
  <c r="D29" i="1"/>
  <c r="E29" i="1" s="1"/>
  <c r="D28" i="1"/>
  <c r="E28" i="1" s="1"/>
  <c r="D27" i="1"/>
  <c r="E27" i="1" s="1"/>
  <c r="D26" i="1"/>
  <c r="E26" i="1" s="1"/>
  <c r="E22" i="1"/>
  <c r="E23" i="1" s="1"/>
  <c r="D37" i="2" l="1"/>
  <c r="D42" i="2" s="1"/>
  <c r="D41" i="2"/>
  <c r="D40" i="2"/>
  <c r="D39" i="2"/>
  <c r="D38" i="2"/>
  <c r="D36" i="2"/>
</calcChain>
</file>

<file path=xl/sharedStrings.xml><?xml version="1.0" encoding="utf-8"?>
<sst xmlns="http://schemas.openxmlformats.org/spreadsheetml/2006/main" count="86" uniqueCount="33">
  <si>
    <t>Quanto investir por mês?</t>
  </si>
  <si>
    <t>Taxa de Rendimento Mensal?</t>
  </si>
  <si>
    <t>Patrimônio Acumulado?</t>
  </si>
  <si>
    <t>Dividendos Mensais?</t>
  </si>
  <si>
    <t>INVESTIMENTO MENSAL</t>
  </si>
  <si>
    <t>Por Quantos Anos?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</si>
  <si>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</si>
  <si>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</si>
  <si>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</si>
  <si>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</si>
  <si>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</si>
  <si>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</si>
  <si>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</si>
  <si>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</si>
  <si>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</si>
  <si>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</si>
  <si>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</si>
  <si>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AGRESSIVO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</si>
  <si>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</si>
  <si>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</si>
  <si>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</si>
  <si>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</si>
  <si>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</si>
  <si>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</si>
  <si>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</si>
  <si>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</si>
  <si>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</si>
  <si>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</si>
  <si>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</t>
  </si>
  <si>
    <t>HOTELARIAS</t>
  </si>
  <si>
    <t>CHAVE</t>
  </si>
  <si>
    <t>MODERADO</t>
  </si>
  <si>
    <t>TIPO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</si>
</sst>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24"/>
      <color theme="1"/>
      <name val="Arial"/>
      <family val="2"/>
    </font>
    <font>
      <b/>
      <sz val="2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/>
      <diagonal/>
    </border>
    <border>
      <left/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/>
      <bottom style="thin">
        <color theme="0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165" fontId="2" fillId="0" borderId="2" xfId="1" applyNumberFormat="1" applyFont="1" applyBorder="1" applyAlignment="1">
      <alignment horizontal="center"/>
    </xf>
    <xf numFmtId="9" fontId="2" fillId="0" borderId="14" xfId="2" applyFont="1" applyBorder="1" applyAlignment="1">
      <alignment horizontal="center"/>
    </xf>
    <xf numFmtId="0" fontId="4" fillId="0" borderId="0" xfId="0" applyFont="1" applyFill="1"/>
    <xf numFmtId="0" fontId="5" fillId="2" borderId="7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5" fillId="2" borderId="8" xfId="0" applyFont="1" applyFill="1" applyBorder="1" applyAlignment="1"/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8" fontId="2" fillId="3" borderId="17" xfId="0" applyNumberFormat="1" applyFont="1" applyFill="1" applyBorder="1" applyAlignment="1">
      <alignment horizontal="center"/>
    </xf>
    <xf numFmtId="165" fontId="2" fillId="3" borderId="21" xfId="1" applyNumberFormat="1" applyFont="1" applyFill="1" applyBorder="1" applyAlignment="1">
      <alignment horizontal="center"/>
    </xf>
    <xf numFmtId="165" fontId="2" fillId="3" borderId="22" xfId="1" applyNumberFormat="1" applyFont="1" applyFill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5" fontId="2" fillId="3" borderId="18" xfId="1" applyNumberFormat="1" applyFont="1" applyFill="1" applyBorder="1" applyAlignment="1">
      <alignment horizontal="center"/>
    </xf>
    <xf numFmtId="165" fontId="2" fillId="3" borderId="9" xfId="1" applyNumberFormat="1" applyFont="1" applyFill="1" applyBorder="1" applyAlignment="1">
      <alignment horizontal="center"/>
    </xf>
    <xf numFmtId="165" fontId="2" fillId="3" borderId="23" xfId="1" applyNumberFormat="1" applyFont="1" applyFill="1" applyBorder="1" applyAlignment="1">
      <alignment horizontal="center"/>
    </xf>
    <xf numFmtId="165" fontId="2" fillId="3" borderId="19" xfId="1" applyNumberFormat="1" applyFont="1" applyFill="1" applyBorder="1" applyAlignment="1">
      <alignment horizontal="center"/>
    </xf>
    <xf numFmtId="165" fontId="2" fillId="3" borderId="20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indent="3"/>
    </xf>
    <xf numFmtId="0" fontId="2" fillId="3" borderId="2" xfId="0" applyFont="1" applyFill="1" applyBorder="1" applyAlignment="1">
      <alignment horizontal="left" indent="3"/>
    </xf>
    <xf numFmtId="0" fontId="2" fillId="3" borderId="3" xfId="0" applyFont="1" applyFill="1" applyBorder="1" applyAlignment="1">
      <alignment horizontal="left" indent="3"/>
    </xf>
    <xf numFmtId="0" fontId="2" fillId="3" borderId="4" xfId="0" applyFont="1" applyFill="1" applyBorder="1" applyAlignment="1">
      <alignment horizontal="left" indent="3"/>
    </xf>
    <xf numFmtId="0" fontId="2" fillId="3" borderId="5" xfId="0" applyFont="1" applyFill="1" applyBorder="1" applyAlignment="1">
      <alignment horizontal="left" indent="3"/>
    </xf>
    <xf numFmtId="0" fontId="2" fillId="3" borderId="6" xfId="0" applyFont="1" applyFill="1" applyBorder="1" applyAlignment="1">
      <alignment horizontal="left" indent="3"/>
    </xf>
    <xf numFmtId="0" fontId="2" fillId="3" borderId="1" xfId="0" applyFont="1" applyFill="1" applyBorder="1" applyAlignment="1">
      <alignment horizontal="left" vertical="center" indent="3"/>
    </xf>
    <xf numFmtId="0" fontId="2" fillId="3" borderId="2" xfId="0" applyFont="1" applyFill="1" applyBorder="1" applyAlignment="1">
      <alignment horizontal="left" vertical="center" indent="3"/>
    </xf>
    <xf numFmtId="0" fontId="2" fillId="3" borderId="3" xfId="0" applyFont="1" applyFill="1" applyBorder="1" applyAlignment="1">
      <alignment horizontal="left" vertical="center" indent="3"/>
    </xf>
    <xf numFmtId="0" fontId="2" fillId="3" borderId="4" xfId="0" applyFont="1" applyFill="1" applyBorder="1" applyAlignment="1">
      <alignment horizontal="left" vertical="center" indent="3"/>
    </xf>
    <xf numFmtId="0" fontId="2" fillId="3" borderId="5" xfId="0" applyFont="1" applyFill="1" applyBorder="1" applyAlignment="1">
      <alignment horizontal="left" vertical="center" indent="3"/>
    </xf>
    <xf numFmtId="0" fontId="2" fillId="3" borderId="6" xfId="0" applyFont="1" applyFill="1" applyBorder="1" applyAlignment="1">
      <alignment horizontal="left" vertical="center" indent="3"/>
    </xf>
    <xf numFmtId="0" fontId="2" fillId="3" borderId="10" xfId="0" applyFont="1" applyFill="1" applyBorder="1" applyAlignment="1">
      <alignment horizontal="left" indent="3"/>
    </xf>
    <xf numFmtId="0" fontId="2" fillId="3" borderId="0" xfId="0" applyFont="1" applyFill="1" applyBorder="1" applyAlignment="1">
      <alignment horizontal="left" indent="3"/>
    </xf>
    <xf numFmtId="0" fontId="2" fillId="3" borderId="16" xfId="0" applyFont="1" applyFill="1" applyBorder="1" applyAlignment="1">
      <alignment horizontal="left" indent="3"/>
    </xf>
    <xf numFmtId="0" fontId="2" fillId="3" borderId="10" xfId="0" applyFont="1" applyFill="1" applyBorder="1" applyAlignment="1">
      <alignment horizontal="left" vertical="center" indent="3"/>
    </xf>
    <xf numFmtId="0" fontId="2" fillId="3" borderId="0" xfId="0" applyFont="1" applyFill="1" applyBorder="1" applyAlignment="1">
      <alignment horizontal="left" vertical="center" indent="3"/>
    </xf>
    <xf numFmtId="0" fontId="2" fillId="3" borderId="16" xfId="0" applyFont="1" applyFill="1" applyBorder="1" applyAlignment="1">
      <alignment horizontal="left" vertical="center" indent="3"/>
    </xf>
    <xf numFmtId="0" fontId="2" fillId="3" borderId="24" xfId="0" applyFont="1" applyFill="1" applyBorder="1" applyAlignment="1">
      <alignment horizontal="left" indent="3"/>
    </xf>
    <xf numFmtId="0" fontId="2" fillId="3" borderId="21" xfId="0" applyFont="1" applyFill="1" applyBorder="1" applyAlignment="1">
      <alignment horizontal="left" indent="3"/>
    </xf>
    <xf numFmtId="0" fontId="2" fillId="3" borderId="25" xfId="0" applyFont="1" applyFill="1" applyBorder="1" applyAlignment="1">
      <alignment horizontal="left" indent="3"/>
    </xf>
    <xf numFmtId="0" fontId="2" fillId="3" borderId="11" xfId="0" applyFont="1" applyFill="1" applyBorder="1" applyAlignment="1">
      <alignment horizontal="left" indent="3"/>
    </xf>
    <xf numFmtId="0" fontId="2" fillId="3" borderId="26" xfId="0" applyFont="1" applyFill="1" applyBorder="1" applyAlignment="1">
      <alignment horizontal="left" indent="3"/>
    </xf>
    <xf numFmtId="0" fontId="2" fillId="3" borderId="27" xfId="0" applyFont="1" applyFill="1" applyBorder="1" applyAlignment="1">
      <alignment horizontal="left" indent="3"/>
    </xf>
    <xf numFmtId="0" fontId="2" fillId="3" borderId="28" xfId="0" applyFont="1" applyFill="1" applyBorder="1" applyAlignment="1">
      <alignment horizontal="left" indent="3"/>
    </xf>
    <xf numFmtId="0" fontId="2" fillId="3" borderId="22" xfId="0" applyFont="1" applyFill="1" applyBorder="1" applyAlignment="1">
      <alignment horizontal="left" indent="3"/>
    </xf>
    <xf numFmtId="0" fontId="2" fillId="3" borderId="12" xfId="0" applyFont="1" applyFill="1" applyBorder="1" applyAlignment="1">
      <alignment horizontal="left" indent="3"/>
    </xf>
    <xf numFmtId="0" fontId="2" fillId="3" borderId="17" xfId="0" applyFont="1" applyFill="1" applyBorder="1" applyAlignment="1">
      <alignment horizontal="left" indent="3"/>
    </xf>
    <xf numFmtId="165" fontId="2" fillId="3" borderId="15" xfId="1" applyNumberFormat="1" applyFont="1" applyFill="1" applyBorder="1" applyAlignment="1">
      <alignment horizontal="center"/>
    </xf>
    <xf numFmtId="0" fontId="2" fillId="5" borderId="0" xfId="0" applyFont="1" applyFill="1"/>
    <xf numFmtId="9" fontId="3" fillId="0" borderId="0" xfId="0" applyNumberFormat="1" applyFont="1"/>
    <xf numFmtId="165" fontId="3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'Escolha do Perfil'!$C$35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'Escolha do Perfil'!$B$36:$B$41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'Escolha do Perfil'!$C$36:$C$41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C-449F-BC94-1EA9E0CFC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135522</xdr:colOff>
      <xdr:row>0</xdr:row>
      <xdr:rowOff>114164</xdr:rowOff>
    </xdr:from>
    <xdr:to>
      <xdr:col>4</xdr:col>
      <xdr:colOff>2010723</xdr:colOff>
      <xdr:row>11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4371A8-C5F8-44BF-B061-E93919E07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04" b="39961"/>
        <a:stretch>
          <a:fillRect/>
        </a:stretch>
      </xdr:blipFill>
      <xdr:spPr>
        <a:xfrm>
          <a:off x="135522" y="114164"/>
          <a:ext cx="11073176" cy="1844811"/>
        </a:xfrm>
        <a:prstGeom prst="rect">
          <a:avLst/>
        </a:prstGeom>
      </xdr:spPr>
    </xdr:pic>
    <xdr:clientData/>
  </xdr:twoCellAnchor>
  <xdr:twoCellAnchor>
    <xdr:from>
      <xdr:col>0</xdr:col>
      <xdr:colOff>146504</xdr:colOff>
      <xdr:row>42</xdr:row>
      <xdr:rowOff>169634</xdr:rowOff>
    </xdr:from>
    <xdr:to>
      <xdr:col>4</xdr:col>
      <xdr:colOff>1986642</xdr:colOff>
      <xdr:row>56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DAADDA-41EB-4F1D-9871-FD73E12E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135522</xdr:colOff>
      <xdr:row>0</xdr:row>
      <xdr:rowOff>114164</xdr:rowOff>
    </xdr:from>
    <xdr:to>
      <xdr:col>4</xdr:col>
      <xdr:colOff>2010723</xdr:colOff>
      <xdr:row>11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A91BAE-4E2C-0E3B-3B65-CA7707124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04" b="39961"/>
        <a:stretch>
          <a:fillRect/>
        </a:stretch>
      </xdr:blipFill>
      <xdr:spPr>
        <a:xfrm>
          <a:off x="135522" y="114164"/>
          <a:ext cx="11076351" cy="1847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56EA-D379-4E32-8679-4666CFF1082F}">
  <dimension ref="A1:K74"/>
  <sheetViews>
    <sheetView showGridLines="0" showRowColHeaders="0" tabSelected="1" zoomScale="60" zoomScaleNormal="60" workbookViewId="0">
      <selection activeCell="E40" sqref="E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customHeight="1" zeroHeight="1" x14ac:dyDescent="0.35"/>
  <cols>
    <col min="1" max="1" width="2" customWidth="1"/>
    <col min="2" max="4" width="43.26953125" customWidth="1"/>
    <col min="5" max="5" width="28.90625" customWidth="1"/>
    <col min="6" max="6" width="1.90625" customWidth="1"/>
    <col min="7" max="7" width="10.453125" hidden="1" customWidth="1"/>
    <col min="8" max="8" width="21.7265625" hidden="1" customWidth="1"/>
    <col min="9" max="11" width="2.6328125" hidden="1" customWidth="1"/>
    <col min="12" max="16384" width="8.7265625" hidden="1"/>
  </cols>
  <sheetData>
    <row r="1" spans="1:6" ht="11.5" customHeight="1" x14ac:dyDescent="0.35"/>
    <row r="2" spans="1:6" x14ac:dyDescent="0.35"/>
    <row r="3" spans="1:6" x14ac:dyDescent="0.35"/>
    <row r="4" spans="1:6" x14ac:dyDescent="0.35"/>
    <row r="5" spans="1:6" x14ac:dyDescent="0.35"/>
    <row r="6" spans="1:6" x14ac:dyDescent="0.35"/>
    <row r="7" spans="1:6" x14ac:dyDescent="0.35"/>
    <row r="8" spans="1:6" x14ac:dyDescent="0.35"/>
    <row r="9" spans="1:6" x14ac:dyDescent="0.35"/>
    <row r="10" spans="1:6" x14ac:dyDescent="0.35"/>
    <row r="11" spans="1:6" x14ac:dyDescent="0.35"/>
    <row r="12" spans="1:6" ht="15" thickBot="1" x14ac:dyDescent="0.4"/>
    <row r="13" spans="1:6" ht="29" customHeight="1" thickBot="1" x14ac:dyDescent="0.65">
      <c r="A13" s="1"/>
      <c r="B13" s="8" t="s">
        <v>13</v>
      </c>
      <c r="C13" s="9"/>
      <c r="D13" s="9"/>
      <c r="E13" s="10"/>
      <c r="F13" s="1"/>
    </row>
    <row r="14" spans="1:6" ht="15.5" x14ac:dyDescent="0.35">
      <c r="A14" s="1"/>
      <c r="B14" s="26" t="s">
        <v>14</v>
      </c>
      <c r="C14" s="38"/>
      <c r="D14" s="27"/>
      <c r="E14" s="2">
        <v>2000</v>
      </c>
      <c r="F14" s="1"/>
    </row>
    <row r="15" spans="1:6" ht="15.5" x14ac:dyDescent="0.35">
      <c r="A15" s="1"/>
      <c r="B15" s="28" t="s">
        <v>15</v>
      </c>
      <c r="C15" s="39"/>
      <c r="D15" s="29"/>
      <c r="E15" s="3">
        <v>6.0000000000000001E-3</v>
      </c>
      <c r="F15" s="1"/>
    </row>
    <row r="16" spans="1:6" ht="16" thickBot="1" x14ac:dyDescent="0.4">
      <c r="A16" s="1"/>
      <c r="B16" s="30" t="s">
        <v>16</v>
      </c>
      <c r="C16" s="40"/>
      <c r="D16" s="31"/>
      <c r="E16" s="54">
        <f>$E$14*30%</f>
        <v>600</v>
      </c>
      <c r="F16" s="1"/>
    </row>
    <row r="17" spans="1:6" ht="16" thickBot="1" x14ac:dyDescent="0.4">
      <c r="A17" s="1"/>
      <c r="B17" s="1"/>
      <c r="C17" s="1"/>
      <c r="D17" s="1"/>
      <c r="E17" s="1"/>
      <c r="F17" s="1"/>
    </row>
    <row r="18" spans="1:6" ht="28" customHeight="1" thickBot="1" x14ac:dyDescent="0.65">
      <c r="A18" s="1"/>
      <c r="B18" s="11" t="s">
        <v>4</v>
      </c>
      <c r="C18" s="12"/>
      <c r="D18" s="12"/>
      <c r="E18" s="13"/>
      <c r="F18" s="1"/>
    </row>
    <row r="19" spans="1:6" ht="15.5" x14ac:dyDescent="0.35">
      <c r="A19" s="1"/>
      <c r="B19" s="32" t="s">
        <v>0</v>
      </c>
      <c r="C19" s="41"/>
      <c r="D19" s="33"/>
      <c r="E19" s="2">
        <v>200</v>
      </c>
      <c r="F19" s="1"/>
    </row>
    <row r="20" spans="1:6" ht="15.5" x14ac:dyDescent="0.35">
      <c r="A20" s="1"/>
      <c r="B20" s="34" t="s">
        <v>5</v>
      </c>
      <c r="C20" s="42"/>
      <c r="D20" s="35"/>
      <c r="E20" s="14">
        <v>5</v>
      </c>
      <c r="F20" s="1"/>
    </row>
    <row r="21" spans="1:6" ht="15.5" x14ac:dyDescent="0.35">
      <c r="A21" s="1"/>
      <c r="B21" s="34" t="s">
        <v>1</v>
      </c>
      <c r="C21" s="42"/>
      <c r="D21" s="35"/>
      <c r="E21" s="15">
        <v>1.0789999999999999E-2</v>
      </c>
      <c r="F21" s="1"/>
    </row>
    <row r="22" spans="1:6" ht="15.5" x14ac:dyDescent="0.35">
      <c r="A22" s="1"/>
      <c r="B22" s="34" t="s">
        <v>2</v>
      </c>
      <c r="C22" s="42"/>
      <c r="D22" s="35"/>
      <c r="E22" s="16">
        <f>FV($E$21,($E$20*12),($E$19*-1))</f>
        <v>16755.382799697527</v>
      </c>
      <c r="F22" s="1"/>
    </row>
    <row r="23" spans="1:6" ht="16" thickBot="1" x14ac:dyDescent="0.4">
      <c r="A23" s="1"/>
      <c r="B23" s="36" t="s">
        <v>3</v>
      </c>
      <c r="C23" s="43"/>
      <c r="D23" s="37"/>
      <c r="E23" s="17">
        <f>E22*1%</f>
        <v>167.55382799697529</v>
      </c>
      <c r="F23" s="1"/>
    </row>
    <row r="24" spans="1:6" ht="16" thickBot="1" x14ac:dyDescent="0.4">
      <c r="A24" s="1"/>
      <c r="B24" s="1"/>
      <c r="C24" s="1"/>
      <c r="D24" s="1"/>
      <c r="E24" s="1"/>
      <c r="F24" s="1"/>
    </row>
    <row r="25" spans="1:6" ht="28" customHeight="1" thickBot="1" x14ac:dyDescent="0.65">
      <c r="A25" s="1"/>
      <c r="B25" s="5" t="s">
        <v>11</v>
      </c>
      <c r="C25" s="6"/>
      <c r="D25" s="6"/>
      <c r="E25" s="7" t="s">
        <v>12</v>
      </c>
      <c r="F25" s="1"/>
    </row>
    <row r="26" spans="1:6" ht="15.5" x14ac:dyDescent="0.35">
      <c r="A26" s="4">
        <v>2</v>
      </c>
      <c r="B26" s="44" t="s">
        <v>6</v>
      </c>
      <c r="C26" s="45"/>
      <c r="D26" s="21">
        <f>FV($E$21,(A26*12),($E$19*-1))</f>
        <v>5445.5254595290435</v>
      </c>
      <c r="E26" s="18">
        <f>D26*$E$15</f>
        <v>32.673152757174265</v>
      </c>
      <c r="F26" s="1"/>
    </row>
    <row r="27" spans="1:6" ht="15.5" x14ac:dyDescent="0.35">
      <c r="A27" s="4">
        <v>5</v>
      </c>
      <c r="B27" s="46" t="s">
        <v>7</v>
      </c>
      <c r="C27" s="47"/>
      <c r="D27" s="22">
        <f>FV($E$21,(A27*12),($E$19*-1))</f>
        <v>16755.382799697527</v>
      </c>
      <c r="E27" s="19">
        <f>D27*$E$15</f>
        <v>100.53229679818516</v>
      </c>
      <c r="F27" s="1"/>
    </row>
    <row r="28" spans="1:6" ht="15.5" x14ac:dyDescent="0.35">
      <c r="A28" s="4">
        <v>10</v>
      </c>
      <c r="B28" s="48" t="s">
        <v>8</v>
      </c>
      <c r="C28" s="49"/>
      <c r="D28" s="23">
        <f>FV($E$21,(A28*12),($E$19*-1))</f>
        <v>48656.842506034438</v>
      </c>
      <c r="E28" s="19">
        <f>D28*$E$15</f>
        <v>291.94105503620665</v>
      </c>
      <c r="F28" s="1"/>
    </row>
    <row r="29" spans="1:6" ht="15.5" x14ac:dyDescent="0.35">
      <c r="A29" s="4">
        <v>20</v>
      </c>
      <c r="B29" s="50" t="s">
        <v>9</v>
      </c>
      <c r="C29" s="51"/>
      <c r="D29" s="24">
        <f>FV($E$21,(A29*12),($E$19*-1))</f>
        <v>225039.68001941612</v>
      </c>
      <c r="E29" s="19">
        <f>D29*$E$15</f>
        <v>1350.2380801164968</v>
      </c>
      <c r="F29" s="1"/>
    </row>
    <row r="30" spans="1:6" ht="16" thickBot="1" x14ac:dyDescent="0.4">
      <c r="A30" s="4">
        <v>30</v>
      </c>
      <c r="B30" s="52" t="s">
        <v>10</v>
      </c>
      <c r="C30" s="53"/>
      <c r="D30" s="25">
        <f>FV($E$21,(A30*12),($E$19*-1))</f>
        <v>864433.93100094295</v>
      </c>
      <c r="E30" s="20">
        <f>D30*$E$15</f>
        <v>5186.6035860056581</v>
      </c>
      <c r="F30" s="1"/>
    </row>
    <row r="31" spans="1:6" s="1" customFormat="1" ht="15.5" x14ac:dyDescent="0.35"/>
    <row r="32" spans="1:6" s="1" customFormat="1" ht="15.5" x14ac:dyDescent="0.35">
      <c r="A32"/>
      <c r="B32" s="55" t="s">
        <v>19</v>
      </c>
      <c r="C32" s="55"/>
      <c r="D32" s="55" t="s">
        <v>17</v>
      </c>
      <c r="E32" s="55"/>
    </row>
    <row r="33" spans="1:5" s="1" customFormat="1" ht="15.5" x14ac:dyDescent="0.35">
      <c r="A33"/>
      <c r="B33" s="58" t="s">
        <v>20</v>
      </c>
      <c r="C33" s="58"/>
      <c r="D33" s="59">
        <f>Investimento_mensal</f>
        <v>200</v>
      </c>
      <c r="E33" s="58"/>
    </row>
    <row r="34" spans="1:5" s="1" customFormat="1" ht="15.5" x14ac:dyDescent="0.35">
      <c r="A34"/>
    </row>
    <row r="35" spans="1:5" s="1" customFormat="1" ht="15.5" x14ac:dyDescent="0.35">
      <c r="A35"/>
      <c r="B35" s="58" t="s">
        <v>21</v>
      </c>
      <c r="C35" s="58" t="s">
        <v>22</v>
      </c>
      <c r="D35" s="58" t="s">
        <v>23</v>
      </c>
      <c r="E35" s="58"/>
    </row>
    <row r="36" spans="1:5" s="1" customFormat="1" ht="15.5" x14ac:dyDescent="0.35">
      <c r="A36"/>
      <c r="B36" s="1" t="s">
        <v>24</v>
      </c>
      <c r="C36" s="56">
        <f>VLOOKUP($D$32&amp;"-"&amp;B36,Planilha3!A:D,4,0)</f>
        <v>0.5</v>
      </c>
      <c r="D36" s="57">
        <f>$D$33*C36</f>
        <v>100</v>
      </c>
    </row>
    <row r="37" spans="1:5" s="1" customFormat="1" ht="15.5" x14ac:dyDescent="0.35">
      <c r="A37"/>
      <c r="B37" s="1" t="s">
        <v>25</v>
      </c>
      <c r="C37" s="56">
        <f>VLOOKUP($D$32&amp;"-"&amp;B37,Planilha3!A:D,4,0)</f>
        <v>0.1</v>
      </c>
      <c r="D37" s="57">
        <f t="shared" ref="D37:D41" si="0">$D$33*C37</f>
        <v>20</v>
      </c>
    </row>
    <row r="38" spans="1:5" s="1" customFormat="1" ht="15.5" x14ac:dyDescent="0.35">
      <c r="A38"/>
      <c r="B38" s="1" t="s">
        <v>26</v>
      </c>
      <c r="C38" s="56">
        <f>VLOOKUP($D$32&amp;"-"&amp;B38,Planilha3!A:D,4,0)</f>
        <v>0.05</v>
      </c>
      <c r="D38" s="57">
        <f t="shared" si="0"/>
        <v>10</v>
      </c>
    </row>
    <row r="39" spans="1:5" s="1" customFormat="1" ht="15.5" x14ac:dyDescent="0.35">
      <c r="A39"/>
      <c r="B39" s="1" t="s">
        <v>27</v>
      </c>
      <c r="C39" s="56">
        <f>VLOOKUP($D$32&amp;"-"&amp;B39,Planilha3!A:D,4,0)</f>
        <v>0.05</v>
      </c>
      <c r="D39" s="57">
        <f t="shared" si="0"/>
        <v>10</v>
      </c>
    </row>
    <row r="40" spans="1:5" s="1" customFormat="1" ht="15.5" x14ac:dyDescent="0.35">
      <c r="A40"/>
      <c r="B40" s="1" t="s">
        <v>28</v>
      </c>
      <c r="C40" s="56">
        <f>VLOOKUP($D$32&amp;"-"&amp;B40,Planilha3!A:D,4,0)</f>
        <v>0.2</v>
      </c>
      <c r="D40" s="57">
        <f t="shared" si="0"/>
        <v>40</v>
      </c>
    </row>
    <row r="41" spans="1:5" s="1" customFormat="1" ht="15.5" x14ac:dyDescent="0.35">
      <c r="A41"/>
      <c r="B41" s="1" t="s">
        <v>29</v>
      </c>
      <c r="C41" s="56">
        <f>VLOOKUP($D$32&amp;"-"&amp;B41,Planilha3!A:D,4,0)</f>
        <v>0.1</v>
      </c>
      <c r="D41" s="57">
        <f t="shared" si="0"/>
        <v>20</v>
      </c>
    </row>
    <row r="42" spans="1:5" s="1" customFormat="1" ht="15.5" x14ac:dyDescent="0.35">
      <c r="A42"/>
      <c r="B42" s="58"/>
      <c r="C42" s="58"/>
      <c r="D42" s="59">
        <f>SUM(D36:D41)</f>
        <v>200</v>
      </c>
      <c r="E42" s="58"/>
    </row>
    <row r="43" spans="1:5" s="1" customFormat="1" ht="15.5" x14ac:dyDescent="0.35">
      <c r="A43"/>
    </row>
    <row r="44" spans="1:5" s="1" customFormat="1" ht="15.5" x14ac:dyDescent="0.35">
      <c r="A44"/>
    </row>
    <row r="45" spans="1:5" s="1" customFormat="1" ht="15.5" x14ac:dyDescent="0.35">
      <c r="A45"/>
    </row>
    <row r="46" spans="1:5" s="1" customFormat="1" ht="15.5" x14ac:dyDescent="0.35">
      <c r="A46"/>
    </row>
    <row r="47" spans="1:5" s="1" customFormat="1" ht="15.5" x14ac:dyDescent="0.35">
      <c r="A47"/>
    </row>
    <row r="48" spans="1:5" s="1" customFormat="1" ht="15.5" x14ac:dyDescent="0.35">
      <c r="A48"/>
    </row>
    <row r="49" spans="1:1" s="1" customFormat="1" ht="15.5" x14ac:dyDescent="0.35">
      <c r="A49"/>
    </row>
    <row r="50" spans="1:1" s="1" customFormat="1" ht="15.5" x14ac:dyDescent="0.35">
      <c r="A50"/>
    </row>
    <row r="51" spans="1:1" s="1" customFormat="1" ht="15.5" x14ac:dyDescent="0.35">
      <c r="A51"/>
    </row>
    <row r="52" spans="1:1" s="1" customFormat="1" ht="15.5" x14ac:dyDescent="0.35">
      <c r="A52"/>
    </row>
    <row r="53" spans="1:1" s="1" customFormat="1" ht="15.5" x14ac:dyDescent="0.35">
      <c r="A53"/>
    </row>
    <row r="54" spans="1:1" s="1" customFormat="1" ht="15.5" x14ac:dyDescent="0.35">
      <c r="A54"/>
    </row>
    <row r="55" spans="1:1" s="1" customFormat="1" ht="15.5" x14ac:dyDescent="0.35">
      <c r="A55"/>
    </row>
    <row r="56" spans="1:1" s="1" customFormat="1" ht="15.5" x14ac:dyDescent="0.35">
      <c r="A56"/>
    </row>
    <row r="57" spans="1:1" s="1" customFormat="1" ht="15.5" x14ac:dyDescent="0.35">
      <c r="A57"/>
    </row>
    <row r="58" spans="1:1" s="1" customFormat="1" ht="15.5" hidden="1" x14ac:dyDescent="0.35">
      <c r="A58"/>
    </row>
    <row r="59" spans="1:1" s="1" customFormat="1" ht="15.5" hidden="1" x14ac:dyDescent="0.35">
      <c r="A59"/>
    </row>
    <row r="60" spans="1:1" s="1" customFormat="1" ht="15.5" hidden="1" x14ac:dyDescent="0.35">
      <c r="A60"/>
    </row>
    <row r="61" spans="1:1" s="1" customFormat="1" ht="15.5" hidden="1" x14ac:dyDescent="0.35">
      <c r="A61"/>
    </row>
    <row r="62" spans="1:1" s="1" customFormat="1" ht="15.5" hidden="1" x14ac:dyDescent="0.35">
      <c r="A62"/>
    </row>
    <row r="63" spans="1:1" s="1" customFormat="1" ht="15.5" hidden="1" x14ac:dyDescent="0.35">
      <c r="A63"/>
    </row>
    <row r="64" spans="1:1" s="1" customFormat="1" ht="15.5" hidden="1" x14ac:dyDescent="0.35">
      <c r="A64"/>
    </row>
    <row r="65" spans="1:1" s="1" customFormat="1" ht="15.5" hidden="1" x14ac:dyDescent="0.35">
      <c r="A65"/>
    </row>
    <row r="66" spans="1:1" hidden="1" x14ac:dyDescent="0.35"/>
    <row r="67" spans="1:1" hidden="1" x14ac:dyDescent="0.35"/>
    <row r="68" spans="1:1" hidden="1" x14ac:dyDescent="0.35"/>
    <row r="69" spans="1:1" hidden="1" x14ac:dyDescent="0.35"/>
    <row r="70" spans="1:1" hidden="1" x14ac:dyDescent="0.35"/>
    <row r="71" spans="1:1" hidden="1" x14ac:dyDescent="0.35"/>
    <row r="72" spans="1:1" hidden="1" x14ac:dyDescent="0.35"/>
    <row r="73" spans="1:1" hidden="1" x14ac:dyDescent="0.35"/>
    <row r="74" spans="1:1" ht="11.5" hidden="1" customHeight="1" x14ac:dyDescent="0.35"/>
  </sheetData>
  <mergeCells count="16">
    <mergeCell ref="B27:C27"/>
    <mergeCell ref="B28:C28"/>
    <mergeCell ref="B29:C29"/>
    <mergeCell ref="B30:C30"/>
    <mergeCell ref="B20:D20"/>
    <mergeCell ref="B21:D21"/>
    <mergeCell ref="B22:D22"/>
    <mergeCell ref="B23:D23"/>
    <mergeCell ref="B25:D25"/>
    <mergeCell ref="B26:C26"/>
    <mergeCell ref="B13:E13"/>
    <mergeCell ref="B14:D14"/>
    <mergeCell ref="B15:D15"/>
    <mergeCell ref="B16:D16"/>
    <mergeCell ref="B18:E18"/>
    <mergeCell ref="B19:D19"/>
  </mergeCells>
  <dataValidations count="1">
    <dataValidation type="list" allowBlank="1" showInputMessage="1" showErrorMessage="1" sqref="D32" xr:uid="{ED90609E-F210-426A-BBC1-507A26058C5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4936-BC0A-44AD-A6F8-C6444DF0F1EB}">
  <dimension ref="A1:K74"/>
  <sheetViews>
    <sheetView showGridLines="0" workbookViewId="0">
      <selection activeCell="E14" sqref="E14"/>
    </sheetView>
  </sheetViews>
  <sheetFormatPr defaultColWidth="0" defaultRowHeight="14.5" zeroHeight="1" x14ac:dyDescent="0.35"/>
  <cols>
    <col min="1" max="1" width="2" customWidth="1"/>
    <col min="2" max="4" width="43.26953125" customWidth="1"/>
    <col min="5" max="5" width="28.90625" customWidth="1"/>
    <col min="6" max="6" width="1.90625" customWidth="1"/>
    <col min="7" max="7" width="10.453125" hidden="1" customWidth="1"/>
    <col min="8" max="8" width="21.7265625" hidden="1" customWidth="1"/>
    <col min="9" max="11" width="2.6328125" hidden="1" customWidth="1"/>
    <col min="12" max="16384" width="8.7265625" hidden="1"/>
  </cols>
  <sheetData>
    <row r="1" spans="1:6" ht="11.5" customHeight="1" x14ac:dyDescent="0.35"/>
    <row r="2" spans="1:6" x14ac:dyDescent="0.35"/>
    <row r="3" spans="1:6" x14ac:dyDescent="0.35"/>
    <row r="4" spans="1:6" x14ac:dyDescent="0.35"/>
    <row r="5" spans="1:6" x14ac:dyDescent="0.35"/>
    <row r="6" spans="1:6" x14ac:dyDescent="0.35"/>
    <row r="7" spans="1:6" x14ac:dyDescent="0.35"/>
    <row r="8" spans="1:6" x14ac:dyDescent="0.35"/>
    <row r="9" spans="1:6" x14ac:dyDescent="0.35"/>
    <row r="10" spans="1:6" x14ac:dyDescent="0.35"/>
    <row r="11" spans="1:6" x14ac:dyDescent="0.35"/>
    <row r="12" spans="1:6" ht="15" thickBot="1" x14ac:dyDescent="0.4"/>
    <row r="13" spans="1:6" ht="29" customHeight="1" thickBot="1" x14ac:dyDescent="0.65">
      <c r="A13" s="1"/>
      <c r="B13" s="8" t="s">
        <v>13</v>
      </c>
      <c r="C13" s="9"/>
      <c r="D13" s="9"/>
      <c r="E13" s="10"/>
      <c r="F13" s="1"/>
    </row>
    <row r="14" spans="1:6" ht="15.5" x14ac:dyDescent="0.35">
      <c r="A14" s="1"/>
      <c r="B14" s="26" t="s">
        <v>14</v>
      </c>
      <c r="C14" s="38"/>
      <c r="D14" s="27"/>
      <c r="E14" s="2">
        <v>5000</v>
      </c>
      <c r="F14" s="1"/>
    </row>
    <row r="15" spans="1:6" ht="15.5" x14ac:dyDescent="0.35">
      <c r="A15" s="1"/>
      <c r="B15" s="28" t="s">
        <v>15</v>
      </c>
      <c r="C15" s="39"/>
      <c r="D15" s="29"/>
      <c r="E15" s="3">
        <v>0.01</v>
      </c>
      <c r="F15" s="1"/>
    </row>
    <row r="16" spans="1:6" ht="16" thickBot="1" x14ac:dyDescent="0.4">
      <c r="A16" s="1"/>
      <c r="B16" s="30" t="s">
        <v>16</v>
      </c>
      <c r="C16" s="40"/>
      <c r="D16" s="31"/>
      <c r="E16" s="54">
        <f>$E$14*30%</f>
        <v>1500</v>
      </c>
      <c r="F16" s="1"/>
    </row>
    <row r="17" spans="1:6" ht="16" thickBot="1" x14ac:dyDescent="0.4">
      <c r="A17" s="1"/>
      <c r="B17" s="1"/>
      <c r="C17" s="1"/>
      <c r="D17" s="1"/>
      <c r="E17" s="1"/>
      <c r="F17" s="1"/>
    </row>
    <row r="18" spans="1:6" ht="28" customHeight="1" thickBot="1" x14ac:dyDescent="0.65">
      <c r="A18" s="1"/>
      <c r="B18" s="11" t="s">
        <v>4</v>
      </c>
      <c r="C18" s="12"/>
      <c r="D18" s="12"/>
      <c r="E18" s="13"/>
      <c r="F18" s="1"/>
    </row>
    <row r="19" spans="1:6" ht="15.5" x14ac:dyDescent="0.35">
      <c r="A19" s="1"/>
      <c r="B19" s="32" t="s">
        <v>0</v>
      </c>
      <c r="C19" s="41"/>
      <c r="D19" s="33"/>
      <c r="E19" s="2">
        <v>500</v>
      </c>
      <c r="F19" s="1"/>
    </row>
    <row r="20" spans="1:6" ht="15.5" x14ac:dyDescent="0.35">
      <c r="A20" s="1"/>
      <c r="B20" s="34" t="s">
        <v>5</v>
      </c>
      <c r="C20" s="42"/>
      <c r="D20" s="35"/>
      <c r="E20" s="14">
        <v>5</v>
      </c>
      <c r="F20" s="1"/>
    </row>
    <row r="21" spans="1:6" ht="15.5" x14ac:dyDescent="0.35">
      <c r="A21" s="1"/>
      <c r="B21" s="34" t="s">
        <v>1</v>
      </c>
      <c r="C21" s="42"/>
      <c r="D21" s="35"/>
      <c r="E21" s="15">
        <v>1.0789999999999999E-2</v>
      </c>
      <c r="F21" s="1"/>
    </row>
    <row r="22" spans="1:6" ht="15.5" x14ac:dyDescent="0.35">
      <c r="A22" s="1"/>
      <c r="B22" s="34" t="s">
        <v>2</v>
      </c>
      <c r="C22" s="42"/>
      <c r="D22" s="35"/>
      <c r="E22" s="16">
        <f>FV($E$21,($E$20*12),($E$19*-1))</f>
        <v>41888.456999243819</v>
      </c>
      <c r="F22" s="1"/>
    </row>
    <row r="23" spans="1:6" ht="16" thickBot="1" x14ac:dyDescent="0.4">
      <c r="A23" s="1"/>
      <c r="B23" s="36" t="s">
        <v>3</v>
      </c>
      <c r="C23" s="43"/>
      <c r="D23" s="37"/>
      <c r="E23" s="17">
        <f>E22*1%</f>
        <v>418.88456999243817</v>
      </c>
      <c r="F23" s="1"/>
    </row>
    <row r="24" spans="1:6" ht="16" thickBot="1" x14ac:dyDescent="0.4">
      <c r="A24" s="1"/>
      <c r="B24" s="1"/>
      <c r="C24" s="1"/>
      <c r="D24" s="1"/>
      <c r="E24" s="1"/>
      <c r="F24" s="1"/>
    </row>
    <row r="25" spans="1:6" ht="28" customHeight="1" thickBot="1" x14ac:dyDescent="0.65">
      <c r="A25" s="1"/>
      <c r="B25" s="5" t="s">
        <v>11</v>
      </c>
      <c r="C25" s="6"/>
      <c r="D25" s="6"/>
      <c r="E25" s="7" t="s">
        <v>12</v>
      </c>
      <c r="F25" s="1"/>
    </row>
    <row r="26" spans="1:6" ht="15.5" x14ac:dyDescent="0.35">
      <c r="A26" s="4">
        <v>2</v>
      </c>
      <c r="B26" s="44" t="s">
        <v>6</v>
      </c>
      <c r="C26" s="45"/>
      <c r="D26" s="21">
        <f>FV($E$21,(A26*12),($E$19*-1))</f>
        <v>13613.813648822608</v>
      </c>
      <c r="E26" s="18">
        <f>D26*$E$15</f>
        <v>136.13813648822608</v>
      </c>
      <c r="F26" s="1"/>
    </row>
    <row r="27" spans="1:6" ht="15.5" x14ac:dyDescent="0.35">
      <c r="A27" s="4">
        <v>5</v>
      </c>
      <c r="B27" s="46" t="s">
        <v>7</v>
      </c>
      <c r="C27" s="47"/>
      <c r="D27" s="22">
        <f>FV($E$21,(A27*12),($E$19*-1))</f>
        <v>41888.456999243819</v>
      </c>
      <c r="E27" s="19">
        <f>D27*$E$15</f>
        <v>418.88456999243817</v>
      </c>
      <c r="F27" s="1"/>
    </row>
    <row r="28" spans="1:6" ht="15.5" x14ac:dyDescent="0.35">
      <c r="A28" s="4">
        <v>10</v>
      </c>
      <c r="B28" s="48" t="s">
        <v>8</v>
      </c>
      <c r="C28" s="49"/>
      <c r="D28" s="23">
        <f>FV($E$21,(A28*12),($E$19*-1))</f>
        <v>121642.1062650861</v>
      </c>
      <c r="E28" s="19">
        <f>D28*$E$15</f>
        <v>1216.4210626508609</v>
      </c>
      <c r="F28" s="1"/>
    </row>
    <row r="29" spans="1:6" ht="15.5" x14ac:dyDescent="0.35">
      <c r="A29" s="4">
        <v>20</v>
      </c>
      <c r="B29" s="50" t="s">
        <v>9</v>
      </c>
      <c r="C29" s="51"/>
      <c r="D29" s="24">
        <f>FV($E$21,(A29*12),($E$19*-1))</f>
        <v>562599.20004854025</v>
      </c>
      <c r="E29" s="19">
        <f>D29*$E$15</f>
        <v>5625.992000485403</v>
      </c>
      <c r="F29" s="1"/>
    </row>
    <row r="30" spans="1:6" ht="16" thickBot="1" x14ac:dyDescent="0.4">
      <c r="A30" s="4">
        <v>30</v>
      </c>
      <c r="B30" s="52" t="s">
        <v>10</v>
      </c>
      <c r="C30" s="53"/>
      <c r="D30" s="25">
        <f>FV($E$21,(A30*12),($E$19*-1))</f>
        <v>2161084.8275023573</v>
      </c>
      <c r="E30" s="20">
        <f>D30*$E$15</f>
        <v>21610.848275023574</v>
      </c>
      <c r="F30" s="1"/>
    </row>
    <row r="31" spans="1:6" ht="15.5" hidden="1" x14ac:dyDescent="0.35">
      <c r="A31" s="1"/>
      <c r="B31" s="1"/>
      <c r="C31" s="1"/>
      <c r="D31" s="1"/>
      <c r="E31" s="1"/>
      <c r="F31" s="1"/>
    </row>
    <row r="74" ht="11.5" customHeight="1" x14ac:dyDescent="0.35"/>
  </sheetData>
  <mergeCells count="16">
    <mergeCell ref="B27:C27"/>
    <mergeCell ref="B28:C28"/>
    <mergeCell ref="B29:C29"/>
    <mergeCell ref="B30:C30"/>
    <mergeCell ref="B14:D14"/>
    <mergeCell ref="B15:D15"/>
    <mergeCell ref="B16:D16"/>
    <mergeCell ref="B13:E13"/>
    <mergeCell ref="B18:E18"/>
    <mergeCell ref="B26:C26"/>
    <mergeCell ref="B25:D25"/>
    <mergeCell ref="B19:D19"/>
    <mergeCell ref="B20:D20"/>
    <mergeCell ref="B21:D21"/>
    <mergeCell ref="B22:D22"/>
    <mergeCell ref="B23:D2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4D10-7EE3-4CD9-823A-D013FB23B19F}">
  <dimension ref="A2:D20"/>
  <sheetViews>
    <sheetView workbookViewId="0">
      <selection activeCell="C15" sqref="C15"/>
    </sheetView>
  </sheetViews>
  <sheetFormatPr defaultRowHeight="14.5" x14ac:dyDescent="0.35"/>
  <cols>
    <col min="1" max="1" width="31.453125" bestFit="1" customWidth="1"/>
    <col min="2" max="2" width="13.81640625" bestFit="1" customWidth="1"/>
    <col min="3" max="3" width="23.1796875" bestFit="1" customWidth="1"/>
    <col min="4" max="4" width="21.08984375" bestFit="1" customWidth="1"/>
  </cols>
  <sheetData>
    <row r="2" spans="1:4" x14ac:dyDescent="0.35">
      <c r="A2" t="s">
        <v>30</v>
      </c>
      <c r="B2" t="s">
        <v>19</v>
      </c>
      <c r="C2" t="s">
        <v>32</v>
      </c>
      <c r="D2" t="s">
        <v>22</v>
      </c>
    </row>
    <row r="3" spans="1:4" ht="15.5" x14ac:dyDescent="0.35">
      <c r="A3" t="str">
        <f>B3&amp;"-"&amp;C3</f>
        <v>CONSERVADOR-PAPEL</v>
      </c>
      <c r="B3" t="s">
        <v>18</v>
      </c>
      <c r="C3" s="1" t="s">
        <v>24</v>
      </c>
      <c r="D3" s="56">
        <v>0.3</v>
      </c>
    </row>
    <row r="4" spans="1:4" ht="15.5" x14ac:dyDescent="0.35">
      <c r="A4" t="str">
        <f t="shared" ref="A4:A8" si="0">B4&amp;"-"&amp;C4</f>
        <v>CONSERVADOR-TIJOLO</v>
      </c>
      <c r="B4" t="s">
        <v>18</v>
      </c>
      <c r="C4" s="1" t="s">
        <v>25</v>
      </c>
      <c r="D4" s="56">
        <v>0.5</v>
      </c>
    </row>
    <row r="5" spans="1:4" ht="15.5" x14ac:dyDescent="0.35">
      <c r="A5" t="str">
        <f t="shared" si="0"/>
        <v>CONSERVADOR-HIBRIDOS</v>
      </c>
      <c r="B5" t="s">
        <v>18</v>
      </c>
      <c r="C5" s="1" t="s">
        <v>26</v>
      </c>
      <c r="D5" s="56">
        <v>0.1</v>
      </c>
    </row>
    <row r="6" spans="1:4" ht="15.5" x14ac:dyDescent="0.35">
      <c r="A6" t="str">
        <f t="shared" si="0"/>
        <v>CONSERVADOR-FOF's</v>
      </c>
      <c r="B6" t="s">
        <v>18</v>
      </c>
      <c r="C6" s="1" t="s">
        <v>27</v>
      </c>
      <c r="D6" s="56">
        <v>0.1</v>
      </c>
    </row>
    <row r="7" spans="1:4" ht="15.5" x14ac:dyDescent="0.35">
      <c r="A7" t="str">
        <f t="shared" si="0"/>
        <v>CONSERVADOR-DESENVOLVIMENTO</v>
      </c>
      <c r="B7" t="s">
        <v>18</v>
      </c>
      <c r="C7" s="1" t="s">
        <v>28</v>
      </c>
      <c r="D7" s="56">
        <v>0</v>
      </c>
    </row>
    <row r="8" spans="1:4" ht="15.5" x14ac:dyDescent="0.35">
      <c r="A8" t="str">
        <f t="shared" si="0"/>
        <v>CONSERVADOR-HOTELARIAS</v>
      </c>
      <c r="B8" t="s">
        <v>18</v>
      </c>
      <c r="C8" s="1" t="s">
        <v>29</v>
      </c>
      <c r="D8" s="56">
        <v>0</v>
      </c>
    </row>
    <row r="9" spans="1:4" ht="15.5" x14ac:dyDescent="0.35">
      <c r="A9" t="str">
        <f>B9&amp;"-"&amp;C9</f>
        <v>MODERADO-PAPEL</v>
      </c>
      <c r="B9" t="s">
        <v>31</v>
      </c>
      <c r="C9" s="1" t="s">
        <v>24</v>
      </c>
      <c r="D9" s="56">
        <v>0.32</v>
      </c>
    </row>
    <row r="10" spans="1:4" ht="15.5" x14ac:dyDescent="0.35">
      <c r="A10" t="str">
        <f t="shared" ref="A10:A14" si="1">B10&amp;"-"&amp;C10</f>
        <v>MODERADO-TIJOLO</v>
      </c>
      <c r="B10" t="s">
        <v>31</v>
      </c>
      <c r="C10" s="1" t="s">
        <v>25</v>
      </c>
      <c r="D10" s="56">
        <v>0.4</v>
      </c>
    </row>
    <row r="11" spans="1:4" ht="15.5" x14ac:dyDescent="0.35">
      <c r="A11" t="str">
        <f t="shared" si="1"/>
        <v>MODERADO-HIBRIDOS</v>
      </c>
      <c r="B11" t="s">
        <v>31</v>
      </c>
      <c r="C11" s="1" t="s">
        <v>26</v>
      </c>
      <c r="D11" s="56">
        <v>0.08</v>
      </c>
    </row>
    <row r="12" spans="1:4" ht="15.5" x14ac:dyDescent="0.35">
      <c r="A12" t="str">
        <f t="shared" si="1"/>
        <v>MODERADO-FOF's</v>
      </c>
      <c r="B12" t="s">
        <v>31</v>
      </c>
      <c r="C12" s="1" t="s">
        <v>27</v>
      </c>
      <c r="D12" s="56">
        <v>0.1</v>
      </c>
    </row>
    <row r="13" spans="1:4" ht="15.5" x14ac:dyDescent="0.35">
      <c r="A13" t="str">
        <f t="shared" si="1"/>
        <v>MODERADO-DESENVOLVIMENTO</v>
      </c>
      <c r="B13" t="s">
        <v>31</v>
      </c>
      <c r="C13" s="1" t="s">
        <v>28</v>
      </c>
      <c r="D13" s="56">
        <v>0.05</v>
      </c>
    </row>
    <row r="14" spans="1:4" ht="15.5" x14ac:dyDescent="0.35">
      <c r="A14" t="str">
        <f t="shared" si="1"/>
        <v>MODERADO-HOTELARIAS</v>
      </c>
      <c r="B14" t="s">
        <v>31</v>
      </c>
      <c r="C14" s="1" t="s">
        <v>29</v>
      </c>
      <c r="D14" s="56">
        <v>0.05</v>
      </c>
    </row>
    <row r="15" spans="1:4" ht="15.5" x14ac:dyDescent="0.35">
      <c r="A15" t="str">
        <f>B15&amp;"-"&amp;C15</f>
        <v>AGRESSIVO-PAPEL</v>
      </c>
      <c r="B15" t="s">
        <v>17</v>
      </c>
      <c r="C15" s="1" t="s">
        <v>24</v>
      </c>
      <c r="D15" s="56">
        <v>0.5</v>
      </c>
    </row>
    <row r="16" spans="1:4" ht="15.5" x14ac:dyDescent="0.35">
      <c r="A16" t="str">
        <f t="shared" ref="A16:A20" si="2">B16&amp;"-"&amp;C16</f>
        <v>AGRESSIVO-TIJOLO</v>
      </c>
      <c r="B16" t="s">
        <v>17</v>
      </c>
      <c r="C16" s="1" t="s">
        <v>25</v>
      </c>
      <c r="D16" s="56">
        <v>0.1</v>
      </c>
    </row>
    <row r="17" spans="1:4" ht="15.5" x14ac:dyDescent="0.35">
      <c r="A17" t="str">
        <f t="shared" si="2"/>
        <v>AGRESSIVO-HIBRIDOS</v>
      </c>
      <c r="B17" t="s">
        <v>17</v>
      </c>
      <c r="C17" s="1" t="s">
        <v>26</v>
      </c>
      <c r="D17" s="56">
        <v>0.05</v>
      </c>
    </row>
    <row r="18" spans="1:4" ht="15.5" x14ac:dyDescent="0.35">
      <c r="A18" t="str">
        <f t="shared" si="2"/>
        <v>AGRESSIVO-FOF's</v>
      </c>
      <c r="B18" t="s">
        <v>17</v>
      </c>
      <c r="C18" s="1" t="s">
        <v>27</v>
      </c>
      <c r="D18" s="56">
        <v>0.05</v>
      </c>
    </row>
    <row r="19" spans="1:4" ht="15.5" x14ac:dyDescent="0.35">
      <c r="A19" t="str">
        <f t="shared" si="2"/>
        <v>AGRESSIVO-DESENVOLVIMENTO</v>
      </c>
      <c r="B19" t="s">
        <v>17</v>
      </c>
      <c r="C19" s="1" t="s">
        <v>28</v>
      </c>
      <c r="D19" s="56">
        <v>0.2</v>
      </c>
    </row>
    <row r="20" spans="1:4" ht="15.5" x14ac:dyDescent="0.35">
      <c r="A20" t="str">
        <f t="shared" si="2"/>
        <v>AGRESSIVO-HOTELARIAS</v>
      </c>
      <c r="B20" t="s">
        <v>17</v>
      </c>
      <c r="C20" s="1" t="s">
        <v>29</v>
      </c>
      <c r="D20" s="5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16</vt:i4>
      </vt:variant>
    </vt:vector>
  </HeadingPairs>
  <TitlesOfParts>
    <vt:vector size="19" baseType="lpstr">
      <vt:lpstr>Escolha do Perfil</vt:lpstr>
      <vt:lpstr>Planilha1</vt:lpstr>
      <vt:lpstr>Planilha3</vt:lpstr>
      <vt:lpstr>'Escolha do Perfil'!anos_taxa</vt:lpstr>
      <vt:lpstr>anos_taxa</vt:lpstr>
      <vt:lpstr>'Escolha do Perfil'!dividendos_mensais</vt:lpstr>
      <vt:lpstr>dividendos_mensais</vt:lpstr>
      <vt:lpstr>'Escolha do Perfil'!Investimento_mensal</vt:lpstr>
      <vt:lpstr>Investimento_mensal</vt:lpstr>
      <vt:lpstr>'Escolha do Perfil'!patrimonio_acumulado</vt:lpstr>
      <vt:lpstr>patrimonio_acumulado</vt:lpstr>
      <vt:lpstr>'Escolha do Perfil'!rendimento_carteira</vt:lpstr>
      <vt:lpstr>rendimento_carteira</vt:lpstr>
      <vt:lpstr>'Escolha do Perfil'!salario</vt:lpstr>
      <vt:lpstr>salario</vt:lpstr>
      <vt:lpstr>'Escolha do Perfil'!sugestao_de_investimento</vt:lpstr>
      <vt:lpstr>sugestao_de_investimento</vt:lpstr>
      <vt:lpstr>'Escolha do Perfil'!Taxa_Rendimento_Mensal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Theodoro</dc:creator>
  <cp:lastModifiedBy>Henrique Theodoro</cp:lastModifiedBy>
  <dcterms:created xsi:type="dcterms:W3CDTF">2026-01-20T21:26:02Z</dcterms:created>
  <dcterms:modified xsi:type="dcterms:W3CDTF">2026-01-21T00:50:21Z</dcterms:modified>
</cp:coreProperties>
</file>